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1880" windowHeight="3615" tabRatio="743" firstSheet="5" activeTab="16"/>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state="hidden" r:id="rId9"/>
    <sheet name="7. Infraestructura" sheetId="42" state="hidden" r:id="rId10"/>
    <sheet name="8. Venta de Servicios" sheetId="43" state="hidden" r:id="rId11"/>
    <sheet name="Desarrollo e Innov. Curricular" sheetId="28" state="hidden" r:id="rId12"/>
    <sheet name="Investigación" sheetId="21" state="hidden" r:id="rId13"/>
    <sheet name="Vinculación Univ. Sociedad" sheetId="22" state="hidden" r:id="rId14"/>
    <sheet name="Docencia y Profesorado Universi" sheetId="29" state="hidden" r:id="rId15"/>
    <sheet name="Estudiantes" sheetId="30" state="hidden" r:id="rId16"/>
    <sheet name="Gestion Administrativa" sheetId="24" r:id="rId17"/>
    <sheet name="Gestion Academica" sheetId="31" state="hidden" r:id="rId18"/>
    <sheet name="Graduados" sheetId="33" state="hidden" r:id="rId19"/>
    <sheet name="Gestión del Conocimiento" sheetId="23" state="hidden" r:id="rId20"/>
    <sheet name="NIVEL DE ES Y  SISTEMA NACIONAL" sheetId="44" state="hidden" r:id="rId21"/>
    <sheet name="Gobernabilidad" sheetId="34" state="hidden" r:id="rId22"/>
    <sheet name="Lo Esencial" sheetId="45" state="hidden"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FilterDatabase_1" localSheetId="3" hidden="1">'1. TALLERES SEMINARIOS'!$K$17:$K$26</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P12" i="24" l="1"/>
  <c r="J12" i="24" s="1"/>
  <c r="M15" i="24"/>
  <c r="K15" i="24"/>
  <c r="I15" i="24"/>
  <c r="L12" i="24"/>
  <c r="P13" i="24"/>
  <c r="L13" i="24" s="1"/>
  <c r="N11" i="24"/>
  <c r="L11" i="24"/>
  <c r="J11" i="24"/>
  <c r="J13" i="24"/>
  <c r="H11" i="24"/>
  <c r="H13" i="24"/>
  <c r="P10" i="24"/>
  <c r="L10" i="24" s="1"/>
  <c r="N10" i="24"/>
  <c r="J10" i="24"/>
  <c r="H10" i="24"/>
  <c r="P8" i="24"/>
  <c r="H8" i="24" s="1"/>
  <c r="P9" i="24"/>
  <c r="N9" i="24" s="1"/>
  <c r="H9" i="24"/>
  <c r="L8" i="24"/>
  <c r="J8" i="24"/>
  <c r="G15" i="24"/>
  <c r="I13" i="27"/>
  <c r="I12" i="27"/>
  <c r="I11" i="27"/>
  <c r="I10" i="27"/>
  <c r="I9" i="27"/>
  <c r="I7" i="27"/>
  <c r="I6" i="27"/>
  <c r="I5" i="27"/>
  <c r="I4" i="27"/>
  <c r="I3" i="27"/>
  <c r="F32" i="12"/>
  <c r="N12" i="24" l="1"/>
  <c r="O15" i="24"/>
  <c r="H12" i="24"/>
  <c r="N13" i="24"/>
  <c r="N15" i="24" s="1"/>
  <c r="N8" i="24"/>
  <c r="J9" i="24"/>
  <c r="J15" i="24" s="1"/>
  <c r="L9" i="24"/>
  <c r="L15" i="24" s="1"/>
  <c r="J17" i="7"/>
  <c r="J359" i="12"/>
  <c r="J358" i="12"/>
  <c r="J357" i="12"/>
  <c r="J356" i="12"/>
  <c r="J355" i="12"/>
  <c r="J354" i="12"/>
  <c r="J353" i="12"/>
  <c r="J352" i="12"/>
  <c r="J351" i="12"/>
  <c r="J350" i="12"/>
  <c r="J349" i="12"/>
  <c r="J348" i="12"/>
  <c r="J347" i="12"/>
  <c r="J346" i="12"/>
  <c r="J345" i="12"/>
  <c r="J344" i="12"/>
  <c r="J343" i="12"/>
  <c r="J342" i="12"/>
  <c r="J341" i="12"/>
  <c r="J340" i="12"/>
  <c r="J339" i="12"/>
  <c r="J338" i="12"/>
  <c r="J337" i="12"/>
  <c r="J336" i="12"/>
  <c r="J335" i="12"/>
  <c r="J334" i="12"/>
  <c r="J333" i="12"/>
  <c r="J332" i="12"/>
  <c r="J331" i="12"/>
  <c r="J330" i="12"/>
  <c r="J329" i="12"/>
  <c r="J328" i="12"/>
  <c r="J327" i="12"/>
  <c r="J326" i="12"/>
  <c r="J315" i="12"/>
  <c r="J314" i="12"/>
  <c r="J313" i="12"/>
  <c r="J312" i="12"/>
  <c r="J311" i="12"/>
  <c r="J310" i="12"/>
  <c r="J309" i="12"/>
  <c r="J308" i="12"/>
  <c r="J307" i="12"/>
  <c r="J306" i="12"/>
  <c r="J305" i="12"/>
  <c r="J304" i="12"/>
  <c r="J303" i="12"/>
  <c r="J302" i="12"/>
  <c r="J301" i="12"/>
  <c r="J300" i="12"/>
  <c r="J299" i="12"/>
  <c r="J298" i="12"/>
  <c r="J297" i="12"/>
  <c r="J296" i="12"/>
  <c r="J295" i="12"/>
  <c r="J294" i="12"/>
  <c r="J293" i="12"/>
  <c r="J292" i="12"/>
  <c r="J291" i="12"/>
  <c r="J290" i="12"/>
  <c r="J289" i="12"/>
  <c r="J288" i="12"/>
  <c r="J287" i="12"/>
  <c r="J286" i="12"/>
  <c r="J285" i="12"/>
  <c r="J284" i="12"/>
  <c r="J283" i="12"/>
  <c r="J282" i="12"/>
  <c r="J271" i="12"/>
  <c r="J270" i="12"/>
  <c r="J269" i="12"/>
  <c r="J268" i="12"/>
  <c r="J267" i="12"/>
  <c r="J266" i="12"/>
  <c r="J265" i="12"/>
  <c r="J264" i="12"/>
  <c r="J263" i="12"/>
  <c r="J262" i="12"/>
  <c r="J261" i="12"/>
  <c r="J260" i="12"/>
  <c r="J259" i="12"/>
  <c r="J258" i="12"/>
  <c r="J257" i="12"/>
  <c r="J256" i="12"/>
  <c r="J255" i="12"/>
  <c r="J254" i="12"/>
  <c r="J253" i="12"/>
  <c r="J252" i="12"/>
  <c r="J251" i="12"/>
  <c r="J250" i="12"/>
  <c r="J249" i="12"/>
  <c r="J248" i="12"/>
  <c r="J247" i="12"/>
  <c r="J246" i="12"/>
  <c r="J245" i="12"/>
  <c r="J244" i="12"/>
  <c r="J243" i="12"/>
  <c r="J242" i="12"/>
  <c r="J241" i="12"/>
  <c r="J240" i="12"/>
  <c r="J239" i="12"/>
  <c r="J238" i="12"/>
  <c r="J227" i="12"/>
  <c r="J226" i="12"/>
  <c r="J225" i="12"/>
  <c r="J224" i="12"/>
  <c r="J223" i="12"/>
  <c r="J222" i="12"/>
  <c r="J221" i="12"/>
  <c r="J220" i="12"/>
  <c r="J219" i="12"/>
  <c r="J218" i="12"/>
  <c r="J217" i="12"/>
  <c r="J216" i="12"/>
  <c r="J215" i="12"/>
  <c r="J214" i="12"/>
  <c r="J213" i="12"/>
  <c r="J212" i="12"/>
  <c r="J211" i="12"/>
  <c r="J210" i="12"/>
  <c r="J209" i="12"/>
  <c r="J208" i="12"/>
  <c r="J207" i="12"/>
  <c r="J206" i="12"/>
  <c r="J205" i="12"/>
  <c r="J204" i="12"/>
  <c r="J203" i="12"/>
  <c r="J202" i="12"/>
  <c r="J201" i="12"/>
  <c r="J200" i="12"/>
  <c r="J199" i="12"/>
  <c r="J198" i="12"/>
  <c r="J197" i="12"/>
  <c r="J196" i="12"/>
  <c r="J195" i="12"/>
  <c r="J194" i="12"/>
  <c r="I359" i="12"/>
  <c r="F359" i="12"/>
  <c r="I358" i="12"/>
  <c r="F358" i="12"/>
  <c r="I357" i="12"/>
  <c r="F357" i="12"/>
  <c r="I356" i="12"/>
  <c r="F356" i="12"/>
  <c r="I355" i="12"/>
  <c r="F355" i="12"/>
  <c r="I354" i="12"/>
  <c r="F354" i="12"/>
  <c r="I353" i="12"/>
  <c r="F353" i="12"/>
  <c r="I352" i="12"/>
  <c r="F352" i="12"/>
  <c r="I351" i="12"/>
  <c r="F351" i="12"/>
  <c r="I350" i="12"/>
  <c r="F350" i="12"/>
  <c r="I349" i="12"/>
  <c r="F349" i="12"/>
  <c r="I348" i="12"/>
  <c r="F348" i="12"/>
  <c r="I347" i="12"/>
  <c r="F347" i="12"/>
  <c r="I346" i="12"/>
  <c r="F346" i="12"/>
  <c r="I345" i="12"/>
  <c r="F345" i="12"/>
  <c r="I344" i="12"/>
  <c r="F344" i="12"/>
  <c r="I343" i="12"/>
  <c r="F343" i="12"/>
  <c r="I342" i="12"/>
  <c r="F342" i="12"/>
  <c r="I341" i="12"/>
  <c r="F341" i="12"/>
  <c r="I340" i="12"/>
  <c r="F340" i="12"/>
  <c r="I339" i="12"/>
  <c r="F339" i="12"/>
  <c r="I338" i="12"/>
  <c r="F338" i="12"/>
  <c r="I337" i="12"/>
  <c r="F337" i="12"/>
  <c r="I336" i="12"/>
  <c r="F336" i="12"/>
  <c r="I335" i="12"/>
  <c r="F335" i="12"/>
  <c r="I334" i="12"/>
  <c r="F334" i="12"/>
  <c r="I333" i="12"/>
  <c r="F333" i="12"/>
  <c r="I332" i="12"/>
  <c r="F332" i="12"/>
  <c r="I331" i="12"/>
  <c r="F331" i="12"/>
  <c r="I330" i="12"/>
  <c r="F330" i="12"/>
  <c r="I329" i="12"/>
  <c r="F329" i="12"/>
  <c r="I328" i="12"/>
  <c r="F328" i="12"/>
  <c r="I327" i="12"/>
  <c r="F327" i="12"/>
  <c r="I326" i="12"/>
  <c r="F326" i="12"/>
  <c r="I325" i="12"/>
  <c r="E325" i="12"/>
  <c r="F325" i="12" s="1"/>
  <c r="C322" i="12"/>
  <c r="I315" i="12"/>
  <c r="F315" i="12"/>
  <c r="I314" i="12"/>
  <c r="F314" i="12"/>
  <c r="I313" i="12"/>
  <c r="F313" i="12"/>
  <c r="I312" i="12"/>
  <c r="F312" i="12"/>
  <c r="I311" i="12"/>
  <c r="F311" i="12"/>
  <c r="I310" i="12"/>
  <c r="F310" i="12"/>
  <c r="I309" i="12"/>
  <c r="F309" i="12"/>
  <c r="I308" i="12"/>
  <c r="F308" i="12"/>
  <c r="I307" i="12"/>
  <c r="F307" i="12"/>
  <c r="I306" i="12"/>
  <c r="F306" i="12"/>
  <c r="I305" i="12"/>
  <c r="F305" i="12"/>
  <c r="I304" i="12"/>
  <c r="F304" i="12"/>
  <c r="I303" i="12"/>
  <c r="F303" i="12"/>
  <c r="I302" i="12"/>
  <c r="F302" i="12"/>
  <c r="I301" i="12"/>
  <c r="F301" i="12"/>
  <c r="I300" i="12"/>
  <c r="F300" i="12"/>
  <c r="I299" i="12"/>
  <c r="F299" i="12"/>
  <c r="I298" i="12"/>
  <c r="F298" i="12"/>
  <c r="I297" i="12"/>
  <c r="F297" i="12"/>
  <c r="I296" i="12"/>
  <c r="F296" i="12"/>
  <c r="I295" i="12"/>
  <c r="F295" i="12"/>
  <c r="I294" i="12"/>
  <c r="F294" i="12"/>
  <c r="I293" i="12"/>
  <c r="F293" i="12"/>
  <c r="I292" i="12"/>
  <c r="F292" i="12"/>
  <c r="I291" i="12"/>
  <c r="F291" i="12"/>
  <c r="I290" i="12"/>
  <c r="F290" i="12"/>
  <c r="I289" i="12"/>
  <c r="F289" i="12"/>
  <c r="I288" i="12"/>
  <c r="F288" i="12"/>
  <c r="I287" i="12"/>
  <c r="F287" i="12"/>
  <c r="I286" i="12"/>
  <c r="F286" i="12"/>
  <c r="I285" i="12"/>
  <c r="F285" i="12"/>
  <c r="I284" i="12"/>
  <c r="F284" i="12"/>
  <c r="I283" i="12"/>
  <c r="F283" i="12"/>
  <c r="I282" i="12"/>
  <c r="F282" i="12"/>
  <c r="I281" i="12"/>
  <c r="E281" i="12"/>
  <c r="F281" i="12" s="1"/>
  <c r="C278" i="12"/>
  <c r="I271" i="12"/>
  <c r="F271" i="12"/>
  <c r="I270" i="12"/>
  <c r="F270" i="12"/>
  <c r="I269" i="12"/>
  <c r="F269" i="12"/>
  <c r="I268" i="12"/>
  <c r="F268" i="12"/>
  <c r="I267" i="12"/>
  <c r="F267" i="12"/>
  <c r="I266" i="12"/>
  <c r="F266" i="12"/>
  <c r="I265" i="12"/>
  <c r="F265" i="12"/>
  <c r="I264" i="12"/>
  <c r="F264" i="12"/>
  <c r="I263" i="12"/>
  <c r="F263" i="12"/>
  <c r="I262" i="12"/>
  <c r="F262" i="12"/>
  <c r="I261" i="12"/>
  <c r="F261" i="12"/>
  <c r="I260" i="12"/>
  <c r="F260" i="12"/>
  <c r="I259" i="12"/>
  <c r="F259" i="12"/>
  <c r="I258" i="12"/>
  <c r="F258" i="12"/>
  <c r="I257" i="12"/>
  <c r="F257" i="12"/>
  <c r="I256" i="12"/>
  <c r="F256" i="12"/>
  <c r="I255" i="12"/>
  <c r="F255" i="12"/>
  <c r="I254" i="12"/>
  <c r="F254" i="12"/>
  <c r="I253" i="12"/>
  <c r="F253" i="12"/>
  <c r="I252" i="12"/>
  <c r="F252" i="12"/>
  <c r="I251" i="12"/>
  <c r="F251" i="12"/>
  <c r="I250" i="12"/>
  <c r="F250" i="12"/>
  <c r="I249" i="12"/>
  <c r="F249" i="12"/>
  <c r="I248" i="12"/>
  <c r="F248" i="12"/>
  <c r="I247" i="12"/>
  <c r="F247" i="12"/>
  <c r="I246" i="12"/>
  <c r="F246" i="12"/>
  <c r="I245" i="12"/>
  <c r="F245" i="12"/>
  <c r="I244" i="12"/>
  <c r="F244" i="12"/>
  <c r="I243" i="12"/>
  <c r="F243" i="12"/>
  <c r="I242" i="12"/>
  <c r="F242" i="12"/>
  <c r="I241" i="12"/>
  <c r="F241" i="12"/>
  <c r="I240" i="12"/>
  <c r="F240" i="12"/>
  <c r="I239" i="12"/>
  <c r="F239" i="12"/>
  <c r="I238" i="12"/>
  <c r="F238" i="12"/>
  <c r="I237" i="12"/>
  <c r="E237" i="12"/>
  <c r="F237" i="12" s="1"/>
  <c r="D230" i="12" s="1"/>
  <c r="C234" i="12"/>
  <c r="I227" i="12"/>
  <c r="F227" i="12"/>
  <c r="I226" i="12"/>
  <c r="F226" i="12"/>
  <c r="I225" i="12"/>
  <c r="F225" i="12"/>
  <c r="I224" i="12"/>
  <c r="F224" i="12"/>
  <c r="I223" i="12"/>
  <c r="F223" i="12"/>
  <c r="I222" i="12"/>
  <c r="F222" i="12"/>
  <c r="I221" i="12"/>
  <c r="F221" i="12"/>
  <c r="I220" i="12"/>
  <c r="F220" i="12"/>
  <c r="I219" i="12"/>
  <c r="F219" i="12"/>
  <c r="I218" i="12"/>
  <c r="F218" i="12"/>
  <c r="I217" i="12"/>
  <c r="F217" i="12"/>
  <c r="I216" i="12"/>
  <c r="F216" i="12"/>
  <c r="I215" i="12"/>
  <c r="F215" i="12"/>
  <c r="I214" i="12"/>
  <c r="F214" i="12"/>
  <c r="I213" i="12"/>
  <c r="F213" i="12"/>
  <c r="I212" i="12"/>
  <c r="F212" i="12"/>
  <c r="I211" i="12"/>
  <c r="F211" i="12"/>
  <c r="I210" i="12"/>
  <c r="F210" i="12"/>
  <c r="I209" i="12"/>
  <c r="F209" i="12"/>
  <c r="I208" i="12"/>
  <c r="F208" i="12"/>
  <c r="I207" i="12"/>
  <c r="F207" i="12"/>
  <c r="I206" i="12"/>
  <c r="F206" i="12"/>
  <c r="I205" i="12"/>
  <c r="F205" i="12"/>
  <c r="I204" i="12"/>
  <c r="F204" i="12"/>
  <c r="I203" i="12"/>
  <c r="F203" i="12"/>
  <c r="I202" i="12"/>
  <c r="F202" i="12"/>
  <c r="I201" i="12"/>
  <c r="F201" i="12"/>
  <c r="I200" i="12"/>
  <c r="F200" i="12"/>
  <c r="I199" i="12"/>
  <c r="F199" i="12"/>
  <c r="I198" i="12"/>
  <c r="F198" i="12"/>
  <c r="I197" i="12"/>
  <c r="F197" i="12"/>
  <c r="I196" i="12"/>
  <c r="F196" i="12"/>
  <c r="I195" i="12"/>
  <c r="F195" i="12"/>
  <c r="I194" i="12"/>
  <c r="F194" i="12"/>
  <c r="I193" i="12"/>
  <c r="E193" i="12"/>
  <c r="F193" i="12" s="1"/>
  <c r="C190" i="12"/>
  <c r="J183" i="12"/>
  <c r="J182" i="12"/>
  <c r="J181" i="12"/>
  <c r="J180" i="12"/>
  <c r="J179" i="12"/>
  <c r="J178" i="12"/>
  <c r="J177" i="12"/>
  <c r="J176" i="12"/>
  <c r="J175" i="12"/>
  <c r="J174" i="12"/>
  <c r="J173" i="12"/>
  <c r="J172" i="12"/>
  <c r="J171" i="12"/>
  <c r="J170" i="12"/>
  <c r="J169" i="12"/>
  <c r="J168" i="12"/>
  <c r="J167" i="12"/>
  <c r="J166" i="12"/>
  <c r="J165" i="12"/>
  <c r="J164" i="12"/>
  <c r="J163" i="12"/>
  <c r="J162" i="12"/>
  <c r="J161" i="12"/>
  <c r="J160" i="12"/>
  <c r="J159" i="12"/>
  <c r="J158" i="12"/>
  <c r="J157" i="12"/>
  <c r="J156" i="12"/>
  <c r="J155" i="12"/>
  <c r="J154" i="12"/>
  <c r="J153" i="12"/>
  <c r="J152" i="12"/>
  <c r="J151" i="12"/>
  <c r="J150" i="12"/>
  <c r="J139" i="12"/>
  <c r="J138" i="12"/>
  <c r="J137" i="12"/>
  <c r="J136" i="12"/>
  <c r="J135" i="12"/>
  <c r="J134" i="12"/>
  <c r="J133" i="12"/>
  <c r="J132" i="12"/>
  <c r="J131" i="12"/>
  <c r="J130" i="12"/>
  <c r="J129" i="12"/>
  <c r="J128" i="12"/>
  <c r="J127" i="12"/>
  <c r="J126" i="12"/>
  <c r="J125" i="12"/>
  <c r="J124" i="12"/>
  <c r="J123" i="12"/>
  <c r="J122" i="12"/>
  <c r="J121" i="12"/>
  <c r="J120" i="12"/>
  <c r="J119" i="12"/>
  <c r="J118" i="12"/>
  <c r="J117" i="12"/>
  <c r="J116" i="12"/>
  <c r="J115" i="12"/>
  <c r="J114" i="12"/>
  <c r="J113" i="12"/>
  <c r="J112" i="12"/>
  <c r="J111" i="12"/>
  <c r="J110" i="12"/>
  <c r="J109" i="12"/>
  <c r="J108" i="12"/>
  <c r="J107" i="12"/>
  <c r="J106" i="12"/>
  <c r="I183" i="12"/>
  <c r="F183" i="12"/>
  <c r="I182" i="12"/>
  <c r="F182" i="12"/>
  <c r="I181" i="12"/>
  <c r="F181" i="12"/>
  <c r="I180" i="12"/>
  <c r="F180" i="12"/>
  <c r="I179" i="12"/>
  <c r="F179" i="12"/>
  <c r="I178" i="12"/>
  <c r="F178" i="12"/>
  <c r="I177" i="12"/>
  <c r="F177" i="12"/>
  <c r="I176" i="12"/>
  <c r="F176" i="12"/>
  <c r="I175" i="12"/>
  <c r="F175" i="12"/>
  <c r="I174" i="12"/>
  <c r="F174" i="12"/>
  <c r="I173" i="12"/>
  <c r="F173" i="12"/>
  <c r="I172" i="12"/>
  <c r="F172" i="12"/>
  <c r="I171" i="12"/>
  <c r="F171" i="12"/>
  <c r="I170" i="12"/>
  <c r="F170" i="12"/>
  <c r="I169" i="12"/>
  <c r="F169" i="12"/>
  <c r="I168" i="12"/>
  <c r="F168" i="12"/>
  <c r="I167" i="12"/>
  <c r="F167" i="12"/>
  <c r="I166" i="12"/>
  <c r="F166" i="12"/>
  <c r="I165" i="12"/>
  <c r="F165" i="12"/>
  <c r="I164" i="12"/>
  <c r="F164" i="12"/>
  <c r="I163" i="12"/>
  <c r="F163" i="12"/>
  <c r="I162" i="12"/>
  <c r="F162" i="12"/>
  <c r="I161" i="12"/>
  <c r="F161" i="12"/>
  <c r="I160" i="12"/>
  <c r="F160" i="12"/>
  <c r="I159" i="12"/>
  <c r="F159" i="12"/>
  <c r="I158" i="12"/>
  <c r="F158" i="12"/>
  <c r="I157" i="12"/>
  <c r="F157" i="12"/>
  <c r="I156" i="12"/>
  <c r="F156" i="12"/>
  <c r="I155" i="12"/>
  <c r="F155" i="12"/>
  <c r="I154" i="12"/>
  <c r="F154" i="12"/>
  <c r="I153" i="12"/>
  <c r="F153" i="12"/>
  <c r="I152" i="12"/>
  <c r="F152" i="12"/>
  <c r="I151" i="12"/>
  <c r="F151" i="12"/>
  <c r="I150" i="12"/>
  <c r="F150" i="12"/>
  <c r="I149" i="12"/>
  <c r="E149" i="12"/>
  <c r="F149" i="12" s="1"/>
  <c r="C146" i="12"/>
  <c r="I139" i="12"/>
  <c r="F139" i="12"/>
  <c r="I138" i="12"/>
  <c r="F138" i="12"/>
  <c r="I137" i="12"/>
  <c r="F137" i="12"/>
  <c r="I136" i="12"/>
  <c r="F136" i="12"/>
  <c r="I135" i="12"/>
  <c r="F135" i="12"/>
  <c r="I134" i="12"/>
  <c r="F134" i="12"/>
  <c r="I133" i="12"/>
  <c r="F133" i="12"/>
  <c r="I132" i="12"/>
  <c r="F132" i="12"/>
  <c r="I131" i="12"/>
  <c r="F131" i="12"/>
  <c r="I130" i="12"/>
  <c r="F130" i="12"/>
  <c r="I129" i="12"/>
  <c r="F129" i="12"/>
  <c r="I128" i="12"/>
  <c r="F128" i="12"/>
  <c r="I127" i="12"/>
  <c r="F127" i="12"/>
  <c r="I126" i="12"/>
  <c r="F126" i="12"/>
  <c r="I125" i="12"/>
  <c r="F125" i="12"/>
  <c r="I124" i="12"/>
  <c r="F124" i="12"/>
  <c r="I123" i="12"/>
  <c r="F123" i="12"/>
  <c r="I122" i="12"/>
  <c r="F122" i="12"/>
  <c r="I121" i="12"/>
  <c r="F121" i="12"/>
  <c r="I120" i="12"/>
  <c r="F120" i="12"/>
  <c r="I119" i="12"/>
  <c r="F119" i="12"/>
  <c r="I118" i="12"/>
  <c r="F118" i="12"/>
  <c r="I117" i="12"/>
  <c r="F117" i="12"/>
  <c r="I116" i="12"/>
  <c r="F116" i="12"/>
  <c r="I115" i="12"/>
  <c r="F115" i="12"/>
  <c r="I114" i="12"/>
  <c r="F114" i="12"/>
  <c r="I113" i="12"/>
  <c r="F113" i="12"/>
  <c r="I112" i="12"/>
  <c r="F112" i="12"/>
  <c r="I111" i="12"/>
  <c r="F111" i="12"/>
  <c r="I110" i="12"/>
  <c r="F110" i="12"/>
  <c r="I109" i="12"/>
  <c r="F109" i="12"/>
  <c r="I108" i="12"/>
  <c r="F108" i="12"/>
  <c r="I107" i="12"/>
  <c r="F107" i="12"/>
  <c r="I106" i="12"/>
  <c r="F106" i="12"/>
  <c r="I105" i="12"/>
  <c r="E105" i="12"/>
  <c r="F105" i="12" s="1"/>
  <c r="C102" i="12"/>
  <c r="J95" i="12"/>
  <c r="J94" i="12"/>
  <c r="J93" i="12"/>
  <c r="J92" i="12"/>
  <c r="J91" i="12"/>
  <c r="J90" i="12"/>
  <c r="J89" i="12"/>
  <c r="J88"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I95" i="12"/>
  <c r="F95" i="12"/>
  <c r="I94" i="12"/>
  <c r="F94" i="12"/>
  <c r="I93" i="12"/>
  <c r="F93" i="12"/>
  <c r="I92" i="12"/>
  <c r="F92" i="12"/>
  <c r="I91" i="12"/>
  <c r="F91" i="12"/>
  <c r="I90" i="12"/>
  <c r="F90" i="12"/>
  <c r="I89" i="12"/>
  <c r="F89" i="12"/>
  <c r="I88" i="12"/>
  <c r="F88" i="12"/>
  <c r="I87" i="12"/>
  <c r="F87" i="12"/>
  <c r="I86" i="12"/>
  <c r="F86" i="12"/>
  <c r="I85" i="12"/>
  <c r="F85" i="12"/>
  <c r="I84" i="12"/>
  <c r="F84" i="12"/>
  <c r="I83" i="12"/>
  <c r="F83" i="12"/>
  <c r="I82" i="12"/>
  <c r="F82" i="12"/>
  <c r="I81" i="12"/>
  <c r="F81" i="12"/>
  <c r="I80" i="12"/>
  <c r="F80" i="12"/>
  <c r="I79" i="12"/>
  <c r="F79" i="12"/>
  <c r="I78" i="12"/>
  <c r="F78" i="12"/>
  <c r="I77" i="12"/>
  <c r="F77" i="12"/>
  <c r="I76" i="12"/>
  <c r="F76" i="12"/>
  <c r="I75" i="12"/>
  <c r="F75" i="12"/>
  <c r="I74" i="12"/>
  <c r="F74" i="12"/>
  <c r="I73" i="12"/>
  <c r="F73" i="12"/>
  <c r="I72" i="12"/>
  <c r="F72" i="12"/>
  <c r="I71" i="12"/>
  <c r="F71" i="12"/>
  <c r="I70" i="12"/>
  <c r="F70" i="12"/>
  <c r="I69" i="12"/>
  <c r="F69" i="12"/>
  <c r="I68" i="12"/>
  <c r="F68" i="12"/>
  <c r="I67" i="12"/>
  <c r="F67" i="12"/>
  <c r="I66" i="12"/>
  <c r="F66" i="12"/>
  <c r="I65" i="12"/>
  <c r="F65" i="12"/>
  <c r="I64" i="12"/>
  <c r="F64" i="12"/>
  <c r="I63" i="12"/>
  <c r="F63" i="12"/>
  <c r="I62" i="12"/>
  <c r="F62" i="12"/>
  <c r="I61" i="12"/>
  <c r="E61" i="12"/>
  <c r="F61" i="12" s="1"/>
  <c r="C58" i="12"/>
  <c r="J191" i="10"/>
  <c r="J190" i="10"/>
  <c r="J189" i="10"/>
  <c r="J188" i="10"/>
  <c r="J187" i="10"/>
  <c r="J186" i="10"/>
  <c r="J185" i="10"/>
  <c r="J184" i="10"/>
  <c r="J183" i="10"/>
  <c r="J182" i="10"/>
  <c r="J181" i="10"/>
  <c r="J180" i="10"/>
  <c r="J179" i="10"/>
  <c r="J168" i="10"/>
  <c r="J167" i="10"/>
  <c r="J166" i="10"/>
  <c r="J165" i="10"/>
  <c r="J164" i="10"/>
  <c r="J163" i="10"/>
  <c r="J162" i="10"/>
  <c r="J161" i="10"/>
  <c r="J160" i="10"/>
  <c r="J159" i="10"/>
  <c r="J158" i="10"/>
  <c r="J157" i="10"/>
  <c r="J156" i="10"/>
  <c r="J145" i="10"/>
  <c r="J144" i="10"/>
  <c r="J143" i="10"/>
  <c r="J142" i="10"/>
  <c r="J141" i="10"/>
  <c r="J140" i="10"/>
  <c r="J139" i="10"/>
  <c r="J138" i="10"/>
  <c r="J137" i="10"/>
  <c r="J136" i="10"/>
  <c r="J135" i="10"/>
  <c r="J134" i="10"/>
  <c r="J133" i="10"/>
  <c r="J122" i="10"/>
  <c r="J121" i="10"/>
  <c r="J120" i="10"/>
  <c r="J119" i="10"/>
  <c r="J118" i="10"/>
  <c r="J117" i="10"/>
  <c r="J116" i="10"/>
  <c r="J115" i="10"/>
  <c r="J114" i="10"/>
  <c r="J113" i="10"/>
  <c r="J112" i="10"/>
  <c r="J111" i="10"/>
  <c r="J110" i="10"/>
  <c r="I191" i="10"/>
  <c r="F191" i="10"/>
  <c r="I190" i="10"/>
  <c r="F190" i="10"/>
  <c r="I189" i="10"/>
  <c r="F189" i="10"/>
  <c r="I188" i="10"/>
  <c r="F188" i="10"/>
  <c r="I187" i="10"/>
  <c r="F187" i="10"/>
  <c r="I186" i="10"/>
  <c r="F186" i="10"/>
  <c r="I185" i="10"/>
  <c r="F185" i="10"/>
  <c r="I184" i="10"/>
  <c r="F184" i="10"/>
  <c r="I183" i="10"/>
  <c r="F183" i="10"/>
  <c r="I182" i="10"/>
  <c r="F182" i="10"/>
  <c r="I181" i="10"/>
  <c r="F181" i="10"/>
  <c r="I180" i="10"/>
  <c r="F180" i="10"/>
  <c r="I179" i="10"/>
  <c r="E179" i="10"/>
  <c r="F179" i="10" s="1"/>
  <c r="I178" i="10"/>
  <c r="E178" i="10"/>
  <c r="F178" i="10" s="1"/>
  <c r="C175" i="10"/>
  <c r="I168" i="10"/>
  <c r="F168" i="10"/>
  <c r="I167" i="10"/>
  <c r="F167" i="10"/>
  <c r="I166" i="10"/>
  <c r="F166" i="10"/>
  <c r="I165" i="10"/>
  <c r="F165" i="10"/>
  <c r="I164" i="10"/>
  <c r="F164" i="10"/>
  <c r="I163" i="10"/>
  <c r="F163" i="10"/>
  <c r="I162" i="10"/>
  <c r="F162" i="10"/>
  <c r="I161" i="10"/>
  <c r="F161" i="10"/>
  <c r="I160" i="10"/>
  <c r="F160" i="10"/>
  <c r="I159" i="10"/>
  <c r="F159" i="10"/>
  <c r="I158" i="10"/>
  <c r="F158" i="10"/>
  <c r="I157" i="10"/>
  <c r="F157" i="10"/>
  <c r="I156" i="10"/>
  <c r="E156" i="10"/>
  <c r="F156" i="10" s="1"/>
  <c r="I155" i="10"/>
  <c r="E155" i="10"/>
  <c r="F155" i="10" s="1"/>
  <c r="C152" i="10"/>
  <c r="I145" i="10"/>
  <c r="F145" i="10"/>
  <c r="I144" i="10"/>
  <c r="F144" i="10"/>
  <c r="I143" i="10"/>
  <c r="F143" i="10"/>
  <c r="I142" i="10"/>
  <c r="F142" i="10"/>
  <c r="I141" i="10"/>
  <c r="F141" i="10"/>
  <c r="I140" i="10"/>
  <c r="F140" i="10"/>
  <c r="I139" i="10"/>
  <c r="F139" i="10"/>
  <c r="I138" i="10"/>
  <c r="F138" i="10"/>
  <c r="I137" i="10"/>
  <c r="F137" i="10"/>
  <c r="I136" i="10"/>
  <c r="F136" i="10"/>
  <c r="I135" i="10"/>
  <c r="F135" i="10"/>
  <c r="I134" i="10"/>
  <c r="F134" i="10"/>
  <c r="I133" i="10"/>
  <c r="E133" i="10"/>
  <c r="F133" i="10" s="1"/>
  <c r="I132" i="10"/>
  <c r="E132" i="10"/>
  <c r="F132" i="10" s="1"/>
  <c r="C129" i="10"/>
  <c r="I122" i="10"/>
  <c r="F122" i="10"/>
  <c r="I121" i="10"/>
  <c r="F121" i="10"/>
  <c r="I120" i="10"/>
  <c r="F120" i="10"/>
  <c r="I119" i="10"/>
  <c r="F119" i="10"/>
  <c r="I118" i="10"/>
  <c r="F118" i="10"/>
  <c r="I117" i="10"/>
  <c r="F117" i="10"/>
  <c r="I116" i="10"/>
  <c r="F116" i="10"/>
  <c r="I115" i="10"/>
  <c r="F115" i="10"/>
  <c r="I114" i="10"/>
  <c r="F114" i="10"/>
  <c r="I113" i="10"/>
  <c r="F113" i="10"/>
  <c r="I112" i="10"/>
  <c r="F112" i="10"/>
  <c r="I111" i="10"/>
  <c r="F111" i="10"/>
  <c r="I110" i="10"/>
  <c r="E110" i="10"/>
  <c r="F110" i="10" s="1"/>
  <c r="I109" i="10"/>
  <c r="E109" i="10"/>
  <c r="F109" i="10" s="1"/>
  <c r="C106" i="10"/>
  <c r="J99" i="10"/>
  <c r="J98" i="10"/>
  <c r="J97" i="10"/>
  <c r="J96" i="10"/>
  <c r="J95" i="10"/>
  <c r="J94" i="10"/>
  <c r="J93" i="10"/>
  <c r="J92" i="10"/>
  <c r="J91" i="10"/>
  <c r="J90" i="10"/>
  <c r="J89" i="10"/>
  <c r="J88" i="10"/>
  <c r="J87" i="10"/>
  <c r="J76" i="10"/>
  <c r="J75" i="10"/>
  <c r="J74" i="10"/>
  <c r="J73" i="10"/>
  <c r="J72" i="10"/>
  <c r="J71" i="10"/>
  <c r="J70" i="10"/>
  <c r="J69" i="10"/>
  <c r="J68" i="10"/>
  <c r="J67" i="10"/>
  <c r="J66" i="10"/>
  <c r="J65" i="10"/>
  <c r="J64" i="10"/>
  <c r="I99" i="10"/>
  <c r="F99" i="10"/>
  <c r="I98" i="10"/>
  <c r="F98" i="10"/>
  <c r="I97" i="10"/>
  <c r="F97" i="10"/>
  <c r="I96" i="10"/>
  <c r="F96" i="10"/>
  <c r="I95" i="10"/>
  <c r="F95" i="10"/>
  <c r="I94" i="10"/>
  <c r="F94" i="10"/>
  <c r="I93" i="10"/>
  <c r="F93" i="10"/>
  <c r="I92" i="10"/>
  <c r="F92" i="10"/>
  <c r="I91" i="10"/>
  <c r="F91" i="10"/>
  <c r="I90" i="10"/>
  <c r="F90" i="10"/>
  <c r="I89" i="10"/>
  <c r="F89" i="10"/>
  <c r="I88" i="10"/>
  <c r="F88" i="10"/>
  <c r="I87" i="10"/>
  <c r="E87" i="10"/>
  <c r="F87" i="10" s="1"/>
  <c r="I86" i="10"/>
  <c r="E86" i="10"/>
  <c r="F86" i="10" s="1"/>
  <c r="C83" i="10"/>
  <c r="I76" i="10"/>
  <c r="F76" i="10"/>
  <c r="I75" i="10"/>
  <c r="F75" i="10"/>
  <c r="I74" i="10"/>
  <c r="F74" i="10"/>
  <c r="I73" i="10"/>
  <c r="F73" i="10"/>
  <c r="I72" i="10"/>
  <c r="F72" i="10"/>
  <c r="I71" i="10"/>
  <c r="F71" i="10"/>
  <c r="I70" i="10"/>
  <c r="F70" i="10"/>
  <c r="I69" i="10"/>
  <c r="F69" i="10"/>
  <c r="I68" i="10"/>
  <c r="F68" i="10"/>
  <c r="I67" i="10"/>
  <c r="F67" i="10"/>
  <c r="I66" i="10"/>
  <c r="F66" i="10"/>
  <c r="I65" i="10"/>
  <c r="F65" i="10"/>
  <c r="I64" i="10"/>
  <c r="E64" i="10"/>
  <c r="F64" i="10" s="1"/>
  <c r="I63" i="10"/>
  <c r="E63" i="10"/>
  <c r="F63" i="10" s="1"/>
  <c r="C60" i="10"/>
  <c r="J53" i="10"/>
  <c r="J52" i="10"/>
  <c r="J51" i="10"/>
  <c r="J50" i="10"/>
  <c r="J49" i="10"/>
  <c r="J48" i="10"/>
  <c r="J47" i="10"/>
  <c r="J46" i="10"/>
  <c r="J45" i="10"/>
  <c r="J44" i="10"/>
  <c r="J43" i="10"/>
  <c r="J41" i="10"/>
  <c r="J42" i="10"/>
  <c r="J18" i="10"/>
  <c r="I53" i="10"/>
  <c r="F53" i="10"/>
  <c r="I52" i="10"/>
  <c r="F52" i="10"/>
  <c r="I51" i="10"/>
  <c r="F51" i="10"/>
  <c r="I50" i="10"/>
  <c r="F50" i="10"/>
  <c r="I49" i="10"/>
  <c r="F49" i="10"/>
  <c r="I48" i="10"/>
  <c r="F48" i="10"/>
  <c r="I47" i="10"/>
  <c r="F47" i="10"/>
  <c r="I46" i="10"/>
  <c r="F46" i="10"/>
  <c r="I45" i="10"/>
  <c r="F45" i="10"/>
  <c r="I44" i="10"/>
  <c r="F44" i="10"/>
  <c r="I43" i="10"/>
  <c r="F43" i="10"/>
  <c r="I42" i="10"/>
  <c r="F42" i="10"/>
  <c r="I41" i="10"/>
  <c r="E41" i="10"/>
  <c r="F41" i="10" s="1"/>
  <c r="I40" i="10"/>
  <c r="E40" i="10"/>
  <c r="F40" i="10" s="1"/>
  <c r="C37" i="10"/>
  <c r="J155" i="9"/>
  <c r="J154" i="9"/>
  <c r="J153" i="9"/>
  <c r="J152" i="9"/>
  <c r="J151" i="9"/>
  <c r="J150" i="9"/>
  <c r="J149" i="9"/>
  <c r="J148" i="9"/>
  <c r="J147" i="9"/>
  <c r="J137" i="9"/>
  <c r="J136" i="9"/>
  <c r="J135" i="9"/>
  <c r="J134" i="9"/>
  <c r="J133" i="9"/>
  <c r="J132" i="9"/>
  <c r="J131" i="9"/>
  <c r="J130" i="9"/>
  <c r="J129" i="9"/>
  <c r="J118" i="9"/>
  <c r="J117" i="9"/>
  <c r="J116" i="9"/>
  <c r="J115" i="9"/>
  <c r="J114" i="9"/>
  <c r="J113" i="9"/>
  <c r="J112" i="9"/>
  <c r="J111" i="9"/>
  <c r="J110" i="9"/>
  <c r="J100" i="9"/>
  <c r="J99" i="9"/>
  <c r="J98" i="9"/>
  <c r="J97" i="9"/>
  <c r="J96" i="9"/>
  <c r="J95" i="9"/>
  <c r="J94" i="9"/>
  <c r="J93" i="9"/>
  <c r="J92" i="9"/>
  <c r="I155" i="9"/>
  <c r="F155" i="9"/>
  <c r="I154" i="9"/>
  <c r="F154" i="9"/>
  <c r="I153" i="9"/>
  <c r="F153" i="9"/>
  <c r="I152" i="9"/>
  <c r="F152" i="9"/>
  <c r="I151" i="9"/>
  <c r="F151" i="9"/>
  <c r="I150" i="9"/>
  <c r="F150" i="9"/>
  <c r="I149" i="9"/>
  <c r="F149" i="9"/>
  <c r="I148" i="9"/>
  <c r="F148" i="9"/>
  <c r="I147" i="9"/>
  <c r="F147" i="9"/>
  <c r="I146" i="9"/>
  <c r="F146" i="9"/>
  <c r="C143" i="9"/>
  <c r="I137" i="9"/>
  <c r="F137" i="9"/>
  <c r="I136" i="9"/>
  <c r="F136" i="9"/>
  <c r="I135" i="9"/>
  <c r="F135" i="9"/>
  <c r="I134" i="9"/>
  <c r="F134" i="9"/>
  <c r="I133" i="9"/>
  <c r="F133" i="9"/>
  <c r="I132" i="9"/>
  <c r="F132" i="9"/>
  <c r="I131" i="9"/>
  <c r="F131" i="9"/>
  <c r="I130" i="9"/>
  <c r="F130" i="9"/>
  <c r="I129" i="9"/>
  <c r="F129" i="9"/>
  <c r="I128" i="9"/>
  <c r="F128" i="9"/>
  <c r="C125" i="9"/>
  <c r="I118" i="9"/>
  <c r="F118" i="9"/>
  <c r="I117" i="9"/>
  <c r="F117" i="9"/>
  <c r="I116" i="9"/>
  <c r="F116" i="9"/>
  <c r="I115" i="9"/>
  <c r="F115" i="9"/>
  <c r="I114" i="9"/>
  <c r="F114" i="9"/>
  <c r="I113" i="9"/>
  <c r="F113" i="9"/>
  <c r="I112" i="9"/>
  <c r="F112" i="9"/>
  <c r="I111" i="9"/>
  <c r="F111" i="9"/>
  <c r="I110" i="9"/>
  <c r="F110" i="9"/>
  <c r="I109" i="9"/>
  <c r="F109" i="9"/>
  <c r="C106" i="9"/>
  <c r="I100" i="9"/>
  <c r="F100" i="9"/>
  <c r="I99" i="9"/>
  <c r="F99" i="9"/>
  <c r="I98" i="9"/>
  <c r="F98" i="9"/>
  <c r="I97" i="9"/>
  <c r="F97" i="9"/>
  <c r="I96" i="9"/>
  <c r="F96" i="9"/>
  <c r="I95" i="9"/>
  <c r="F95" i="9"/>
  <c r="I94" i="9"/>
  <c r="F94" i="9"/>
  <c r="I93" i="9"/>
  <c r="F93" i="9"/>
  <c r="I92" i="9"/>
  <c r="F92" i="9"/>
  <c r="I91" i="9"/>
  <c r="F91" i="9"/>
  <c r="C88" i="9"/>
  <c r="J81" i="9"/>
  <c r="J80" i="9"/>
  <c r="J79" i="9"/>
  <c r="J78" i="9"/>
  <c r="J77" i="9"/>
  <c r="J76" i="9"/>
  <c r="J75" i="9"/>
  <c r="J74" i="9"/>
  <c r="J73" i="9"/>
  <c r="J63" i="9"/>
  <c r="J62" i="9"/>
  <c r="J61" i="9"/>
  <c r="J60" i="9"/>
  <c r="J59" i="9"/>
  <c r="J58" i="9"/>
  <c r="J57" i="9"/>
  <c r="J56" i="9"/>
  <c r="J55" i="9"/>
  <c r="I81" i="9"/>
  <c r="F81" i="9"/>
  <c r="I80" i="9"/>
  <c r="F80" i="9"/>
  <c r="I79" i="9"/>
  <c r="F79" i="9"/>
  <c r="I78" i="9"/>
  <c r="F78" i="9"/>
  <c r="I77" i="9"/>
  <c r="F77" i="9"/>
  <c r="I76" i="9"/>
  <c r="F76" i="9"/>
  <c r="I75" i="9"/>
  <c r="F75" i="9"/>
  <c r="I74" i="9"/>
  <c r="F74" i="9"/>
  <c r="I73" i="9"/>
  <c r="F73" i="9"/>
  <c r="I72" i="9"/>
  <c r="F72" i="9"/>
  <c r="C69" i="9"/>
  <c r="I63" i="9"/>
  <c r="F63" i="9"/>
  <c r="I62" i="9"/>
  <c r="F62" i="9"/>
  <c r="I61" i="9"/>
  <c r="F61" i="9"/>
  <c r="I60" i="9"/>
  <c r="F60" i="9"/>
  <c r="I59" i="9"/>
  <c r="F59" i="9"/>
  <c r="I58" i="9"/>
  <c r="F58" i="9"/>
  <c r="I57" i="9"/>
  <c r="F57" i="9"/>
  <c r="I56" i="9"/>
  <c r="F56" i="9"/>
  <c r="I55" i="9"/>
  <c r="F55" i="9"/>
  <c r="I54" i="9"/>
  <c r="F54" i="9"/>
  <c r="C51" i="9"/>
  <c r="J44" i="9"/>
  <c r="J43" i="9"/>
  <c r="J42" i="9"/>
  <c r="J41" i="9"/>
  <c r="J40" i="9"/>
  <c r="J39" i="9"/>
  <c r="J38" i="9"/>
  <c r="J37" i="9"/>
  <c r="J36" i="9"/>
  <c r="K66" i="8"/>
  <c r="K64" i="8"/>
  <c r="K63"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247" i="8"/>
  <c r="K246" i="8"/>
  <c r="K245" i="8"/>
  <c r="K244" i="8"/>
  <c r="K243" i="8"/>
  <c r="K242"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J247" i="8"/>
  <c r="J246" i="8"/>
  <c r="J245" i="8"/>
  <c r="G245" i="8"/>
  <c r="F247" i="8" s="1"/>
  <c r="G247" i="8" s="1"/>
  <c r="J244" i="8"/>
  <c r="G244" i="8"/>
  <c r="J243" i="8"/>
  <c r="G243" i="8"/>
  <c r="J242" i="8"/>
  <c r="G242" i="8"/>
  <c r="J241" i="8"/>
  <c r="J240" i="8"/>
  <c r="J239" i="8"/>
  <c r="G239" i="8"/>
  <c r="F241" i="8" s="1"/>
  <c r="G241" i="8" s="1"/>
  <c r="J238" i="8"/>
  <c r="J237" i="8"/>
  <c r="J236" i="8"/>
  <c r="F236" i="8"/>
  <c r="G236" i="8" s="1"/>
  <c r="F238" i="8" s="1"/>
  <c r="G238" i="8" s="1"/>
  <c r="J235" i="8"/>
  <c r="J234" i="8"/>
  <c r="J233" i="8"/>
  <c r="F233" i="8"/>
  <c r="G233" i="8" s="1"/>
  <c r="F235" i="8" s="1"/>
  <c r="G235" i="8" s="1"/>
  <c r="J232" i="8"/>
  <c r="J231" i="8"/>
  <c r="J230" i="8"/>
  <c r="F230" i="8"/>
  <c r="G230" i="8" s="1"/>
  <c r="F232" i="8" s="1"/>
  <c r="G232" i="8" s="1"/>
  <c r="J229" i="8"/>
  <c r="J228" i="8"/>
  <c r="J227" i="8"/>
  <c r="F227" i="8"/>
  <c r="G227" i="8" s="1"/>
  <c r="F229" i="8" s="1"/>
  <c r="G229" i="8" s="1"/>
  <c r="J226" i="8"/>
  <c r="J225" i="8"/>
  <c r="J224" i="8"/>
  <c r="F224" i="8"/>
  <c r="G224" i="8" s="1"/>
  <c r="F226" i="8" s="1"/>
  <c r="G226" i="8" s="1"/>
  <c r="J223" i="8"/>
  <c r="J222" i="8"/>
  <c r="J221" i="8"/>
  <c r="F221" i="8"/>
  <c r="G221" i="8" s="1"/>
  <c r="F223" i="8" s="1"/>
  <c r="G223" i="8" s="1"/>
  <c r="J220" i="8"/>
  <c r="J219" i="8"/>
  <c r="J218" i="8"/>
  <c r="F218" i="8"/>
  <c r="G218" i="8" s="1"/>
  <c r="F220" i="8" s="1"/>
  <c r="G220" i="8" s="1"/>
  <c r="J217" i="8"/>
  <c r="J216" i="8"/>
  <c r="J215" i="8"/>
  <c r="F215" i="8"/>
  <c r="G215" i="8" s="1"/>
  <c r="F217" i="8" s="1"/>
  <c r="G217" i="8" s="1"/>
  <c r="J214" i="8"/>
  <c r="J213" i="8"/>
  <c r="J212" i="8"/>
  <c r="F212" i="8"/>
  <c r="G212" i="8" s="1"/>
  <c r="F214" i="8" s="1"/>
  <c r="G214" i="8" s="1"/>
  <c r="J211" i="8"/>
  <c r="J210" i="8"/>
  <c r="J209" i="8"/>
  <c r="F209" i="8"/>
  <c r="G209" i="8" s="1"/>
  <c r="F211" i="8" s="1"/>
  <c r="G211" i="8" s="1"/>
  <c r="J208" i="8"/>
  <c r="J207" i="8"/>
  <c r="J206" i="8"/>
  <c r="F206" i="8"/>
  <c r="G206" i="8" s="1"/>
  <c r="F208" i="8" s="1"/>
  <c r="G208" i="8" s="1"/>
  <c r="J205" i="8"/>
  <c r="J204" i="8"/>
  <c r="J203" i="8"/>
  <c r="F203" i="8"/>
  <c r="G203" i="8" s="1"/>
  <c r="F205" i="8" s="1"/>
  <c r="G205" i="8" s="1"/>
  <c r="J202" i="8"/>
  <c r="J201" i="8"/>
  <c r="J200" i="8"/>
  <c r="F200" i="8"/>
  <c r="G200" i="8" s="1"/>
  <c r="J199" i="8"/>
  <c r="J198" i="8"/>
  <c r="J197" i="8"/>
  <c r="F197" i="8"/>
  <c r="G197" i="8" s="1"/>
  <c r="C194" i="8"/>
  <c r="J187" i="8"/>
  <c r="J186" i="8"/>
  <c r="J185" i="8"/>
  <c r="G185" i="8"/>
  <c r="F186" i="8" s="1"/>
  <c r="G186" i="8" s="1"/>
  <c r="J184" i="8"/>
  <c r="G184" i="8"/>
  <c r="J183" i="8"/>
  <c r="G183" i="8"/>
  <c r="J182" i="8"/>
  <c r="G182" i="8"/>
  <c r="J181" i="8"/>
  <c r="J180" i="8"/>
  <c r="J179" i="8"/>
  <c r="G179" i="8"/>
  <c r="F181" i="8" s="1"/>
  <c r="G181" i="8" s="1"/>
  <c r="J178" i="8"/>
  <c r="J177" i="8"/>
  <c r="J176" i="8"/>
  <c r="F176" i="8"/>
  <c r="G176" i="8" s="1"/>
  <c r="J175" i="8"/>
  <c r="J174" i="8"/>
  <c r="J173" i="8"/>
  <c r="F173" i="8"/>
  <c r="G173" i="8" s="1"/>
  <c r="F175" i="8" s="1"/>
  <c r="G175" i="8" s="1"/>
  <c r="J172" i="8"/>
  <c r="J171" i="8"/>
  <c r="J170" i="8"/>
  <c r="F170" i="8"/>
  <c r="G170" i="8" s="1"/>
  <c r="J169" i="8"/>
  <c r="J168" i="8"/>
  <c r="J167" i="8"/>
  <c r="F167" i="8"/>
  <c r="G167" i="8" s="1"/>
  <c r="J166" i="8"/>
  <c r="J165" i="8"/>
  <c r="J164" i="8"/>
  <c r="F164" i="8"/>
  <c r="G164" i="8" s="1"/>
  <c r="J163" i="8"/>
  <c r="J162" i="8"/>
  <c r="J161" i="8"/>
  <c r="F161" i="8"/>
  <c r="G161" i="8" s="1"/>
  <c r="J160" i="8"/>
  <c r="J159" i="8"/>
  <c r="J158" i="8"/>
  <c r="F158" i="8"/>
  <c r="G158" i="8" s="1"/>
  <c r="J157" i="8"/>
  <c r="J156" i="8"/>
  <c r="J155" i="8"/>
  <c r="F155" i="8"/>
  <c r="G155" i="8" s="1"/>
  <c r="J154" i="8"/>
  <c r="J153" i="8"/>
  <c r="J152" i="8"/>
  <c r="F152" i="8"/>
  <c r="G152" i="8" s="1"/>
  <c r="J151" i="8"/>
  <c r="J150" i="8"/>
  <c r="J149" i="8"/>
  <c r="F149" i="8"/>
  <c r="G149" i="8" s="1"/>
  <c r="F151" i="8" s="1"/>
  <c r="G151" i="8" s="1"/>
  <c r="J148" i="8"/>
  <c r="J147" i="8"/>
  <c r="J146" i="8"/>
  <c r="F146" i="8"/>
  <c r="G146" i="8" s="1"/>
  <c r="J145" i="8"/>
  <c r="J144" i="8"/>
  <c r="J143" i="8"/>
  <c r="F143" i="8"/>
  <c r="G143" i="8" s="1"/>
  <c r="J142" i="8"/>
  <c r="J141" i="8"/>
  <c r="J140" i="8"/>
  <c r="F140" i="8"/>
  <c r="G140" i="8" s="1"/>
  <c r="J139" i="8"/>
  <c r="J138" i="8"/>
  <c r="J137" i="8"/>
  <c r="F137" i="8"/>
  <c r="G137" i="8" s="1"/>
  <c r="C134"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J127" i="8"/>
  <c r="J126" i="8"/>
  <c r="F126" i="8"/>
  <c r="G126" i="8" s="1"/>
  <c r="J125" i="8"/>
  <c r="G125" i="8"/>
  <c r="F127" i="8" s="1"/>
  <c r="G127" i="8" s="1"/>
  <c r="J124" i="8"/>
  <c r="G124" i="8"/>
  <c r="J123" i="8"/>
  <c r="G123" i="8"/>
  <c r="J122" i="8"/>
  <c r="G122" i="8"/>
  <c r="J121" i="8"/>
  <c r="J120" i="8"/>
  <c r="F120" i="8"/>
  <c r="G120" i="8" s="1"/>
  <c r="J119" i="8"/>
  <c r="G119" i="8"/>
  <c r="F121" i="8" s="1"/>
  <c r="G121" i="8" s="1"/>
  <c r="J118" i="8"/>
  <c r="J117" i="8"/>
  <c r="J116" i="8"/>
  <c r="F116" i="8"/>
  <c r="G116" i="8" s="1"/>
  <c r="J115" i="8"/>
  <c r="J114" i="8"/>
  <c r="J113" i="8"/>
  <c r="F113" i="8"/>
  <c r="G113" i="8" s="1"/>
  <c r="F115" i="8" s="1"/>
  <c r="G115" i="8" s="1"/>
  <c r="J112" i="8"/>
  <c r="J111" i="8"/>
  <c r="J110" i="8"/>
  <c r="F110" i="8"/>
  <c r="G110" i="8" s="1"/>
  <c r="J109" i="8"/>
  <c r="J108" i="8"/>
  <c r="J107" i="8"/>
  <c r="F107" i="8"/>
  <c r="G107" i="8" s="1"/>
  <c r="J106" i="8"/>
  <c r="J105" i="8"/>
  <c r="J104" i="8"/>
  <c r="F104" i="8"/>
  <c r="G104" i="8" s="1"/>
  <c r="J103" i="8"/>
  <c r="J102" i="8"/>
  <c r="J101" i="8"/>
  <c r="F101" i="8"/>
  <c r="G101" i="8" s="1"/>
  <c r="F103" i="8" s="1"/>
  <c r="G103" i="8" s="1"/>
  <c r="J100" i="8"/>
  <c r="J99" i="8"/>
  <c r="J98" i="8"/>
  <c r="F98" i="8"/>
  <c r="G98" i="8" s="1"/>
  <c r="J97" i="8"/>
  <c r="J96" i="8"/>
  <c r="J95" i="8"/>
  <c r="F95" i="8"/>
  <c r="G95" i="8" s="1"/>
  <c r="J94" i="8"/>
  <c r="J93" i="8"/>
  <c r="J92" i="8"/>
  <c r="F92" i="8"/>
  <c r="G92" i="8" s="1"/>
  <c r="J91" i="8"/>
  <c r="J90" i="8"/>
  <c r="J89" i="8"/>
  <c r="F89" i="8"/>
  <c r="G89" i="8" s="1"/>
  <c r="F91" i="8" s="1"/>
  <c r="G91" i="8" s="1"/>
  <c r="J88" i="8"/>
  <c r="J87" i="8"/>
  <c r="J86" i="8"/>
  <c r="F86" i="8"/>
  <c r="G86" i="8" s="1"/>
  <c r="J85" i="8"/>
  <c r="J84" i="8"/>
  <c r="J83" i="8"/>
  <c r="F83" i="8"/>
  <c r="G83" i="8" s="1"/>
  <c r="J82" i="8"/>
  <c r="J81" i="8"/>
  <c r="J80" i="8"/>
  <c r="F80" i="8"/>
  <c r="G80" i="8" s="1"/>
  <c r="J79" i="8"/>
  <c r="J78" i="8"/>
  <c r="J77" i="8"/>
  <c r="F77" i="8"/>
  <c r="G77" i="8" s="1"/>
  <c r="C74" i="8"/>
  <c r="K159" i="7"/>
  <c r="K158" i="7"/>
  <c r="K157" i="7"/>
  <c r="K156" i="7"/>
  <c r="K155" i="7"/>
  <c r="K154" i="7"/>
  <c r="K153" i="7"/>
  <c r="K152" i="7"/>
  <c r="K151" i="7"/>
  <c r="K140" i="7"/>
  <c r="K139" i="7"/>
  <c r="K138" i="7"/>
  <c r="K137" i="7"/>
  <c r="K136" i="7"/>
  <c r="K135" i="7"/>
  <c r="K134" i="7"/>
  <c r="K133" i="7"/>
  <c r="K132" i="7"/>
  <c r="K121" i="7"/>
  <c r="K120" i="7"/>
  <c r="K119" i="7"/>
  <c r="K118" i="7"/>
  <c r="K117" i="7"/>
  <c r="K116" i="7"/>
  <c r="K115" i="7"/>
  <c r="K114" i="7"/>
  <c r="K113" i="7"/>
  <c r="K102" i="7"/>
  <c r="K101" i="7"/>
  <c r="K100" i="7"/>
  <c r="K99" i="7"/>
  <c r="K98" i="7"/>
  <c r="K97" i="7"/>
  <c r="K96" i="7"/>
  <c r="K95" i="7"/>
  <c r="K94" i="7"/>
  <c r="J159" i="7"/>
  <c r="F159" i="7"/>
  <c r="G159" i="7" s="1"/>
  <c r="J158" i="7"/>
  <c r="G158" i="7"/>
  <c r="J157" i="7"/>
  <c r="E157" i="7"/>
  <c r="G157" i="7" s="1"/>
  <c r="J156" i="7"/>
  <c r="E156" i="7"/>
  <c r="G156" i="7" s="1"/>
  <c r="J155" i="7"/>
  <c r="E155" i="7"/>
  <c r="G155" i="7" s="1"/>
  <c r="J154" i="7"/>
  <c r="G154" i="7"/>
  <c r="J153" i="7"/>
  <c r="G153" i="7"/>
  <c r="J152" i="7"/>
  <c r="E152" i="7"/>
  <c r="G152" i="7" s="1"/>
  <c r="J151" i="7"/>
  <c r="E151" i="7"/>
  <c r="G151" i="7" s="1"/>
  <c r="J150" i="7"/>
  <c r="G150" i="7"/>
  <c r="C147" i="7"/>
  <c r="J140" i="7"/>
  <c r="F140" i="7"/>
  <c r="G140" i="7" s="1"/>
  <c r="J139" i="7"/>
  <c r="G139" i="7"/>
  <c r="J138" i="7"/>
  <c r="E138" i="7"/>
  <c r="G138" i="7" s="1"/>
  <c r="J137" i="7"/>
  <c r="E137" i="7"/>
  <c r="G137" i="7" s="1"/>
  <c r="J136" i="7"/>
  <c r="E136" i="7"/>
  <c r="G136" i="7" s="1"/>
  <c r="J135" i="7"/>
  <c r="G135" i="7"/>
  <c r="J134" i="7"/>
  <c r="G134" i="7"/>
  <c r="J133" i="7"/>
  <c r="E133" i="7"/>
  <c r="G133" i="7" s="1"/>
  <c r="J132" i="7"/>
  <c r="E132" i="7"/>
  <c r="G132" i="7" s="1"/>
  <c r="J131" i="7"/>
  <c r="G131" i="7"/>
  <c r="C128" i="7"/>
  <c r="J121" i="7"/>
  <c r="F121" i="7"/>
  <c r="G121" i="7" s="1"/>
  <c r="J120" i="7"/>
  <c r="G120" i="7"/>
  <c r="J119" i="7"/>
  <c r="E119" i="7"/>
  <c r="G119" i="7" s="1"/>
  <c r="J118" i="7"/>
  <c r="E118" i="7"/>
  <c r="G118" i="7" s="1"/>
  <c r="J117" i="7"/>
  <c r="E117" i="7"/>
  <c r="G117" i="7" s="1"/>
  <c r="J116" i="7"/>
  <c r="G116" i="7"/>
  <c r="J115" i="7"/>
  <c r="G115" i="7"/>
  <c r="J114" i="7"/>
  <c r="E114" i="7"/>
  <c r="G114" i="7" s="1"/>
  <c r="J113" i="7"/>
  <c r="E113" i="7"/>
  <c r="G113" i="7" s="1"/>
  <c r="J112" i="7"/>
  <c r="G112" i="7"/>
  <c r="C109" i="7"/>
  <c r="J102" i="7"/>
  <c r="F102" i="7"/>
  <c r="G102" i="7" s="1"/>
  <c r="J101" i="7"/>
  <c r="G101" i="7"/>
  <c r="J100" i="7"/>
  <c r="E100" i="7"/>
  <c r="G100" i="7" s="1"/>
  <c r="J99" i="7"/>
  <c r="E99" i="7"/>
  <c r="G99" i="7" s="1"/>
  <c r="J98" i="7"/>
  <c r="E98" i="7"/>
  <c r="G98" i="7" s="1"/>
  <c r="J97" i="7"/>
  <c r="G97" i="7"/>
  <c r="J96" i="7"/>
  <c r="G96" i="7"/>
  <c r="J95" i="7"/>
  <c r="E95" i="7"/>
  <c r="G95" i="7" s="1"/>
  <c r="J94" i="7"/>
  <c r="E94" i="7"/>
  <c r="G94" i="7" s="1"/>
  <c r="J93" i="7"/>
  <c r="G93" i="7"/>
  <c r="C90" i="7"/>
  <c r="K83" i="7"/>
  <c r="K82" i="7"/>
  <c r="K81" i="7"/>
  <c r="K80" i="7"/>
  <c r="K79" i="7"/>
  <c r="K78" i="7"/>
  <c r="K77" i="7"/>
  <c r="K76" i="7"/>
  <c r="K75" i="7"/>
  <c r="K64" i="7"/>
  <c r="K63" i="7"/>
  <c r="K62" i="7"/>
  <c r="K61" i="7"/>
  <c r="K60" i="7"/>
  <c r="K59" i="7"/>
  <c r="K58" i="7"/>
  <c r="K57" i="7"/>
  <c r="K56" i="7"/>
  <c r="J83" i="7"/>
  <c r="F83" i="7"/>
  <c r="G83" i="7" s="1"/>
  <c r="J82" i="7"/>
  <c r="G82" i="7"/>
  <c r="J81" i="7"/>
  <c r="E81" i="7"/>
  <c r="G81" i="7" s="1"/>
  <c r="J80" i="7"/>
  <c r="E80" i="7"/>
  <c r="G80" i="7" s="1"/>
  <c r="J79" i="7"/>
  <c r="E79" i="7"/>
  <c r="G79" i="7" s="1"/>
  <c r="J78" i="7"/>
  <c r="G78" i="7"/>
  <c r="J77" i="7"/>
  <c r="G77" i="7"/>
  <c r="J76" i="7"/>
  <c r="E76" i="7"/>
  <c r="G76" i="7" s="1"/>
  <c r="J75" i="7"/>
  <c r="E75" i="7"/>
  <c r="G75" i="7" s="1"/>
  <c r="J74" i="7"/>
  <c r="G74" i="7"/>
  <c r="C71" i="7"/>
  <c r="J64" i="7"/>
  <c r="F64" i="7"/>
  <c r="G64" i="7" s="1"/>
  <c r="J63" i="7"/>
  <c r="G63" i="7"/>
  <c r="J62" i="7"/>
  <c r="E62" i="7"/>
  <c r="G62" i="7" s="1"/>
  <c r="J61" i="7"/>
  <c r="E61" i="7"/>
  <c r="G61" i="7" s="1"/>
  <c r="J60" i="7"/>
  <c r="E60" i="7"/>
  <c r="G60" i="7" s="1"/>
  <c r="J59" i="7"/>
  <c r="G59" i="7"/>
  <c r="J58" i="7"/>
  <c r="G58" i="7"/>
  <c r="J57" i="7"/>
  <c r="E57" i="7"/>
  <c r="G57" i="7" s="1"/>
  <c r="J56" i="7"/>
  <c r="E56" i="7"/>
  <c r="G56" i="7" s="1"/>
  <c r="J55" i="7"/>
  <c r="G55" i="7"/>
  <c r="C52" i="7"/>
  <c r="K45" i="7"/>
  <c r="K44" i="7"/>
  <c r="K43" i="7"/>
  <c r="K42" i="7"/>
  <c r="K41" i="7"/>
  <c r="K40" i="7"/>
  <c r="K39" i="7"/>
  <c r="K38" i="7"/>
  <c r="K37" i="7"/>
  <c r="C14" i="7"/>
  <c r="G17" i="7"/>
  <c r="E18" i="7"/>
  <c r="G18" i="7" s="1"/>
  <c r="J18" i="7"/>
  <c r="K18" i="7"/>
  <c r="E19" i="7"/>
  <c r="G19" i="7" s="1"/>
  <c r="J19" i="7"/>
  <c r="K19" i="7"/>
  <c r="G20" i="7"/>
  <c r="J20" i="7"/>
  <c r="K20" i="7"/>
  <c r="G21" i="7"/>
  <c r="J21" i="7"/>
  <c r="K21" i="7"/>
  <c r="E22" i="7"/>
  <c r="G22" i="7" s="1"/>
  <c r="J22" i="7"/>
  <c r="K22" i="7"/>
  <c r="E23" i="7"/>
  <c r="G23" i="7" s="1"/>
  <c r="J23" i="7"/>
  <c r="K23" i="7"/>
  <c r="E24" i="7"/>
  <c r="G24" i="7" s="1"/>
  <c r="J24" i="7"/>
  <c r="K24" i="7"/>
  <c r="G25" i="7"/>
  <c r="J25" i="7"/>
  <c r="K25" i="7"/>
  <c r="F26" i="7"/>
  <c r="G26" i="7" s="1"/>
  <c r="J26" i="7"/>
  <c r="K26" i="7"/>
  <c r="C33" i="7"/>
  <c r="G36" i="7"/>
  <c r="J36" i="7"/>
  <c r="E37" i="7"/>
  <c r="G37" i="7" s="1"/>
  <c r="J37" i="7"/>
  <c r="E38" i="7"/>
  <c r="G38" i="7" s="1"/>
  <c r="J38" i="7"/>
  <c r="G39" i="7"/>
  <c r="J39" i="7"/>
  <c r="G40" i="7"/>
  <c r="J40" i="7"/>
  <c r="E41" i="7"/>
  <c r="G41" i="7" s="1"/>
  <c r="J41" i="7"/>
  <c r="E42" i="7"/>
  <c r="G42" i="7" s="1"/>
  <c r="J42" i="7"/>
  <c r="E43" i="7"/>
  <c r="G43" i="7" s="1"/>
  <c r="J43" i="7"/>
  <c r="G44" i="7"/>
  <c r="J44" i="7"/>
  <c r="F45" i="7"/>
  <c r="G45" i="7" s="1"/>
  <c r="J45" i="7"/>
  <c r="I44" i="9"/>
  <c r="F44" i="9"/>
  <c r="I43" i="9"/>
  <c r="F43" i="9"/>
  <c r="I42" i="9"/>
  <c r="F42" i="9"/>
  <c r="I41" i="9"/>
  <c r="F41" i="9"/>
  <c r="I40" i="9"/>
  <c r="F40" i="9"/>
  <c r="I39" i="9"/>
  <c r="F39" i="9"/>
  <c r="I38" i="9"/>
  <c r="F38" i="9"/>
  <c r="I37" i="9"/>
  <c r="F37" i="9"/>
  <c r="I36" i="9"/>
  <c r="F36" i="9"/>
  <c r="I35" i="9"/>
  <c r="F35" i="9"/>
  <c r="C32" i="9"/>
  <c r="O12" i="24" l="1"/>
  <c r="H15" i="24"/>
  <c r="P15" i="24" s="1"/>
  <c r="I8" i="27" s="1"/>
  <c r="D318" i="12"/>
  <c r="F180" i="8"/>
  <c r="G180" i="8" s="1"/>
  <c r="F240" i="8"/>
  <c r="G240" i="8" s="1"/>
  <c r="D28" i="9"/>
  <c r="D47" i="9"/>
  <c r="D84" i="9"/>
  <c r="D79" i="10"/>
  <c r="F187" i="8"/>
  <c r="G187" i="8" s="1"/>
  <c r="F246" i="8"/>
  <c r="G246" i="8" s="1"/>
  <c r="D139" i="9"/>
  <c r="D98" i="12"/>
  <c r="D142" i="12"/>
  <c r="D33" i="10"/>
  <c r="D186" i="12"/>
  <c r="D67" i="7"/>
  <c r="F82" i="8"/>
  <c r="G82" i="8" s="1"/>
  <c r="F81" i="8"/>
  <c r="G81" i="8" s="1"/>
  <c r="F93" i="8"/>
  <c r="G93" i="8" s="1"/>
  <c r="F94" i="8"/>
  <c r="G94" i="8" s="1"/>
  <c r="F138" i="8"/>
  <c r="G138" i="8" s="1"/>
  <c r="F139" i="8"/>
  <c r="G139" i="8" s="1"/>
  <c r="F162" i="8"/>
  <c r="G162" i="8" s="1"/>
  <c r="F163" i="8"/>
  <c r="G163" i="8" s="1"/>
  <c r="F150" i="8"/>
  <c r="G150" i="8" s="1"/>
  <c r="F174" i="8"/>
  <c r="G174" i="8" s="1"/>
  <c r="D121" i="9"/>
  <c r="D102" i="10"/>
  <c r="D274" i="12"/>
  <c r="D56" i="10"/>
  <c r="D105" i="7"/>
  <c r="D102" i="9"/>
  <c r="D148" i="10"/>
  <c r="D65" i="9"/>
  <c r="D54" i="12"/>
  <c r="D125" i="10"/>
  <c r="D171" i="10"/>
  <c r="F154" i="8"/>
  <c r="G154" i="8" s="1"/>
  <c r="F153" i="8"/>
  <c r="G153" i="8" s="1"/>
  <c r="F178" i="8"/>
  <c r="G178" i="8" s="1"/>
  <c r="F177" i="8"/>
  <c r="G177" i="8" s="1"/>
  <c r="F199" i="8"/>
  <c r="G199" i="8" s="1"/>
  <c r="F198" i="8"/>
  <c r="G198" i="8" s="1"/>
  <c r="F148" i="8"/>
  <c r="G148" i="8" s="1"/>
  <c r="F147" i="8"/>
  <c r="G147" i="8" s="1"/>
  <c r="F157" i="8"/>
  <c r="G157" i="8" s="1"/>
  <c r="F156" i="8"/>
  <c r="G156" i="8" s="1"/>
  <c r="F172" i="8"/>
  <c r="G172" i="8" s="1"/>
  <c r="F171" i="8"/>
  <c r="G171" i="8" s="1"/>
  <c r="F202" i="8"/>
  <c r="G202" i="8" s="1"/>
  <c r="F201" i="8"/>
  <c r="G201" i="8" s="1"/>
  <c r="F142" i="8"/>
  <c r="G142" i="8" s="1"/>
  <c r="F141" i="8"/>
  <c r="G141" i="8" s="1"/>
  <c r="F166" i="8"/>
  <c r="G166" i="8" s="1"/>
  <c r="F165" i="8"/>
  <c r="G165" i="8" s="1"/>
  <c r="F145" i="8"/>
  <c r="G145" i="8" s="1"/>
  <c r="F144" i="8"/>
  <c r="G144" i="8" s="1"/>
  <c r="F160" i="8"/>
  <c r="G160" i="8" s="1"/>
  <c r="F159" i="8"/>
  <c r="G159" i="8" s="1"/>
  <c r="F169" i="8"/>
  <c r="G169" i="8" s="1"/>
  <c r="F168" i="8"/>
  <c r="G168" i="8" s="1"/>
  <c r="F204" i="8"/>
  <c r="G204" i="8" s="1"/>
  <c r="F207" i="8"/>
  <c r="G207" i="8" s="1"/>
  <c r="F210" i="8"/>
  <c r="G210" i="8" s="1"/>
  <c r="F213" i="8"/>
  <c r="G213" i="8" s="1"/>
  <c r="F216" i="8"/>
  <c r="G216" i="8" s="1"/>
  <c r="F219" i="8"/>
  <c r="G219" i="8" s="1"/>
  <c r="F222" i="8"/>
  <c r="G222" i="8" s="1"/>
  <c r="F225" i="8"/>
  <c r="G225" i="8" s="1"/>
  <c r="F228" i="8"/>
  <c r="G228" i="8" s="1"/>
  <c r="F231" i="8"/>
  <c r="G231" i="8" s="1"/>
  <c r="F234" i="8"/>
  <c r="G234" i="8" s="1"/>
  <c r="F237" i="8"/>
  <c r="G237" i="8" s="1"/>
  <c r="F106" i="8"/>
  <c r="G106" i="8" s="1"/>
  <c r="F105" i="8"/>
  <c r="G105" i="8" s="1"/>
  <c r="F112" i="8"/>
  <c r="G112" i="8" s="1"/>
  <c r="F111" i="8"/>
  <c r="G111" i="8" s="1"/>
  <c r="F85" i="8"/>
  <c r="G85" i="8" s="1"/>
  <c r="F84" i="8"/>
  <c r="G84" i="8" s="1"/>
  <c r="F97" i="8"/>
  <c r="G97" i="8" s="1"/>
  <c r="F96" i="8"/>
  <c r="G96" i="8" s="1"/>
  <c r="F118" i="8"/>
  <c r="G118" i="8" s="1"/>
  <c r="F117" i="8"/>
  <c r="G117" i="8" s="1"/>
  <c r="F109" i="8"/>
  <c r="G109" i="8" s="1"/>
  <c r="F108" i="8"/>
  <c r="G108" i="8" s="1"/>
  <c r="F88" i="8"/>
  <c r="G88" i="8" s="1"/>
  <c r="F87" i="8"/>
  <c r="G87" i="8" s="1"/>
  <c r="F100" i="8"/>
  <c r="G100" i="8" s="1"/>
  <c r="F99" i="8"/>
  <c r="G99" i="8" s="1"/>
  <c r="F78" i="8"/>
  <c r="G78" i="8" s="1"/>
  <c r="F79" i="8"/>
  <c r="G79" i="8" s="1"/>
  <c r="F90" i="8"/>
  <c r="G90" i="8" s="1"/>
  <c r="F102" i="8"/>
  <c r="G102" i="8" s="1"/>
  <c r="F114" i="8"/>
  <c r="G114" i="8" s="1"/>
  <c r="D143" i="7"/>
  <c r="D86" i="7"/>
  <c r="D124" i="7"/>
  <c r="D48" i="7"/>
  <c r="D29" i="7"/>
  <c r="D10" i="7"/>
  <c r="E18" i="10"/>
  <c r="E17" i="10"/>
  <c r="I563" i="38"/>
  <c r="G563" i="38"/>
  <c r="I581" i="38"/>
  <c r="G581" i="38"/>
  <c r="AJ586" i="38"/>
  <c r="AI586" i="38"/>
  <c r="AH586" i="38"/>
  <c r="AF586" i="38"/>
  <c r="AE586" i="38"/>
  <c r="AD586" i="38"/>
  <c r="AB586" i="38"/>
  <c r="AA586" i="38"/>
  <c r="X586" i="38"/>
  <c r="V586" i="38"/>
  <c r="E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H355" i="38"/>
  <c r="AF355" i="38"/>
  <c r="AE355" i="38"/>
  <c r="AD355" i="38"/>
  <c r="AB355" i="38"/>
  <c r="AA355" i="38"/>
  <c r="Z355" i="38"/>
  <c r="W355" i="38"/>
  <c r="V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W344" i="38"/>
  <c r="V344" i="38"/>
  <c r="E344" i="38"/>
  <c r="D344" i="38"/>
  <c r="AJ343" i="38"/>
  <c r="AI343" i="38"/>
  <c r="AH343" i="38"/>
  <c r="AF343" i="38"/>
  <c r="AE343" i="38"/>
  <c r="AD343" i="38"/>
  <c r="AB343" i="38"/>
  <c r="AA343" i="38"/>
  <c r="Z343" i="38"/>
  <c r="X343" i="38"/>
  <c r="W343" i="38"/>
  <c r="V343" i="38"/>
  <c r="E343" i="38"/>
  <c r="D343" i="38"/>
  <c r="AH342" i="38"/>
  <c r="AF342" i="38"/>
  <c r="AE342" i="38"/>
  <c r="AB342" i="38"/>
  <c r="AA342" i="38"/>
  <c r="Z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Z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V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E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V329" i="38"/>
  <c r="E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V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V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V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V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V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V278" i="38"/>
  <c r="D278" i="38"/>
  <c r="AJ277" i="38"/>
  <c r="AI277" i="38"/>
  <c r="AH277" i="38"/>
  <c r="AF277" i="38"/>
  <c r="AE277" i="38"/>
  <c r="AD277" i="38"/>
  <c r="AB277" i="38"/>
  <c r="AA277" i="38"/>
  <c r="Z277" i="38"/>
  <c r="X277" i="38"/>
  <c r="V277" i="38"/>
  <c r="D277" i="38"/>
  <c r="AJ276" i="38"/>
  <c r="AI276" i="38"/>
  <c r="AH276" i="38"/>
  <c r="AF276" i="38"/>
  <c r="AE276" i="38"/>
  <c r="AD276" i="38"/>
  <c r="AB276" i="38"/>
  <c r="AA276" i="38"/>
  <c r="Z276" i="38"/>
  <c r="X276" i="38"/>
  <c r="V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V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V305" i="38"/>
  <c r="D305" i="38"/>
  <c r="AJ304" i="38"/>
  <c r="AI304" i="38"/>
  <c r="AH304" i="38"/>
  <c r="AF304" i="38"/>
  <c r="AE304" i="38"/>
  <c r="AD304" i="38"/>
  <c r="AB304" i="38"/>
  <c r="AA304" i="38"/>
  <c r="Z304" i="38"/>
  <c r="X304" i="38"/>
  <c r="V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D232" i="38"/>
  <c r="AJ237" i="38"/>
  <c r="AI237" i="38"/>
  <c r="AH237" i="38"/>
  <c r="AF237" i="38"/>
  <c r="AE237" i="38"/>
  <c r="AD237" i="38"/>
  <c r="AB237" i="38"/>
  <c r="AA237" i="38"/>
  <c r="Z237" i="38"/>
  <c r="X237" i="38"/>
  <c r="V237" i="38"/>
  <c r="E237" i="38"/>
  <c r="AJ236" i="38"/>
  <c r="AH236" i="38"/>
  <c r="AF236" i="38"/>
  <c r="AE236" i="38"/>
  <c r="AD236" i="38"/>
  <c r="AB236" i="38"/>
  <c r="AA236" i="38"/>
  <c r="Z236" i="38"/>
  <c r="V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V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E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V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V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V126" i="38"/>
  <c r="E126" i="38"/>
  <c r="AJ125" i="38"/>
  <c r="AI125" i="38"/>
  <c r="AH125" i="38"/>
  <c r="AF125" i="38"/>
  <c r="AE125" i="38"/>
  <c r="AD125" i="38"/>
  <c r="AB125" i="38"/>
  <c r="AA125" i="38"/>
  <c r="Z125" i="38"/>
  <c r="X125" i="38"/>
  <c r="V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D54" i="38"/>
  <c r="AJ55" i="38"/>
  <c r="AI55" i="38"/>
  <c r="AH55" i="38"/>
  <c r="AF55" i="38"/>
  <c r="AE55" i="38"/>
  <c r="AB55" i="38"/>
  <c r="AA55" i="38"/>
  <c r="Z55" i="38"/>
  <c r="W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W29" i="38"/>
  <c r="D29" i="38"/>
  <c r="AJ27" i="38"/>
  <c r="AI27" i="38"/>
  <c r="AH27" i="38"/>
  <c r="AF27" i="38"/>
  <c r="AE27" i="38"/>
  <c r="AD27" i="38"/>
  <c r="AB27" i="38"/>
  <c r="AA27" i="38"/>
  <c r="Z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D130" i="8" l="1"/>
  <c r="D190" i="8"/>
  <c r="D70" i="8"/>
  <c r="D5" i="7"/>
  <c r="W563" i="38"/>
  <c r="AB563" i="38"/>
  <c r="AA581" i="38"/>
  <c r="AF581" i="38"/>
  <c r="X563" i="38"/>
  <c r="AI563" i="38"/>
  <c r="AH563" i="38"/>
  <c r="AB581" i="38"/>
  <c r="AH581" i="38"/>
  <c r="AE581" i="38"/>
  <c r="AJ581" i="38"/>
  <c r="D563" i="38"/>
  <c r="Z563" i="38"/>
  <c r="AE563" i="38"/>
  <c r="AJ563" i="38"/>
  <c r="F571" i="38"/>
  <c r="J571" i="38" s="1"/>
  <c r="F576" i="38"/>
  <c r="H576" i="38" s="1"/>
  <c r="F580" i="38"/>
  <c r="H580" i="38" s="1"/>
  <c r="X581" i="38"/>
  <c r="AD581" i="38"/>
  <c r="AI581" i="38"/>
  <c r="E563" i="38"/>
  <c r="V563" i="38"/>
  <c r="AA563" i="38"/>
  <c r="AF563" i="38"/>
  <c r="F586" i="38"/>
  <c r="J586" i="38" s="1"/>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X501" i="38" s="1"/>
  <c r="AG503" i="38"/>
  <c r="AI502" i="38"/>
  <c r="AI501" i="38" s="1"/>
  <c r="W502" i="38"/>
  <c r="W501" i="38" s="1"/>
  <c r="AB502" i="38"/>
  <c r="AB501" i="38" s="1"/>
  <c r="AK504" i="38"/>
  <c r="V502" i="38"/>
  <c r="V501" i="38" s="1"/>
  <c r="AA502" i="38"/>
  <c r="AA501" i="38" s="1"/>
  <c r="AF502" i="38"/>
  <c r="AF501" i="38" s="1"/>
  <c r="AC506" i="38"/>
  <c r="AG507" i="38"/>
  <c r="AK508" i="38"/>
  <c r="AE502" i="38"/>
  <c r="AE501" i="38" s="1"/>
  <c r="AJ502" i="38"/>
  <c r="AJ501" i="38" s="1"/>
  <c r="E502" i="38"/>
  <c r="E501" i="38" s="1"/>
  <c r="AC509" i="38"/>
  <c r="F510" i="38"/>
  <c r="H510" i="38" s="1"/>
  <c r="D502" i="38"/>
  <c r="D501" i="38" s="1"/>
  <c r="AH502" i="38"/>
  <c r="AC512" i="38"/>
  <c r="Y503" i="38"/>
  <c r="AC504" i="38"/>
  <c r="AC508" i="38"/>
  <c r="Y509" i="38"/>
  <c r="AK510" i="38"/>
  <c r="AD502" i="38"/>
  <c r="Y512" i="38"/>
  <c r="AK503" i="38"/>
  <c r="Y504" i="38"/>
  <c r="AK505" i="38"/>
  <c r="AG506" i="38"/>
  <c r="AK507" i="38"/>
  <c r="Y508" i="38"/>
  <c r="F509" i="38"/>
  <c r="J509" i="38" s="1"/>
  <c r="Z502" i="38"/>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Y383" i="38"/>
  <c r="F383" i="38"/>
  <c r="J383" i="38" s="1"/>
  <c r="Z378" i="38"/>
  <c r="AK382" i="38"/>
  <c r="Y382" i="38"/>
  <c r="AC381" i="38"/>
  <c r="AC363" i="38"/>
  <c r="Y364" i="38"/>
  <c r="Y365" i="38"/>
  <c r="Y366" i="38"/>
  <c r="F367" i="38"/>
  <c r="H367" i="38" s="1"/>
  <c r="Y370" i="38"/>
  <c r="F371" i="38"/>
  <c r="J371" i="38" s="1"/>
  <c r="AK371" i="38"/>
  <c r="AK373" i="38"/>
  <c r="F343" i="38"/>
  <c r="J343" i="38" s="1"/>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AK357" i="38"/>
  <c r="F348" i="38"/>
  <c r="J348" i="38" s="1"/>
  <c r="AC355" i="38"/>
  <c r="Y345" i="38"/>
  <c r="AC346" i="38"/>
  <c r="AG351"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AC342" i="38"/>
  <c r="Y343" i="38"/>
  <c r="AG344" i="38"/>
  <c r="AG345" i="38"/>
  <c r="AG346" i="38"/>
  <c r="AC349" i="38"/>
  <c r="AG350" i="38"/>
  <c r="AK351" i="38"/>
  <c r="AG371" i="38"/>
  <c r="AC344" i="38"/>
  <c r="F345" i="38"/>
  <c r="J345" i="38" s="1"/>
  <c r="AC345" i="38"/>
  <c r="AG348" i="38"/>
  <c r="AK352" i="38"/>
  <c r="Y356" i="38"/>
  <c r="Y359" i="38"/>
  <c r="AK363" i="38"/>
  <c r="AC371" i="38"/>
  <c r="Y346" i="38"/>
  <c r="AC348" i="38"/>
  <c r="F349" i="38"/>
  <c r="H349" i="38" s="1"/>
  <c r="Y349" i="38"/>
  <c r="AC350" i="38"/>
  <c r="AG352" i="38"/>
  <c r="AC353" i="38"/>
  <c r="AG354" i="38"/>
  <c r="AK356" i="38"/>
  <c r="AG357" i="38"/>
  <c r="AC359" i="38"/>
  <c r="AK360" i="38"/>
  <c r="AK361" i="38"/>
  <c r="AG374" i="38"/>
  <c r="AK375" i="38"/>
  <c r="AG358" i="38"/>
  <c r="AG362" i="38"/>
  <c r="AG375" i="38"/>
  <c r="F358" i="38"/>
  <c r="J358" i="38" s="1"/>
  <c r="AC358" i="38"/>
  <c r="AK359" i="38"/>
  <c r="F362" i="38"/>
  <c r="H362" i="38" s="1"/>
  <c r="AG363" i="38"/>
  <c r="AC368" i="38"/>
  <c r="F369" i="38"/>
  <c r="J369" i="38" s="1"/>
  <c r="AC369" i="38"/>
  <c r="F370" i="38"/>
  <c r="H370" i="38" s="1"/>
  <c r="AC370" i="38"/>
  <c r="Y371" i="38"/>
  <c r="AG372" i="38"/>
  <c r="AC373" i="38"/>
  <c r="AK344" i="38"/>
  <c r="AK345" i="38"/>
  <c r="AK346" i="38"/>
  <c r="Y348" i="38"/>
  <c r="AK349" i="38"/>
  <c r="Y350" i="38"/>
  <c r="F351" i="38"/>
  <c r="J351" i="38" s="1"/>
  <c r="AC352" i="38"/>
  <c r="F353" i="38"/>
  <c r="J353" i="38" s="1"/>
  <c r="Y353" i="38"/>
  <c r="F354" i="38"/>
  <c r="H354" i="38" s="1"/>
  <c r="AC354" i="38"/>
  <c r="AG356" i="38"/>
  <c r="AC357" i="38"/>
  <c r="F377" i="38"/>
  <c r="J377" i="38" s="1"/>
  <c r="AG360" i="38"/>
  <c r="AG361" i="38"/>
  <c r="AK364" i="38"/>
  <c r="AK365" i="38"/>
  <c r="Y368" i="38"/>
  <c r="Y369" i="38"/>
  <c r="AC372" i="38"/>
  <c r="F373" i="38"/>
  <c r="J373" i="38" s="1"/>
  <c r="AC375" i="38"/>
  <c r="Y376" i="38"/>
  <c r="AK377" i="38"/>
  <c r="Y358" i="38"/>
  <c r="AC360" i="38"/>
  <c r="F361" i="38"/>
  <c r="J361" i="38" s="1"/>
  <c r="AC361" i="38"/>
  <c r="AC362" i="38"/>
  <c r="AG364" i="38"/>
  <c r="AG365" i="38"/>
  <c r="AG366" i="38"/>
  <c r="AK368" i="38"/>
  <c r="AK369" i="38"/>
  <c r="AK370" i="38"/>
  <c r="Y372" i="38"/>
  <c r="AF404" i="38"/>
  <c r="V404" i="38"/>
  <c r="AK374" i="38"/>
  <c r="Y375" i="38"/>
  <c r="F376" i="38"/>
  <c r="J376" i="38" s="1"/>
  <c r="AG377" i="38"/>
  <c r="AK358" i="38"/>
  <c r="Y361"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AG397" i="38"/>
  <c r="F321" i="38"/>
  <c r="J321" i="38" s="1"/>
  <c r="AC397" i="38"/>
  <c r="F398" i="38"/>
  <c r="H398" i="38" s="1"/>
  <c r="AC398" i="38"/>
  <c r="Y397" i="38"/>
  <c r="Y398" i="38"/>
  <c r="AG320" i="38"/>
  <c r="AG323" i="38"/>
  <c r="AK324" i="38"/>
  <c r="AK318" i="38"/>
  <c r="Y319" i="38"/>
  <c r="AC320" i="38"/>
  <c r="AK322" i="38"/>
  <c r="Y318" i="38"/>
  <c r="F319" i="38"/>
  <c r="J319" i="38" s="1"/>
  <c r="AC319" i="38"/>
  <c r="AK321" i="38"/>
  <c r="F323" i="38"/>
  <c r="H323" i="38" s="1"/>
  <c r="AG324" i="38"/>
  <c r="F317" i="38"/>
  <c r="J317" i="38" s="1"/>
  <c r="AG322" i="38"/>
  <c r="AK320" i="38"/>
  <c r="Y324" i="38"/>
  <c r="AK325" i="38"/>
  <c r="AG326" i="38"/>
  <c r="Y317" i="38"/>
  <c r="F318" i="38"/>
  <c r="J318" i="38" s="1"/>
  <c r="AC318" i="38"/>
  <c r="AG319" i="38"/>
  <c r="Y321" i="38"/>
  <c r="Y322" i="38"/>
  <c r="F328" i="38"/>
  <c r="H328" i="38" s="1"/>
  <c r="F326" i="38"/>
  <c r="H326" i="38" s="1"/>
  <c r="AK317" i="38"/>
  <c r="AG321" i="38"/>
  <c r="AC327" i="38"/>
  <c r="AC324" i="38"/>
  <c r="AC317" i="38"/>
  <c r="AG317" i="38"/>
  <c r="AG318" i="38"/>
  <c r="AK319" i="38"/>
  <c r="AC321" i="38"/>
  <c r="F322" i="38"/>
  <c r="J322" i="38" s="1"/>
  <c r="AC322" i="38"/>
  <c r="Y328" i="38"/>
  <c r="AC323" i="38"/>
  <c r="AG325" i="38"/>
  <c r="AC326" i="38"/>
  <c r="AC329" i="38"/>
  <c r="Y323" i="38"/>
  <c r="F324" i="38"/>
  <c r="J324" i="38" s="1"/>
  <c r="AC325" i="38"/>
  <c r="Y326" i="38"/>
  <c r="F308" i="38"/>
  <c r="H308" i="38" s="1"/>
  <c r="F273" i="38"/>
  <c r="J273"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82" i="38"/>
  <c r="J282" i="38" s="1"/>
  <c r="F286" i="38"/>
  <c r="J286" i="38" s="1"/>
  <c r="Y293" i="38"/>
  <c r="F298" i="38"/>
  <c r="J298" i="38" s="1"/>
  <c r="F302" i="38"/>
  <c r="J302" i="38" s="1"/>
  <c r="AC307" i="38"/>
  <c r="AC311" i="38"/>
  <c r="AK273" i="38"/>
  <c r="AK274" i="38"/>
  <c r="AK278" i="38"/>
  <c r="AK282" i="38"/>
  <c r="AK286" i="38"/>
  <c r="AG289" i="38"/>
  <c r="AG290" i="38"/>
  <c r="AG292" i="38"/>
  <c r="AK329" i="38"/>
  <c r="Y274" i="38"/>
  <c r="F275" i="38"/>
  <c r="H275" i="38" s="1"/>
  <c r="F279" i="38"/>
  <c r="J279" i="38" s="1"/>
  <c r="Y281" i="38"/>
  <c r="Y282" i="38"/>
  <c r="F283" i="38"/>
  <c r="J283" i="38" s="1"/>
  <c r="Y285" i="38"/>
  <c r="Y286" i="38"/>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AG277" i="38"/>
  <c r="AK279" i="38"/>
  <c r="Y280" i="38"/>
  <c r="AG281" i="38"/>
  <c r="AK283" i="38"/>
  <c r="AG285" i="38"/>
  <c r="Y302" i="38"/>
  <c r="AK307" i="38"/>
  <c r="AK311" i="38"/>
  <c r="AC273" i="38"/>
  <c r="AC277" i="38"/>
  <c r="AC281" i="38"/>
  <c r="AC285" i="38"/>
  <c r="Y289" i="38"/>
  <c r="AG293" i="38"/>
  <c r="AG297" i="38"/>
  <c r="AG298" i="38"/>
  <c r="AG300" i="38"/>
  <c r="AG303" i="38"/>
  <c r="AG307" i="38"/>
  <c r="AG311" i="38"/>
  <c r="Y273" i="38"/>
  <c r="AK289" i="38"/>
  <c r="AC293" i="38"/>
  <c r="Y296" i="38"/>
  <c r="AC297" i="38"/>
  <c r="F300" i="38"/>
  <c r="H300" i="38" s="1"/>
  <c r="AC300" i="38"/>
  <c r="AK301" i="38"/>
  <c r="AG304"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AG276" i="38"/>
  <c r="Y279" i="38"/>
  <c r="F280" i="38"/>
  <c r="AG280" i="38"/>
  <c r="Y283" i="38"/>
  <c r="AG284" i="38"/>
  <c r="F288" i="38"/>
  <c r="Y291" i="38"/>
  <c r="Y295" i="38"/>
  <c r="Y299" i="38"/>
  <c r="Y303" i="38"/>
  <c r="AK308" i="38"/>
  <c r="AC309" i="38"/>
  <c r="F310" i="38"/>
  <c r="J310" i="38" s="1"/>
  <c r="AC310" i="38"/>
  <c r="F313" i="38"/>
  <c r="J313" i="38" s="1"/>
  <c r="AG313" i="38"/>
  <c r="AG314" i="38"/>
  <c r="AG275" i="38"/>
  <c r="AG279" i="38"/>
  <c r="AG283" i="38"/>
  <c r="AG287" i="38"/>
  <c r="AK305" i="38"/>
  <c r="F307" i="38"/>
  <c r="J307" i="38" s="1"/>
  <c r="AK272" i="38"/>
  <c r="AC275" i="38"/>
  <c r="AK276" i="38"/>
  <c r="AC279" i="38"/>
  <c r="AK280" i="38"/>
  <c r="AC283" i="38"/>
  <c r="AK284" i="38"/>
  <c r="AC287" i="38"/>
  <c r="AC291" i="38"/>
  <c r="AC295" i="38"/>
  <c r="AC299" i="38"/>
  <c r="AC303"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3" i="38"/>
  <c r="J233" i="38" s="1"/>
  <c r="Y235" i="38"/>
  <c r="Y233" i="38"/>
  <c r="AC234" i="38"/>
  <c r="AG236" i="38"/>
  <c r="AG235" i="38"/>
  <c r="AC235" i="38"/>
  <c r="AC233" i="38"/>
  <c r="AG234" i="38"/>
  <c r="AG237" i="38"/>
  <c r="Y234" i="38"/>
  <c r="F235" i="38"/>
  <c r="H235" i="38" s="1"/>
  <c r="AC236" i="38"/>
  <c r="AK234" i="38"/>
  <c r="AK237" i="38"/>
  <c r="F205" i="38"/>
  <c r="J205" i="38" s="1"/>
  <c r="AG205" i="38"/>
  <c r="AK206" i="38"/>
  <c r="AC205" i="38"/>
  <c r="AG206" i="38"/>
  <c r="F200" i="38"/>
  <c r="H200" i="38" s="1"/>
  <c r="F210" i="38"/>
  <c r="J210" i="38" s="1"/>
  <c r="Y205" i="38"/>
  <c r="F206" i="38"/>
  <c r="H206" i="38" s="1"/>
  <c r="AC206" i="38"/>
  <c r="AG207" i="38"/>
  <c r="F208" i="38"/>
  <c r="J208" i="38" s="1"/>
  <c r="AK205" i="38"/>
  <c r="Y206" i="38"/>
  <c r="AC207" i="38"/>
  <c r="AG208"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AG164" i="38"/>
  <c r="F164" i="38"/>
  <c r="H164" i="38" s="1"/>
  <c r="Y164" i="38"/>
  <c r="AC164" i="38"/>
  <c r="AC165" i="38"/>
  <c r="F147" i="38"/>
  <c r="J147" i="38" s="1"/>
  <c r="F144" i="38"/>
  <c r="J144" i="38" s="1"/>
  <c r="Y163" i="38"/>
  <c r="AG163" i="38"/>
  <c r="AC163" i="38"/>
  <c r="AC146" i="38"/>
  <c r="AC143" i="38"/>
  <c r="Y144" i="38"/>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AK151" i="38"/>
  <c r="AG151" i="38"/>
  <c r="Y130" i="38"/>
  <c r="F131" i="38"/>
  <c r="J131" i="38" s="1"/>
  <c r="AC132" i="38"/>
  <c r="Y124"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AC126" i="38"/>
  <c r="AG128" i="38"/>
  <c r="AC129" i="38"/>
  <c r="AG125" i="38"/>
  <c r="AK125" i="38"/>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AG106" i="38"/>
  <c r="AK105" i="38"/>
  <c r="F106" i="38"/>
  <c r="H106" i="38" s="1"/>
  <c r="AC105" i="38"/>
  <c r="F108" i="38"/>
  <c r="J108" i="38" s="1"/>
  <c r="AG107" i="38"/>
  <c r="AK106" i="38"/>
  <c r="Y105" i="38"/>
  <c r="F56" i="38"/>
  <c r="H56" i="38" s="1"/>
  <c r="F107" i="38"/>
  <c r="J107" i="38" s="1"/>
  <c r="AC106" i="38"/>
  <c r="AG108" i="38"/>
  <c r="AK107" i="38"/>
  <c r="Y106" i="38"/>
  <c r="E98" i="38"/>
  <c r="E97" i="38" s="1"/>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K55" i="38"/>
  <c r="AC55" i="38"/>
  <c r="F57" i="38"/>
  <c r="J57" i="38" s="1"/>
  <c r="AG56"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H560" i="38" s="1"/>
  <c r="AF561" i="38"/>
  <c r="AF560" i="38" s="1"/>
  <c r="AE561" i="38"/>
  <c r="AE560" i="38" s="1"/>
  <c r="AD561" i="38"/>
  <c r="AD560" i="38" s="1"/>
  <c r="AB561" i="38"/>
  <c r="AB560" i="38" s="1"/>
  <c r="AA561" i="38"/>
  <c r="AA560" i="38" s="1"/>
  <c r="Z561" i="38"/>
  <c r="Z560" i="38" s="1"/>
  <c r="X561" i="38"/>
  <c r="X560" i="38" s="1"/>
  <c r="W561" i="38"/>
  <c r="W560" i="38" s="1"/>
  <c r="V561" i="38"/>
  <c r="V560" i="38" s="1"/>
  <c r="E561" i="38"/>
  <c r="D561" i="38"/>
  <c r="D560" i="38" s="1"/>
  <c r="AJ547" i="38"/>
  <c r="AI547" i="38"/>
  <c r="AH547" i="38"/>
  <c r="AF547" i="38"/>
  <c r="AE547" i="38"/>
  <c r="AD547" i="38"/>
  <c r="AD546" i="38" s="1"/>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D519" i="38" s="1"/>
  <c r="AB520" i="38"/>
  <c r="AB519" i="38" s="1"/>
  <c r="AA520" i="38"/>
  <c r="Z520" i="38"/>
  <c r="Z519" i="38" s="1"/>
  <c r="X520" i="38"/>
  <c r="W520" i="38"/>
  <c r="W519" i="38" s="1"/>
  <c r="V520" i="38"/>
  <c r="V519" i="38" s="1"/>
  <c r="E520" i="38"/>
  <c r="D520" i="38"/>
  <c r="AJ451" i="38"/>
  <c r="AI451" i="38"/>
  <c r="AH451" i="38"/>
  <c r="AH450" i="38" s="1"/>
  <c r="AH449" i="38" s="1"/>
  <c r="AF451" i="38"/>
  <c r="AF450" i="38" s="1"/>
  <c r="AF449" i="38" s="1"/>
  <c r="AE451" i="38"/>
  <c r="AD451" i="38"/>
  <c r="AD450" i="38" s="1"/>
  <c r="AD449" i="38" s="1"/>
  <c r="AB451" i="38"/>
  <c r="AA451" i="38"/>
  <c r="AA450" i="38" s="1"/>
  <c r="AA449" i="38" s="1"/>
  <c r="Z451" i="38"/>
  <c r="Z450" i="38" s="1"/>
  <c r="Z449" i="38" s="1"/>
  <c r="X451" i="38"/>
  <c r="W451" i="38"/>
  <c r="V451" i="38"/>
  <c r="V450" i="38" s="1"/>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V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J316" i="38"/>
  <c r="AI316" i="38"/>
  <c r="AH316" i="38"/>
  <c r="AF316" i="38"/>
  <c r="AE316" i="38"/>
  <c r="AD316" i="38"/>
  <c r="AB316" i="38"/>
  <c r="AA316" i="38"/>
  <c r="Z316" i="38"/>
  <c r="X316" i="38"/>
  <c r="V316" i="38"/>
  <c r="E316" i="38"/>
  <c r="AJ271" i="38"/>
  <c r="AI271" i="38"/>
  <c r="AH271" i="38"/>
  <c r="AF271" i="38"/>
  <c r="AE271" i="38"/>
  <c r="AD271" i="38"/>
  <c r="AB271" i="38"/>
  <c r="AA271" i="38"/>
  <c r="Z271" i="38"/>
  <c r="X271" i="38"/>
  <c r="V271" i="38"/>
  <c r="E271" i="38"/>
  <c r="AJ247" i="38"/>
  <c r="AI247" i="38"/>
  <c r="AH247" i="38"/>
  <c r="AF247" i="38"/>
  <c r="AE247" i="38"/>
  <c r="AD247" i="38"/>
  <c r="AB247" i="38"/>
  <c r="AA247" i="38"/>
  <c r="Z247" i="38"/>
  <c r="X247" i="38"/>
  <c r="V247" i="38"/>
  <c r="E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V211" i="38"/>
  <c r="V204" i="38" s="1"/>
  <c r="E211" i="38"/>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E196" i="38"/>
  <c r="AJ195" i="38"/>
  <c r="AI195" i="38"/>
  <c r="AH195" i="38"/>
  <c r="AF195" i="38"/>
  <c r="AE195" i="38"/>
  <c r="AD195" i="38"/>
  <c r="AB195" i="38"/>
  <c r="AA195" i="38"/>
  <c r="Z195" i="38"/>
  <c r="X195" i="38"/>
  <c r="W195" i="38"/>
  <c r="V195" i="38"/>
  <c r="E195" i="38"/>
  <c r="D195" i="38"/>
  <c r="AJ169" i="38"/>
  <c r="AI169" i="38"/>
  <c r="AH169" i="38"/>
  <c r="AF169" i="38"/>
  <c r="AE169" i="38"/>
  <c r="AD169" i="38"/>
  <c r="AB169" i="38"/>
  <c r="AA169" i="38"/>
  <c r="Z169" i="38"/>
  <c r="X169" i="38"/>
  <c r="W169" i="38"/>
  <c r="V169" i="38"/>
  <c r="E169" i="38"/>
  <c r="D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AA138" i="38"/>
  <c r="Z138" i="38"/>
  <c r="X138" i="38"/>
  <c r="V138" i="38"/>
  <c r="E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G501" i="38"/>
  <c r="I501" i="38"/>
  <c r="Z501" i="38"/>
  <c r="AD501" i="38"/>
  <c r="AH501" i="38"/>
  <c r="G519" i="38"/>
  <c r="I519" i="38"/>
  <c r="G546" i="38"/>
  <c r="I546" i="38"/>
  <c r="G560" i="38"/>
  <c r="I560" i="38"/>
  <c r="J102" i="38" l="1"/>
  <c r="J537" i="38"/>
  <c r="J510" i="38"/>
  <c r="J206" i="38"/>
  <c r="H105" i="38"/>
  <c r="H374" i="38"/>
  <c r="H51" i="38"/>
  <c r="J396" i="38"/>
  <c r="J428" i="38"/>
  <c r="AL188" i="38"/>
  <c r="J254" i="38"/>
  <c r="J150" i="38"/>
  <c r="J20" i="38"/>
  <c r="H112" i="38"/>
  <c r="H381" i="38"/>
  <c r="J398" i="38"/>
  <c r="J410" i="38"/>
  <c r="J574" i="38"/>
  <c r="AC563" i="38"/>
  <c r="J570" i="38"/>
  <c r="J567" i="38"/>
  <c r="H586"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343" i="38"/>
  <c r="H499" i="38"/>
  <c r="H484" i="38"/>
  <c r="J481" i="38"/>
  <c r="H463" i="38"/>
  <c r="J468" i="38"/>
  <c r="J465" i="38"/>
  <c r="J474" i="38"/>
  <c r="H416" i="38"/>
  <c r="J367" i="38"/>
  <c r="H495" i="38"/>
  <c r="J494" i="38"/>
  <c r="H487" i="38"/>
  <c r="J486" i="38"/>
  <c r="AL492" i="38"/>
  <c r="AL421" i="38"/>
  <c r="AL415" i="38"/>
  <c r="H356"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J370" i="38"/>
  <c r="J354" i="38"/>
  <c r="H383" i="38"/>
  <c r="H386"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H318" i="38"/>
  <c r="AL381" i="38"/>
  <c r="AL367" i="38"/>
  <c r="H363" i="38"/>
  <c r="H319" i="38"/>
  <c r="H373" i="38"/>
  <c r="H357" i="38"/>
  <c r="AL380" i="38"/>
  <c r="AL382" i="38"/>
  <c r="H346" i="38"/>
  <c r="AL351" i="38"/>
  <c r="H369" i="38"/>
  <c r="J366" i="38"/>
  <c r="H359" i="38"/>
  <c r="AL373" i="38"/>
  <c r="H352" i="38"/>
  <c r="H353" i="38"/>
  <c r="AL363" i="38"/>
  <c r="AL343" i="38"/>
  <c r="AL374" i="38"/>
  <c r="AL366" i="38"/>
  <c r="AL364" i="38"/>
  <c r="AL357" i="38"/>
  <c r="AL350" i="38"/>
  <c r="AL372" i="38"/>
  <c r="AL359" i="38"/>
  <c r="H282" i="38"/>
  <c r="AL362" i="38"/>
  <c r="AL352" i="38"/>
  <c r="AL348" i="38"/>
  <c r="H314" i="38"/>
  <c r="H291" i="38"/>
  <c r="H348" i="38"/>
  <c r="H347" i="38"/>
  <c r="H361" i="38"/>
  <c r="H345" i="38"/>
  <c r="AL354" i="38"/>
  <c r="H376" i="38"/>
  <c r="AL365" i="38"/>
  <c r="AL345" i="38"/>
  <c r="AL347" i="38"/>
  <c r="AL377" i="38"/>
  <c r="AL371" i="38"/>
  <c r="AL356" i="38"/>
  <c r="H405" i="38"/>
  <c r="H365" i="38"/>
  <c r="J375" i="38"/>
  <c r="AL358" i="38"/>
  <c r="AL346" i="38"/>
  <c r="AL376" i="38"/>
  <c r="AL361" i="38"/>
  <c r="J362" i="38"/>
  <c r="AL370" i="38"/>
  <c r="AL375" i="38"/>
  <c r="AL368" i="38"/>
  <c r="AL406" i="38"/>
  <c r="AL369" i="38"/>
  <c r="H286" i="38"/>
  <c r="H298" i="38"/>
  <c r="H289" i="38"/>
  <c r="H273"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AL402" i="38"/>
  <c r="J292" i="38"/>
  <c r="H402" i="38"/>
  <c r="J406" i="38"/>
  <c r="AL399" i="38"/>
  <c r="J323" i="38"/>
  <c r="H397" i="38"/>
  <c r="J275" i="38"/>
  <c r="J308" i="38"/>
  <c r="AL309" i="38"/>
  <c r="J300" i="38"/>
  <c r="J328" i="38"/>
  <c r="H321" i="38"/>
  <c r="AL401" i="38"/>
  <c r="H309" i="38"/>
  <c r="AI394" i="38"/>
  <c r="AI393" i="38" s="1"/>
  <c r="E394" i="38"/>
  <c r="E393" i="38" s="1"/>
  <c r="AL397" i="38"/>
  <c r="AL396" i="38"/>
  <c r="AL398" i="38"/>
  <c r="J235" i="38"/>
  <c r="H279" i="38"/>
  <c r="H317" i="38"/>
  <c r="H324" i="38"/>
  <c r="AL310" i="38"/>
  <c r="J281" i="38"/>
  <c r="H322" i="38"/>
  <c r="H307" i="38"/>
  <c r="AL274" i="38"/>
  <c r="AL282" i="38"/>
  <c r="AL285" i="38"/>
  <c r="AL327" i="38"/>
  <c r="AL318" i="38"/>
  <c r="AL319" i="38"/>
  <c r="H327" i="38"/>
  <c r="J326" i="38"/>
  <c r="AL321" i="38"/>
  <c r="AL317" i="38"/>
  <c r="AL324" i="38"/>
  <c r="AL328" i="38"/>
  <c r="AL322" i="38"/>
  <c r="AL326" i="38"/>
  <c r="AL308" i="38"/>
  <c r="AL323" i="38"/>
  <c r="AL311" i="38"/>
  <c r="AL307" i="38"/>
  <c r="H260" i="38"/>
  <c r="H310" i="38"/>
  <c r="H302" i="38"/>
  <c r="H274" i="38"/>
  <c r="AL286" i="38"/>
  <c r="AL281" i="38"/>
  <c r="AL314" i="38"/>
  <c r="H233" i="38"/>
  <c r="J264" i="38"/>
  <c r="H306" i="38"/>
  <c r="J296" i="38"/>
  <c r="AL300" i="38"/>
  <c r="AL292" i="38"/>
  <c r="AL313" i="38"/>
  <c r="AL293" i="38"/>
  <c r="J293" i="38"/>
  <c r="H293" i="38"/>
  <c r="H243" i="38"/>
  <c r="J250" i="38"/>
  <c r="H283" i="38"/>
  <c r="AL298" i="38"/>
  <c r="AL289" i="38"/>
  <c r="H242" i="38"/>
  <c r="H295" i="38"/>
  <c r="H240" i="38"/>
  <c r="J269" i="38"/>
  <c r="AL290" i="38"/>
  <c r="AL273" i="38"/>
  <c r="H232" i="38"/>
  <c r="J239" i="38"/>
  <c r="H303" i="38"/>
  <c r="AL302" i="38"/>
  <c r="AL296" i="38"/>
  <c r="AL288" i="38"/>
  <c r="H311" i="38"/>
  <c r="AL299" i="38"/>
  <c r="AL279" i="38"/>
  <c r="AL272" i="38"/>
  <c r="AL306" i="38"/>
  <c r="AL280" i="38"/>
  <c r="H268" i="38"/>
  <c r="AL303" i="38"/>
  <c r="H288" i="38"/>
  <c r="J288" i="38"/>
  <c r="AL275" i="38"/>
  <c r="H272" i="38"/>
  <c r="J272" i="38"/>
  <c r="H266" i="38"/>
  <c r="AL291"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AL233" i="38"/>
  <c r="AL235" i="38"/>
  <c r="AL205" i="38"/>
  <c r="AL234" i="38"/>
  <c r="H205"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61" i="38"/>
  <c r="J146" i="38"/>
  <c r="J130" i="38"/>
  <c r="H141" i="38"/>
  <c r="H148" i="38"/>
  <c r="J164" i="38"/>
  <c r="AL164"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J127" i="38"/>
  <c r="AL77" i="38"/>
  <c r="J132" i="38"/>
  <c r="H113" i="38"/>
  <c r="AL134" i="38"/>
  <c r="AL124" i="38"/>
  <c r="AL130" i="38"/>
  <c r="H114" i="38"/>
  <c r="AL133" i="38"/>
  <c r="AL129" i="38"/>
  <c r="AL132"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4" i="38"/>
  <c r="AL103" i="38"/>
  <c r="D38" i="38"/>
  <c r="Z38" i="38"/>
  <c r="AE38" i="38"/>
  <c r="AJ38" i="38"/>
  <c r="H107" i="38"/>
  <c r="AL106" i="38"/>
  <c r="AL105" i="38"/>
  <c r="H67" i="38"/>
  <c r="H108" i="38"/>
  <c r="H99" i="38"/>
  <c r="AL107" i="38"/>
  <c r="AL101" i="38"/>
  <c r="E38" i="38"/>
  <c r="AA38" i="38"/>
  <c r="AF38" i="38"/>
  <c r="H109" i="38"/>
  <c r="AL108" i="38"/>
  <c r="H101" i="38"/>
  <c r="AL100" i="38"/>
  <c r="AL109" i="38"/>
  <c r="H55"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AH337" i="38"/>
  <c r="AL91" i="38"/>
  <c r="J31" i="38"/>
  <c r="J34" i="38"/>
  <c r="AL34" i="38"/>
  <c r="AL33" i="38"/>
  <c r="J30" i="38"/>
  <c r="AL35" i="38"/>
  <c r="AL31" i="38"/>
  <c r="H33" i="38"/>
  <c r="AL30" i="38"/>
  <c r="W394" i="38"/>
  <c r="W393" i="38" s="1"/>
  <c r="W413" i="38"/>
  <c r="W412" i="38" s="1"/>
  <c r="H22" i="38"/>
  <c r="J25" i="38"/>
  <c r="H26"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AL22" i="38"/>
  <c r="X384" i="38"/>
  <c r="AF394" i="38"/>
  <c r="AF393" i="38" s="1"/>
  <c r="AA194" i="38"/>
  <c r="AF194" i="38"/>
  <c r="AE221" i="38"/>
  <c r="AE212" i="38" s="1"/>
  <c r="AA270" i="38"/>
  <c r="AD315" i="38"/>
  <c r="AA340" i="38"/>
  <c r="AD384" i="38"/>
  <c r="AA394" i="38"/>
  <c r="AA393" i="38" s="1"/>
  <c r="H23" i="38"/>
  <c r="AG213" i="38"/>
  <c r="AL19" i="38"/>
  <c r="AL20" i="38"/>
  <c r="E194" i="38"/>
  <c r="V221" i="38"/>
  <c r="V212" i="38" s="1"/>
  <c r="AH230" i="38"/>
  <c r="AD246" i="38"/>
  <c r="Z315" i="38"/>
  <c r="AE394" i="38"/>
  <c r="AE393" i="38" s="1"/>
  <c r="H17" i="38"/>
  <c r="AA87" i="38"/>
  <c r="AA86" i="38" s="1"/>
  <c r="V137" i="38"/>
  <c r="D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Z137" i="38"/>
  <c r="AG166" i="38"/>
  <c r="F167" i="38"/>
  <c r="J167" i="38" s="1"/>
  <c r="X168" i="38"/>
  <c r="AD168" i="38"/>
  <c r="Z194" i="38"/>
  <c r="AK197" i="38"/>
  <c r="AD221" i="38"/>
  <c r="AD212" i="38" s="1"/>
  <c r="V230" i="38"/>
  <c r="AF270" i="38"/>
  <c r="AK414" i="38"/>
  <c r="F547" i="38"/>
  <c r="H547" i="38" s="1"/>
  <c r="E87" i="38"/>
  <c r="E86" i="38" s="1"/>
  <c r="Z221" i="38"/>
  <c r="Z212" i="38" s="1"/>
  <c r="AG414" i="38"/>
  <c r="AL23" i="38"/>
  <c r="AL17" i="38"/>
  <c r="Y88" i="38"/>
  <c r="W87" i="38"/>
  <c r="W86" i="38" s="1"/>
  <c r="Y123" i="38"/>
  <c r="AA122" i="38"/>
  <c r="AG135" i="38"/>
  <c r="AH137" i="38"/>
  <c r="AK166" i="38"/>
  <c r="AG169" i="38"/>
  <c r="AH194" i="38"/>
  <c r="V246" i="38"/>
  <c r="Z246" i="38"/>
  <c r="AC271"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C28" i="38"/>
  <c r="AG231" i="38"/>
  <c r="F96" i="38"/>
  <c r="J96" i="38" s="1"/>
  <c r="AF87" i="38"/>
  <c r="AF86" i="38" s="1"/>
  <c r="AA137" i="38"/>
  <c r="AK169" i="38"/>
  <c r="AB194"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F195" i="38"/>
  <c r="H195" i="38" s="1"/>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AB246" i="38"/>
  <c r="AB270" i="38"/>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AC316" i="38"/>
  <c r="AC335" i="38"/>
  <c r="AB337"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AA337" i="38"/>
  <c r="AE340" i="38"/>
  <c r="Y400" i="38"/>
  <c r="F403" i="38"/>
  <c r="J403" i="38" s="1"/>
  <c r="AJ394" i="38"/>
  <c r="AJ393" i="38" s="1"/>
  <c r="AD413" i="38"/>
  <c r="AD412" i="38" s="1"/>
  <c r="AF168" i="38"/>
  <c r="Y37" i="38"/>
  <c r="Y68" i="38"/>
  <c r="W69" i="38"/>
  <c r="V76" i="38"/>
  <c r="Y83" i="38"/>
  <c r="W76" i="38"/>
  <c r="AC121" i="38"/>
  <c r="AB122" i="38"/>
  <c r="F136" i="38"/>
  <c r="J136" i="38" s="1"/>
  <c r="AC167" i="38"/>
  <c r="AB168" i="38"/>
  <c r="Y195" i="38"/>
  <c r="W194" i="38"/>
  <c r="AG220" i="38"/>
  <c r="AF221" i="38"/>
  <c r="AC228" i="38"/>
  <c r="AC231" i="38"/>
  <c r="Y390" i="38"/>
  <c r="W384" i="38"/>
  <c r="AG400" i="38"/>
  <c r="Y28" i="38"/>
  <c r="F37" i="38"/>
  <c r="H37" i="38" s="1"/>
  <c r="AC42" i="38"/>
  <c r="AG53" i="38"/>
  <c r="AK88" i="38"/>
  <c r="AI87" i="38"/>
  <c r="AI86" i="38" s="1"/>
  <c r="AA153" i="38"/>
  <c r="V87" i="38"/>
  <c r="V86" i="38" s="1"/>
  <c r="AK28" i="38"/>
  <c r="AK37" i="38"/>
  <c r="Y42" i="38"/>
  <c r="F45" i="38"/>
  <c r="J45" i="38" s="1"/>
  <c r="F65" i="38"/>
  <c r="J65" i="38" s="1"/>
  <c r="AK68" i="38"/>
  <c r="E69" i="38"/>
  <c r="AJ69" i="38"/>
  <c r="AI69" i="38"/>
  <c r="AJ76" i="38"/>
  <c r="AG88" i="38"/>
  <c r="AC96" i="38"/>
  <c r="AE87" i="38"/>
  <c r="AE86" i="38" s="1"/>
  <c r="AD122" i="38"/>
  <c r="AH122" i="38"/>
  <c r="X122" i="38"/>
  <c r="AK136" i="38"/>
  <c r="AK138" i="38"/>
  <c r="AG152" i="38"/>
  <c r="AI137" i="38"/>
  <c r="W153" i="38"/>
  <c r="AK154" i="38"/>
  <c r="Y167" i="38"/>
  <c r="E168" i="38"/>
  <c r="V168" i="38"/>
  <c r="Z168" i="38"/>
  <c r="AK195" i="38"/>
  <c r="AG196" i="38"/>
  <c r="AI194" i="38"/>
  <c r="AK203" i="38"/>
  <c r="F211" i="38"/>
  <c r="J211" i="38" s="1"/>
  <c r="Y211" i="38"/>
  <c r="AC204" i="38"/>
  <c r="AC220" i="38"/>
  <c r="AB221" i="38"/>
  <c r="E221" i="38"/>
  <c r="Y228" i="38"/>
  <c r="Y231" i="38"/>
  <c r="AE246" i="38"/>
  <c r="AJ246" i="38"/>
  <c r="AJ270" i="38"/>
  <c r="AI270" i="38"/>
  <c r="AG316" i="38"/>
  <c r="V384" i="38"/>
  <c r="AG432" i="38"/>
  <c r="Y439" i="38"/>
  <c r="Y423" i="38"/>
  <c r="AC431" i="38"/>
  <c r="AG434" i="38"/>
  <c r="AK432" i="38"/>
  <c r="AK438" i="38"/>
  <c r="Y448" i="38"/>
  <c r="AC439" i="38"/>
  <c r="X450" i="38"/>
  <c r="X449" i="38" s="1"/>
  <c r="X519" i="38"/>
  <c r="X518" i="38" s="1"/>
  <c r="AK561" i="38"/>
  <c r="F335" i="38"/>
  <c r="J335" i="38" s="1"/>
  <c r="Y335"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AJ315" i="38"/>
  <c r="AK335" i="38"/>
  <c r="AJ337" i="38"/>
  <c r="AG339" i="38"/>
  <c r="AI337"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Z340" i="38"/>
  <c r="AH340" i="38"/>
  <c r="Y338" i="38"/>
  <c r="AC338" i="38"/>
  <c r="AG338" i="38"/>
  <c r="AK338" i="38"/>
  <c r="E330" i="38"/>
  <c r="AB315" i="38"/>
  <c r="AF315" i="38"/>
  <c r="AK316" i="38"/>
  <c r="AK263" i="38"/>
  <c r="F263" i="38"/>
  <c r="H263" i="38" s="1"/>
  <c r="Y263" i="38"/>
  <c r="AC263" i="38"/>
  <c r="AG263" i="38"/>
  <c r="AC247" i="38"/>
  <c r="AG247" i="38"/>
  <c r="AK247" i="38"/>
  <c r="I229" i="38"/>
  <c r="F238" i="38"/>
  <c r="J238" i="38" s="1"/>
  <c r="AF230" i="38"/>
  <c r="AB230" i="38"/>
  <c r="AK231" i="38"/>
  <c r="I212" i="38"/>
  <c r="Y222" i="38"/>
  <c r="AC222" i="38"/>
  <c r="AG222" i="38"/>
  <c r="AK222" i="38"/>
  <c r="F228" i="38"/>
  <c r="AC213" i="38"/>
  <c r="Y213" i="38"/>
  <c r="F213" i="38"/>
  <c r="J213" i="38" s="1"/>
  <c r="AG204" i="38"/>
  <c r="AG197" i="38"/>
  <c r="AC197" i="38"/>
  <c r="F203" i="38"/>
  <c r="X194" i="38"/>
  <c r="AJ194" i="38"/>
  <c r="AC195" i="38"/>
  <c r="AA168" i="38"/>
  <c r="W168" i="38"/>
  <c r="AJ153" i="38"/>
  <c r="AF153" i="38"/>
  <c r="AB153" i="38"/>
  <c r="X153" i="38"/>
  <c r="AH153" i="38"/>
  <c r="AD153" i="38"/>
  <c r="Z153" i="38"/>
  <c r="AJ137"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D340" i="38"/>
  <c r="E153" i="38"/>
  <c r="Y560" i="38"/>
  <c r="AD545" i="38"/>
  <c r="AH518" i="38"/>
  <c r="F404" i="38"/>
  <c r="Y378" i="38"/>
  <c r="AK238" i="38"/>
  <c r="D546" i="38"/>
  <c r="D394" i="38"/>
  <c r="D384" i="38"/>
  <c r="Y238" i="38"/>
  <c r="AF13" i="38"/>
  <c r="F432" i="38"/>
  <c r="AK502" i="38"/>
  <c r="AG502" i="38"/>
  <c r="AC502" i="38"/>
  <c r="Y502" i="38"/>
  <c r="D168" i="38"/>
  <c r="F501" i="38"/>
  <c r="F439" i="38"/>
  <c r="D413" i="38"/>
  <c r="AC378" i="38"/>
  <c r="D337" i="38"/>
  <c r="G336" i="38"/>
  <c r="V330" i="38"/>
  <c r="Z545" i="38"/>
  <c r="AD518" i="38"/>
  <c r="V518" i="38"/>
  <c r="F435" i="38"/>
  <c r="AK424" i="38"/>
  <c r="AG424" i="38"/>
  <c r="AC424" i="38"/>
  <c r="Y424" i="38"/>
  <c r="AK408" i="38"/>
  <c r="AK404" i="38"/>
  <c r="AG404" i="38"/>
  <c r="AC404" i="38"/>
  <c r="Y404" i="38"/>
  <c r="AH330" i="38"/>
  <c r="G229" i="38"/>
  <c r="D76" i="38"/>
  <c r="I336" i="38"/>
  <c r="AC238" i="38"/>
  <c r="Z97" i="38"/>
  <c r="AC97" i="38" s="1"/>
  <c r="AC98" i="38"/>
  <c r="F197" i="38"/>
  <c r="AB13" i="38"/>
  <c r="Z330" i="38"/>
  <c r="AG238" i="38"/>
  <c r="D221" i="38"/>
  <c r="V97" i="38"/>
  <c r="AK111" i="38"/>
  <c r="G110" i="38"/>
  <c r="I110" i="38"/>
  <c r="AG111" i="38"/>
  <c r="AD97" i="38"/>
  <c r="AG97" i="38" s="1"/>
  <c r="AG98" i="38"/>
  <c r="AI13" i="38"/>
  <c r="AD13" i="38"/>
  <c r="AG14" i="38"/>
  <c r="AH13" i="38"/>
  <c r="AK14" i="38"/>
  <c r="Z13" i="38"/>
  <c r="AC14" i="38"/>
  <c r="I12" i="38"/>
  <c r="F56" i="8"/>
  <c r="F53" i="8"/>
  <c r="G53" i="8" s="1"/>
  <c r="F50" i="8"/>
  <c r="F47" i="8"/>
  <c r="F44" i="8"/>
  <c r="F41" i="8"/>
  <c r="F38" i="8"/>
  <c r="F35" i="8"/>
  <c r="F32" i="8"/>
  <c r="F29" i="8"/>
  <c r="F26" i="8"/>
  <c r="F23" i="8"/>
  <c r="F20" i="8"/>
  <c r="F17" i="8"/>
  <c r="J55" i="8"/>
  <c r="J54" i="8"/>
  <c r="J53" i="8"/>
  <c r="E545" i="38" l="1"/>
  <c r="AC331" i="38"/>
  <c r="AG408" i="38"/>
  <c r="AL435" i="38"/>
  <c r="Y408" i="38"/>
  <c r="AC408" i="38"/>
  <c r="AK407" i="38"/>
  <c r="F408" i="38"/>
  <c r="H408" i="38" s="1"/>
  <c r="F407" i="38"/>
  <c r="J407" i="38" s="1"/>
  <c r="AC407" i="38"/>
  <c r="AG331" i="38"/>
  <c r="AK331" i="38"/>
  <c r="Y331" i="38"/>
  <c r="AK330" i="38"/>
  <c r="AC330" i="38"/>
  <c r="Y330" i="38"/>
  <c r="J395" i="38"/>
  <c r="H154" i="38"/>
  <c r="F63" i="38"/>
  <c r="H63" i="38" s="1"/>
  <c r="J195" i="38"/>
  <c r="AG315" i="38"/>
  <c r="H423" i="38"/>
  <c r="J231" i="38"/>
  <c r="J83" i="38"/>
  <c r="AC270" i="38"/>
  <c r="H211" i="38"/>
  <c r="J37" i="38"/>
  <c r="F69" i="38"/>
  <c r="J69" i="38" s="1"/>
  <c r="J385" i="38"/>
  <c r="AK519" i="38"/>
  <c r="H390" i="38"/>
  <c r="J338" i="38"/>
  <c r="AG63" i="38"/>
  <c r="F76" i="38"/>
  <c r="H76" i="38" s="1"/>
  <c r="AD330" i="38"/>
  <c r="AG330" i="38" s="1"/>
  <c r="J422" i="38"/>
  <c r="H561" i="38"/>
  <c r="AG194" i="38"/>
  <c r="AL88" i="38"/>
  <c r="J135" i="38"/>
  <c r="J263" i="38"/>
  <c r="H45" i="38"/>
  <c r="AG122" i="38"/>
  <c r="H65" i="38"/>
  <c r="H166" i="38"/>
  <c r="AC546" i="38"/>
  <c r="AC122" i="38"/>
  <c r="AC337" i="38"/>
  <c r="AK384" i="38"/>
  <c r="J70" i="38"/>
  <c r="AL121" i="38"/>
  <c r="AH336" i="38"/>
  <c r="H431" i="38"/>
  <c r="J547" i="38"/>
  <c r="AC394" i="38"/>
  <c r="AI12" i="38"/>
  <c r="AF12" i="38"/>
  <c r="H167" i="38"/>
  <c r="H403" i="38"/>
  <c r="AG270" i="38"/>
  <c r="AC221" i="38"/>
  <c r="Y86" i="38"/>
  <c r="AA336" i="38"/>
  <c r="AL213" i="38"/>
  <c r="AJ229" i="38"/>
  <c r="AC168" i="38"/>
  <c r="AK168" i="38"/>
  <c r="AC450" i="38"/>
  <c r="H28" i="38"/>
  <c r="AK86" i="38"/>
  <c r="AB212" i="38"/>
  <c r="AC212" i="38" s="1"/>
  <c r="AL231" i="38"/>
  <c r="Y546" i="38"/>
  <c r="AG450" i="38"/>
  <c r="AG546" i="38"/>
  <c r="H169" i="38"/>
  <c r="AC315" i="38"/>
  <c r="AK449" i="38"/>
  <c r="AL403" i="38"/>
  <c r="AL228" i="38"/>
  <c r="AK76" i="38"/>
  <c r="Y76" i="38"/>
  <c r="AK450" i="38"/>
  <c r="AL195" i="38"/>
  <c r="Z336" i="38"/>
  <c r="AE12" i="38"/>
  <c r="AL392" i="38"/>
  <c r="AG137" i="38"/>
  <c r="AL263" i="38"/>
  <c r="AI110" i="38"/>
  <c r="AE336" i="38"/>
  <c r="AK122" i="38"/>
  <c r="AC528" i="38"/>
  <c r="AL528" i="38" s="1"/>
  <c r="AL123" i="38"/>
  <c r="AL197" i="38"/>
  <c r="AC86" i="38"/>
  <c r="AK63" i="38"/>
  <c r="AC340" i="38"/>
  <c r="Y221" i="38"/>
  <c r="H213" i="38"/>
  <c r="F384" i="38"/>
  <c r="J384" i="38" s="1"/>
  <c r="AK246" i="38"/>
  <c r="AE229" i="38"/>
  <c r="AK194" i="38"/>
  <c r="AC384" i="38"/>
  <c r="AC413" i="38"/>
  <c r="AA518" i="38"/>
  <c r="AC518" i="38" s="1"/>
  <c r="AG246" i="38"/>
  <c r="AG221" i="38"/>
  <c r="Y87" i="38"/>
  <c r="Y413" i="38"/>
  <c r="H96" i="38"/>
  <c r="AB110" i="38"/>
  <c r="W212" i="38"/>
  <c r="Y212" i="38" s="1"/>
  <c r="AK394" i="38"/>
  <c r="AL438" i="38"/>
  <c r="AK270" i="38"/>
  <c r="AA229" i="38"/>
  <c r="AL432" i="38"/>
  <c r="Y384" i="38"/>
  <c r="AL136" i="38"/>
  <c r="Y69" i="38"/>
  <c r="AK546" i="38"/>
  <c r="AL341" i="38"/>
  <c r="AC63" i="38"/>
  <c r="AL385" i="38"/>
  <c r="AE110" i="38"/>
  <c r="AL154" i="38"/>
  <c r="Y449" i="38"/>
  <c r="Z229" i="38"/>
  <c r="Y63" i="38"/>
  <c r="AC194" i="38"/>
  <c r="AC137" i="38"/>
  <c r="AD229" i="38"/>
  <c r="AK221" i="38"/>
  <c r="AK315" i="38"/>
  <c r="AC87" i="38"/>
  <c r="J88" i="38"/>
  <c r="AL45" i="38"/>
  <c r="F87" i="38"/>
  <c r="J87" i="38" s="1"/>
  <c r="AK393" i="38"/>
  <c r="AG519" i="38"/>
  <c r="J502" i="38"/>
  <c r="Y450" i="38"/>
  <c r="H123" i="38"/>
  <c r="H220" i="38"/>
  <c r="F86" i="38"/>
  <c r="J86" i="38" s="1"/>
  <c r="Y394" i="38"/>
  <c r="AG394" i="38"/>
  <c r="AG413" i="38"/>
  <c r="Y168" i="38"/>
  <c r="AI212" i="38"/>
  <c r="AK212" i="38" s="1"/>
  <c r="H392" i="38"/>
  <c r="H414" i="38"/>
  <c r="AI545" i="38"/>
  <c r="AK545" i="38" s="1"/>
  <c r="AG337" i="38"/>
  <c r="Z110" i="38"/>
  <c r="AK137" i="38"/>
  <c r="H341" i="38"/>
  <c r="AF336" i="38"/>
  <c r="AL411" i="38"/>
  <c r="AL203" i="38"/>
  <c r="AL167" i="38"/>
  <c r="AG69" i="38"/>
  <c r="AC69" i="38"/>
  <c r="AL414" i="38"/>
  <c r="AA110" i="38"/>
  <c r="AF229" i="38"/>
  <c r="AI412" i="38"/>
  <c r="AK153" i="38"/>
  <c r="AL65" i="38"/>
  <c r="AK413" i="38"/>
  <c r="F38" i="38"/>
  <c r="H38" i="38" s="1"/>
  <c r="AL439" i="38"/>
  <c r="AG86" i="38"/>
  <c r="AL68" i="38"/>
  <c r="AF110" i="38"/>
  <c r="AG168" i="38"/>
  <c r="AL395" i="38"/>
  <c r="AC246" i="38"/>
  <c r="AL169" i="38"/>
  <c r="AG153" i="38"/>
  <c r="X110" i="38"/>
  <c r="F378" i="38"/>
  <c r="J378" i="38" s="1"/>
  <c r="F168" i="38"/>
  <c r="J168" i="38" s="1"/>
  <c r="AD110" i="38"/>
  <c r="AH229" i="38"/>
  <c r="AB336" i="38"/>
  <c r="E412" i="38"/>
  <c r="AK38" i="38"/>
  <c r="AA12" i="38"/>
  <c r="H53" i="38"/>
  <c r="AL83" i="38"/>
  <c r="AG87" i="38"/>
  <c r="AL135" i="38"/>
  <c r="H136" i="38"/>
  <c r="H335" i="38"/>
  <c r="AJ412" i="38"/>
  <c r="AL451" i="38"/>
  <c r="AL547" i="38"/>
  <c r="AL431" i="38"/>
  <c r="AL211" i="38"/>
  <c r="AK69" i="38"/>
  <c r="AG76" i="38"/>
  <c r="J400" i="38"/>
  <c r="H400" i="38"/>
  <c r="AC230" i="38"/>
  <c r="Y519" i="38"/>
  <c r="AL53" i="38"/>
  <c r="AC76" i="38"/>
  <c r="J222" i="38"/>
  <c r="AL422" i="38"/>
  <c r="H451" i="38"/>
  <c r="H520" i="38"/>
  <c r="AL561" i="38"/>
  <c r="AK337" i="38"/>
  <c r="AL152" i="38"/>
  <c r="Y98" i="38"/>
  <c r="AL98" i="38" s="1"/>
  <c r="AG393" i="38"/>
  <c r="AL560" i="38"/>
  <c r="AC38" i="38"/>
  <c r="H68" i="38"/>
  <c r="E212" i="38"/>
  <c r="AF212" i="38"/>
  <c r="AG212" i="38" s="1"/>
  <c r="AL390" i="38"/>
  <c r="AL166" i="38"/>
  <c r="J449" i="38"/>
  <c r="H449" i="38"/>
  <c r="AG545" i="38"/>
  <c r="Y393" i="38"/>
  <c r="AL520" i="38"/>
  <c r="F560" i="38"/>
  <c r="H560" i="38" s="1"/>
  <c r="AL335" i="38"/>
  <c r="AL37" i="38"/>
  <c r="AL22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AB229" i="38"/>
  <c r="H238" i="38"/>
  <c r="AG230" i="38"/>
  <c r="J228" i="38"/>
  <c r="H228" i="38"/>
  <c r="AL222" i="38"/>
  <c r="J203" i="38"/>
  <c r="H203" i="38"/>
  <c r="AJ110" i="38"/>
  <c r="AH110" i="38"/>
  <c r="AC153" i="38"/>
  <c r="J152" i="38"/>
  <c r="H152" i="38"/>
  <c r="AC111" i="38"/>
  <c r="AL111" i="38" s="1"/>
  <c r="J121" i="38"/>
  <c r="H121" i="38"/>
  <c r="Y97" i="38"/>
  <c r="AL97" i="38" s="1"/>
  <c r="AK87" i="38"/>
  <c r="AB12" i="38"/>
  <c r="AL70" i="38"/>
  <c r="H42" i="38"/>
  <c r="J42" i="38"/>
  <c r="J38" i="38" s="1"/>
  <c r="J197" i="38"/>
  <c r="H197" i="38"/>
  <c r="AL404" i="38"/>
  <c r="J435" i="38"/>
  <c r="H435" i="38"/>
  <c r="J432" i="38"/>
  <c r="H432" i="38"/>
  <c r="D518" i="38"/>
  <c r="F518" i="38" s="1"/>
  <c r="F519" i="38"/>
  <c r="D97" i="38"/>
  <c r="F97" i="38" s="1"/>
  <c r="F98" i="38"/>
  <c r="D412" i="38"/>
  <c r="F413" i="38"/>
  <c r="J439" i="38"/>
  <c r="H439" i="38"/>
  <c r="J501" i="38"/>
  <c r="H501" i="38"/>
  <c r="AH12" i="38"/>
  <c r="D330" i="38"/>
  <c r="F330" i="38" s="1"/>
  <c r="F331" i="38"/>
  <c r="F111" i="38"/>
  <c r="D212" i="38"/>
  <c r="F221" i="38"/>
  <c r="AC13" i="38"/>
  <c r="Z12" i="38"/>
  <c r="AG13" i="38"/>
  <c r="AL424" i="38"/>
  <c r="D336" i="38"/>
  <c r="AL502" i="38"/>
  <c r="AL238" i="38"/>
  <c r="D393" i="38"/>
  <c r="F393" i="38" s="1"/>
  <c r="F394" i="38"/>
  <c r="D545" i="38"/>
  <c r="F546" i="38"/>
  <c r="J404" i="38"/>
  <c r="H404" i="38"/>
  <c r="J424" i="38"/>
  <c r="H424" i="38"/>
  <c r="F54" i="8"/>
  <c r="G54" i="8" s="1"/>
  <c r="F55" i="8"/>
  <c r="G55" i="8" s="1"/>
  <c r="J34" i="8"/>
  <c r="J33" i="8"/>
  <c r="J32" i="8"/>
  <c r="G32" i="8"/>
  <c r="J37" i="8"/>
  <c r="J36" i="8"/>
  <c r="J35" i="8"/>
  <c r="G35" i="8"/>
  <c r="J40" i="8"/>
  <c r="J39" i="8"/>
  <c r="J38" i="8"/>
  <c r="G38" i="8"/>
  <c r="J43" i="8"/>
  <c r="J42" i="8"/>
  <c r="J41" i="8"/>
  <c r="G41" i="8"/>
  <c r="J46" i="8"/>
  <c r="J45" i="8"/>
  <c r="J44" i="8"/>
  <c r="G44" i="8"/>
  <c r="J49" i="8"/>
  <c r="J48" i="8"/>
  <c r="J47" i="8"/>
  <c r="G47" i="8"/>
  <c r="J52" i="8"/>
  <c r="J51" i="8"/>
  <c r="J50" i="8"/>
  <c r="G50" i="8"/>
  <c r="J25" i="8"/>
  <c r="J24" i="8"/>
  <c r="J23" i="8"/>
  <c r="G23" i="8"/>
  <c r="G26" i="8"/>
  <c r="J26" i="8"/>
  <c r="J27" i="8"/>
  <c r="J28" i="8"/>
  <c r="J31" i="8"/>
  <c r="J30" i="8"/>
  <c r="J29" i="8"/>
  <c r="G29" i="8"/>
  <c r="J22" i="8"/>
  <c r="J21" i="8"/>
  <c r="J20" i="8"/>
  <c r="G20" i="8"/>
  <c r="F545" i="38" l="1"/>
  <c r="H545" i="38" s="1"/>
  <c r="F30" i="8"/>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7" i="38"/>
  <c r="AL408" i="38"/>
  <c r="AL407" i="38"/>
  <c r="J408" i="38"/>
  <c r="AL331" i="38"/>
  <c r="AL330" i="38"/>
  <c r="J63" i="38"/>
  <c r="J76" i="38"/>
  <c r="AL450" i="38"/>
  <c r="H69" i="38"/>
  <c r="H168" i="38"/>
  <c r="H378" i="38"/>
  <c r="AL221" i="38"/>
  <c r="AL449" i="38"/>
  <c r="H87" i="38"/>
  <c r="AC336" i="38"/>
  <c r="AL546" i="38"/>
  <c r="H86" i="38"/>
  <c r="AL519" i="38"/>
  <c r="AG229" i="38"/>
  <c r="AL168" i="38"/>
  <c r="AL69" i="38"/>
  <c r="AL86" i="38"/>
  <c r="AK110" i="38"/>
  <c r="AG110" i="38"/>
  <c r="AL413" i="38"/>
  <c r="AC110" i="38"/>
  <c r="AL63" i="38"/>
  <c r="J450" i="38"/>
  <c r="H384" i="38"/>
  <c r="AC229" i="38"/>
  <c r="AL384" i="38"/>
  <c r="AL394" i="38"/>
  <c r="AL393" i="38"/>
  <c r="AK412" i="38"/>
  <c r="AL412" i="38" s="1"/>
  <c r="AL212" i="38"/>
  <c r="AL76" i="38"/>
  <c r="AL87" i="38"/>
  <c r="AL545" i="38"/>
  <c r="J560" i="38"/>
  <c r="F212" i="38"/>
  <c r="H212" i="38" s="1"/>
  <c r="F412" i="38"/>
  <c r="H412" i="38" s="1"/>
  <c r="AL518" i="38"/>
  <c r="AC12" i="38"/>
  <c r="H394" i="38"/>
  <c r="J394" i="38"/>
  <c r="H518" i="38"/>
  <c r="J518" i="38"/>
  <c r="H546" i="38"/>
  <c r="J546" i="38"/>
  <c r="J331" i="38"/>
  <c r="H331" i="38"/>
  <c r="H413" i="38"/>
  <c r="J413" i="38"/>
  <c r="J221" i="38"/>
  <c r="H221" i="38"/>
  <c r="H97" i="38"/>
  <c r="J97" i="38"/>
  <c r="H519" i="38"/>
  <c r="J519" i="38"/>
  <c r="H393" i="38"/>
  <c r="J393" i="38"/>
  <c r="J111" i="38"/>
  <c r="H111" i="38"/>
  <c r="H330" i="38"/>
  <c r="J330" i="38"/>
  <c r="J98" i="38"/>
  <c r="H98" i="38"/>
  <c r="F31" i="8"/>
  <c r="G31" i="8" s="1"/>
  <c r="F33" i="8"/>
  <c r="G33" i="8" s="1"/>
  <c r="F28" i="8"/>
  <c r="G28" i="8" s="1"/>
  <c r="F21" i="8"/>
  <c r="G21" i="8" s="1"/>
  <c r="J545" i="38" l="1"/>
  <c r="J412" i="38"/>
  <c r="J212" i="38"/>
  <c r="P18" i="28"/>
  <c r="P17" i="28"/>
  <c r="P16" i="28"/>
  <c r="P15" i="28"/>
  <c r="P14" i="28"/>
  <c r="P13" i="28"/>
  <c r="P11" i="28"/>
  <c r="P9" i="28"/>
  <c r="C14" i="8"/>
  <c r="C14" i="9"/>
  <c r="C14" i="10"/>
  <c r="C14" i="12"/>
  <c r="C14" i="40"/>
  <c r="C13" i="42"/>
  <c r="C13" i="43"/>
  <c r="D88" i="27" l="1"/>
  <c r="D84" i="27"/>
  <c r="C96" i="27"/>
  <c r="C92" i="27"/>
  <c r="C88" i="27"/>
  <c r="C84" i="27"/>
  <c r="C91" i="27"/>
  <c r="C83" i="27"/>
  <c r="C94" i="27"/>
  <c r="C86" i="27"/>
  <c r="C82" i="27"/>
  <c r="D93" i="27"/>
  <c r="D81" i="27"/>
  <c r="C93" i="27"/>
  <c r="C89" i="27"/>
  <c r="C85" i="27"/>
  <c r="C81" i="27"/>
  <c r="C95" i="27"/>
  <c r="C87" i="27"/>
  <c r="D82"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G25" i="45"/>
  <c r="N14" i="44"/>
  <c r="M14" i="44"/>
  <c r="L14" i="44"/>
  <c r="K14" i="44"/>
  <c r="J14" i="44"/>
  <c r="I14" i="44"/>
  <c r="H14" i="44"/>
  <c r="G14" i="44"/>
  <c r="G31" i="23"/>
  <c r="H31" i="23"/>
  <c r="I31" i="23"/>
  <c r="J31" i="23"/>
  <c r="K31" i="23"/>
  <c r="L31" i="23"/>
  <c r="M31" i="23"/>
  <c r="N31" i="23"/>
  <c r="N11" i="33"/>
  <c r="M11" i="33"/>
  <c r="L11" i="33"/>
  <c r="K11" i="33"/>
  <c r="J11" i="33"/>
  <c r="I11" i="33"/>
  <c r="H11" i="33"/>
  <c r="G11" i="33"/>
  <c r="N20" i="30"/>
  <c r="M20" i="30"/>
  <c r="L20" i="30"/>
  <c r="K20" i="30"/>
  <c r="J20" i="30"/>
  <c r="I20" i="30"/>
  <c r="H20" i="30"/>
  <c r="G20" i="30"/>
  <c r="N14" i="29"/>
  <c r="M14" i="29"/>
  <c r="L14" i="29"/>
  <c r="K14" i="29"/>
  <c r="J14" i="29"/>
  <c r="I14" i="29"/>
  <c r="H14" i="29"/>
  <c r="G14" i="29"/>
  <c r="N15" i="22"/>
  <c r="M15" i="22"/>
  <c r="L15" i="22"/>
  <c r="K15" i="22"/>
  <c r="J15" i="22"/>
  <c r="I15" i="22"/>
  <c r="H15" i="22"/>
  <c r="G15" i="22"/>
  <c r="O28" i="21"/>
  <c r="N28" i="21"/>
  <c r="M28" i="21"/>
  <c r="L28" i="21"/>
  <c r="K28" i="21"/>
  <c r="J28" i="21"/>
  <c r="I28" i="21"/>
  <c r="H28" i="21"/>
  <c r="N19" i="28"/>
  <c r="M19" i="28"/>
  <c r="L19" i="28"/>
  <c r="K19" i="28"/>
  <c r="J19" i="28"/>
  <c r="I19" i="28"/>
  <c r="H19" i="28"/>
  <c r="G19" i="28"/>
  <c r="O14" i="29" l="1"/>
  <c r="O20" i="30"/>
  <c r="O11" i="33"/>
  <c r="O14" i="44"/>
  <c r="O25" i="45"/>
  <c r="P14" i="29"/>
  <c r="P20" i="30"/>
  <c r="P14" i="44"/>
  <c r="P25" i="45"/>
  <c r="P31" i="23"/>
  <c r="O31" i="23"/>
  <c r="P11" i="33"/>
  <c r="P19" i="28"/>
  <c r="O19" i="28"/>
  <c r="Q28" i="21"/>
  <c r="P28" i="21"/>
  <c r="P15" i="22"/>
  <c r="D73" i="27" l="1"/>
  <c r="G17" i="8"/>
  <c r="G59" i="8"/>
  <c r="G56" i="8"/>
  <c r="D47" i="27" s="1"/>
  <c r="G65" i="8"/>
  <c r="D50" i="27" s="1"/>
  <c r="G62" i="8"/>
  <c r="D165" i="38" s="1"/>
  <c r="F165" i="38" l="1"/>
  <c r="D153" i="38"/>
  <c r="F153" i="38" s="1"/>
  <c r="D48" i="27"/>
  <c r="X55" i="38"/>
  <c r="X38" i="38" s="1"/>
  <c r="D49" i="27"/>
  <c r="F60" i="8"/>
  <c r="F61" i="8"/>
  <c r="V14" i="38"/>
  <c r="J165" i="38" l="1"/>
  <c r="H165" i="38"/>
  <c r="H153" i="38"/>
  <c r="J153" i="38"/>
  <c r="O51" i="43"/>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J50" i="12"/>
  <c r="J49"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Q40" i="43" l="1"/>
  <c r="V32" i="38"/>
  <c r="D32" i="38"/>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D5" i="40" s="1"/>
  <c r="C8" i="27" s="1"/>
  <c r="J30" i="10"/>
  <c r="J29" i="10"/>
  <c r="J28" i="10"/>
  <c r="J27" i="10"/>
  <c r="J26" i="10"/>
  <c r="J25" i="10"/>
  <c r="J24" i="10"/>
  <c r="J23" i="10"/>
  <c r="J22" i="10"/>
  <c r="J21" i="10"/>
  <c r="J20" i="10"/>
  <c r="J19" i="10"/>
  <c r="J25" i="9"/>
  <c r="J24" i="9"/>
  <c r="J23" i="9"/>
  <c r="J22" i="9"/>
  <c r="J21" i="9"/>
  <c r="J20" i="9"/>
  <c r="J19" i="9"/>
  <c r="J18" i="9"/>
  <c r="D5" i="43" l="1"/>
  <c r="C10" i="27" s="1"/>
  <c r="P10" i="28"/>
  <c r="P12" i="28"/>
  <c r="K67" i="8"/>
  <c r="K18" i="8"/>
  <c r="I30" i="10" l="1"/>
  <c r="I29" i="10"/>
  <c r="I28" i="10"/>
  <c r="I27" i="10"/>
  <c r="I26" i="10"/>
  <c r="I25" i="10"/>
  <c r="I24" i="10"/>
  <c r="I23" i="10"/>
  <c r="I22" i="10"/>
  <c r="I21" i="10"/>
  <c r="I20" i="10"/>
  <c r="I19" i="10"/>
  <c r="I18" i="10"/>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7" i="10"/>
  <c r="I17" i="9"/>
  <c r="I26" i="9"/>
  <c r="I25" i="9"/>
  <c r="I24" i="9"/>
  <c r="I23" i="9"/>
  <c r="I22" i="9"/>
  <c r="I21" i="9"/>
  <c r="I20" i="9"/>
  <c r="I19" i="9"/>
  <c r="I18" i="9"/>
  <c r="J63" i="8"/>
  <c r="C80" i="27"/>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s="1"/>
  <c r="X27" i="38" s="1"/>
  <c r="C50" i="27"/>
  <c r="C49" i="27"/>
  <c r="C48" i="27"/>
  <c r="E582" i="38"/>
  <c r="E581" i="38" s="1"/>
  <c r="Z586" i="38"/>
  <c r="V582" i="38" l="1"/>
  <c r="D582" i="38"/>
  <c r="W586" i="38"/>
  <c r="Z581" i="38"/>
  <c r="AC586" i="38"/>
  <c r="C97" i="27"/>
  <c r="F58" i="8"/>
  <c r="G58" i="8" s="1"/>
  <c r="C51" i="27"/>
  <c r="C3" i="27"/>
  <c r="D581" i="38" l="1"/>
  <c r="F582" i="38"/>
  <c r="Y582" i="38"/>
  <c r="AL582" i="38" s="1"/>
  <c r="V581" i="38"/>
  <c r="W581" i="38"/>
  <c r="Y586" i="38"/>
  <c r="AL586" i="38" s="1"/>
  <c r="N10" i="34"/>
  <c r="M10" i="34"/>
  <c r="L10" i="34"/>
  <c r="K10" i="34"/>
  <c r="J10" i="34"/>
  <c r="I10" i="34"/>
  <c r="H10" i="34"/>
  <c r="G10" i="34"/>
  <c r="P9" i="34"/>
  <c r="O9" i="34"/>
  <c r="O7" i="34"/>
  <c r="N19" i="31"/>
  <c r="N20" i="31" s="1"/>
  <c r="M19" i="31"/>
  <c r="M20" i="31" s="1"/>
  <c r="L19" i="31"/>
  <c r="L20" i="31" s="1"/>
  <c r="K19" i="31"/>
  <c r="K20" i="31" s="1"/>
  <c r="J19" i="31"/>
  <c r="J20" i="31" s="1"/>
  <c r="I19" i="31"/>
  <c r="I20" i="31" s="1"/>
  <c r="H19" i="31"/>
  <c r="H20" i="31" s="1"/>
  <c r="G19" i="31"/>
  <c r="G20" i="31" s="1"/>
  <c r="P18" i="31"/>
  <c r="O18" i="31"/>
  <c r="O17" i="31"/>
  <c r="O16" i="31"/>
  <c r="P15" i="31"/>
  <c r="O15" i="31"/>
  <c r="P14" i="31"/>
  <c r="O14" i="31"/>
  <c r="P13" i="31"/>
  <c r="O13" i="31"/>
  <c r="P12" i="31"/>
  <c r="O12" i="31"/>
  <c r="P11" i="31"/>
  <c r="O11" i="31"/>
  <c r="P8" i="31"/>
  <c r="O8" i="31"/>
  <c r="P7" i="31"/>
  <c r="O7" i="31"/>
  <c r="F51" i="12"/>
  <c r="F50" i="12"/>
  <c r="F49" i="12"/>
  <c r="F48" i="12"/>
  <c r="F47" i="12"/>
  <c r="F46" i="12"/>
  <c r="F45" i="12"/>
  <c r="F44" i="12"/>
  <c r="W325" i="38" s="1"/>
  <c r="F43" i="12"/>
  <c r="F42" i="12"/>
  <c r="F41" i="12"/>
  <c r="F40" i="12"/>
  <c r="F39" i="12"/>
  <c r="F38" i="12"/>
  <c r="F37" i="12"/>
  <c r="F36" i="12"/>
  <c r="F35" i="12"/>
  <c r="F34" i="12"/>
  <c r="F33" i="12"/>
  <c r="F31" i="12"/>
  <c r="F30" i="12"/>
  <c r="F28" i="12"/>
  <c r="F27" i="12"/>
  <c r="E236" i="38" s="1"/>
  <c r="E230" i="38" s="1"/>
  <c r="F26" i="12"/>
  <c r="F25" i="12"/>
  <c r="F24" i="12"/>
  <c r="F23" i="12"/>
  <c r="F22" i="12"/>
  <c r="F21" i="12"/>
  <c r="F20" i="12"/>
  <c r="F19" i="12"/>
  <c r="F18" i="12"/>
  <c r="F17" i="12"/>
  <c r="F30" i="10"/>
  <c r="F29" i="10"/>
  <c r="F28" i="10"/>
  <c r="D94" i="27" s="1"/>
  <c r="F27" i="10"/>
  <c r="F26" i="10"/>
  <c r="D92" i="27" s="1"/>
  <c r="F25" i="10"/>
  <c r="F24" i="10"/>
  <c r="F23" i="10"/>
  <c r="D89" i="27" s="1"/>
  <c r="F22" i="10"/>
  <c r="F21" i="10"/>
  <c r="D87" i="27" s="1"/>
  <c r="F20" i="10"/>
  <c r="F19" i="10"/>
  <c r="F18" i="10"/>
  <c r="F17" i="10"/>
  <c r="F26" i="9"/>
  <c r="E342" i="38" s="1"/>
  <c r="F25" i="9"/>
  <c r="F24" i="9"/>
  <c r="F23" i="9"/>
  <c r="D69" i="27" s="1"/>
  <c r="F22" i="9"/>
  <c r="D68" i="27" s="1"/>
  <c r="F21" i="9"/>
  <c r="D67" i="27" s="1"/>
  <c r="F20" i="9"/>
  <c r="F19" i="9"/>
  <c r="F18" i="9"/>
  <c r="F17" i="9"/>
  <c r="AJ342" i="38" s="1"/>
  <c r="AJ340" i="38" s="1"/>
  <c r="AJ336" i="38" s="1"/>
  <c r="F66" i="8"/>
  <c r="G66" i="8" s="1"/>
  <c r="G64" i="8"/>
  <c r="G63" i="8"/>
  <c r="V165" i="38" s="1"/>
  <c r="G61" i="8"/>
  <c r="AD55" i="38" s="1"/>
  <c r="T10" i="4"/>
  <c r="T31" i="4" s="1"/>
  <c r="D325" i="38" l="1"/>
  <c r="F325" i="38" s="1"/>
  <c r="H325" i="38" s="1"/>
  <c r="AI236" i="38"/>
  <c r="AK236" i="38" s="1"/>
  <c r="X236" i="38"/>
  <c r="X230" i="38" s="1"/>
  <c r="W278" i="38"/>
  <c r="Y278" i="38" s="1"/>
  <c r="AL278" i="38" s="1"/>
  <c r="E278" i="38"/>
  <c r="F278" i="38" s="1"/>
  <c r="E305" i="38"/>
  <c r="F305" i="38" s="1"/>
  <c r="W305" i="38"/>
  <c r="Y305" i="38" s="1"/>
  <c r="AL305" i="38" s="1"/>
  <c r="W339" i="38"/>
  <c r="E339" i="38"/>
  <c r="J325" i="38"/>
  <c r="W151" i="38"/>
  <c r="Y151" i="38" s="1"/>
  <c r="AL151" i="38" s="1"/>
  <c r="E151" i="38"/>
  <c r="F151" i="38" s="1"/>
  <c r="E277" i="38"/>
  <c r="F277" i="38" s="1"/>
  <c r="W277" i="38"/>
  <c r="Y277" i="38" s="1"/>
  <c r="AL277" i="38" s="1"/>
  <c r="W312" i="38"/>
  <c r="Y312" i="38" s="1"/>
  <c r="AL312" i="38" s="1"/>
  <c r="E312" i="38"/>
  <c r="F312" i="38" s="1"/>
  <c r="X320" i="38"/>
  <c r="E320" i="38"/>
  <c r="E315" i="38" s="1"/>
  <c r="W126" i="38"/>
  <c r="Y126" i="38" s="1"/>
  <c r="AL126" i="38" s="1"/>
  <c r="D126" i="38"/>
  <c r="W304" i="38"/>
  <c r="Y304" i="38" s="1"/>
  <c r="AL304" i="38" s="1"/>
  <c r="E304" i="38"/>
  <c r="F304" i="38" s="1"/>
  <c r="X355" i="38"/>
  <c r="Y355" i="38" s="1"/>
  <c r="E355" i="38"/>
  <c r="F355" i="38" s="1"/>
  <c r="W142" i="38"/>
  <c r="Y142" i="38" s="1"/>
  <c r="AL142" i="38" s="1"/>
  <c r="E142" i="38"/>
  <c r="W287" i="38"/>
  <c r="Y287" i="38" s="1"/>
  <c r="AL287" i="38" s="1"/>
  <c r="E287" i="38"/>
  <c r="F287" i="38" s="1"/>
  <c r="V196" i="38"/>
  <c r="D196" i="38"/>
  <c r="W207" i="38"/>
  <c r="E207" i="38"/>
  <c r="W284" i="38"/>
  <c r="Y284" i="38" s="1"/>
  <c r="AL284" i="38" s="1"/>
  <c r="E284" i="38"/>
  <c r="F284" i="38" s="1"/>
  <c r="W320" i="38"/>
  <c r="D320" i="38"/>
  <c r="F320" i="38" s="1"/>
  <c r="E297" i="38"/>
  <c r="F297" i="38" s="1"/>
  <c r="W297" i="38"/>
  <c r="Y297" i="38" s="1"/>
  <c r="AL297" i="38" s="1"/>
  <c r="W329" i="38"/>
  <c r="Y329" i="38" s="1"/>
  <c r="AL329" i="38" s="1"/>
  <c r="D329" i="38"/>
  <c r="F329" i="38" s="1"/>
  <c r="F342" i="38"/>
  <c r="W294" i="38"/>
  <c r="Y294" i="38" s="1"/>
  <c r="AL294" i="38" s="1"/>
  <c r="E294" i="38"/>
  <c r="F294" i="38" s="1"/>
  <c r="V360" i="38"/>
  <c r="E360" i="38"/>
  <c r="F360" i="38" s="1"/>
  <c r="E32" i="38"/>
  <c r="F32" i="38" s="1"/>
  <c r="W32" i="38"/>
  <c r="Y32" i="38" s="1"/>
  <c r="AL32" i="38" s="1"/>
  <c r="W125" i="38"/>
  <c r="E125" i="38"/>
  <c r="D247" i="38"/>
  <c r="W247" i="38"/>
  <c r="E301" i="38"/>
  <c r="F301" i="38" s="1"/>
  <c r="W301" i="38"/>
  <c r="Y301" i="38" s="1"/>
  <c r="AL301" i="38" s="1"/>
  <c r="AI230" i="38"/>
  <c r="W14" i="38"/>
  <c r="D14" i="38"/>
  <c r="W316" i="38"/>
  <c r="D316" i="38"/>
  <c r="D271" i="38"/>
  <c r="W271" i="38"/>
  <c r="Y271" i="38" s="1"/>
  <c r="AL271" i="38" s="1"/>
  <c r="W138" i="38"/>
  <c r="D138" i="38"/>
  <c r="W276" i="38"/>
  <c r="E276" i="38"/>
  <c r="W236" i="38"/>
  <c r="Y236" i="38" s="1"/>
  <c r="D236" i="38"/>
  <c r="F236" i="38" s="1"/>
  <c r="W237" i="38"/>
  <c r="D237" i="38"/>
  <c r="D71" i="27"/>
  <c r="AD342" i="38"/>
  <c r="D64" i="27"/>
  <c r="W342" i="38"/>
  <c r="D72" i="27"/>
  <c r="V342" i="38"/>
  <c r="D90" i="27"/>
  <c r="AI355" i="38"/>
  <c r="AK355" i="38" s="1"/>
  <c r="D91" i="27"/>
  <c r="AD379" i="38"/>
  <c r="P10" i="34"/>
  <c r="D96" i="27"/>
  <c r="V325" i="38"/>
  <c r="D65" i="27"/>
  <c r="X342" i="38"/>
  <c r="D80" i="27"/>
  <c r="W360" i="38"/>
  <c r="D70" i="27"/>
  <c r="AI342" i="38"/>
  <c r="Y165" i="38"/>
  <c r="AL165" i="38" s="1"/>
  <c r="V153" i="38"/>
  <c r="D86" i="27"/>
  <c r="X360" i="38"/>
  <c r="AG55" i="38"/>
  <c r="AD38" i="38"/>
  <c r="D85" i="27"/>
  <c r="X344" i="38"/>
  <c r="Y344" i="38" s="1"/>
  <c r="AL344" i="38" s="1"/>
  <c r="D95" i="27"/>
  <c r="X325" i="38"/>
  <c r="O10" i="34"/>
  <c r="J582" i="38"/>
  <c r="H582" i="38"/>
  <c r="D63" i="27"/>
  <c r="AJ36" i="38"/>
  <c r="E36" i="38"/>
  <c r="F36" i="38" s="1"/>
  <c r="D66" i="27"/>
  <c r="X14" i="38"/>
  <c r="E14" i="38"/>
  <c r="D83" i="27"/>
  <c r="V27" i="38"/>
  <c r="V21" i="38"/>
  <c r="D21" i="38"/>
  <c r="P19" i="31"/>
  <c r="D10" i="12"/>
  <c r="D5" i="12" s="1"/>
  <c r="C7" i="27" s="1"/>
  <c r="D10" i="9"/>
  <c r="G60" i="8"/>
  <c r="V55" i="38" s="1"/>
  <c r="F67" i="8"/>
  <c r="G67" i="8" s="1"/>
  <c r="V29" i="38" s="1"/>
  <c r="O20" i="31"/>
  <c r="D10" i="10"/>
  <c r="D5" i="10" s="1"/>
  <c r="C6" i="27" s="1"/>
  <c r="O19" i="31"/>
  <c r="P20" i="31"/>
  <c r="F14" i="38" l="1"/>
  <c r="H14" i="38" s="1"/>
  <c r="D13" i="38"/>
  <c r="D12" i="38" s="1"/>
  <c r="AL355" i="38"/>
  <c r="Y320" i="38"/>
  <c r="AL320" i="38" s="1"/>
  <c r="X315" i="38"/>
  <c r="X229" i="38" s="1"/>
  <c r="AL236" i="38"/>
  <c r="F125" i="38"/>
  <c r="E122" i="38"/>
  <c r="E340" i="38"/>
  <c r="F340" i="38" s="1"/>
  <c r="H284" i="38"/>
  <c r="J284" i="38"/>
  <c r="F142" i="38"/>
  <c r="E137" i="38"/>
  <c r="Y125" i="38"/>
  <c r="AL125" i="38" s="1"/>
  <c r="W122" i="38"/>
  <c r="Y122" i="38" s="1"/>
  <c r="AL122" i="38" s="1"/>
  <c r="J342" i="38"/>
  <c r="H342" i="38"/>
  <c r="AK230" i="38"/>
  <c r="AI229" i="38"/>
  <c r="AK229" i="38" s="1"/>
  <c r="J329" i="38"/>
  <c r="H329" i="38"/>
  <c r="F207" i="38"/>
  <c r="E204" i="38"/>
  <c r="F204" i="38" s="1"/>
  <c r="J355" i="38"/>
  <c r="H355" i="38"/>
  <c r="H312" i="38"/>
  <c r="J312" i="38"/>
  <c r="E337" i="38"/>
  <c r="F339" i="38"/>
  <c r="H32" i="38"/>
  <c r="J32" i="38"/>
  <c r="Y207" i="38"/>
  <c r="AL207" i="38" s="1"/>
  <c r="W204" i="38"/>
  <c r="Y204" i="38" s="1"/>
  <c r="AL204" i="38" s="1"/>
  <c r="Y339" i="38"/>
  <c r="AL339" i="38" s="1"/>
  <c r="W337" i="38"/>
  <c r="Y337" i="38" s="1"/>
  <c r="AL337" i="38" s="1"/>
  <c r="J360" i="38"/>
  <c r="H360" i="38"/>
  <c r="D194" i="38"/>
  <c r="F194" i="38" s="1"/>
  <c r="F196" i="38"/>
  <c r="H304" i="38"/>
  <c r="J304" i="38"/>
  <c r="J301" i="38"/>
  <c r="H301" i="38"/>
  <c r="J297" i="38"/>
  <c r="H297" i="38"/>
  <c r="Y196" i="38"/>
  <c r="AL196" i="38" s="1"/>
  <c r="V194" i="38"/>
  <c r="Y194" i="38" s="1"/>
  <c r="AL194" i="38" s="1"/>
  <c r="H277" i="38"/>
  <c r="J277" i="38"/>
  <c r="J305" i="38"/>
  <c r="H305" i="38"/>
  <c r="Y247" i="38"/>
  <c r="AL247" i="38" s="1"/>
  <c r="W246" i="38"/>
  <c r="Y246" i="38" s="1"/>
  <c r="AL246" i="38" s="1"/>
  <c r="J294" i="38"/>
  <c r="H294" i="38"/>
  <c r="J320" i="38"/>
  <c r="H320" i="38"/>
  <c r="J287" i="38"/>
  <c r="H287" i="38"/>
  <c r="F126" i="38"/>
  <c r="D122" i="38"/>
  <c r="J151" i="38"/>
  <c r="H151" i="38"/>
  <c r="J278" i="38"/>
  <c r="H278" i="38"/>
  <c r="F247" i="38"/>
  <c r="D246" i="38"/>
  <c r="F246" i="38" s="1"/>
  <c r="F316" i="38"/>
  <c r="D315" i="38"/>
  <c r="F315" i="38" s="1"/>
  <c r="W315" i="38"/>
  <c r="Y316" i="38"/>
  <c r="AL316" i="38" s="1"/>
  <c r="F271" i="38"/>
  <c r="D270" i="38"/>
  <c r="F138" i="38"/>
  <c r="D137" i="38"/>
  <c r="W137" i="38"/>
  <c r="Y138" i="38"/>
  <c r="AL138" i="38" s="1"/>
  <c r="F276" i="38"/>
  <c r="E270" i="38"/>
  <c r="Y276" i="38"/>
  <c r="AL276" i="38" s="1"/>
  <c r="W270" i="38"/>
  <c r="Y270" i="38" s="1"/>
  <c r="AL270" i="38" s="1"/>
  <c r="J236" i="38"/>
  <c r="H236" i="38"/>
  <c r="F237" i="38"/>
  <c r="D230" i="38"/>
  <c r="Y237" i="38"/>
  <c r="AL237" i="38" s="1"/>
  <c r="W230" i="38"/>
  <c r="Y360" i="38"/>
  <c r="AL360" i="38" s="1"/>
  <c r="Y342" i="38"/>
  <c r="V340" i="38"/>
  <c r="Y325" i="38"/>
  <c r="AL325" i="38" s="1"/>
  <c r="V315" i="38"/>
  <c r="AG38" i="38"/>
  <c r="AD12" i="38"/>
  <c r="AG12" i="38" s="1"/>
  <c r="AK342" i="38"/>
  <c r="AI340" i="38"/>
  <c r="Y55" i="38"/>
  <c r="AL55" i="38" s="1"/>
  <c r="V38" i="38"/>
  <c r="Y38" i="38" s="1"/>
  <c r="W340" i="38"/>
  <c r="W336" i="38" s="1"/>
  <c r="AD378" i="38"/>
  <c r="AG378" i="38" s="1"/>
  <c r="AL378" i="38" s="1"/>
  <c r="AG379" i="38"/>
  <c r="AL379" i="38" s="1"/>
  <c r="D97" i="27"/>
  <c r="AG342" i="38"/>
  <c r="AD340" i="38"/>
  <c r="Y153" i="38"/>
  <c r="AL153" i="38" s="1"/>
  <c r="X340" i="38"/>
  <c r="X336" i="38" s="1"/>
  <c r="D74" i="27"/>
  <c r="Y14" i="38"/>
  <c r="AL14" i="38" s="1"/>
  <c r="J36" i="38"/>
  <c r="H36" i="38"/>
  <c r="AK36" i="38"/>
  <c r="AL36" i="38" s="1"/>
  <c r="AJ13" i="38"/>
  <c r="V13" i="38"/>
  <c r="J14" i="38" l="1"/>
  <c r="V110" i="38"/>
  <c r="E110" i="38"/>
  <c r="H247" i="38"/>
  <c r="J247" i="38"/>
  <c r="J194" i="38"/>
  <c r="H194" i="38"/>
  <c r="J207" i="38"/>
  <c r="H207" i="38"/>
  <c r="J340" i="38"/>
  <c r="H340" i="38"/>
  <c r="F122" i="38"/>
  <c r="H339" i="38"/>
  <c r="J339" i="38"/>
  <c r="H126" i="38"/>
  <c r="J126" i="38"/>
  <c r="F337" i="38"/>
  <c r="E336" i="38"/>
  <c r="F336" i="38" s="1"/>
  <c r="J142" i="38"/>
  <c r="H142" i="38"/>
  <c r="J246" i="38"/>
  <c r="H246" i="38"/>
  <c r="J196" i="38"/>
  <c r="H196" i="38"/>
  <c r="H204" i="38"/>
  <c r="J204" i="38"/>
  <c r="J125" i="38"/>
  <c r="H125" i="38"/>
  <c r="H315" i="38"/>
  <c r="J315" i="38"/>
  <c r="J316" i="38"/>
  <c r="H316" i="38"/>
  <c r="H271" i="38"/>
  <c r="J271" i="38"/>
  <c r="Y137" i="38"/>
  <c r="AL137" i="38" s="1"/>
  <c r="W110" i="38"/>
  <c r="D110" i="38"/>
  <c r="F137" i="38"/>
  <c r="J138" i="38"/>
  <c r="H138" i="38"/>
  <c r="H276" i="38"/>
  <c r="J276" i="38"/>
  <c r="F270" i="38"/>
  <c r="E229" i="38"/>
  <c r="W229" i="38"/>
  <c r="Y230" i="38"/>
  <c r="AL230" i="38" s="1"/>
  <c r="F230" i="38"/>
  <c r="D229" i="38"/>
  <c r="J237" i="38"/>
  <c r="H237" i="38"/>
  <c r="AL38" i="38"/>
  <c r="V12" i="38"/>
  <c r="V229" i="38"/>
  <c r="Y315" i="38"/>
  <c r="AL315" i="38" s="1"/>
  <c r="AD336" i="38"/>
  <c r="AG336" i="38" s="1"/>
  <c r="AG340" i="38"/>
  <c r="V336" i="38"/>
  <c r="Y336" i="38" s="1"/>
  <c r="Y340" i="38"/>
  <c r="AI336" i="38"/>
  <c r="AK336" i="38" s="1"/>
  <c r="AK340" i="38"/>
  <c r="AL342" i="38"/>
  <c r="AJ12" i="38"/>
  <c r="AK12" i="38" s="1"/>
  <c r="AK13" i="38"/>
  <c r="F110" i="38" l="1"/>
  <c r="J110" i="38" s="1"/>
  <c r="Y110" i="38"/>
  <c r="AL110" i="38" s="1"/>
  <c r="J122" i="38"/>
  <c r="H122" i="38"/>
  <c r="J337" i="38"/>
  <c r="H337" i="38"/>
  <c r="H336" i="38"/>
  <c r="J336" i="38"/>
  <c r="H137" i="38"/>
  <c r="J137" i="38"/>
  <c r="F229" i="38"/>
  <c r="J229" i="38" s="1"/>
  <c r="J270" i="38"/>
  <c r="H270" i="38"/>
  <c r="Y229" i="38"/>
  <c r="AL229" i="38" s="1"/>
  <c r="H230" i="38"/>
  <c r="J230" i="38"/>
  <c r="AL336" i="38"/>
  <c r="AL340" i="38"/>
  <c r="I15" i="27"/>
  <c r="D5" i="9"/>
  <c r="C5" i="27" s="1"/>
  <c r="C74" i="27"/>
  <c r="H110" i="38" l="1"/>
  <c r="H229" i="38"/>
  <c r="J51" i="12"/>
  <c r="S585" i="38" l="1"/>
  <c r="P584" i="38"/>
  <c r="M583" i="38"/>
  <c r="T580" i="38"/>
  <c r="Q579" i="38"/>
  <c r="S577" i="38"/>
  <c r="P576" i="38"/>
  <c r="M575" i="38"/>
  <c r="O573" i="38"/>
  <c r="L572" i="38"/>
  <c r="R570" i="38"/>
  <c r="K569" i="38"/>
  <c r="U567" i="38"/>
  <c r="N566" i="38"/>
  <c r="O584" i="38"/>
  <c r="L583" i="38"/>
  <c r="S580" i="38"/>
  <c r="P579" i="38"/>
  <c r="M578" i="38"/>
  <c r="O576" i="38"/>
  <c r="L575" i="38"/>
  <c r="R573" i="38"/>
  <c r="K572" i="38"/>
  <c r="U570" i="38"/>
  <c r="N569" i="38"/>
  <c r="T567" i="38"/>
  <c r="Q566" i="38"/>
  <c r="M585" i="38"/>
  <c r="O583" i="38"/>
  <c r="R580" i="38"/>
  <c r="K579" i="38"/>
  <c r="U577" i="38"/>
  <c r="N576" i="38"/>
  <c r="T574" i="38"/>
  <c r="Q573" i="38"/>
  <c r="S571" i="38"/>
  <c r="P570" i="38"/>
  <c r="M569" i="38"/>
  <c r="O567" i="38"/>
  <c r="L566" i="38"/>
  <c r="R564" i="38"/>
  <c r="K556" i="38"/>
  <c r="U554" i="38"/>
  <c r="P557" i="38"/>
  <c r="S558" i="38"/>
  <c r="Q552" i="38"/>
  <c r="S550" i="38"/>
  <c r="P549" i="38"/>
  <c r="R583" i="38"/>
  <c r="U576" i="38"/>
  <c r="S570" i="38"/>
  <c r="T565" i="38"/>
  <c r="Q556" i="38"/>
  <c r="P554" i="38"/>
  <c r="M558" i="38"/>
  <c r="R552" i="38"/>
  <c r="K551" i="38"/>
  <c r="K549" i="38"/>
  <c r="M553" i="38"/>
  <c r="N537" i="38"/>
  <c r="T535" i="38"/>
  <c r="Q534" i="38"/>
  <c r="S532" i="38"/>
  <c r="P531" i="38"/>
  <c r="M530" i="38"/>
  <c r="U541" i="38"/>
  <c r="N540" i="38"/>
  <c r="T529" i="38"/>
  <c r="Q543" i="38"/>
  <c r="N583" i="38"/>
  <c r="R575" i="38"/>
  <c r="O570" i="38"/>
  <c r="N565" i="38"/>
  <c r="P556" i="38"/>
  <c r="O554" i="38"/>
  <c r="T558" i="38"/>
  <c r="P552" i="38"/>
  <c r="R550" i="38"/>
  <c r="S548" i="38"/>
  <c r="R553" i="38"/>
  <c r="R536" i="38"/>
  <c r="K535" i="38"/>
  <c r="U533" i="38"/>
  <c r="N532" i="38"/>
  <c r="T530" i="38"/>
  <c r="O539" i="38"/>
  <c r="L541" i="38"/>
  <c r="R538" i="38"/>
  <c r="K529" i="38"/>
  <c r="U542" i="38"/>
  <c r="Q580" i="38"/>
  <c r="N575" i="38"/>
  <c r="P569" i="38"/>
  <c r="U564" i="38"/>
  <c r="N556" i="38"/>
  <c r="N554" i="38"/>
  <c r="U558" i="38"/>
  <c r="O552" i="38"/>
  <c r="L550" i="38"/>
  <c r="N548" i="38"/>
  <c r="T537" i="38"/>
  <c r="Q536" i="38"/>
  <c r="S534" i="38"/>
  <c r="P533" i="38"/>
  <c r="M532" i="38"/>
  <c r="O530" i="38"/>
  <c r="S541" i="38"/>
  <c r="P540" i="38"/>
  <c r="M538" i="38"/>
  <c r="O543" i="38"/>
  <c r="L542" i="38"/>
  <c r="L524" i="38"/>
  <c r="O525" i="38"/>
  <c r="M527" i="38"/>
  <c r="N523" i="38"/>
  <c r="T521" i="38"/>
  <c r="O441" i="38"/>
  <c r="L444" i="38"/>
  <c r="R442" i="38"/>
  <c r="K440" i="38"/>
  <c r="U445" i="38"/>
  <c r="N447" i="38"/>
  <c r="R437" i="38"/>
  <c r="M510" i="38"/>
  <c r="O508" i="38"/>
  <c r="L507" i="38"/>
  <c r="O578" i="38"/>
  <c r="O564" i="38"/>
  <c r="N552" i="38"/>
  <c r="Q548" i="38"/>
  <c r="R534" i="38"/>
  <c r="K540" i="38"/>
  <c r="S544" i="38"/>
  <c r="P525" i="38"/>
  <c r="N527" i="38"/>
  <c r="Q522" i="38"/>
  <c r="T441" i="38"/>
  <c r="S443" i="38"/>
  <c r="U440" i="38"/>
  <c r="T445" i="38"/>
  <c r="S436" i="38"/>
  <c r="R510" i="38"/>
  <c r="K509" i="38"/>
  <c r="K507" i="38"/>
  <c r="N505" i="38"/>
  <c r="T503" i="38"/>
  <c r="Q514" i="38"/>
  <c r="N579" i="38"/>
  <c r="L558" i="38"/>
  <c r="M535" i="38"/>
  <c r="U539" i="38"/>
  <c r="S542" i="38"/>
  <c r="S524" i="38"/>
  <c r="S526" i="38"/>
  <c r="L523" i="38"/>
  <c r="M521" i="38"/>
  <c r="O444" i="38"/>
  <c r="P442" i="38"/>
  <c r="Q446" i="38"/>
  <c r="Q447" i="38"/>
  <c r="U437" i="38"/>
  <c r="K510" i="38"/>
  <c r="M508" i="38"/>
  <c r="L506" i="38"/>
  <c r="R504" i="38"/>
  <c r="K503" i="38"/>
  <c r="U513" i="38"/>
  <c r="N512" i="38"/>
  <c r="M580" i="38"/>
  <c r="Q558" i="38"/>
  <c r="T536" i="38"/>
  <c r="Q539" i="38"/>
  <c r="N543" i="38"/>
  <c r="O524" i="38"/>
  <c r="O526" i="38"/>
  <c r="U523" i="38"/>
  <c r="N522" i="38"/>
  <c r="L441" i="38"/>
  <c r="K443" i="38"/>
  <c r="M440" i="38"/>
  <c r="L445" i="38"/>
  <c r="P436" i="38"/>
  <c r="T510" i="38"/>
  <c r="Q508" i="38"/>
  <c r="P506" i="38"/>
  <c r="L505" i="38"/>
  <c r="R503" i="38"/>
  <c r="K514" i="38"/>
  <c r="U512" i="38"/>
  <c r="N511" i="38"/>
  <c r="T515" i="38"/>
  <c r="Q517" i="38"/>
  <c r="L433" i="38"/>
  <c r="T426" i="38"/>
  <c r="Q425" i="38"/>
  <c r="S428" i="38"/>
  <c r="P430" i="38"/>
  <c r="M421" i="38"/>
  <c r="O417" i="38"/>
  <c r="L416" i="38"/>
  <c r="R476" i="38"/>
  <c r="K475" i="38"/>
  <c r="U473" i="38"/>
  <c r="N472" i="38"/>
  <c r="T470" i="38"/>
  <c r="Q469" i="38"/>
  <c r="S467" i="38"/>
  <c r="P466" i="38"/>
  <c r="M465" i="38"/>
  <c r="U535" i="38"/>
  <c r="P526" i="38"/>
  <c r="T443" i="38"/>
  <c r="P445" i="38"/>
  <c r="U508" i="38"/>
  <c r="M503" i="38"/>
  <c r="Q511" i="38"/>
  <c r="Q515" i="38"/>
  <c r="S433" i="38"/>
  <c r="Q426" i="38"/>
  <c r="Q429" i="38"/>
  <c r="R430" i="38"/>
  <c r="S418" i="38"/>
  <c r="S416" i="38"/>
  <c r="T476" i="38"/>
  <c r="U474" i="38"/>
  <c r="U472" i="38"/>
  <c r="N471" i="38"/>
  <c r="N469" i="38"/>
  <c r="P467" i="38"/>
  <c r="O465" i="38"/>
  <c r="T463" i="38"/>
  <c r="Q462" i="38"/>
  <c r="S460" i="38"/>
  <c r="P459" i="38"/>
  <c r="M458" i="38"/>
  <c r="O456" i="38"/>
  <c r="L455" i="38"/>
  <c r="R453" i="38"/>
  <c r="K452" i="38"/>
  <c r="U491" i="38"/>
  <c r="N490" i="38"/>
  <c r="P553" i="38"/>
  <c r="T544" i="38"/>
  <c r="M444" i="38"/>
  <c r="N446" i="38"/>
  <c r="L509" i="38"/>
  <c r="O505" i="38"/>
  <c r="P511" i="38"/>
  <c r="O515" i="38"/>
  <c r="M433" i="38"/>
  <c r="O426" i="38"/>
  <c r="P429" i="38"/>
  <c r="Q430" i="38"/>
  <c r="Q418" i="38"/>
  <c r="R416" i="38"/>
  <c r="S476" i="38"/>
  <c r="S474" i="38"/>
  <c r="T472" i="38"/>
  <c r="U470" i="38"/>
  <c r="U468" i="38"/>
  <c r="N467" i="38"/>
  <c r="N465" i="38"/>
  <c r="O463" i="38"/>
  <c r="L462" i="38"/>
  <c r="R460" i="38"/>
  <c r="K459" i="38"/>
  <c r="U457" i="38"/>
  <c r="N456" i="38"/>
  <c r="T454" i="38"/>
  <c r="Q453" i="38"/>
  <c r="S492" i="38"/>
  <c r="P491" i="38"/>
  <c r="M490" i="38"/>
  <c r="O488" i="38"/>
  <c r="L487" i="38"/>
  <c r="K537" i="38"/>
  <c r="O544" i="38"/>
  <c r="T436" i="38"/>
  <c r="U503" i="38"/>
  <c r="U511" i="38"/>
  <c r="S515" i="38"/>
  <c r="Q433" i="38"/>
  <c r="S426" i="38"/>
  <c r="T429" i="38"/>
  <c r="U430" i="38"/>
  <c r="U418" i="38"/>
  <c r="N417" i="38"/>
  <c r="N415" i="38"/>
  <c r="P475" i="38"/>
  <c r="O473" i="38"/>
  <c r="L471" i="38"/>
  <c r="K469" i="38"/>
  <c r="M467" i="38"/>
  <c r="L465" i="38"/>
  <c r="R463" i="38"/>
  <c r="K462" i="38"/>
  <c r="U460" i="38"/>
  <c r="N459" i="38"/>
  <c r="T457" i="38"/>
  <c r="Q456" i="38"/>
  <c r="S454" i="38"/>
  <c r="P453" i="38"/>
  <c r="M452" i="38"/>
  <c r="O491" i="38"/>
  <c r="L490" i="38"/>
  <c r="R488" i="38"/>
  <c r="K487" i="38"/>
  <c r="U485" i="38"/>
  <c r="N484" i="38"/>
  <c r="T482" i="38"/>
  <c r="Q481" i="38"/>
  <c r="S479" i="38"/>
  <c r="R554" i="38"/>
  <c r="K524" i="38"/>
  <c r="M522" i="38"/>
  <c r="L504" i="38"/>
  <c r="K513" i="38"/>
  <c r="L511" i="38"/>
  <c r="M515" i="38"/>
  <c r="O433" i="38"/>
  <c r="M426" i="38"/>
  <c r="M429" i="38"/>
  <c r="N430" i="38"/>
  <c r="O418" i="38"/>
  <c r="O585" i="38"/>
  <c r="L584" i="38"/>
  <c r="U582" i="38"/>
  <c r="P580" i="38"/>
  <c r="M579" i="38"/>
  <c r="O577" i="38"/>
  <c r="L576" i="38"/>
  <c r="R574" i="38"/>
  <c r="K573" i="38"/>
  <c r="U571" i="38"/>
  <c r="N570" i="38"/>
  <c r="T568" i="38"/>
  <c r="Q567" i="38"/>
  <c r="R585" i="38"/>
  <c r="K584" i="38"/>
  <c r="T582" i="38"/>
  <c r="O580" i="38"/>
  <c r="L579" i="38"/>
  <c r="R577" i="38"/>
  <c r="K576" i="38"/>
  <c r="U574" i="38"/>
  <c r="N573" i="38"/>
  <c r="T571" i="38"/>
  <c r="Q570" i="38"/>
  <c r="S568" i="38"/>
  <c r="P567" i="38"/>
  <c r="M566" i="38"/>
  <c r="R584" i="38"/>
  <c r="K583" i="38"/>
  <c r="N580" i="38"/>
  <c r="T578" i="38"/>
  <c r="Q577" i="38"/>
  <c r="S575" i="38"/>
  <c r="P574" i="38"/>
  <c r="M573" i="38"/>
  <c r="O571" i="38"/>
  <c r="L570" i="38"/>
  <c r="R568" i="38"/>
  <c r="K567" i="38"/>
  <c r="U565" i="38"/>
  <c r="N564" i="38"/>
  <c r="T555" i="38"/>
  <c r="Q554" i="38"/>
  <c r="T557" i="38"/>
  <c r="N559" i="38"/>
  <c r="M552" i="38"/>
  <c r="O550" i="38"/>
  <c r="L549" i="38"/>
  <c r="N582" i="38"/>
  <c r="L573" i="38"/>
  <c r="M568" i="38"/>
  <c r="O565" i="38"/>
  <c r="L556" i="38"/>
  <c r="K554" i="38"/>
  <c r="R558" i="38"/>
  <c r="L552" i="38"/>
  <c r="T550" i="38"/>
  <c r="T548" i="38"/>
  <c r="Q553" i="38"/>
  <c r="S536" i="38"/>
  <c r="P535" i="38"/>
  <c r="M534" i="38"/>
  <c r="O532" i="38"/>
  <c r="L531" i="38"/>
  <c r="T539" i="38"/>
  <c r="Q541" i="38"/>
  <c r="S538" i="38"/>
  <c r="P529" i="38"/>
  <c r="M543" i="38"/>
  <c r="U580" i="38"/>
  <c r="S574" i="38"/>
  <c r="T569" i="38"/>
  <c r="Q564" i="38"/>
  <c r="R555" i="38"/>
  <c r="K557" i="38"/>
  <c r="K559" i="38"/>
  <c r="K552" i="38"/>
  <c r="M550" i="38"/>
  <c r="O548" i="38"/>
  <c r="U537" i="38"/>
  <c r="N536" i="38"/>
  <c r="T534" i="38"/>
  <c r="Q533" i="38"/>
  <c r="S531" i="38"/>
  <c r="P530" i="38"/>
  <c r="K539" i="38"/>
  <c r="U540" i="38"/>
  <c r="N538" i="38"/>
  <c r="T543" i="38"/>
  <c r="Q542" i="38"/>
  <c r="R579" i="38"/>
  <c r="O574" i="38"/>
  <c r="U568" i="38"/>
  <c r="P564" i="38"/>
  <c r="Q555" i="38"/>
  <c r="M557" i="38"/>
  <c r="L559" i="38"/>
  <c r="S551" i="38"/>
  <c r="S549" i="38"/>
  <c r="K553" i="38"/>
  <c r="P537" i="38"/>
  <c r="M536" i="38"/>
  <c r="O534" i="38"/>
  <c r="L533" i="38"/>
  <c r="R531" i="38"/>
  <c r="K530" i="38"/>
  <c r="O541" i="38"/>
  <c r="L540" i="38"/>
  <c r="R529" i="38"/>
  <c r="K543" i="38"/>
  <c r="U544" i="38"/>
  <c r="P524" i="38"/>
  <c r="S525" i="38"/>
  <c r="Q527" i="38"/>
  <c r="S522" i="38"/>
  <c r="P521" i="38"/>
  <c r="K441" i="38"/>
  <c r="U443" i="38"/>
  <c r="N442" i="38"/>
  <c r="T446" i="38"/>
  <c r="Q445" i="38"/>
  <c r="U436" i="38"/>
  <c r="N437" i="38"/>
  <c r="R509" i="38"/>
  <c r="K508" i="38"/>
  <c r="U506" i="38"/>
  <c r="U572" i="38"/>
  <c r="M556" i="38"/>
  <c r="L551" i="38"/>
  <c r="T553" i="38"/>
  <c r="S533" i="38"/>
  <c r="P538" i="38"/>
  <c r="N544" i="38"/>
  <c r="U525" i="38"/>
  <c r="S527" i="38"/>
  <c r="L522" i="38"/>
  <c r="N441" i="38"/>
  <c r="N443" i="38"/>
  <c r="P440" i="38"/>
  <c r="O445" i="38"/>
  <c r="N436" i="38"/>
  <c r="L510" i="38"/>
  <c r="T508" i="38"/>
  <c r="S506" i="38"/>
  <c r="S504" i="38"/>
  <c r="P503" i="38"/>
  <c r="M514" i="38"/>
  <c r="P573" i="38"/>
  <c r="M559" i="38"/>
  <c r="N534" i="38"/>
  <c r="L538" i="38"/>
  <c r="R544" i="38"/>
  <c r="L525" i="38"/>
  <c r="O527" i="38"/>
  <c r="U522" i="38"/>
  <c r="R441" i="38"/>
  <c r="R443" i="38"/>
  <c r="K442" i="38"/>
  <c r="K446" i="38"/>
  <c r="L447" i="38"/>
  <c r="P437" i="38"/>
  <c r="T509" i="38"/>
  <c r="U507" i="38"/>
  <c r="U505" i="38"/>
  <c r="N504" i="38"/>
  <c r="T514" i="38"/>
  <c r="Q513" i="38"/>
  <c r="S511" i="38"/>
  <c r="K574" i="38"/>
  <c r="S559" i="38"/>
  <c r="K533" i="38"/>
  <c r="R541" i="38"/>
  <c r="O542" i="38"/>
  <c r="U524" i="38"/>
  <c r="T526" i="38"/>
  <c r="P523" i="38"/>
  <c r="Q521" i="38"/>
  <c r="S444" i="38"/>
  <c r="T442" i="38"/>
  <c r="U446" i="38"/>
  <c r="U447" i="38"/>
  <c r="K436" i="38"/>
  <c r="O510" i="38"/>
  <c r="L508" i="38"/>
  <c r="K506" i="38"/>
  <c r="U504" i="38"/>
  <c r="N503" i="38"/>
  <c r="T513" i="38"/>
  <c r="Q512" i="38"/>
  <c r="S516" i="38"/>
  <c r="P515" i="38"/>
  <c r="M517" i="38"/>
  <c r="S427" i="38"/>
  <c r="P426" i="38"/>
  <c r="M425" i="38"/>
  <c r="O428" i="38"/>
  <c r="L430" i="38"/>
  <c r="R418" i="38"/>
  <c r="K417" i="38"/>
  <c r="U415" i="38"/>
  <c r="N476" i="38"/>
  <c r="T474" i="38"/>
  <c r="Q473" i="38"/>
  <c r="S471" i="38"/>
  <c r="P470" i="38"/>
  <c r="M469" i="38"/>
  <c r="O467" i="38"/>
  <c r="L466" i="38"/>
  <c r="U555" i="38"/>
  <c r="O540" i="38"/>
  <c r="L527" i="38"/>
  <c r="S442" i="38"/>
  <c r="T447" i="38"/>
  <c r="R507" i="38"/>
  <c r="N514" i="38"/>
  <c r="K511" i="38"/>
  <c r="K515" i="38"/>
  <c r="N433" i="38"/>
  <c r="K426" i="38"/>
  <c r="L429" i="38"/>
  <c r="M430" i="38"/>
  <c r="M418" i="38"/>
  <c r="N416" i="38"/>
  <c r="O476" i="38"/>
  <c r="O474" i="38"/>
  <c r="P472" i="38"/>
  <c r="Q470" i="38"/>
  <c r="Q468" i="38"/>
  <c r="R466" i="38"/>
  <c r="S464" i="38"/>
  <c r="P463" i="38"/>
  <c r="M462" i="38"/>
  <c r="O460" i="38"/>
  <c r="L459" i="38"/>
  <c r="R457" i="38"/>
  <c r="K456" i="38"/>
  <c r="U454" i="38"/>
  <c r="N453" i="38"/>
  <c r="T492" i="38"/>
  <c r="Q491" i="38"/>
  <c r="T577" i="38"/>
  <c r="P536" i="38"/>
  <c r="U526" i="38"/>
  <c r="O443" i="38"/>
  <c r="K445" i="38"/>
  <c r="P508" i="38"/>
  <c r="T504" i="38"/>
  <c r="R516" i="38"/>
  <c r="R517" i="38"/>
  <c r="R427" i="38"/>
  <c r="R425" i="38"/>
  <c r="K429" i="38"/>
  <c r="K430" i="38"/>
  <c r="L418" i="38"/>
  <c r="M416" i="38"/>
  <c r="M476" i="38"/>
  <c r="N474" i="38"/>
  <c r="O472" i="38"/>
  <c r="O470" i="38"/>
  <c r="P468" i="38"/>
  <c r="Q466" i="38"/>
  <c r="R464" i="38"/>
  <c r="K463" i="38"/>
  <c r="U461" i="38"/>
  <c r="N460" i="38"/>
  <c r="T458" i="38"/>
  <c r="Q457" i="38"/>
  <c r="S455" i="38"/>
  <c r="P454" i="38"/>
  <c r="M453" i="38"/>
  <c r="O492" i="38"/>
  <c r="L491" i="38"/>
  <c r="R489" i="38"/>
  <c r="K488" i="38"/>
  <c r="L569" i="38"/>
  <c r="Q531" i="38"/>
  <c r="T523" i="38"/>
  <c r="S437" i="38"/>
  <c r="N513" i="38"/>
  <c r="M511" i="38"/>
  <c r="N515" i="38"/>
  <c r="K433" i="38"/>
  <c r="N426" i="38"/>
  <c r="O429" i="38"/>
  <c r="O430" i="38"/>
  <c r="P418" i="38"/>
  <c r="Q416" i="38"/>
  <c r="Q476" i="38"/>
  <c r="R474" i="38"/>
  <c r="S472" i="38"/>
  <c r="S470" i="38"/>
  <c r="T468" i="38"/>
  <c r="U466" i="38"/>
  <c r="U464" i="38"/>
  <c r="N463" i="38"/>
  <c r="T461" i="38"/>
  <c r="Q460" i="38"/>
  <c r="S458" i="38"/>
  <c r="P457" i="38"/>
  <c r="M456" i="38"/>
  <c r="O454" i="38"/>
  <c r="L453" i="38"/>
  <c r="R492" i="38"/>
  <c r="K491" i="38"/>
  <c r="U489" i="38"/>
  <c r="N488" i="38"/>
  <c r="T486" i="38"/>
  <c r="Q485" i="38"/>
  <c r="S483" i="38"/>
  <c r="P482" i="38"/>
  <c r="M481" i="38"/>
  <c r="O479" i="38"/>
  <c r="Q551" i="38"/>
  <c r="N525" i="38"/>
  <c r="O521" i="38"/>
  <c r="Q503" i="38"/>
  <c r="S512" i="38"/>
  <c r="U516" i="38"/>
  <c r="T517" i="38"/>
  <c r="U427" i="38"/>
  <c r="T425" i="38"/>
  <c r="Q428" i="38"/>
  <c r="P421" i="38"/>
  <c r="R417" i="38"/>
  <c r="R415" i="38"/>
  <c r="K476" i="38"/>
  <c r="K474" i="38"/>
  <c r="L472" i="38"/>
  <c r="K585" i="38"/>
  <c r="U583" i="38"/>
  <c r="Q582" i="38"/>
  <c r="L580" i="38"/>
  <c r="R578" i="38"/>
  <c r="K577" i="38"/>
  <c r="U575" i="38"/>
  <c r="N574" i="38"/>
  <c r="T572" i="38"/>
  <c r="Q571" i="38"/>
  <c r="S569" i="38"/>
  <c r="P568" i="38"/>
  <c r="M567" i="38"/>
  <c r="N585" i="38"/>
  <c r="T583" i="38"/>
  <c r="P582" i="38"/>
  <c r="K580" i="38"/>
  <c r="U578" i="38"/>
  <c r="N577" i="38"/>
  <c r="T575" i="38"/>
  <c r="Q574" i="38"/>
  <c r="S572" i="38"/>
  <c r="P571" i="38"/>
  <c r="M570" i="38"/>
  <c r="O568" i="38"/>
  <c r="L567" i="38"/>
  <c r="U585" i="38"/>
  <c r="N584" i="38"/>
  <c r="S582" i="38"/>
  <c r="S579" i="38"/>
  <c r="P578" i="38"/>
  <c r="M577" i="38"/>
  <c r="O575" i="38"/>
  <c r="L574" i="38"/>
  <c r="R572" i="38"/>
  <c r="K571" i="38"/>
  <c r="U569" i="38"/>
  <c r="N568" i="38"/>
  <c r="T566" i="38"/>
  <c r="Q565" i="38"/>
  <c r="S556" i="38"/>
  <c r="P555" i="38"/>
  <c r="M554" i="38"/>
  <c r="K558" i="38"/>
  <c r="R559" i="38"/>
  <c r="R551" i="38"/>
  <c r="K550" i="38"/>
  <c r="L585" i="38"/>
  <c r="K578" i="38"/>
  <c r="Q572" i="38"/>
  <c r="N567" i="38"/>
  <c r="S564" i="38"/>
  <c r="S555" i="38"/>
  <c r="O557" i="38"/>
  <c r="O559" i="38"/>
  <c r="U551" i="38"/>
  <c r="N550" i="38"/>
  <c r="P548" i="38"/>
  <c r="U553" i="38"/>
  <c r="O536" i="38"/>
  <c r="L535" i="38"/>
  <c r="R533" i="38"/>
  <c r="K532" i="38"/>
  <c r="U530" i="38"/>
  <c r="P539" i="38"/>
  <c r="M541" i="38"/>
  <c r="O538" i="38"/>
  <c r="L529" i="38"/>
  <c r="R542" i="38"/>
  <c r="L577" i="38"/>
  <c r="M572" i="38"/>
  <c r="K566" i="38"/>
  <c r="L564" i="38"/>
  <c r="M555" i="38"/>
  <c r="Q557" i="38"/>
  <c r="P559" i="38"/>
  <c r="T551" i="38"/>
  <c r="U549" i="38"/>
  <c r="K548" i="38"/>
  <c r="Q537" i="38"/>
  <c r="S535" i="38"/>
  <c r="P534" i="38"/>
  <c r="M533" i="38"/>
  <c r="O531" i="38"/>
  <c r="L530" i="38"/>
  <c r="T541" i="38"/>
  <c r="Q540" i="38"/>
  <c r="S529" i="38"/>
  <c r="P543" i="38"/>
  <c r="M542" i="38"/>
  <c r="S578" i="38"/>
  <c r="T573" i="38"/>
  <c r="R565" i="38"/>
  <c r="K564" i="38"/>
  <c r="K555" i="38"/>
  <c r="R557" i="38"/>
  <c r="Q559" i="38"/>
  <c r="M551" i="38"/>
  <c r="N549" i="38"/>
  <c r="O553" i="38"/>
  <c r="L537" i="38"/>
  <c r="R535" i="38"/>
  <c r="K534" i="38"/>
  <c r="U532" i="38"/>
  <c r="N531" i="38"/>
  <c r="R539" i="38"/>
  <c r="K541" i="38"/>
  <c r="U538" i="38"/>
  <c r="N529" i="38"/>
  <c r="T542" i="38"/>
  <c r="Q544" i="38"/>
  <c r="T524" i="38"/>
  <c r="N526" i="38"/>
  <c r="U527" i="38"/>
  <c r="O522" i="38"/>
  <c r="L521" i="38"/>
  <c r="T444" i="38"/>
  <c r="Q443" i="38"/>
  <c r="S440" i="38"/>
  <c r="P446" i="38"/>
  <c r="M445" i="38"/>
  <c r="Q436" i="38"/>
  <c r="U510" i="38"/>
  <c r="N509" i="38"/>
  <c r="T507" i="38"/>
  <c r="Q506" i="38"/>
  <c r="S566" i="38"/>
  <c r="O555" i="38"/>
  <c r="P550" i="38"/>
  <c r="L536" i="38"/>
  <c r="M531" i="38"/>
  <c r="U529" i="38"/>
  <c r="M524" i="38"/>
  <c r="L526" i="38"/>
  <c r="S523" i="38"/>
  <c r="S521" i="38"/>
  <c r="Q444" i="38"/>
  <c r="Q442" i="38"/>
  <c r="R446" i="38"/>
  <c r="S447" i="38"/>
  <c r="Q437" i="38"/>
  <c r="U509" i="38"/>
  <c r="N508" i="38"/>
  <c r="N506" i="38"/>
  <c r="O504" i="38"/>
  <c r="L503" i="38"/>
  <c r="U584" i="38"/>
  <c r="R567" i="38"/>
  <c r="M548" i="38"/>
  <c r="O533" i="38"/>
  <c r="Q529" i="38"/>
  <c r="L544" i="38"/>
  <c r="Q525" i="38"/>
  <c r="T527" i="38"/>
  <c r="P522" i="38"/>
  <c r="M441" i="38"/>
  <c r="L443" i="38"/>
  <c r="T440" i="38"/>
  <c r="S445" i="38"/>
  <c r="R436" i="38"/>
  <c r="K437" i="38"/>
  <c r="O509" i="38"/>
  <c r="O507" i="38"/>
  <c r="Q505" i="38"/>
  <c r="S503" i="38"/>
  <c r="P514" i="38"/>
  <c r="M513" i="38"/>
  <c r="O511" i="38"/>
  <c r="Q568" i="38"/>
  <c r="L553" i="38"/>
  <c r="P532" i="38"/>
  <c r="S540" i="38"/>
  <c r="P544" i="38"/>
  <c r="M525" i="38"/>
  <c r="K527" i="38"/>
  <c r="K523" i="38"/>
  <c r="K521" i="38"/>
  <c r="N444" i="38"/>
  <c r="O442" i="38"/>
  <c r="O446" i="38"/>
  <c r="P447" i="38"/>
  <c r="T437" i="38"/>
  <c r="S509" i="38"/>
  <c r="S507" i="38"/>
  <c r="T505" i="38"/>
  <c r="Q504" i="38"/>
  <c r="S514" i="38"/>
  <c r="P513" i="38"/>
  <c r="M512" i="38"/>
  <c r="O516" i="38"/>
  <c r="L515" i="38"/>
  <c r="T433" i="38"/>
  <c r="O427" i="38"/>
  <c r="L426" i="38"/>
  <c r="R429" i="38"/>
  <c r="K428" i="38"/>
  <c r="U421" i="38"/>
  <c r="N418" i="38"/>
  <c r="T416" i="38"/>
  <c r="Q415" i="38"/>
  <c r="S475" i="38"/>
  <c r="P474" i="38"/>
  <c r="M473" i="38"/>
  <c r="O471" i="38"/>
  <c r="L470" i="38"/>
  <c r="R468" i="38"/>
  <c r="K467" i="38"/>
  <c r="U465" i="38"/>
  <c r="S552" i="38"/>
  <c r="Q524" i="38"/>
  <c r="U441" i="38"/>
  <c r="Q440" i="38"/>
  <c r="S510" i="38"/>
  <c r="T506" i="38"/>
  <c r="R513" i="38"/>
  <c r="T516" i="38"/>
  <c r="S517" i="38"/>
  <c r="T427" i="38"/>
  <c r="S425" i="38"/>
  <c r="U428" i="38"/>
  <c r="T421" i="38"/>
  <c r="Q417" i="38"/>
  <c r="P415" i="38"/>
  <c r="R475" i="38"/>
  <c r="R473" i="38"/>
  <c r="K472" i="38"/>
  <c r="K470" i="38"/>
  <c r="L468" i="38"/>
  <c r="M466" i="38"/>
  <c r="O464" i="38"/>
  <c r="L463" i="38"/>
  <c r="R461" i="38"/>
  <c r="K460" i="38"/>
  <c r="U458" i="38"/>
  <c r="N457" i="38"/>
  <c r="T455" i="38"/>
  <c r="Q454" i="38"/>
  <c r="S452" i="38"/>
  <c r="P492" i="38"/>
  <c r="M491" i="38"/>
  <c r="R556" i="38"/>
  <c r="R530" i="38"/>
  <c r="R527" i="38"/>
  <c r="M442" i="38"/>
  <c r="O447" i="38"/>
  <c r="M507" i="38"/>
  <c r="O513" i="38"/>
  <c r="M516" i="38"/>
  <c r="L517" i="38"/>
  <c r="M427" i="38"/>
  <c r="L425" i="38"/>
  <c r="T428" i="38"/>
  <c r="S421" i="38"/>
  <c r="U417" i="38"/>
  <c r="T415" i="38"/>
  <c r="Q475" i="38"/>
  <c r="P473" i="38"/>
  <c r="R471" i="38"/>
  <c r="R469" i="38"/>
  <c r="K468" i="38"/>
  <c r="K466" i="38"/>
  <c r="N464" i="38"/>
  <c r="T462" i="38"/>
  <c r="Q461" i="38"/>
  <c r="S459" i="38"/>
  <c r="P458" i="38"/>
  <c r="M457" i="38"/>
  <c r="O455" i="38"/>
  <c r="L454" i="38"/>
  <c r="R452" i="38"/>
  <c r="K492" i="38"/>
  <c r="U490" i="38"/>
  <c r="N489" i="38"/>
  <c r="T487" i="38"/>
  <c r="T564" i="38"/>
  <c r="M539" i="38"/>
  <c r="R522" i="38"/>
  <c r="K505" i="38"/>
  <c r="T512" i="38"/>
  <c r="Q516" i="38"/>
  <c r="P517" i="38"/>
  <c r="Q427" i="38"/>
  <c r="P425" i="38"/>
  <c r="R428" i="38"/>
  <c r="R421" i="38"/>
  <c r="K418" i="38"/>
  <c r="K416" i="38"/>
  <c r="L476" i="38"/>
  <c r="M474" i="38"/>
  <c r="M472" i="38"/>
  <c r="N470" i="38"/>
  <c r="O468" i="38"/>
  <c r="O466" i="38"/>
  <c r="Q464" i="38"/>
  <c r="S462" i="38"/>
  <c r="P461" i="38"/>
  <c r="M460" i="38"/>
  <c r="O458" i="38"/>
  <c r="L457" i="38"/>
  <c r="R455" i="38"/>
  <c r="K454" i="38"/>
  <c r="U452" i="38"/>
  <c r="N492" i="38"/>
  <c r="T490" i="38"/>
  <c r="Q489" i="38"/>
  <c r="S487" i="38"/>
  <c r="P486" i="38"/>
  <c r="M485" i="38"/>
  <c r="O483" i="38"/>
  <c r="L482" i="38"/>
  <c r="R480" i="38"/>
  <c r="K479" i="38"/>
  <c r="L532" i="38"/>
  <c r="K526" i="38"/>
  <c r="O436" i="38"/>
  <c r="R514" i="38"/>
  <c r="K512" i="38"/>
  <c r="P516" i="38"/>
  <c r="O517" i="38"/>
  <c r="P427" i="38"/>
  <c r="O425" i="38"/>
  <c r="L428" i="38"/>
  <c r="K421" i="38"/>
  <c r="M417" i="38"/>
  <c r="L415" i="38"/>
  <c r="T475" i="38"/>
  <c r="S473" i="38"/>
  <c r="U471" i="38"/>
  <c r="T469" i="38"/>
  <c r="Q467" i="38"/>
  <c r="P465" i="38"/>
  <c r="L464" i="38"/>
  <c r="R462" i="38"/>
  <c r="K457" i="38"/>
  <c r="Q492" i="38"/>
  <c r="P488" i="38"/>
  <c r="R485" i="38"/>
  <c r="K484" i="38"/>
  <c r="K482" i="38"/>
  <c r="L480" i="38"/>
  <c r="O478" i="38"/>
  <c r="T584" i="38"/>
  <c r="Q583" i="38"/>
  <c r="M582" i="38"/>
  <c r="U579" i="38"/>
  <c r="N578" i="38"/>
  <c r="T576" i="38"/>
  <c r="Q575" i="38"/>
  <c r="S573" i="38"/>
  <c r="P572" i="38"/>
  <c r="M571" i="38"/>
  <c r="O569" i="38"/>
  <c r="L568" i="38"/>
  <c r="R566" i="38"/>
  <c r="S584" i="38"/>
  <c r="P583" i="38"/>
  <c r="L582" i="38"/>
  <c r="T579" i="38"/>
  <c r="Q578" i="38"/>
  <c r="S576" i="38"/>
  <c r="P575" i="38"/>
  <c r="M574" i="38"/>
  <c r="O572" i="38"/>
  <c r="L571" i="38"/>
  <c r="R569" i="38"/>
  <c r="K568" i="38"/>
  <c r="U566" i="38"/>
  <c r="Q585" i="38"/>
  <c r="S583" i="38"/>
  <c r="O582" i="38"/>
  <c r="O579" i="38"/>
  <c r="L578" i="38"/>
  <c r="R576" i="38"/>
  <c r="K575" i="38"/>
  <c r="U573" i="38"/>
  <c r="N572" i="38"/>
  <c r="T570" i="38"/>
  <c r="Q569" i="38"/>
  <c r="S567" i="38"/>
  <c r="P566" i="38"/>
  <c r="M565" i="38"/>
  <c r="O556" i="38"/>
  <c r="L555" i="38"/>
  <c r="L557" i="38"/>
  <c r="O558" i="38"/>
  <c r="U552" i="38"/>
  <c r="N551" i="38"/>
  <c r="T549" i="38"/>
  <c r="Q584" i="38"/>
  <c r="P577" i="38"/>
  <c r="R571" i="38"/>
  <c r="O566" i="38"/>
  <c r="M564" i="38"/>
  <c r="N555" i="38"/>
  <c r="U557" i="38"/>
  <c r="T559" i="38"/>
  <c r="P551" i="38"/>
  <c r="Q549" i="38"/>
  <c r="L548" i="38"/>
  <c r="R537" i="38"/>
  <c r="K536" i="38"/>
  <c r="U534" i="38"/>
  <c r="N533" i="38"/>
  <c r="T531" i="38"/>
  <c r="Q530" i="38"/>
  <c r="L539" i="38"/>
  <c r="R540" i="38"/>
  <c r="K538" i="38"/>
  <c r="U543" i="38"/>
  <c r="M584" i="38"/>
  <c r="Q576" i="38"/>
  <c r="N571" i="38"/>
  <c r="S565" i="38"/>
  <c r="U556" i="38"/>
  <c r="T554" i="38"/>
  <c r="N558" i="38"/>
  <c r="U559" i="38"/>
  <c r="O551" i="38"/>
  <c r="O549" i="38"/>
  <c r="N553" i="38"/>
  <c r="M537" i="38"/>
  <c r="O535" i="38"/>
  <c r="L534" i="38"/>
  <c r="R532" i="38"/>
  <c r="K531" i="38"/>
  <c r="S539" i="38"/>
  <c r="P541" i="38"/>
  <c r="M540" i="38"/>
  <c r="O529" i="38"/>
  <c r="L543" i="38"/>
  <c r="T585" i="38"/>
  <c r="M576" i="38"/>
  <c r="K570" i="38"/>
  <c r="L565" i="38"/>
  <c r="T556" i="38"/>
  <c r="S554" i="38"/>
  <c r="P558" i="38"/>
  <c r="T552" i="38"/>
  <c r="Q550" i="38"/>
  <c r="R548" i="38"/>
  <c r="S553" i="38"/>
  <c r="U536" i="38"/>
  <c r="N535" i="38"/>
  <c r="T533" i="38"/>
  <c r="Q532" i="38"/>
  <c r="S530" i="38"/>
  <c r="N539" i="38"/>
  <c r="T540" i="38"/>
  <c r="Q538" i="38"/>
  <c r="S543" i="38"/>
  <c r="P542" i="38"/>
  <c r="M544" i="38"/>
  <c r="K525" i="38"/>
  <c r="R526" i="38"/>
  <c r="R523" i="38"/>
  <c r="K522" i="38"/>
  <c r="S441" i="38"/>
  <c r="P444" i="38"/>
  <c r="M443" i="38"/>
  <c r="O440" i="38"/>
  <c r="L446" i="38"/>
  <c r="R447" i="38"/>
  <c r="M436" i="38"/>
  <c r="Q510" i="38"/>
  <c r="S508" i="38"/>
  <c r="P507" i="38"/>
  <c r="M506" i="38"/>
  <c r="K565" i="38"/>
  <c r="L554" i="38"/>
  <c r="M549" i="38"/>
  <c r="Q535" i="38"/>
  <c r="N530" i="38"/>
  <c r="K542" i="38"/>
  <c r="R524" i="38"/>
  <c r="Q526" i="38"/>
  <c r="M523" i="38"/>
  <c r="N521" i="38"/>
  <c r="K444" i="38"/>
  <c r="L442" i="38"/>
  <c r="M446" i="38"/>
  <c r="M447" i="38"/>
  <c r="L437" i="38"/>
  <c r="P509" i="38"/>
  <c r="Q507" i="38"/>
  <c r="R505" i="38"/>
  <c r="K504" i="38"/>
  <c r="U514" i="38"/>
  <c r="R582" i="38"/>
  <c r="N557" i="38"/>
  <c r="S537" i="38"/>
  <c r="T532" i="38"/>
  <c r="R543" i="38"/>
  <c r="N524" i="38"/>
  <c r="M526" i="38"/>
  <c r="Q523" i="38"/>
  <c r="R521" i="38"/>
  <c r="U444" i="38"/>
  <c r="U442" i="38"/>
  <c r="N440" i="38"/>
  <c r="N445" i="38"/>
  <c r="L436" i="38"/>
  <c r="P510" i="38"/>
  <c r="R508" i="38"/>
  <c r="R506" i="38"/>
  <c r="M505" i="38"/>
  <c r="O503" i="38"/>
  <c r="L514" i="38"/>
  <c r="R512" i="38"/>
  <c r="P585" i="38"/>
  <c r="S557" i="38"/>
  <c r="O537" i="38"/>
  <c r="U531" i="38"/>
  <c r="M529" i="38"/>
  <c r="K544" i="38"/>
  <c r="R525" i="38"/>
  <c r="P527" i="38"/>
  <c r="T522" i="38"/>
  <c r="Q441" i="38"/>
  <c r="P443" i="38"/>
  <c r="R440" i="38"/>
  <c r="R445" i="38"/>
  <c r="K447" i="38"/>
  <c r="O437" i="38"/>
  <c r="M509" i="38"/>
  <c r="N507" i="38"/>
  <c r="P505" i="38"/>
  <c r="M504" i="38"/>
  <c r="O514" i="38"/>
  <c r="L513" i="38"/>
  <c r="R511" i="38"/>
  <c r="K516" i="38"/>
  <c r="U517" i="38"/>
  <c r="P433" i="38"/>
  <c r="K427" i="38"/>
  <c r="U425" i="38"/>
  <c r="N429" i="38"/>
  <c r="T430" i="38"/>
  <c r="Q421" i="38"/>
  <c r="S417" i="38"/>
  <c r="P416" i="38"/>
  <c r="M415" i="38"/>
  <c r="O475" i="38"/>
  <c r="L474" i="38"/>
  <c r="R472" i="38"/>
  <c r="K471" i="38"/>
  <c r="U469" i="38"/>
  <c r="N468" i="38"/>
  <c r="T466" i="38"/>
  <c r="Q465" i="38"/>
  <c r="U548" i="38"/>
  <c r="T525" i="38"/>
  <c r="R444" i="38"/>
  <c r="S446" i="38"/>
  <c r="Q509" i="38"/>
  <c r="S505" i="38"/>
  <c r="P512" i="38"/>
  <c r="N516" i="38"/>
  <c r="N517" i="38"/>
  <c r="N427" i="38"/>
  <c r="N425" i="38"/>
  <c r="P428" i="38"/>
  <c r="O421" i="38"/>
  <c r="L417" i="38"/>
  <c r="K415" i="38"/>
  <c r="M475" i="38"/>
  <c r="L473" i="38"/>
  <c r="T471" i="38"/>
  <c r="S469" i="38"/>
  <c r="U467" i="38"/>
  <c r="T465" i="38"/>
  <c r="K464" i="38"/>
  <c r="U462" i="38"/>
  <c r="N461" i="38"/>
  <c r="T459" i="38"/>
  <c r="Q458" i="38"/>
  <c r="S456" i="38"/>
  <c r="P455" i="38"/>
  <c r="M454" i="38"/>
  <c r="O452" i="38"/>
  <c r="L492" i="38"/>
  <c r="R490" i="38"/>
  <c r="R549" i="38"/>
  <c r="N541" i="38"/>
  <c r="P441" i="38"/>
  <c r="L440" i="38"/>
  <c r="N510" i="38"/>
  <c r="O506" i="38"/>
  <c r="O512" i="38"/>
  <c r="U515" i="38"/>
  <c r="R433" i="38"/>
  <c r="U426" i="38"/>
  <c r="U429" i="38"/>
  <c r="N428" i="38"/>
  <c r="N421" i="38"/>
  <c r="P417" i="38"/>
  <c r="O415" i="38"/>
  <c r="L475" i="38"/>
  <c r="K473" i="38"/>
  <c r="M471" i="38"/>
  <c r="L469" i="38"/>
  <c r="T467" i="38"/>
  <c r="S465" i="38"/>
  <c r="S463" i="38"/>
  <c r="P462" i="38"/>
  <c r="M461" i="38"/>
  <c r="O459" i="38"/>
  <c r="L458" i="38"/>
  <c r="R456" i="38"/>
  <c r="K455" i="38"/>
  <c r="U453" i="38"/>
  <c r="N452" i="38"/>
  <c r="T491" i="38"/>
  <c r="Q490" i="38"/>
  <c r="S488" i="38"/>
  <c r="P487" i="38"/>
  <c r="U550" i="38"/>
  <c r="N542" i="38"/>
  <c r="U521" i="38"/>
  <c r="P504" i="38"/>
  <c r="L512" i="38"/>
  <c r="L516" i="38"/>
  <c r="K517" i="38"/>
  <c r="L427" i="38"/>
  <c r="K425" i="38"/>
  <c r="M428" i="38"/>
  <c r="L421" i="38"/>
  <c r="T417" i="38"/>
  <c r="S415" i="38"/>
  <c r="U475" i="38"/>
  <c r="T473" i="38"/>
  <c r="Q471" i="38"/>
  <c r="P469" i="38"/>
  <c r="R467" i="38"/>
  <c r="R465" i="38"/>
  <c r="M464" i="38"/>
  <c r="O462" i="38"/>
  <c r="L461" i="38"/>
  <c r="R459" i="38"/>
  <c r="K458" i="38"/>
  <c r="U456" i="38"/>
  <c r="N455" i="38"/>
  <c r="T453" i="38"/>
  <c r="Q452" i="38"/>
  <c r="S491" i="38"/>
  <c r="P490" i="38"/>
  <c r="M489" i="38"/>
  <c r="O487" i="38"/>
  <c r="L486" i="38"/>
  <c r="R484" i="38"/>
  <c r="K483" i="38"/>
  <c r="U481" i="38"/>
  <c r="N480" i="38"/>
  <c r="P565" i="38"/>
  <c r="S513" i="38"/>
  <c r="R426" i="38"/>
  <c r="U416" i="38"/>
  <c r="N475" i="38"/>
  <c r="P471" i="38"/>
  <c r="S468" i="38"/>
  <c r="N466" i="38"/>
  <c r="U463" i="38"/>
  <c r="O461" i="38"/>
  <c r="L452" i="38"/>
  <c r="N487" i="38"/>
  <c r="U484" i="38"/>
  <c r="Q482" i="38"/>
  <c r="U479" i="38"/>
  <c r="T477" i="38"/>
  <c r="Q500" i="38"/>
  <c r="S498" i="38"/>
  <c r="P497" i="38"/>
  <c r="M496" i="38"/>
  <c r="O494" i="38"/>
  <c r="L493" i="38"/>
  <c r="R419" i="38"/>
  <c r="K391" i="38"/>
  <c r="U388" i="38"/>
  <c r="N387" i="38"/>
  <c r="R380" i="38"/>
  <c r="K381" i="38"/>
  <c r="M382" i="38"/>
  <c r="P383" i="38"/>
  <c r="K357" i="38"/>
  <c r="U355" i="38"/>
  <c r="N354" i="38"/>
  <c r="T352" i="38"/>
  <c r="Q351" i="38"/>
  <c r="S349" i="38"/>
  <c r="P348" i="38"/>
  <c r="M347" i="38"/>
  <c r="O345" i="38"/>
  <c r="L344" i="38"/>
  <c r="R342" i="38"/>
  <c r="K373" i="38"/>
  <c r="U371" i="38"/>
  <c r="N370" i="38"/>
  <c r="T368" i="38"/>
  <c r="Q367" i="38"/>
  <c r="S365" i="38"/>
  <c r="P364" i="38"/>
  <c r="M363" i="38"/>
  <c r="P460" i="38"/>
  <c r="R454" i="38"/>
  <c r="O490" i="38"/>
  <c r="M488" i="38"/>
  <c r="N486" i="38"/>
  <c r="O484" i="38"/>
  <c r="O482" i="38"/>
  <c r="P480" i="38"/>
  <c r="R478" i="38"/>
  <c r="K477" i="38"/>
  <c r="U499" i="38"/>
  <c r="N498" i="38"/>
  <c r="T496" i="38"/>
  <c r="Q495" i="38"/>
  <c r="S493" i="38"/>
  <c r="P420" i="38"/>
  <c r="M419" i="38"/>
  <c r="O389" i="38"/>
  <c r="L388" i="38"/>
  <c r="R386" i="38"/>
  <c r="M380" i="38"/>
  <c r="O379" i="38"/>
  <c r="M383" i="38"/>
  <c r="N357" i="38"/>
  <c r="T355" i="38"/>
  <c r="Q354" i="38"/>
  <c r="S352" i="38"/>
  <c r="P351" i="38"/>
  <c r="M350" i="38"/>
  <c r="O348" i="38"/>
  <c r="L347" i="38"/>
  <c r="R345" i="38"/>
  <c r="K344" i="38"/>
  <c r="U342" i="38"/>
  <c r="N373" i="38"/>
  <c r="T371" i="38"/>
  <c r="Q370" i="38"/>
  <c r="S368" i="38"/>
  <c r="P367" i="38"/>
  <c r="M366" i="38"/>
  <c r="O364" i="38"/>
  <c r="L363" i="38"/>
  <c r="S457" i="38"/>
  <c r="T452" i="38"/>
  <c r="T488" i="38"/>
  <c r="M486" i="38"/>
  <c r="M484" i="38"/>
  <c r="N482" i="38"/>
  <c r="O480"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Q373" i="38"/>
  <c r="S371" i="38"/>
  <c r="P370" i="38"/>
  <c r="M369" i="38"/>
  <c r="O367" i="38"/>
  <c r="L366" i="38"/>
  <c r="R364" i="38"/>
  <c r="K363" i="38"/>
  <c r="S461" i="38"/>
  <c r="T456" i="38"/>
  <c r="P489" i="38"/>
  <c r="K486" i="38"/>
  <c r="L484" i="38"/>
  <c r="M482" i="38"/>
  <c r="M480"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N371" i="38"/>
  <c r="T369" i="38"/>
  <c r="Q368" i="38"/>
  <c r="S366" i="38"/>
  <c r="P365" i="38"/>
  <c r="M364" i="38"/>
  <c r="O362" i="38"/>
  <c r="L361" i="38"/>
  <c r="O361" i="38"/>
  <c r="O359" i="38"/>
  <c r="L358" i="38"/>
  <c r="R376" i="38"/>
  <c r="K375" i="38"/>
  <c r="S409" i="38"/>
  <c r="P410" i="38"/>
  <c r="K405" i="38"/>
  <c r="Q402" i="38"/>
  <c r="S399" i="38"/>
  <c r="P396" i="38"/>
  <c r="M398" i="38"/>
  <c r="O322" i="38"/>
  <c r="L321" i="38"/>
  <c r="R319" i="38"/>
  <c r="K318" i="38"/>
  <c r="U326" i="38"/>
  <c r="N325" i="38"/>
  <c r="T323" i="38"/>
  <c r="Q328" i="38"/>
  <c r="S329" i="38"/>
  <c r="P303" i="38"/>
  <c r="M302" i="38"/>
  <c r="O300" i="38"/>
  <c r="L299" i="38"/>
  <c r="R297" i="38"/>
  <c r="K296" i="38"/>
  <c r="U294" i="38"/>
  <c r="N293" i="38"/>
  <c r="T291" i="38"/>
  <c r="Q290" i="38"/>
  <c r="S288" i="38"/>
  <c r="P287" i="38"/>
  <c r="M286" i="38"/>
  <c r="O284" i="38"/>
  <c r="L283" i="38"/>
  <c r="R281" i="38"/>
  <c r="K280" i="38"/>
  <c r="U278" i="38"/>
  <c r="N277" i="38"/>
  <c r="T275" i="38"/>
  <c r="Q274" i="38"/>
  <c r="M362" i="38"/>
  <c r="M360" i="38"/>
  <c r="O358" i="38"/>
  <c r="L377" i="38"/>
  <c r="R375" i="38"/>
  <c r="K374" i="38"/>
  <c r="O410" i="38"/>
  <c r="K406" i="38"/>
  <c r="P402" i="38"/>
  <c r="M401" i="38"/>
  <c r="O396" i="38"/>
  <c r="L398" i="38"/>
  <c r="R322" i="38"/>
  <c r="K321" i="38"/>
  <c r="U319" i="38"/>
  <c r="N318" i="38"/>
  <c r="T326" i="38"/>
  <c r="Q325" i="38"/>
  <c r="S323" i="38"/>
  <c r="P328" i="38"/>
  <c r="M327" i="38"/>
  <c r="O303" i="38"/>
  <c r="L302" i="38"/>
  <c r="R300" i="38"/>
  <c r="K299" i="38"/>
  <c r="U297" i="38"/>
  <c r="N296" i="38"/>
  <c r="T294" i="38"/>
  <c r="Q293" i="38"/>
  <c r="S291" i="38"/>
  <c r="P290" i="38"/>
  <c r="M289" i="38"/>
  <c r="O287" i="38"/>
  <c r="L286" i="38"/>
  <c r="R284" i="38"/>
  <c r="K283" i="38"/>
  <c r="U281" i="38"/>
  <c r="N280" i="38"/>
  <c r="T278" i="38"/>
  <c r="Q277" i="38"/>
  <c r="S275" i="38"/>
  <c r="P274" i="38"/>
  <c r="M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K286" i="38"/>
  <c r="U284" i="38"/>
  <c r="N283" i="38"/>
  <c r="T281" i="38"/>
  <c r="Q280" i="38"/>
  <c r="S278" i="38"/>
  <c r="P277" i="38"/>
  <c r="M276" i="38"/>
  <c r="O274"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P296" i="38"/>
  <c r="M295" i="38"/>
  <c r="O293" i="38"/>
  <c r="L292" i="38"/>
  <c r="R290" i="38"/>
  <c r="K289" i="38"/>
  <c r="U287" i="38"/>
  <c r="N286" i="38"/>
  <c r="T284" i="38"/>
  <c r="Q283" i="38"/>
  <c r="S281" i="38"/>
  <c r="P280" i="38"/>
  <c r="M279" i="38"/>
  <c r="O277" i="38"/>
  <c r="T538" i="38"/>
  <c r="T511" i="38"/>
  <c r="S429" i="38"/>
  <c r="O416" i="38"/>
  <c r="Q474" i="38"/>
  <c r="R470" i="38"/>
  <c r="M468" i="38"/>
  <c r="K465" i="38"/>
  <c r="Q463" i="38"/>
  <c r="T460" i="38"/>
  <c r="R491" i="38"/>
  <c r="U486" i="38"/>
  <c r="P484" i="38"/>
  <c r="S481" i="38"/>
  <c r="P479" i="38"/>
  <c r="P477" i="38"/>
  <c r="M500" i="38"/>
  <c r="O498" i="38"/>
  <c r="L497" i="38"/>
  <c r="R495" i="38"/>
  <c r="K494" i="38"/>
  <c r="U420" i="38"/>
  <c r="N419" i="38"/>
  <c r="T389" i="38"/>
  <c r="Q388" i="38"/>
  <c r="S386" i="38"/>
  <c r="N380" i="38"/>
  <c r="T379" i="38"/>
  <c r="Q382" i="38"/>
  <c r="T383" i="38"/>
  <c r="T356" i="38"/>
  <c r="Q355" i="38"/>
  <c r="S353" i="38"/>
  <c r="P352" i="38"/>
  <c r="M351" i="38"/>
  <c r="O349" i="38"/>
  <c r="L348" i="38"/>
  <c r="R346" i="38"/>
  <c r="K345" i="38"/>
  <c r="U343" i="38"/>
  <c r="N342" i="38"/>
  <c r="T372" i="38"/>
  <c r="Q371" i="38"/>
  <c r="S369" i="38"/>
  <c r="P368" i="38"/>
  <c r="M367" i="38"/>
  <c r="O365" i="38"/>
  <c r="L364" i="38"/>
  <c r="R362" i="38"/>
  <c r="U459" i="38"/>
  <c r="S453" i="38"/>
  <c r="T489" i="38"/>
  <c r="U487" i="38"/>
  <c r="P485" i="38"/>
  <c r="R483" i="38"/>
  <c r="R481" i="38"/>
  <c r="K480"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N345" i="38"/>
  <c r="T343" i="38"/>
  <c r="Q342" i="38"/>
  <c r="S372" i="38"/>
  <c r="P371" i="38"/>
  <c r="M370" i="38"/>
  <c r="O368" i="38"/>
  <c r="L367" i="38"/>
  <c r="R365" i="38"/>
  <c r="K364" i="38"/>
  <c r="L460" i="38"/>
  <c r="M455" i="38"/>
  <c r="K490" i="38"/>
  <c r="L488" i="38"/>
  <c r="T485" i="38"/>
  <c r="Q483" i="38"/>
  <c r="P481" i="38"/>
  <c r="R479" i="38"/>
  <c r="M478" i="38"/>
  <c r="O500" i="38"/>
  <c r="L499" i="38"/>
  <c r="R497" i="38"/>
  <c r="K496" i="38"/>
  <c r="U494" i="38"/>
  <c r="N493" i="38"/>
  <c r="T419" i="38"/>
  <c r="Q391" i="38"/>
  <c r="S388" i="38"/>
  <c r="P387" i="38"/>
  <c r="M386" i="38"/>
  <c r="U381" i="38"/>
  <c r="N379" i="38"/>
  <c r="N383" i="38"/>
  <c r="M357" i="38"/>
  <c r="O355" i="38"/>
  <c r="L354" i="38"/>
  <c r="R352" i="38"/>
  <c r="K351" i="38"/>
  <c r="U349" i="38"/>
  <c r="N348" i="38"/>
  <c r="T346" i="38"/>
  <c r="Q345" i="38"/>
  <c r="S343" i="38"/>
  <c r="P342" i="38"/>
  <c r="M373" i="38"/>
  <c r="O371" i="38"/>
  <c r="L370" i="38"/>
  <c r="R368" i="38"/>
  <c r="K367" i="38"/>
  <c r="U365" i="38"/>
  <c r="N364" i="38"/>
  <c r="T362" i="38"/>
  <c r="M459" i="38"/>
  <c r="K453" i="38"/>
  <c r="Q488" i="38"/>
  <c r="S485" i="38"/>
  <c r="U483" i="38"/>
  <c r="T481" i="38"/>
  <c r="Q479" i="38"/>
  <c r="L478" i="38"/>
  <c r="R500" i="38"/>
  <c r="K499" i="38"/>
  <c r="U497" i="38"/>
  <c r="N496" i="38"/>
  <c r="T494" i="38"/>
  <c r="Q493" i="38"/>
  <c r="S419" i="38"/>
  <c r="P391" i="38"/>
  <c r="M389" i="38"/>
  <c r="O387" i="38"/>
  <c r="L386" i="38"/>
  <c r="T381" i="38"/>
  <c r="Q379" i="38"/>
  <c r="T382" i="38"/>
  <c r="T357" i="38"/>
  <c r="Q356" i="38"/>
  <c r="S354" i="38"/>
  <c r="P353" i="38"/>
  <c r="M352" i="38"/>
  <c r="O350" i="38"/>
  <c r="L349" i="38"/>
  <c r="R347" i="38"/>
  <c r="K346" i="38"/>
  <c r="U344" i="38"/>
  <c r="N343" i="38"/>
  <c r="T373" i="38"/>
  <c r="Q372" i="38"/>
  <c r="S370" i="38"/>
  <c r="P369" i="38"/>
  <c r="M368" i="38"/>
  <c r="O366" i="38"/>
  <c r="L365" i="38"/>
  <c r="R363" i="38"/>
  <c r="K362" i="38"/>
  <c r="U360"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R285" i="38"/>
  <c r="K284" i="38"/>
  <c r="U282" i="38"/>
  <c r="N281" i="38"/>
  <c r="T279" i="38"/>
  <c r="Q278" i="38"/>
  <c r="S276" i="38"/>
  <c r="P275" i="38"/>
  <c r="M274" i="38"/>
  <c r="S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R288" i="38"/>
  <c r="K287" i="38"/>
  <c r="U285" i="38"/>
  <c r="N284" i="38"/>
  <c r="T282" i="38"/>
  <c r="Q281" i="38"/>
  <c r="S279" i="38"/>
  <c r="P278" i="38"/>
  <c r="M277" i="38"/>
  <c r="O275" i="38"/>
  <c r="L274"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85" i="38"/>
  <c r="Q284" i="38"/>
  <c r="S282" i="38"/>
  <c r="P281" i="38"/>
  <c r="M280" i="38"/>
  <c r="O278" i="38"/>
  <c r="L277" i="38"/>
  <c r="R275" i="38"/>
  <c r="U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L296" i="38"/>
  <c r="R294" i="38"/>
  <c r="K293" i="38"/>
  <c r="U291" i="38"/>
  <c r="N290" i="38"/>
  <c r="T288" i="38"/>
  <c r="O523" i="38"/>
  <c r="R515" i="38"/>
  <c r="S430" i="38"/>
  <c r="U476" i="38"/>
  <c r="N473" i="38"/>
  <c r="M470" i="38"/>
  <c r="L467" i="38"/>
  <c r="T464" i="38"/>
  <c r="M463" i="38"/>
  <c r="P456" i="38"/>
  <c r="S490" i="38"/>
  <c r="O486" i="38"/>
  <c r="T483" i="38"/>
  <c r="N481" i="38"/>
  <c r="S478" i="38"/>
  <c r="L477" i="38"/>
  <c r="R499" i="38"/>
  <c r="K498" i="38"/>
  <c r="U496" i="38"/>
  <c r="N495" i="38"/>
  <c r="T493" i="38"/>
  <c r="Q420" i="38"/>
  <c r="S391" i="38"/>
  <c r="P389" i="38"/>
  <c r="M388" i="38"/>
  <c r="O386" i="38"/>
  <c r="S381" i="38"/>
  <c r="P379" i="38"/>
  <c r="U382" i="38"/>
  <c r="S357" i="38"/>
  <c r="P356" i="38"/>
  <c r="M355" i="38"/>
  <c r="O353" i="38"/>
  <c r="L352" i="38"/>
  <c r="R350" i="38"/>
  <c r="K349" i="38"/>
  <c r="U347" i="38"/>
  <c r="N346" i="38"/>
  <c r="T344" i="38"/>
  <c r="Q343" i="38"/>
  <c r="S373" i="38"/>
  <c r="P372" i="38"/>
  <c r="M371" i="38"/>
  <c r="O369" i="38"/>
  <c r="L368" i="38"/>
  <c r="R366" i="38"/>
  <c r="K365" i="38"/>
  <c r="U363" i="38"/>
  <c r="N362" i="38"/>
  <c r="L456" i="38"/>
  <c r="M492" i="38"/>
  <c r="L489" i="38"/>
  <c r="M487" i="38"/>
  <c r="K485" i="38"/>
  <c r="M483" i="38"/>
  <c r="L481" i="38"/>
  <c r="T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S344" i="38"/>
  <c r="P343" i="38"/>
  <c r="M342" i="38"/>
  <c r="O372" i="38"/>
  <c r="L371" i="38"/>
  <c r="R369" i="38"/>
  <c r="K368" i="38"/>
  <c r="U366" i="38"/>
  <c r="N365" i="38"/>
  <c r="T363" i="38"/>
  <c r="Q459" i="38"/>
  <c r="N454" i="38"/>
  <c r="S489" i="38"/>
  <c r="R487" i="38"/>
  <c r="O485" i="38"/>
  <c r="L483" i="38"/>
  <c r="K481" i="38"/>
  <c r="M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R372" i="38"/>
  <c r="K371" i="38"/>
  <c r="U369" i="38"/>
  <c r="N368" i="38"/>
  <c r="T366" i="38"/>
  <c r="Q365" i="38"/>
  <c r="S363" i="38"/>
  <c r="P362" i="38"/>
  <c r="N458" i="38"/>
  <c r="P452" i="38"/>
  <c r="Q487" i="38"/>
  <c r="N485" i="38"/>
  <c r="P483" i="38"/>
  <c r="O481" i="38"/>
  <c r="L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M372" i="38"/>
  <c r="O370" i="38"/>
  <c r="L369" i="38"/>
  <c r="R367" i="38"/>
  <c r="K366" i="38"/>
  <c r="U364" i="38"/>
  <c r="N363" i="38"/>
  <c r="T361" i="38"/>
  <c r="Q362"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U286" i="38"/>
  <c r="N285" i="38"/>
  <c r="T283" i="38"/>
  <c r="Q282" i="38"/>
  <c r="S280" i="38"/>
  <c r="P279" i="38"/>
  <c r="M278" i="38"/>
  <c r="O276" i="38"/>
  <c r="L275" i="38"/>
  <c r="R273" i="38"/>
  <c r="N361" i="38"/>
  <c r="N359" i="38"/>
  <c r="T377" i="38"/>
  <c r="Q376" i="38"/>
  <c r="S374" i="38"/>
  <c r="N409" i="38"/>
  <c r="R405" i="38"/>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U289" i="38"/>
  <c r="N288" i="38"/>
  <c r="T286" i="38"/>
  <c r="Q285" i="38"/>
  <c r="S283" i="38"/>
  <c r="P282" i="38"/>
  <c r="M281" i="38"/>
  <c r="O279" i="38"/>
  <c r="L278" i="38"/>
  <c r="R276" i="38"/>
  <c r="K275" i="38"/>
  <c r="U273" i="38"/>
  <c r="P360" i="38"/>
  <c r="M359" i="38"/>
  <c r="O377" i="38"/>
  <c r="L376" i="38"/>
  <c r="R374" i="38"/>
  <c r="M409" i="38"/>
  <c r="Q405" i="38"/>
  <c r="T406" i="38"/>
  <c r="T401" i="38"/>
  <c r="Q399" i="38"/>
  <c r="S398" i="38"/>
  <c r="P397" i="38"/>
  <c r="M322" i="38"/>
  <c r="O320" i="38"/>
  <c r="L319" i="38"/>
  <c r="R317" i="38"/>
  <c r="K326" i="38"/>
  <c r="U324" i="38"/>
  <c r="N323" i="38"/>
  <c r="T327" i="38"/>
  <c r="Q329" i="38"/>
  <c r="S302" i="38"/>
  <c r="P301" i="38"/>
  <c r="M300" i="38"/>
  <c r="O298" i="38"/>
  <c r="L297" i="38"/>
  <c r="R295" i="38"/>
  <c r="K294" i="38"/>
  <c r="U292" i="38"/>
  <c r="N291" i="38"/>
  <c r="T289" i="38"/>
  <c r="Q288" i="38"/>
  <c r="S286" i="38"/>
  <c r="P285" i="38"/>
  <c r="M284" i="38"/>
  <c r="O282" i="38"/>
  <c r="L281" i="38"/>
  <c r="R279" i="38"/>
  <c r="K278" i="38"/>
  <c r="U276" i="38"/>
  <c r="N275" i="38"/>
  <c r="Q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U295" i="38"/>
  <c r="N294" i="38"/>
  <c r="T292" i="38"/>
  <c r="Q291" i="38"/>
  <c r="S289" i="38"/>
  <c r="P288" i="38"/>
  <c r="M287" i="38"/>
  <c r="O285" i="38"/>
  <c r="L284" i="38"/>
  <c r="R282" i="38"/>
  <c r="M437" i="38"/>
  <c r="U433" i="38"/>
  <c r="T418" i="38"/>
  <c r="P476" i="38"/>
  <c r="Q472" i="38"/>
  <c r="O469" i="38"/>
  <c r="S466" i="38"/>
  <c r="P464" i="38"/>
  <c r="N462" i="38"/>
  <c r="U455" i="38"/>
  <c r="O489" i="38"/>
  <c r="L485" i="38"/>
  <c r="N483" i="38"/>
  <c r="Q480" i="38"/>
  <c r="K478" i="38"/>
  <c r="U500" i="38"/>
  <c r="N499" i="38"/>
  <c r="T497" i="38"/>
  <c r="Q496" i="38"/>
  <c r="S494" i="38"/>
  <c r="P493" i="38"/>
  <c r="M420" i="38"/>
  <c r="O391" i="38"/>
  <c r="L389" i="38"/>
  <c r="R387" i="38"/>
  <c r="K386" i="38"/>
  <c r="O381" i="38"/>
  <c r="L379" i="38"/>
  <c r="L383" i="38"/>
  <c r="O357" i="38"/>
  <c r="L356" i="38"/>
  <c r="R354" i="38"/>
  <c r="K353" i="38"/>
  <c r="U351" i="38"/>
  <c r="N350" i="38"/>
  <c r="T348" i="38"/>
  <c r="Q347" i="38"/>
  <c r="S345" i="38"/>
  <c r="P344" i="38"/>
  <c r="M343" i="38"/>
  <c r="O373" i="38"/>
  <c r="L372" i="38"/>
  <c r="R370" i="38"/>
  <c r="K369" i="38"/>
  <c r="U367" i="38"/>
  <c r="N366" i="38"/>
  <c r="T364" i="38"/>
  <c r="Q363" i="38"/>
  <c r="K461" i="38"/>
  <c r="Q455" i="38"/>
  <c r="N491" i="38"/>
  <c r="U488" i="38"/>
  <c r="S486" i="38"/>
  <c r="T484" i="38"/>
  <c r="U482" i="38"/>
  <c r="U480" i="38"/>
  <c r="N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O344" i="38"/>
  <c r="L343" i="38"/>
  <c r="R373" i="38"/>
  <c r="K372" i="38"/>
  <c r="U370" i="38"/>
  <c r="N369" i="38"/>
  <c r="T367" i="38"/>
  <c r="Q366" i="38"/>
  <c r="S364" i="38"/>
  <c r="P363" i="38"/>
  <c r="R458" i="38"/>
  <c r="O453" i="38"/>
  <c r="K489" i="38"/>
  <c r="R486" i="38"/>
  <c r="S484" i="38"/>
  <c r="S482" i="38"/>
  <c r="T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373" i="38"/>
  <c r="N372" i="38"/>
  <c r="T370" i="38"/>
  <c r="Q369" i="38"/>
  <c r="S367" i="38"/>
  <c r="P366" i="38"/>
  <c r="M365" i="38"/>
  <c r="O363" i="38"/>
  <c r="L362" i="38"/>
  <c r="O457" i="38"/>
  <c r="U492" i="38"/>
  <c r="Q486" i="38"/>
  <c r="Q484" i="38"/>
  <c r="R482" i="38"/>
  <c r="S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71" i="38"/>
  <c r="K370" i="38"/>
  <c r="U368" i="38"/>
  <c r="N367" i="38"/>
  <c r="T365" i="38"/>
  <c r="Q364" i="38"/>
  <c r="S362" i="38"/>
  <c r="P361" i="38"/>
  <c r="U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Q286" i="38"/>
  <c r="S284" i="38"/>
  <c r="P283" i="38"/>
  <c r="M282" i="38"/>
  <c r="O280" i="38"/>
  <c r="L279" i="38"/>
  <c r="R277" i="38"/>
  <c r="K276" i="38"/>
  <c r="U274" i="38"/>
  <c r="N273"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289" i="38"/>
  <c r="S287" i="38"/>
  <c r="P286" i="38"/>
  <c r="M285" i="38"/>
  <c r="O283" i="38"/>
  <c r="L282" i="38"/>
  <c r="R280" i="38"/>
  <c r="K279" i="38"/>
  <c r="U277" i="38"/>
  <c r="N276" i="38"/>
  <c r="T274" i="38"/>
  <c r="R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O286" i="38"/>
  <c r="L285" i="38"/>
  <c r="R283" i="38"/>
  <c r="K282" i="38"/>
  <c r="U280" i="38"/>
  <c r="N279" i="38"/>
  <c r="T277" i="38"/>
  <c r="Q276" i="38"/>
  <c r="S274" i="38"/>
  <c r="K361" i="38"/>
  <c r="T359" i="38"/>
  <c r="Q358" i="38"/>
  <c r="S376" i="38"/>
  <c r="P375" i="38"/>
  <c r="M374" i="38"/>
  <c r="U410" i="38"/>
  <c r="P405" i="38"/>
  <c r="U406" i="38"/>
  <c r="O401" i="38"/>
  <c r="L399" i="38"/>
  <c r="R398" i="38"/>
  <c r="K397" i="38"/>
  <c r="U321" i="38"/>
  <c r="N320" i="38"/>
  <c r="T318" i="38"/>
  <c r="Q317" i="38"/>
  <c r="S325" i="38"/>
  <c r="P324" i="38"/>
  <c r="M323" i="38"/>
  <c r="O327" i="38"/>
  <c r="L329" i="38"/>
  <c r="R302" i="38"/>
  <c r="K301" i="38"/>
  <c r="U299" i="38"/>
  <c r="N298" i="38"/>
  <c r="T296" i="38"/>
  <c r="Q295" i="38"/>
  <c r="S293" i="38"/>
  <c r="P292" i="38"/>
  <c r="M291" i="38"/>
  <c r="O289" i="38"/>
  <c r="L288" i="38"/>
  <c r="R286" i="38"/>
  <c r="K285" i="38"/>
  <c r="U283" i="38"/>
  <c r="Q287" i="38"/>
  <c r="N282" i="38"/>
  <c r="L280" i="38"/>
  <c r="N278" i="38"/>
  <c r="P276" i="38"/>
  <c r="N274" i="38"/>
  <c r="O272" i="38"/>
  <c r="L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K240" i="38"/>
  <c r="U244" i="38"/>
  <c r="N243" i="38"/>
  <c r="T233" i="38"/>
  <c r="Q232" i="38"/>
  <c r="S236" i="38"/>
  <c r="P235" i="38"/>
  <c r="M234" i="38"/>
  <c r="U206" i="38"/>
  <c r="N205" i="38"/>
  <c r="T208" i="38"/>
  <c r="Q210" i="38"/>
  <c r="L199" i="38"/>
  <c r="R201" i="38"/>
  <c r="K198" i="38"/>
  <c r="U226" i="38"/>
  <c r="S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T232" i="38"/>
  <c r="Q237" i="38"/>
  <c r="S235" i="38"/>
  <c r="P234" i="38"/>
  <c r="K207" i="38"/>
  <c r="U205" i="38"/>
  <c r="N209" i="38"/>
  <c r="T210" i="38"/>
  <c r="O199" i="38"/>
  <c r="U201" i="38"/>
  <c r="N198" i="38"/>
  <c r="T226" i="38"/>
  <c r="Q272" i="38"/>
  <c r="S313" i="38"/>
  <c r="P312" i="38"/>
  <c r="M311" i="38"/>
  <c r="O309" i="38"/>
  <c r="L308" i="38"/>
  <c r="R306" i="38"/>
  <c r="K305" i="38"/>
  <c r="S266" i="38"/>
  <c r="P265" i="38"/>
  <c r="M264" i="38"/>
  <c r="O268" i="38"/>
  <c r="L267" i="38"/>
  <c r="T332" i="38"/>
  <c r="Q334" i="38"/>
  <c r="S255" i="38"/>
  <c r="P254" i="38"/>
  <c r="M253" i="38"/>
  <c r="O251" i="38"/>
  <c r="L250" i="38"/>
  <c r="R248" i="38"/>
  <c r="K262" i="38"/>
  <c r="U260" i="38"/>
  <c r="N259" i="38"/>
  <c r="T257" i="38"/>
  <c r="O242" i="38"/>
  <c r="L241" i="38"/>
  <c r="R239" i="38"/>
  <c r="K244" i="38"/>
  <c r="U245" i="38"/>
  <c r="N233" i="38"/>
  <c r="T237" i="38"/>
  <c r="Q236" i="38"/>
  <c r="S234" i="38"/>
  <c r="N207" i="38"/>
  <c r="T205" i="38"/>
  <c r="Q209" i="38"/>
  <c r="S210" i="38"/>
  <c r="N199" i="38"/>
  <c r="T201" i="38"/>
  <c r="Q198" i="38"/>
  <c r="P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T245" i="38"/>
  <c r="Q233" i="38"/>
  <c r="S237" i="38"/>
  <c r="P236" i="38"/>
  <c r="M235" i="38"/>
  <c r="Q207" i="38"/>
  <c r="S205" i="38"/>
  <c r="P209" i="38"/>
  <c r="M208" i="38"/>
  <c r="Q199" i="38"/>
  <c r="T200" i="38"/>
  <c r="T198" i="38"/>
  <c r="S226" i="38"/>
  <c r="S224" i="38"/>
  <c r="P223" i="38"/>
  <c r="M227" i="38"/>
  <c r="U216" i="38"/>
  <c r="N214" i="38"/>
  <c r="T217" i="38"/>
  <c r="Q219" i="38"/>
  <c r="S188" i="38"/>
  <c r="P187" i="38"/>
  <c r="M186" i="38"/>
  <c r="O184" i="38"/>
  <c r="L183" i="38"/>
  <c r="R181" i="38"/>
  <c r="K180" i="38"/>
  <c r="U178" i="38"/>
  <c r="N177" i="38"/>
  <c r="T175" i="38"/>
  <c r="Q174" i="38"/>
  <c r="S192" i="38"/>
  <c r="P191" i="38"/>
  <c r="M190" i="38"/>
  <c r="O171" i="38"/>
  <c r="L172" i="38"/>
  <c r="R162" i="38"/>
  <c r="K161" i="38"/>
  <c r="U159" i="38"/>
  <c r="N158" i="38"/>
  <c r="T156" i="38"/>
  <c r="Q155" i="38"/>
  <c r="S164" i="38"/>
  <c r="P163" i="38"/>
  <c r="M144" i="38"/>
  <c r="O145" i="38"/>
  <c r="U147" i="38"/>
  <c r="N142" i="38"/>
  <c r="T148" i="38"/>
  <c r="Q150" i="38"/>
  <c r="S140" i="38"/>
  <c r="P139" i="38"/>
  <c r="M151" i="38"/>
  <c r="M202" i="38"/>
  <c r="Q225" i="38"/>
  <c r="S223" i="38"/>
  <c r="P227" i="38"/>
  <c r="K215" i="38"/>
  <c r="U214" i="38"/>
  <c r="N218" i="38"/>
  <c r="T219" i="38"/>
  <c r="Q189" i="38"/>
  <c r="S187" i="38"/>
  <c r="P186" i="38"/>
  <c r="M185" i="38"/>
  <c r="O183" i="38"/>
  <c r="L182" i="38"/>
  <c r="R180" i="38"/>
  <c r="K179" i="38"/>
  <c r="U177" i="38"/>
  <c r="N176" i="38"/>
  <c r="T174" i="38"/>
  <c r="Q193" i="38"/>
  <c r="S191" i="38"/>
  <c r="P190" i="38"/>
  <c r="M170" i="38"/>
  <c r="O172" i="38"/>
  <c r="L173" i="38"/>
  <c r="R161" i="38"/>
  <c r="K160" i="38"/>
  <c r="U158" i="38"/>
  <c r="N157" i="38"/>
  <c r="T155" i="38"/>
  <c r="Q165" i="38"/>
  <c r="S163" i="38"/>
  <c r="P144" i="38"/>
  <c r="M143" i="38"/>
  <c r="K146" i="38"/>
  <c r="P147" i="38"/>
  <c r="M142" i="38"/>
  <c r="O148" i="38"/>
  <c r="L150" i="38"/>
  <c r="R140" i="38"/>
  <c r="K139" i="38"/>
  <c r="U129" i="38"/>
  <c r="N128"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K173" i="38"/>
  <c r="U161" i="38"/>
  <c r="N160" i="38"/>
  <c r="T158" i="38"/>
  <c r="Q157" i="38"/>
  <c r="S155" i="38"/>
  <c r="P165" i="38"/>
  <c r="M164" i="38"/>
  <c r="O144" i="38"/>
  <c r="L143" i="38"/>
  <c r="L146" i="38"/>
  <c r="O147" i="38"/>
  <c r="L142" i="38"/>
  <c r="R148" i="38"/>
  <c r="K150" i="38"/>
  <c r="U140" i="38"/>
  <c r="N139" i="38"/>
  <c r="T129" i="38"/>
  <c r="Q128" i="38"/>
  <c r="O226" i="38"/>
  <c r="T224" i="38"/>
  <c r="Q223" i="38"/>
  <c r="U215" i="38"/>
  <c r="N216" i="38"/>
  <c r="T218" i="38"/>
  <c r="Q217" i="38"/>
  <c r="S189" i="38"/>
  <c r="P188" i="38"/>
  <c r="M187" i="38"/>
  <c r="O185" i="38"/>
  <c r="L184" i="38"/>
  <c r="R182" i="38"/>
  <c r="K181" i="38"/>
  <c r="U179" i="38"/>
  <c r="S285" i="38"/>
  <c r="O281" i="38"/>
  <c r="U279" i="38"/>
  <c r="S277" i="38"/>
  <c r="L276" i="38"/>
  <c r="T273" i="38"/>
  <c r="K272" i="38"/>
  <c r="U313" i="38"/>
  <c r="N312" i="38"/>
  <c r="T310" i="38"/>
  <c r="Q309" i="38"/>
  <c r="S307" i="38"/>
  <c r="P306" i="38"/>
  <c r="M305" i="38"/>
  <c r="Q266" i="38"/>
  <c r="S264" i="38"/>
  <c r="P269" i="38"/>
  <c r="M268" i="38"/>
  <c r="Q333" i="38"/>
  <c r="S334" i="38"/>
  <c r="P256" i="38"/>
  <c r="M255" i="38"/>
  <c r="O253" i="38"/>
  <c r="L252" i="38"/>
  <c r="R250" i="38"/>
  <c r="K249" i="38"/>
  <c r="U262" i="38"/>
  <c r="N261" i="38"/>
  <c r="T259" i="38"/>
  <c r="Q258" i="38"/>
  <c r="U242" i="38"/>
  <c r="N241" i="38"/>
  <c r="T239" i="38"/>
  <c r="Q244" i="38"/>
  <c r="S245" i="38"/>
  <c r="P233" i="38"/>
  <c r="M232" i="38"/>
  <c r="O236" i="38"/>
  <c r="L235" i="38"/>
  <c r="T207" i="38"/>
  <c r="Q206" i="38"/>
  <c r="S209" i="38"/>
  <c r="P208" i="38"/>
  <c r="M210" i="38"/>
  <c r="M200" i="38"/>
  <c r="N201" i="38"/>
  <c r="T202" i="38"/>
  <c r="Q226"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P232" i="38"/>
  <c r="M237" i="38"/>
  <c r="O235" i="38"/>
  <c r="L234" i="38"/>
  <c r="T206" i="38"/>
  <c r="Q205" i="38"/>
  <c r="S208" i="38"/>
  <c r="P210" i="38"/>
  <c r="K199" i="38"/>
  <c r="Q201" i="38"/>
  <c r="S202" i="38"/>
  <c r="Q273" i="38"/>
  <c r="M272" i="38"/>
  <c r="O313" i="38"/>
  <c r="L312" i="38"/>
  <c r="R310" i="38"/>
  <c r="K309" i="38"/>
  <c r="U307" i="38"/>
  <c r="N306" i="38"/>
  <c r="T304" i="38"/>
  <c r="O266" i="38"/>
  <c r="L265" i="38"/>
  <c r="R269" i="38"/>
  <c r="K268" i="38"/>
  <c r="S333" i="38"/>
  <c r="P332" i="38"/>
  <c r="M334" i="38"/>
  <c r="O255" i="38"/>
  <c r="L254" i="38"/>
  <c r="R252" i="38"/>
  <c r="K251" i="38"/>
  <c r="U249" i="38"/>
  <c r="N248" i="38"/>
  <c r="T261" i="38"/>
  <c r="Q260" i="38"/>
  <c r="S258" i="38"/>
  <c r="P257" i="38"/>
  <c r="K242" i="38"/>
  <c r="U240" i="38"/>
  <c r="N239" i="38"/>
  <c r="T243" i="38"/>
  <c r="Q245" i="38"/>
  <c r="S232" i="38"/>
  <c r="P237" i="38"/>
  <c r="M236" i="38"/>
  <c r="O234" i="38"/>
  <c r="S206" i="38"/>
  <c r="P205" i="38"/>
  <c r="M209" i="38"/>
  <c r="O210" i="38"/>
  <c r="K200" i="38"/>
  <c r="P201" i="38"/>
  <c r="M198" i="38"/>
  <c r="K273" i="38"/>
  <c r="U314" i="38"/>
  <c r="N313" i="38"/>
  <c r="T311" i="38"/>
  <c r="Q310" i="38"/>
  <c r="S308" i="38"/>
  <c r="P307" i="38"/>
  <c r="M306" i="38"/>
  <c r="O304" i="38"/>
  <c r="S265" i="38"/>
  <c r="P264" i="38"/>
  <c r="M269" i="38"/>
  <c r="O267" i="38"/>
  <c r="S332" i="38"/>
  <c r="P334" i="38"/>
  <c r="M256" i="38"/>
  <c r="O254" i="38"/>
  <c r="L253" i="38"/>
  <c r="R251" i="38"/>
  <c r="K250" i="38"/>
  <c r="U248" i="38"/>
  <c r="N262" i="38"/>
  <c r="T260" i="38"/>
  <c r="Q259" i="38"/>
  <c r="S257" i="38"/>
  <c r="N242" i="38"/>
  <c r="T240" i="38"/>
  <c r="Q239" i="38"/>
  <c r="S243" i="38"/>
  <c r="P245" i="38"/>
  <c r="M233" i="38"/>
  <c r="O237" i="38"/>
  <c r="L236" i="38"/>
  <c r="R234" i="38"/>
  <c r="M207" i="38"/>
  <c r="O205" i="38"/>
  <c r="L209" i="38"/>
  <c r="R210" i="38"/>
  <c r="M199" i="38"/>
  <c r="S201" i="38"/>
  <c r="P198" i="38"/>
  <c r="N226" i="38"/>
  <c r="O224" i="38"/>
  <c r="L223" i="38"/>
  <c r="T215" i="38"/>
  <c r="Q216" i="38"/>
  <c r="S218" i="38"/>
  <c r="P217" i="38"/>
  <c r="M219" i="38"/>
  <c r="O188" i="38"/>
  <c r="L187" i="38"/>
  <c r="R185" i="38"/>
  <c r="K184" i="38"/>
  <c r="U182" i="38"/>
  <c r="N181" i="38"/>
  <c r="T179" i="38"/>
  <c r="Q178" i="38"/>
  <c r="S176" i="38"/>
  <c r="P175" i="38"/>
  <c r="M174" i="38"/>
  <c r="O192" i="38"/>
  <c r="L191" i="38"/>
  <c r="R170" i="38"/>
  <c r="K171" i="38"/>
  <c r="U173" i="38"/>
  <c r="N162" i="38"/>
  <c r="T160" i="38"/>
  <c r="Q159" i="38"/>
  <c r="S157" i="38"/>
  <c r="P156" i="38"/>
  <c r="M155" i="38"/>
  <c r="O164" i="38"/>
  <c r="L163" i="38"/>
  <c r="R143" i="38"/>
  <c r="S145" i="38"/>
  <c r="Q147" i="38"/>
  <c r="S149" i="38"/>
  <c r="P148" i="38"/>
  <c r="M150" i="38"/>
  <c r="O140" i="38"/>
  <c r="L139" i="38"/>
  <c r="R129" i="38"/>
  <c r="R226" i="38"/>
  <c r="M225" i="38"/>
  <c r="O223" i="38"/>
  <c r="L227" i="38"/>
  <c r="T216" i="38"/>
  <c r="Q214" i="38"/>
  <c r="S217" i="38"/>
  <c r="P219" i="38"/>
  <c r="M189" i="38"/>
  <c r="O187" i="38"/>
  <c r="L186" i="38"/>
  <c r="R184" i="38"/>
  <c r="K183" i="38"/>
  <c r="U181" i="38"/>
  <c r="N180" i="38"/>
  <c r="T178" i="38"/>
  <c r="Q177" i="38"/>
  <c r="S175" i="38"/>
  <c r="P174" i="38"/>
  <c r="M193" i="38"/>
  <c r="O191" i="38"/>
  <c r="L190" i="38"/>
  <c r="R171" i="38"/>
  <c r="K172" i="38"/>
  <c r="U162" i="38"/>
  <c r="N161" i="38"/>
  <c r="T159" i="38"/>
  <c r="Q158" i="38"/>
  <c r="S156" i="38"/>
  <c r="P155" i="38"/>
  <c r="M165" i="38"/>
  <c r="O163" i="38"/>
  <c r="L144" i="38"/>
  <c r="L145" i="38"/>
  <c r="O146" i="38"/>
  <c r="L147" i="38"/>
  <c r="R149" i="38"/>
  <c r="K148" i="38"/>
  <c r="U141" i="38"/>
  <c r="N140" i="38"/>
  <c r="T151" i="38"/>
  <c r="Q129" i="38"/>
  <c r="R202"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T162" i="38"/>
  <c r="Q161" i="38"/>
  <c r="S159" i="38"/>
  <c r="P158" i="38"/>
  <c r="M157" i="38"/>
  <c r="O155" i="38"/>
  <c r="L165" i="38"/>
  <c r="R163" i="38"/>
  <c r="K144" i="38"/>
  <c r="M145" i="38"/>
  <c r="P146" i="38"/>
  <c r="K147" i="38"/>
  <c r="U149" i="38"/>
  <c r="N148" i="38"/>
  <c r="T141" i="38"/>
  <c r="Q140" i="38"/>
  <c r="S151" i="38"/>
  <c r="P129" i="38"/>
  <c r="M128" i="38"/>
  <c r="S225" i="38"/>
  <c r="P224" i="38"/>
  <c r="M223" i="38"/>
  <c r="Q215" i="38"/>
  <c r="S214" i="38"/>
  <c r="P218" i="38"/>
  <c r="M217" i="38"/>
  <c r="O189" i="38"/>
  <c r="L188" i="38"/>
  <c r="R186" i="38"/>
  <c r="K185" i="38"/>
  <c r="U183" i="38"/>
  <c r="N182" i="38"/>
  <c r="T180" i="38"/>
  <c r="Q179" i="38"/>
  <c r="S177" i="38"/>
  <c r="P176" i="38"/>
  <c r="M175" i="38"/>
  <c r="O193" i="38"/>
  <c r="L192" i="38"/>
  <c r="R190" i="38"/>
  <c r="K170" i="38"/>
  <c r="U172" i="38"/>
  <c r="N173" i="38"/>
  <c r="T161" i="38"/>
  <c r="Q160" i="38"/>
  <c r="S158" i="38"/>
  <c r="P157" i="38"/>
  <c r="M156" i="38"/>
  <c r="O165" i="38"/>
  <c r="L164" i="38"/>
  <c r="R144" i="38"/>
  <c r="K143" i="38"/>
  <c r="Q146" i="38"/>
  <c r="S142" i="38"/>
  <c r="P149" i="38"/>
  <c r="M148" i="38"/>
  <c r="O141" i="38"/>
  <c r="L140" i="38"/>
  <c r="R151" i="38"/>
  <c r="K129" i="38"/>
  <c r="S127" i="38"/>
  <c r="P284" i="38"/>
  <c r="K281" i="38"/>
  <c r="Q279" i="38"/>
  <c r="K277" i="38"/>
  <c r="U275" i="38"/>
  <c r="O273" i="38"/>
  <c r="T314" i="38"/>
  <c r="Q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S240" i="38"/>
  <c r="P239" i="38"/>
  <c r="M244" i="38"/>
  <c r="O245" i="38"/>
  <c r="L233" i="38"/>
  <c r="R237" i="38"/>
  <c r="K236" i="38"/>
  <c r="U234" i="38"/>
  <c r="P207" i="38"/>
  <c r="M206" i="38"/>
  <c r="O209" i="38"/>
  <c r="L208" i="38"/>
  <c r="T199" i="38"/>
  <c r="Q200" i="38"/>
  <c r="S198" i="38"/>
  <c r="P202" i="38"/>
  <c r="M226"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O233" i="38"/>
  <c r="L232" i="38"/>
  <c r="R236" i="38"/>
  <c r="K235" i="38"/>
  <c r="S207" i="38"/>
  <c r="P206" i="38"/>
  <c r="M205" i="38"/>
  <c r="O208" i="38"/>
  <c r="L210" i="38"/>
  <c r="N200" i="38"/>
  <c r="M201" i="38"/>
  <c r="O202" i="38"/>
  <c r="L273" i="38"/>
  <c r="R314" i="38"/>
  <c r="K313" i="38"/>
  <c r="U311" i="38"/>
  <c r="N310" i="38"/>
  <c r="T308" i="38"/>
  <c r="Q307" i="38"/>
  <c r="S305" i="38"/>
  <c r="P304" i="38"/>
  <c r="K266" i="38"/>
  <c r="U264" i="38"/>
  <c r="N269" i="38"/>
  <c r="T267" i="38"/>
  <c r="O333" i="38"/>
  <c r="L332" i="38"/>
  <c r="R256" i="38"/>
  <c r="K255" i="38"/>
  <c r="U253" i="38"/>
  <c r="N252" i="38"/>
  <c r="T250" i="38"/>
  <c r="Q249" i="38"/>
  <c r="S262" i="38"/>
  <c r="P261" i="38"/>
  <c r="M260" i="38"/>
  <c r="O258" i="38"/>
  <c r="L257" i="38"/>
  <c r="T241" i="38"/>
  <c r="Q240" i="38"/>
  <c r="S244" i="38"/>
  <c r="P243" i="38"/>
  <c r="M245" i="38"/>
  <c r="O232" i="38"/>
  <c r="L237" i="38"/>
  <c r="R235" i="38"/>
  <c r="K234" i="38"/>
  <c r="O206" i="38"/>
  <c r="L205" i="38"/>
  <c r="R208" i="38"/>
  <c r="K210" i="38"/>
  <c r="O200" i="38"/>
  <c r="L201" i="38"/>
  <c r="Q275"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O243" i="38"/>
  <c r="L245" i="38"/>
  <c r="R232" i="38"/>
  <c r="K237" i="38"/>
  <c r="U235" i="38"/>
  <c r="N234" i="38"/>
  <c r="R206" i="38"/>
  <c r="K205" i="38"/>
  <c r="U208" i="38"/>
  <c r="N210" i="38"/>
  <c r="L200" i="38"/>
  <c r="O201" i="38"/>
  <c r="L198" i="38"/>
  <c r="R225" i="38"/>
  <c r="K224" i="38"/>
  <c r="U227" i="38"/>
  <c r="P215" i="38"/>
  <c r="M216" i="38"/>
  <c r="O218" i="38"/>
  <c r="L217" i="38"/>
  <c r="R189" i="38"/>
  <c r="K188" i="38"/>
  <c r="U186" i="38"/>
  <c r="N185" i="38"/>
  <c r="T183" i="38"/>
  <c r="Q182" i="38"/>
  <c r="S180" i="38"/>
  <c r="P179" i="38"/>
  <c r="M178" i="38"/>
  <c r="O176" i="38"/>
  <c r="L175" i="38"/>
  <c r="R193" i="38"/>
  <c r="K192" i="38"/>
  <c r="U190" i="38"/>
  <c r="N170" i="38"/>
  <c r="T172" i="38"/>
  <c r="Q173" i="38"/>
  <c r="S161" i="38"/>
  <c r="P160" i="38"/>
  <c r="M159" i="38"/>
  <c r="O157" i="38"/>
  <c r="L156" i="38"/>
  <c r="R165" i="38"/>
  <c r="K164" i="38"/>
  <c r="U144" i="38"/>
  <c r="N143" i="38"/>
  <c r="N146" i="38"/>
  <c r="M147" i="38"/>
  <c r="O149" i="38"/>
  <c r="L148" i="38"/>
  <c r="R141" i="38"/>
  <c r="K140" i="38"/>
  <c r="U151" i="38"/>
  <c r="N129" i="38"/>
  <c r="L226" i="38"/>
  <c r="R224" i="38"/>
  <c r="K223" i="38"/>
  <c r="S215" i="38"/>
  <c r="P216" i="38"/>
  <c r="M214" i="38"/>
  <c r="O217" i="38"/>
  <c r="L219" i="38"/>
  <c r="R188" i="38"/>
  <c r="K187" i="38"/>
  <c r="U185" i="38"/>
  <c r="N184" i="38"/>
  <c r="T182" i="38"/>
  <c r="Q181" i="38"/>
  <c r="S179" i="38"/>
  <c r="P178" i="38"/>
  <c r="M177" i="38"/>
  <c r="O175" i="38"/>
  <c r="L174" i="38"/>
  <c r="R192" i="38"/>
  <c r="K191" i="38"/>
  <c r="U170" i="38"/>
  <c r="N171" i="38"/>
  <c r="T173" i="38"/>
  <c r="Q162" i="38"/>
  <c r="S160" i="38"/>
  <c r="P159" i="38"/>
  <c r="M158" i="38"/>
  <c r="O156" i="38"/>
  <c r="L155" i="38"/>
  <c r="R164" i="38"/>
  <c r="K163" i="38"/>
  <c r="U143" i="38"/>
  <c r="P145" i="38"/>
  <c r="S146" i="38"/>
  <c r="U142" i="38"/>
  <c r="N149" i="38"/>
  <c r="T150" i="38"/>
  <c r="Q141" i="38"/>
  <c r="S139" i="38"/>
  <c r="P151" i="38"/>
  <c r="M129" i="38"/>
  <c r="P226" i="38"/>
  <c r="L225" i="38"/>
  <c r="R223" i="38"/>
  <c r="K227" i="38"/>
  <c r="O216" i="38"/>
  <c r="L214" i="38"/>
  <c r="R217" i="38"/>
  <c r="K219" i="38"/>
  <c r="U188" i="38"/>
  <c r="N187" i="38"/>
  <c r="T185" i="38"/>
  <c r="Q184" i="38"/>
  <c r="S182" i="38"/>
  <c r="P181" i="38"/>
  <c r="M180" i="38"/>
  <c r="O178" i="38"/>
  <c r="L177" i="38"/>
  <c r="R175" i="38"/>
  <c r="K174" i="38"/>
  <c r="U192" i="38"/>
  <c r="N191" i="38"/>
  <c r="T170" i="38"/>
  <c r="Q171" i="38"/>
  <c r="S173" i="38"/>
  <c r="P162" i="38"/>
  <c r="M161" i="38"/>
  <c r="O159" i="38"/>
  <c r="L158" i="38"/>
  <c r="R156" i="38"/>
  <c r="K155" i="38"/>
  <c r="U164" i="38"/>
  <c r="N163" i="38"/>
  <c r="T143" i="38"/>
  <c r="Q145" i="38"/>
  <c r="T146" i="38"/>
  <c r="T142" i="38"/>
  <c r="Q149" i="38"/>
  <c r="S150" i="38"/>
  <c r="P141" i="38"/>
  <c r="M140" i="38"/>
  <c r="O151" i="38"/>
  <c r="L129" i="38"/>
  <c r="R127" i="38"/>
  <c r="O225" i="38"/>
  <c r="L224" i="38"/>
  <c r="R227" i="38"/>
  <c r="M215" i="38"/>
  <c r="O214" i="38"/>
  <c r="L218" i="38"/>
  <c r="R219" i="38"/>
  <c r="K189" i="38"/>
  <c r="U187" i="38"/>
  <c r="N186" i="38"/>
  <c r="T184" i="38"/>
  <c r="Q183" i="38"/>
  <c r="S181" i="38"/>
  <c r="P180" i="38"/>
  <c r="M179" i="38"/>
  <c r="O177" i="38"/>
  <c r="L176" i="38"/>
  <c r="R174" i="38"/>
  <c r="K193" i="38"/>
  <c r="U191" i="38"/>
  <c r="N190" i="38"/>
  <c r="T171" i="38"/>
  <c r="Q172" i="38"/>
  <c r="S162" i="38"/>
  <c r="P161" i="38"/>
  <c r="M160" i="38"/>
  <c r="O158" i="38"/>
  <c r="L157" i="38"/>
  <c r="R155" i="38"/>
  <c r="K165" i="38"/>
  <c r="U163" i="38"/>
  <c r="N144" i="38"/>
  <c r="N145" i="38"/>
  <c r="U146" i="38"/>
  <c r="O142" i="38"/>
  <c r="L149" i="38"/>
  <c r="M283" i="38"/>
  <c r="T280" i="38"/>
  <c r="R278" i="38"/>
  <c r="T276" i="38"/>
  <c r="M275" i="38"/>
  <c r="S272" i="38"/>
  <c r="P314"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O240" i="38"/>
  <c r="L239" i="38"/>
  <c r="R243" i="38"/>
  <c r="K245" i="38"/>
  <c r="U232" i="38"/>
  <c r="N237" i="38"/>
  <c r="T235" i="38"/>
  <c r="Q234" i="38"/>
  <c r="L207" i="38"/>
  <c r="R205" i="38"/>
  <c r="K209" i="38"/>
  <c r="U210" i="38"/>
  <c r="P199" i="38"/>
  <c r="U200" i="38"/>
  <c r="O198" i="38"/>
  <c r="L202" i="38"/>
  <c r="K274" i="38"/>
  <c r="N272" i="38"/>
  <c r="T313" i="38"/>
  <c r="Q312" i="38"/>
  <c r="S310" i="38"/>
  <c r="P309" i="38"/>
  <c r="M308" i="38"/>
  <c r="O306" i="38"/>
  <c r="L305" i="38"/>
  <c r="T266" i="38"/>
  <c r="Q265" i="38"/>
  <c r="S269" i="38"/>
  <c r="P268" i="38"/>
  <c r="M267" i="38"/>
  <c r="U332" i="38"/>
  <c r="N334" i="38"/>
  <c r="T255" i="38"/>
  <c r="Q254" i="38"/>
  <c r="S252" i="38"/>
  <c r="P251" i="38"/>
  <c r="M250" i="38"/>
  <c r="O248" i="38"/>
  <c r="L262" i="38"/>
  <c r="R260" i="38"/>
  <c r="K259" i="38"/>
  <c r="U257" i="38"/>
  <c r="P242" i="38"/>
  <c r="M241" i="38"/>
  <c r="O239" i="38"/>
  <c r="L244" i="38"/>
  <c r="R245" i="38"/>
  <c r="K233" i="38"/>
  <c r="U237" i="38"/>
  <c r="N236" i="38"/>
  <c r="T234" i="38"/>
  <c r="O207" i="38"/>
  <c r="L206" i="38"/>
  <c r="R209" i="38"/>
  <c r="K208" i="38"/>
  <c r="S199" i="38"/>
  <c r="R200" i="38"/>
  <c r="R198" i="38"/>
  <c r="K202" i="38"/>
  <c r="U272" i="38"/>
  <c r="N314" i="38"/>
  <c r="T312" i="38"/>
  <c r="Q311" i="38"/>
  <c r="S309" i="38"/>
  <c r="P308" i="38"/>
  <c r="M307" i="38"/>
  <c r="O305" i="38"/>
  <c r="L304" i="38"/>
  <c r="T265" i="38"/>
  <c r="Q264" i="38"/>
  <c r="S268" i="38"/>
  <c r="P267" i="38"/>
  <c r="K333" i="38"/>
  <c r="U334" i="38"/>
  <c r="N256" i="38"/>
  <c r="T254" i="38"/>
  <c r="Q253" i="38"/>
  <c r="S251" i="38"/>
  <c r="P250" i="38"/>
  <c r="M249" i="38"/>
  <c r="O262" i="38"/>
  <c r="L261" i="38"/>
  <c r="R259" i="38"/>
  <c r="K258" i="38"/>
  <c r="S242" i="38"/>
  <c r="P241" i="38"/>
  <c r="M240" i="38"/>
  <c r="O244" i="38"/>
  <c r="L243" i="38"/>
  <c r="R233" i="38"/>
  <c r="K232" i="38"/>
  <c r="U236" i="38"/>
  <c r="N235" i="38"/>
  <c r="R207" i="38"/>
  <c r="K206" i="38"/>
  <c r="U209" i="38"/>
  <c r="N208" i="38"/>
  <c r="R199" i="38"/>
  <c r="S200" i="38"/>
  <c r="U198" i="38"/>
  <c r="R274"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K243" i="38"/>
  <c r="U233" i="38"/>
  <c r="N232" i="38"/>
  <c r="T236" i="38"/>
  <c r="Q235" i="38"/>
  <c r="U207" i="38"/>
  <c r="N206" i="38"/>
  <c r="T209" i="38"/>
  <c r="Q208" i="38"/>
  <c r="U199" i="38"/>
  <c r="P200" i="38"/>
  <c r="K201" i="38"/>
  <c r="N202" i="38"/>
  <c r="N225" i="38"/>
  <c r="T223" i="38"/>
  <c r="Q227" i="38"/>
  <c r="L215" i="38"/>
  <c r="R214" i="38"/>
  <c r="K218" i="38"/>
  <c r="U219" i="38"/>
  <c r="N189" i="38"/>
  <c r="T187" i="38"/>
  <c r="Q186" i="38"/>
  <c r="S184" i="38"/>
  <c r="P183" i="38"/>
  <c r="M182" i="38"/>
  <c r="O180" i="38"/>
  <c r="L179" i="38"/>
  <c r="R177" i="38"/>
  <c r="K176" i="38"/>
  <c r="U174" i="38"/>
  <c r="N193" i="38"/>
  <c r="T191" i="38"/>
  <c r="Q190" i="38"/>
  <c r="S171" i="38"/>
  <c r="P172" i="38"/>
  <c r="M173" i="38"/>
  <c r="O161" i="38"/>
  <c r="L160" i="38"/>
  <c r="R158" i="38"/>
  <c r="K157" i="38"/>
  <c r="U155" i="38"/>
  <c r="N165" i="38"/>
  <c r="T163" i="38"/>
  <c r="Q144" i="38"/>
  <c r="K145" i="38"/>
  <c r="R146" i="38"/>
  <c r="R142" i="38"/>
  <c r="K149" i="38"/>
  <c r="U150" i="38"/>
  <c r="N141" i="38"/>
  <c r="T139" i="38"/>
  <c r="Q151" i="38"/>
  <c r="U202" i="38"/>
  <c r="U225" i="38"/>
  <c r="N224" i="38"/>
  <c r="T227" i="38"/>
  <c r="O215" i="38"/>
  <c r="L216" i="38"/>
  <c r="R218" i="38"/>
  <c r="K217" i="38"/>
  <c r="U189" i="38"/>
  <c r="N188" i="38"/>
  <c r="T186" i="38"/>
  <c r="Q185" i="38"/>
  <c r="S183" i="38"/>
  <c r="P182" i="38"/>
  <c r="M181" i="38"/>
  <c r="O179" i="38"/>
  <c r="L178" i="38"/>
  <c r="R176" i="38"/>
  <c r="K175" i="38"/>
  <c r="U193" i="38"/>
  <c r="N192" i="38"/>
  <c r="T190" i="38"/>
  <c r="Q170" i="38"/>
  <c r="S172" i="38"/>
  <c r="P173" i="38"/>
  <c r="M162" i="38"/>
  <c r="O160" i="38"/>
  <c r="L159" i="38"/>
  <c r="R157" i="38"/>
  <c r="K156" i="38"/>
  <c r="U165" i="38"/>
  <c r="N164" i="38"/>
  <c r="T144" i="38"/>
  <c r="Q143" i="38"/>
  <c r="T145" i="38"/>
  <c r="T147" i="38"/>
  <c r="Q142" i="38"/>
  <c r="S148" i="38"/>
  <c r="P150" i="38"/>
  <c r="M141" i="38"/>
  <c r="O139" i="38"/>
  <c r="L151" i="38"/>
  <c r="R128"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L162" i="38"/>
  <c r="R160" i="38"/>
  <c r="K159" i="38"/>
  <c r="U157" i="38"/>
  <c r="N156" i="38"/>
  <c r="T165" i="38"/>
  <c r="Q164" i="38"/>
  <c r="S144" i="38"/>
  <c r="P143" i="38"/>
  <c r="U145" i="38"/>
  <c r="S147" i="38"/>
  <c r="P142" i="38"/>
  <c r="M149" i="38"/>
  <c r="O150" i="38"/>
  <c r="L141" i="38"/>
  <c r="R139" i="38"/>
  <c r="K151" i="38"/>
  <c r="U128" i="38"/>
  <c r="Q202" i="38"/>
  <c r="K225" i="38"/>
  <c r="U223" i="38"/>
  <c r="N227" i="38"/>
  <c r="R216" i="38"/>
  <c r="K214" i="38"/>
  <c r="U217" i="38"/>
  <c r="N219" i="38"/>
  <c r="T188" i="38"/>
  <c r="Q187" i="38"/>
  <c r="S185" i="38"/>
  <c r="P184" i="38"/>
  <c r="M183" i="38"/>
  <c r="O181" i="38"/>
  <c r="L180" i="38"/>
  <c r="R178" i="38"/>
  <c r="K177" i="38"/>
  <c r="U175" i="38"/>
  <c r="N178" i="38"/>
  <c r="S193" i="38"/>
  <c r="M191" i="38"/>
  <c r="L171" i="38"/>
  <c r="K162" i="38"/>
  <c r="N159" i="38"/>
  <c r="Q156" i="38"/>
  <c r="P164" i="38"/>
  <c r="O143" i="38"/>
  <c r="N147" i="38"/>
  <c r="Q148" i="38"/>
  <c r="K141" i="38"/>
  <c r="Q139" i="38"/>
  <c r="O129"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S23"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R18" i="38"/>
  <c r="K17" i="38"/>
  <c r="U15" i="38"/>
  <c r="P23" i="38"/>
  <c r="O15"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U23" i="38"/>
  <c r="K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K94" i="38"/>
  <c r="U89" i="38"/>
  <c r="N90" i="38"/>
  <c r="T34" i="38"/>
  <c r="Q35" i="38"/>
  <c r="L32" i="38"/>
  <c r="U30" i="38"/>
  <c r="P31" i="38"/>
  <c r="N26" i="38"/>
  <c r="T24" i="38"/>
  <c r="Q22" i="38"/>
  <c r="K19" i="38"/>
  <c r="P18" i="38"/>
  <c r="M17" i="38"/>
  <c r="R547" i="38"/>
  <c r="L520" i="38"/>
  <c r="T448" i="38"/>
  <c r="Q438" i="38"/>
  <c r="S431" i="38"/>
  <c r="P423" i="38"/>
  <c r="M422" i="38"/>
  <c r="O411" i="38"/>
  <c r="L403" i="38"/>
  <c r="R395" i="38"/>
  <c r="K392" i="38"/>
  <c r="U385" i="38"/>
  <c r="N341" i="38"/>
  <c r="T338" i="38"/>
  <c r="Q335" i="38"/>
  <c r="S271" i="38"/>
  <c r="P247" i="38"/>
  <c r="M231" i="38"/>
  <c r="O222" i="38"/>
  <c r="L220" i="38"/>
  <c r="R203" i="38"/>
  <c r="K196" i="38"/>
  <c r="U169" i="38"/>
  <c r="N167" i="38"/>
  <c r="T154" i="38"/>
  <c r="Q152" i="38"/>
  <c r="S136" i="38"/>
  <c r="P135" i="38"/>
  <c r="M123" i="38"/>
  <c r="N96" i="38"/>
  <c r="T83" i="38"/>
  <c r="Q70" i="38"/>
  <c r="S65" i="38"/>
  <c r="P53" i="38"/>
  <c r="M45" i="38"/>
  <c r="O37" i="38"/>
  <c r="L28" i="38"/>
  <c r="N14" i="38"/>
  <c r="U547" i="38"/>
  <c r="O520" i="38"/>
  <c r="S448" i="38"/>
  <c r="P438" i="38"/>
  <c r="M434" i="38"/>
  <c r="M432" i="38" s="1"/>
  <c r="O423" i="38"/>
  <c r="L422" i="38"/>
  <c r="R411" i="38"/>
  <c r="K403" i="38"/>
  <c r="U395" i="38"/>
  <c r="N392" i="38"/>
  <c r="T385" i="38"/>
  <c r="Q341" i="38"/>
  <c r="S338" i="38"/>
  <c r="P335" i="38"/>
  <c r="M316" i="38"/>
  <c r="O247" i="38"/>
  <c r="L231" i="38"/>
  <c r="R222" i="38"/>
  <c r="K220" i="38"/>
  <c r="U203" i="38"/>
  <c r="N196" i="38"/>
  <c r="T169" i="38"/>
  <c r="Q167" i="38"/>
  <c r="S154" i="38"/>
  <c r="P152" i="38"/>
  <c r="M138" i="38"/>
  <c r="O135" i="38"/>
  <c r="L123" i="38"/>
  <c r="U96" i="38"/>
  <c r="T176" i="38"/>
  <c r="T192" i="38"/>
  <c r="S170" i="38"/>
  <c r="M172" i="38"/>
  <c r="L161" i="38"/>
  <c r="K158" i="38"/>
  <c r="N155" i="38"/>
  <c r="Q163" i="38"/>
  <c r="R145" i="38"/>
  <c r="K142" i="38"/>
  <c r="R150" i="38"/>
  <c r="T140" i="38"/>
  <c r="M139" i="38"/>
  <c r="T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P15"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N18" i="38"/>
  <c r="T16" i="38"/>
  <c r="Q15" i="38"/>
  <c r="T23" i="38"/>
  <c r="N23"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T15" i="38"/>
  <c r="N16" i="38"/>
  <c r="T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T95" i="38"/>
  <c r="Q89" i="38"/>
  <c r="K91" i="38"/>
  <c r="P34" i="38"/>
  <c r="U35" i="38"/>
  <c r="T33" i="38"/>
  <c r="Q30" i="38"/>
  <c r="T31" i="38"/>
  <c r="S27" i="38"/>
  <c r="S25" i="38"/>
  <c r="P24" i="38"/>
  <c r="U22" i="38"/>
  <c r="O19" i="38"/>
  <c r="L18" i="38"/>
  <c r="U561" i="38"/>
  <c r="U560" i="38" s="1"/>
  <c r="N547" i="38"/>
  <c r="S451" i="38"/>
  <c r="P448" i="38"/>
  <c r="P439" i="38" s="1"/>
  <c r="M438" i="38"/>
  <c r="O431" i="38"/>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R42" i="38"/>
  <c r="K37" i="38"/>
  <c r="L14" i="38"/>
  <c r="T561" i="38"/>
  <c r="T560" i="38" s="1"/>
  <c r="Q547" i="38"/>
  <c r="K520" i="38"/>
  <c r="O448" i="38"/>
  <c r="L438" i="38"/>
  <c r="R431" i="38"/>
  <c r="R424" i="38" s="1"/>
  <c r="K423" i="38"/>
  <c r="U414" i="38"/>
  <c r="N411" i="38"/>
  <c r="T400" i="38"/>
  <c r="Q395" i="38"/>
  <c r="S390" i="38"/>
  <c r="P385" i="38"/>
  <c r="M341" i="38"/>
  <c r="O338" i="38"/>
  <c r="L335" i="38"/>
  <c r="R271" i="38"/>
  <c r="K247" i="38"/>
  <c r="U228" i="38"/>
  <c r="Q175" i="38"/>
  <c r="P192" i="38"/>
  <c r="O170" i="38"/>
  <c r="R173" i="38"/>
  <c r="U160" i="38"/>
  <c r="T157" i="38"/>
  <c r="S165" i="38"/>
  <c r="M163" i="38"/>
  <c r="M146" i="38"/>
  <c r="T149" i="38"/>
  <c r="N150" i="38"/>
  <c r="P140" i="38"/>
  <c r="N151" i="38"/>
  <c r="P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K23" i="38"/>
  <c r="S15"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S17" i="38"/>
  <c r="P16" i="38"/>
  <c r="M15" i="38"/>
  <c r="Q23" i="38"/>
  <c r="O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L15" i="38"/>
  <c r="K15"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S94" i="38"/>
  <c r="P95" i="38"/>
  <c r="M89" i="38"/>
  <c r="O91" i="38"/>
  <c r="L34" i="38"/>
  <c r="U32" i="38"/>
  <c r="P33" i="38"/>
  <c r="M30" i="38"/>
  <c r="S29" i="38"/>
  <c r="O27" i="38"/>
  <c r="O25" i="38"/>
  <c r="L24" i="38"/>
  <c r="R20" i="38"/>
  <c r="S19" i="38"/>
  <c r="U17" i="38"/>
  <c r="Q561" i="38"/>
  <c r="Q560" i="38" s="1"/>
  <c r="T520" i="38"/>
  <c r="T519" i="38" s="1"/>
  <c r="O451" i="38"/>
  <c r="L448" i="38"/>
  <c r="R434" i="38"/>
  <c r="K431" i="38"/>
  <c r="K424" i="38" s="1"/>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N42" i="38"/>
  <c r="T28" i="38"/>
  <c r="P14" i="38"/>
  <c r="P561" i="38"/>
  <c r="P560" i="38" s="1"/>
  <c r="M547" i="38"/>
  <c r="R451" i="38"/>
  <c r="K448" i="38"/>
  <c r="U434" i="38"/>
  <c r="N431" i="38"/>
  <c r="T422" i="38"/>
  <c r="Q414" i="38"/>
  <c r="S403" i="38"/>
  <c r="P400" i="38"/>
  <c r="M395" i="38"/>
  <c r="O390" i="38"/>
  <c r="L385" i="38"/>
  <c r="R339" i="38"/>
  <c r="K338" i="38"/>
  <c r="U316" i="38"/>
  <c r="N271" i="38"/>
  <c r="T231" i="38"/>
  <c r="Q228" i="38"/>
  <c r="S220" i="38"/>
  <c r="P211" i="38"/>
  <c r="M203" i="38"/>
  <c r="O195" i="38"/>
  <c r="L169" i="38"/>
  <c r="N174" i="38"/>
  <c r="Q191" i="38"/>
  <c r="P171" i="38"/>
  <c r="O162" i="38"/>
  <c r="R159" i="38"/>
  <c r="U156" i="38"/>
  <c r="T164" i="38"/>
  <c r="S143" i="38"/>
  <c r="R147" i="38"/>
  <c r="U148" i="38"/>
  <c r="S141" i="38"/>
  <c r="U139" i="38"/>
  <c r="S129" i="38"/>
  <c r="L128"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O23" i="38"/>
  <c r="S128" i="38"/>
  <c r="N126" i="38"/>
  <c r="T124" i="38"/>
  <c r="Q132" i="38"/>
  <c r="S130" i="38"/>
  <c r="P134"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O17" i="38"/>
  <c r="L16" i="38"/>
  <c r="L23" i="38"/>
  <c r="R16" i="38"/>
  <c r="U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T25" i="38"/>
  <c r="Q24" i="38"/>
  <c r="T22" i="38"/>
  <c r="N19" i="38"/>
  <c r="M18" i="38"/>
  <c r="O16" i="38"/>
  <c r="M23" i="38"/>
  <c r="R23"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O94" i="38"/>
  <c r="L95" i="38"/>
  <c r="R90" i="38"/>
  <c r="S91" i="38"/>
  <c r="M35" i="38"/>
  <c r="P32" i="38"/>
  <c r="L33" i="38"/>
  <c r="L31" i="38"/>
  <c r="O29" i="38"/>
  <c r="R26" i="38"/>
  <c r="K25" i="38"/>
  <c r="M22" i="38"/>
  <c r="N20" i="38"/>
  <c r="T18" i="38"/>
  <c r="Q17" i="38"/>
  <c r="M561" i="38"/>
  <c r="M560" i="38" s="1"/>
  <c r="P520" i="38"/>
  <c r="K451" i="38"/>
  <c r="U438" i="38"/>
  <c r="U435" i="38" s="1"/>
  <c r="N434" i="38"/>
  <c r="N432" i="38" s="1"/>
  <c r="T423" i="38"/>
  <c r="Q422" i="38"/>
  <c r="S411" i="38"/>
  <c r="P403" i="38"/>
  <c r="M400" i="38"/>
  <c r="O392" i="38"/>
  <c r="L390" i="38"/>
  <c r="R341" i="38"/>
  <c r="K339" i="38"/>
  <c r="U335" i="38"/>
  <c r="N316" i="38"/>
  <c r="T247" i="38"/>
  <c r="Q231" i="38"/>
  <c r="S222" i="38"/>
  <c r="P220" i="38"/>
  <c r="M211" i="38"/>
  <c r="O196" i="38"/>
  <c r="L195" i="38"/>
  <c r="R167" i="38"/>
  <c r="K166" i="38"/>
  <c r="U152" i="38"/>
  <c r="N138" i="38"/>
  <c r="T135" i="38"/>
  <c r="Q123" i="38"/>
  <c r="R96" i="38"/>
  <c r="K88" i="38"/>
  <c r="U70" i="38"/>
  <c r="N68" i="38"/>
  <c r="T53" i="38"/>
  <c r="Q45" i="38"/>
  <c r="S37" i="38"/>
  <c r="P28" i="38"/>
  <c r="T14" i="38"/>
  <c r="L561" i="38"/>
  <c r="L560" i="38" s="1"/>
  <c r="S520" i="38"/>
  <c r="N451" i="38"/>
  <c r="T438" i="38"/>
  <c r="Q434" i="38"/>
  <c r="Q432" i="38" s="1"/>
  <c r="S423" i="38"/>
  <c r="P422" i="38"/>
  <c r="M414" i="38"/>
  <c r="O403" i="38"/>
  <c r="L400" i="38"/>
  <c r="R392" i="38"/>
  <c r="K390" i="38"/>
  <c r="U341" i="38"/>
  <c r="N339" i="38"/>
  <c r="T335" i="38"/>
  <c r="Q316" i="38"/>
  <c r="S247" i="38"/>
  <c r="P231" i="38"/>
  <c r="M228" i="38"/>
  <c r="O220" i="38"/>
  <c r="L211" i="38"/>
  <c r="R196" i="38"/>
  <c r="K195" i="38"/>
  <c r="U167" i="38"/>
  <c r="N166" i="38"/>
  <c r="T152" i="38"/>
  <c r="Q138" i="38"/>
  <c r="S135" i="38"/>
  <c r="P123" i="38"/>
  <c r="M121" i="38"/>
  <c r="R88" i="38"/>
  <c r="K83" i="38"/>
  <c r="U68" i="38"/>
  <c r="N65" i="38"/>
  <c r="N222" i="38"/>
  <c r="P169" i="38"/>
  <c r="K154" i="38"/>
  <c r="N136" i="38"/>
  <c r="Q121" i="38"/>
  <c r="S83" i="38"/>
  <c r="L70" i="38"/>
  <c r="S53" i="38"/>
  <c r="P45" i="38"/>
  <c r="M42" i="38"/>
  <c r="O28" i="38"/>
  <c r="S561" i="38"/>
  <c r="S560" i="38" s="1"/>
  <c r="P547" i="38"/>
  <c r="U451" i="38"/>
  <c r="N448" i="38"/>
  <c r="T434" i="38"/>
  <c r="Q431" i="38"/>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R561" i="38"/>
  <c r="R560" i="38" s="1"/>
  <c r="K547" i="38"/>
  <c r="T451" i="38"/>
  <c r="Q448" i="38"/>
  <c r="S434" i="38"/>
  <c r="S432" i="38" s="1"/>
  <c r="P431" i="38"/>
  <c r="M423" i="38"/>
  <c r="O414" i="38"/>
  <c r="L411" i="38"/>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K14" i="38"/>
  <c r="R586" i="38"/>
  <c r="S586" i="38"/>
  <c r="N45" i="38"/>
  <c r="O586" i="38"/>
  <c r="O581" i="38" s="1"/>
  <c r="T211" i="38"/>
  <c r="M167" i="38"/>
  <c r="L152" i="38"/>
  <c r="K135" i="38"/>
  <c r="Q96" i="38"/>
  <c r="O83" i="38"/>
  <c r="Q68" i="38"/>
  <c r="O53" i="38"/>
  <c r="L45" i="38"/>
  <c r="R37" i="38"/>
  <c r="K28" i="38"/>
  <c r="O561" i="38"/>
  <c r="O560" i="38" s="1"/>
  <c r="L547" i="38"/>
  <c r="Q451" i="38"/>
  <c r="S438" i="38"/>
  <c r="P434" i="38"/>
  <c r="P432" i="38" s="1"/>
  <c r="M431" i="38"/>
  <c r="M424" i="38" s="1"/>
  <c r="O422" i="38"/>
  <c r="L414" i="38"/>
  <c r="R403" i="38"/>
  <c r="K400" i="38"/>
  <c r="U392" i="38"/>
  <c r="N390" i="38"/>
  <c r="T341" i="38"/>
  <c r="Q339" i="38"/>
  <c r="S335" i="38"/>
  <c r="P316" i="38"/>
  <c r="M271" i="38"/>
  <c r="O231" i="38"/>
  <c r="L228" i="38"/>
  <c r="R220" i="38"/>
  <c r="K211" i="38"/>
  <c r="U196" i="38"/>
  <c r="N195" i="38"/>
  <c r="T167" i="38"/>
  <c r="Q166" i="38"/>
  <c r="S152" i="38"/>
  <c r="P138" i="38"/>
  <c r="M136" i="38"/>
  <c r="O123" i="38"/>
  <c r="L121" i="38"/>
  <c r="U88" i="38"/>
  <c r="N83" i="38"/>
  <c r="T68" i="38"/>
  <c r="Q65" i="38"/>
  <c r="S45" i="38"/>
  <c r="P42" i="38"/>
  <c r="M37" i="38"/>
  <c r="N561" i="38"/>
  <c r="N560" i="38" s="1"/>
  <c r="U520" i="38"/>
  <c r="P451" i="38"/>
  <c r="M448" i="38"/>
  <c r="O434" i="38"/>
  <c r="L431" i="38"/>
  <c r="R422" i="38"/>
  <c r="K414" i="38"/>
  <c r="U403" i="38"/>
  <c r="N400" i="38"/>
  <c r="T392" i="38"/>
  <c r="Q390" i="38"/>
  <c r="S341" i="38"/>
  <c r="P339" i="38"/>
  <c r="M338" i="38"/>
  <c r="O316" i="38"/>
  <c r="L271" i="38"/>
  <c r="R231" i="38"/>
  <c r="K228" i="38"/>
  <c r="U220" i="38"/>
  <c r="N211" i="38"/>
  <c r="T196" i="38"/>
  <c r="Q195" i="38"/>
  <c r="S167" i="38"/>
  <c r="P166" i="38"/>
  <c r="M154" i="38"/>
  <c r="O138" i="38"/>
  <c r="L136" i="38"/>
  <c r="R123" i="38"/>
  <c r="K121" i="38"/>
  <c r="T88" i="38"/>
  <c r="Q83" i="38"/>
  <c r="S68" i="38"/>
  <c r="P65" i="38"/>
  <c r="M53" i="38"/>
  <c r="O42" i="38"/>
  <c r="L37" i="38"/>
  <c r="O14" i="38"/>
  <c r="T586" i="38"/>
  <c r="U586" i="38"/>
  <c r="N586" i="38"/>
  <c r="U53" i="38"/>
  <c r="Q28" i="38"/>
  <c r="P586" i="38"/>
  <c r="Q203" i="38"/>
  <c r="R166" i="38"/>
  <c r="U138" i="38"/>
  <c r="T123" i="38"/>
  <c r="M96" i="38"/>
  <c r="T70" i="38"/>
  <c r="M68" i="38"/>
  <c r="K53" i="38"/>
  <c r="U42" i="38"/>
  <c r="N37" i="38"/>
  <c r="M14" i="38"/>
  <c r="K561" i="38"/>
  <c r="K560" i="38" s="1"/>
  <c r="R520" i="38"/>
  <c r="M451" i="38"/>
  <c r="O438" i="38"/>
  <c r="L434" i="38"/>
  <c r="L432" i="38" s="1"/>
  <c r="R423" i="38"/>
  <c r="K422" i="38"/>
  <c r="U411" i="38"/>
  <c r="N403" i="38"/>
  <c r="T395" i="38"/>
  <c r="Q392" i="38"/>
  <c r="S385" i="38"/>
  <c r="P341" i="38"/>
  <c r="M339" i="38"/>
  <c r="O335" i="38"/>
  <c r="L316" i="38"/>
  <c r="R247" i="38"/>
  <c r="K231" i="38"/>
  <c r="U222" i="38"/>
  <c r="N220" i="38"/>
  <c r="T203" i="38"/>
  <c r="Q196" i="38"/>
  <c r="S169" i="38"/>
  <c r="P167" i="38"/>
  <c r="M166" i="38"/>
  <c r="O152" i="38"/>
  <c r="L138" i="38"/>
  <c r="R135" i="38"/>
  <c r="K123" i="38"/>
  <c r="T96" i="38"/>
  <c r="Q88" i="38"/>
  <c r="S70" i="38"/>
  <c r="P68" i="38"/>
  <c r="M65" i="38"/>
  <c r="O45" i="38"/>
  <c r="L42" i="38"/>
  <c r="R28" i="38"/>
  <c r="S547" i="38"/>
  <c r="Q520" i="38"/>
  <c r="L451" i="38"/>
  <c r="R438" i="38"/>
  <c r="R435" i="38" s="1"/>
  <c r="K434" i="38"/>
  <c r="K432" i="38" s="1"/>
  <c r="U423" i="38"/>
  <c r="N422" i="38"/>
  <c r="T411" i="38"/>
  <c r="Q403" i="38"/>
  <c r="S395" i="38"/>
  <c r="P392" i="38"/>
  <c r="M390" i="38"/>
  <c r="O341" i="38"/>
  <c r="L339" i="38"/>
  <c r="R335" i="38"/>
  <c r="K316" i="38"/>
  <c r="U247" i="38"/>
  <c r="N231" i="38"/>
  <c r="T222" i="38"/>
  <c r="Q220" i="38"/>
  <c r="S203" i="38"/>
  <c r="P196" i="38"/>
  <c r="M195" i="38"/>
  <c r="O167" i="38"/>
  <c r="L166" i="38"/>
  <c r="R152" i="38"/>
  <c r="K138" i="38"/>
  <c r="U135" i="38"/>
  <c r="N123" i="38"/>
  <c r="S96" i="38"/>
  <c r="P88" i="38"/>
  <c r="M83" i="38"/>
  <c r="O68" i="38"/>
  <c r="L65" i="38"/>
  <c r="R45" i="38"/>
  <c r="K42" i="38"/>
  <c r="U28" i="38"/>
  <c r="S14" i="38"/>
  <c r="L586" i="38"/>
  <c r="M586" i="38"/>
  <c r="Q586" i="38"/>
  <c r="K68" i="38"/>
  <c r="T37" i="38"/>
  <c r="R14" i="38"/>
  <c r="Q32" i="38"/>
  <c r="S195" i="38"/>
  <c r="O154" i="38"/>
  <c r="R136" i="38"/>
  <c r="U121" i="38"/>
  <c r="N88" i="38"/>
  <c r="P70" i="38"/>
  <c r="R65" i="38"/>
  <c r="T45" i="38"/>
  <c r="Q42" i="38"/>
  <c r="S28" i="38"/>
  <c r="Q14" i="38"/>
  <c r="T547" i="38"/>
  <c r="N520" i="38"/>
  <c r="R448" i="38"/>
  <c r="K438" i="38"/>
  <c r="K435" i="38" s="1"/>
  <c r="U431" i="38"/>
  <c r="N423" i="38"/>
  <c r="T414" i="38"/>
  <c r="Q411" i="38"/>
  <c r="S400" i="38"/>
  <c r="P395" i="38"/>
  <c r="M392" i="38"/>
  <c r="O385" i="38"/>
  <c r="L341" i="38"/>
  <c r="R338" i="38"/>
  <c r="K335" i="38"/>
  <c r="U271" i="38"/>
  <c r="N247" i="38"/>
  <c r="T228" i="38"/>
  <c r="Q222" i="38"/>
  <c r="S211" i="38"/>
  <c r="P203" i="38"/>
  <c r="M196" i="38"/>
  <c r="O169" i="38"/>
  <c r="L167" i="38"/>
  <c r="R154" i="38"/>
  <c r="K152" i="38"/>
  <c r="U136" i="38"/>
  <c r="N135" i="38"/>
  <c r="T121" i="38"/>
  <c r="P96" i="38"/>
  <c r="M88" i="38"/>
  <c r="O70" i="38"/>
  <c r="L68" i="38"/>
  <c r="R53" i="38"/>
  <c r="K45" i="38"/>
  <c r="U37" i="38"/>
  <c r="N28" i="38"/>
  <c r="O547" i="38"/>
  <c r="M520" i="38"/>
  <c r="U448" i="38"/>
  <c r="N438" i="38"/>
  <c r="T431" i="38"/>
  <c r="Q423" i="38"/>
  <c r="S414" i="38"/>
  <c r="P411" i="38"/>
  <c r="M403" i="38"/>
  <c r="O395" i="38"/>
  <c r="L392" i="38"/>
  <c r="R385" i="38"/>
  <c r="K341" i="38"/>
  <c r="U338" i="38"/>
  <c r="N335" i="38"/>
  <c r="T271" i="38"/>
  <c r="Q247" i="38"/>
  <c r="S228" i="38"/>
  <c r="P222" i="38"/>
  <c r="M220" i="38"/>
  <c r="O203" i="38"/>
  <c r="L196" i="38"/>
  <c r="R169" i="38"/>
  <c r="K167" i="38"/>
  <c r="U154" i="38"/>
  <c r="N152" i="38"/>
  <c r="T136" i="38"/>
  <c r="Q135" i="38"/>
  <c r="S121" i="38"/>
  <c r="O96" i="38"/>
  <c r="L88" i="38"/>
  <c r="R70" i="38"/>
  <c r="R21" i="38"/>
  <c r="Q21" i="38"/>
  <c r="M21" i="38"/>
  <c r="L21" i="38"/>
  <c r="N21" i="38"/>
  <c r="U21" i="38"/>
  <c r="T21" i="38"/>
  <c r="P21" i="38"/>
  <c r="K582" i="38"/>
  <c r="K586" i="38"/>
  <c r="U14" i="38"/>
  <c r="N27" i="38"/>
  <c r="O21" i="38"/>
  <c r="S21" i="38"/>
  <c r="U36" i="38"/>
  <c r="D34" i="27"/>
  <c r="D51" i="27" s="1"/>
  <c r="F19" i="8"/>
  <c r="G19" i="8" s="1"/>
  <c r="K29" i="38" s="1"/>
  <c r="F18" i="8"/>
  <c r="G18" i="8" s="1"/>
  <c r="K27" i="38" s="1"/>
  <c r="R337" i="38" l="1"/>
  <c r="K439" i="38"/>
  <c r="R546" i="38"/>
  <c r="P435" i="38"/>
  <c r="U581" i="38"/>
  <c r="S439" i="38"/>
  <c r="P581" i="38"/>
  <c r="O435" i="38"/>
  <c r="Q408" i="38"/>
  <c r="Q407" i="38" s="1"/>
  <c r="M581" i="38"/>
  <c r="O384" i="38"/>
  <c r="N519" i="38"/>
  <c r="S581" i="38"/>
  <c r="U432" i="38"/>
  <c r="N435" i="38"/>
  <c r="Q546" i="38"/>
  <c r="U439" i="38"/>
  <c r="K315" i="38"/>
  <c r="M439" i="38"/>
  <c r="N439" i="38"/>
  <c r="W27" i="38"/>
  <c r="Y27" i="38" s="1"/>
  <c r="AL27" i="38" s="1"/>
  <c r="E27" i="38"/>
  <c r="F27" i="38" s="1"/>
  <c r="X29" i="38"/>
  <c r="E29" i="38"/>
  <c r="F29" i="38" s="1"/>
  <c r="T435" i="38"/>
  <c r="K450" i="38"/>
  <c r="K449" i="38" s="1"/>
  <c r="M408" i="38"/>
  <c r="M407" i="38" s="1"/>
  <c r="S435" i="38"/>
  <c r="O519" i="38"/>
  <c r="Q435" i="38"/>
  <c r="T204" i="38"/>
  <c r="S408" i="38"/>
  <c r="S407" i="38" s="1"/>
  <c r="P394" i="38"/>
  <c r="P331" i="38"/>
  <c r="P330" i="38" s="1"/>
  <c r="T197" i="38"/>
  <c r="K204" i="38"/>
  <c r="T413" i="38"/>
  <c r="R432" i="38"/>
  <c r="L435" i="38"/>
  <c r="P340" i="38"/>
  <c r="T450" i="38"/>
  <c r="T449" i="38" s="1"/>
  <c r="T315" i="38"/>
  <c r="O315" i="38"/>
  <c r="T340" i="38"/>
  <c r="U340" i="38"/>
  <c r="S424" i="38"/>
  <c r="Q204" i="38"/>
  <c r="L408" i="38"/>
  <c r="L407" i="38" s="1"/>
  <c r="R315" i="38"/>
  <c r="T404" i="38"/>
  <c r="R404" i="38"/>
  <c r="M519" i="38"/>
  <c r="L581" i="38"/>
  <c r="T581" i="38"/>
  <c r="P424" i="38"/>
  <c r="K546" i="38"/>
  <c r="K545" i="38" s="1"/>
  <c r="Q519" i="38"/>
  <c r="U519" i="38"/>
  <c r="Q424" i="38"/>
  <c r="L87" i="38"/>
  <c r="L86" i="38" s="1"/>
  <c r="S413" i="38"/>
  <c r="U270" i="38"/>
  <c r="R246" i="38"/>
  <c r="U213" i="38"/>
  <c r="M221" i="38"/>
  <c r="S246" i="38"/>
  <c r="U315" i="38"/>
  <c r="U230" i="38"/>
  <c r="M331" i="38"/>
  <c r="M330" i="38" s="1"/>
  <c r="R168" i="38"/>
  <c r="S204" i="38"/>
  <c r="K122" i="38"/>
  <c r="P413" i="38"/>
  <c r="L69" i="38"/>
  <c r="L204" i="38"/>
  <c r="L168" i="38"/>
  <c r="K246" i="38"/>
  <c r="N340" i="38"/>
  <c r="P221" i="38"/>
  <c r="O69" i="38"/>
  <c r="Q213" i="38"/>
  <c r="O122" i="38"/>
  <c r="M270" i="38"/>
  <c r="K168" i="38"/>
  <c r="S213" i="38"/>
  <c r="M340" i="38"/>
  <c r="R197" i="38"/>
  <c r="P246" i="38"/>
  <c r="Q221" i="38"/>
  <c r="P69" i="38"/>
  <c r="S384" i="38"/>
  <c r="K197" i="38"/>
  <c r="R194" i="38"/>
  <c r="N337" i="38"/>
  <c r="O213" i="38"/>
  <c r="R230" i="38"/>
  <c r="R204" i="38"/>
  <c r="K194" i="38"/>
  <c r="N197" i="38"/>
  <c r="R439" i="38"/>
  <c r="L315" i="38"/>
  <c r="P450" i="38"/>
  <c r="P449" i="38" s="1"/>
  <c r="U450" i="38"/>
  <c r="U449" i="38" s="1"/>
  <c r="Q315" i="38"/>
  <c r="P519" i="38"/>
  <c r="R450" i="38"/>
  <c r="R449" i="38" s="1"/>
  <c r="L450" i="38"/>
  <c r="L449" i="38" s="1"/>
  <c r="S450" i="38"/>
  <c r="S449" i="38" s="1"/>
  <c r="U153" i="38"/>
  <c r="Q246" i="38"/>
  <c r="O546" i="38"/>
  <c r="O545" i="38" s="1"/>
  <c r="N230" i="38"/>
  <c r="S168" i="38"/>
  <c r="O331" i="38"/>
  <c r="O330" i="38" s="1"/>
  <c r="U87" i="38"/>
  <c r="U86" i="38" s="1"/>
  <c r="N194" i="38"/>
  <c r="L197" i="38"/>
  <c r="S230" i="38"/>
  <c r="P546" i="38"/>
  <c r="P545" i="38" s="1"/>
  <c r="N221" i="38"/>
  <c r="M204" i="38"/>
  <c r="R340" i="38"/>
  <c r="N424" i="38"/>
  <c r="L439" i="38"/>
  <c r="N546" i="38"/>
  <c r="N545" i="38" s="1"/>
  <c r="U546" i="38"/>
  <c r="U545" i="38" s="1"/>
  <c r="P315" i="38"/>
  <c r="T137" i="38"/>
  <c r="O197" i="38"/>
  <c r="K340" i="38"/>
  <c r="T424" i="38"/>
  <c r="N87" i="38"/>
  <c r="N86" i="38" s="1"/>
  <c r="L137" i="38"/>
  <c r="U221" i="38"/>
  <c r="M450" i="38"/>
  <c r="M449" i="38" s="1"/>
  <c r="T69" i="38"/>
  <c r="L424" i="38"/>
  <c r="P137" i="38"/>
  <c r="Q450" i="38"/>
  <c r="Q449" i="38" s="1"/>
  <c r="P270" i="38"/>
  <c r="T331" i="38"/>
  <c r="T330" i="38" s="1"/>
  <c r="N450" i="38"/>
  <c r="N449" i="38" s="1"/>
  <c r="T246" i="38"/>
  <c r="M197" i="38"/>
  <c r="T230" i="38"/>
  <c r="M546" i="38"/>
  <c r="M545" i="38" s="1"/>
  <c r="T213" i="38"/>
  <c r="O439" i="38"/>
  <c r="O424" i="38"/>
  <c r="Q340" i="38"/>
  <c r="T439" i="38"/>
  <c r="M213" i="38"/>
  <c r="T270" i="38"/>
  <c r="P408" i="38"/>
  <c r="P407" i="38" s="1"/>
  <c r="N246" i="38"/>
  <c r="L340" i="38"/>
  <c r="U424" i="38"/>
  <c r="T546" i="38"/>
  <c r="T545" i="38" s="1"/>
  <c r="Q581" i="38"/>
  <c r="O340" i="38"/>
  <c r="S546" i="38"/>
  <c r="S545" i="38" s="1"/>
  <c r="R519" i="38"/>
  <c r="N581" i="38"/>
  <c r="S340" i="38"/>
  <c r="O432" i="38"/>
  <c r="O230" i="38"/>
  <c r="L546" i="38"/>
  <c r="L545" i="38" s="1"/>
  <c r="R581" i="38"/>
  <c r="S315" i="38"/>
  <c r="Q439" i="38"/>
  <c r="T432" i="38"/>
  <c r="P230" i="38"/>
  <c r="S519" i="38"/>
  <c r="P213" i="38"/>
  <c r="N315" i="38"/>
  <c r="O450" i="38"/>
  <c r="O449" i="38" s="1"/>
  <c r="K519" i="38"/>
  <c r="K408" i="38"/>
  <c r="K407" i="38" s="1"/>
  <c r="M435" i="38"/>
  <c r="L519" i="38"/>
  <c r="O404" i="38"/>
  <c r="S378" i="38"/>
  <c r="L404" i="38"/>
  <c r="S13" i="38"/>
  <c r="U337" i="38"/>
  <c r="O394" i="38"/>
  <c r="M87" i="38"/>
  <c r="M86" i="38" s="1"/>
  <c r="O168" i="38"/>
  <c r="S69" i="38"/>
  <c r="N213" i="38"/>
  <c r="U137" i="38"/>
  <c r="R213" i="38"/>
  <c r="L413" i="38"/>
  <c r="M246" i="38"/>
  <c r="L394" i="38"/>
  <c r="P168" i="38"/>
  <c r="Q230" i="38"/>
  <c r="K270" i="38"/>
  <c r="R270" i="38"/>
  <c r="L230" i="38"/>
  <c r="L213" i="38"/>
  <c r="S270" i="38"/>
  <c r="P404" i="38"/>
  <c r="N404" i="38"/>
  <c r="O13" i="38"/>
  <c r="S111" i="38"/>
  <c r="S194" i="38"/>
  <c r="Q87" i="38"/>
  <c r="Q86" i="38" s="1"/>
  <c r="N69" i="38"/>
  <c r="Q111" i="38"/>
  <c r="M168" i="38"/>
  <c r="L246" i="38"/>
  <c r="U197" i="38"/>
  <c r="O246" i="38"/>
  <c r="U168" i="38"/>
  <c r="Q331" i="38"/>
  <c r="Q330" i="38" s="1"/>
  <c r="K111" i="38"/>
  <c r="P111" i="38"/>
  <c r="Q137" i="38"/>
  <c r="R69" i="38"/>
  <c r="R384" i="38"/>
  <c r="T111" i="38"/>
  <c r="P197" i="38"/>
  <c r="U111" i="38"/>
  <c r="S197" i="38"/>
  <c r="U246" i="38"/>
  <c r="K230" i="38"/>
  <c r="T394" i="38"/>
  <c r="Q197" i="38"/>
  <c r="N204" i="38"/>
  <c r="L270" i="38"/>
  <c r="L111" i="38"/>
  <c r="N168" i="38"/>
  <c r="O204" i="38"/>
  <c r="Q270" i="38"/>
  <c r="M111" i="38"/>
  <c r="U69" i="38"/>
  <c r="P204" i="38"/>
  <c r="N270" i="38"/>
  <c r="U204" i="38"/>
  <c r="O270" i="38"/>
  <c r="K213" i="38"/>
  <c r="M315" i="38"/>
  <c r="R408" i="38"/>
  <c r="R407" i="38" s="1"/>
  <c r="M230" i="38"/>
  <c r="L263" i="38"/>
  <c r="M404" i="38"/>
  <c r="Q263" i="38"/>
  <c r="R13" i="38"/>
  <c r="K413" i="38"/>
  <c r="K412" i="38" s="1"/>
  <c r="S137" i="38"/>
  <c r="U194" i="38"/>
  <c r="Q337" i="38"/>
  <c r="K394" i="38"/>
  <c r="P122" i="38"/>
  <c r="N238" i="38"/>
  <c r="Q404" i="38"/>
  <c r="S404" i="38"/>
  <c r="T87" i="38"/>
  <c r="T86" i="38" s="1"/>
  <c r="O137" i="38"/>
  <c r="Q194" i="38"/>
  <c r="M337" i="38"/>
  <c r="S394" i="38"/>
  <c r="N384" i="38"/>
  <c r="R87" i="38"/>
  <c r="R86" i="38" s="1"/>
  <c r="K153" i="38"/>
  <c r="K87" i="38"/>
  <c r="K86" i="38" s="1"/>
  <c r="N137" i="38"/>
  <c r="L194" i="38"/>
  <c r="S221" i="38"/>
  <c r="Q38" i="38"/>
  <c r="R76" i="38"/>
  <c r="Q413" i="38"/>
  <c r="P13" i="38"/>
  <c r="N111" i="38"/>
  <c r="L153" i="38"/>
  <c r="M63" i="38"/>
  <c r="S38" i="38"/>
  <c r="P38" i="38"/>
  <c r="Q545" i="38"/>
  <c r="Q168" i="38"/>
  <c r="K221" i="38"/>
  <c r="R413" i="38"/>
  <c r="M137" i="38"/>
  <c r="T168" i="38"/>
  <c r="R221" i="38"/>
  <c r="M122" i="38"/>
  <c r="T153" i="38"/>
  <c r="R545" i="38"/>
  <c r="P63" i="38"/>
  <c r="U63" i="38"/>
  <c r="N63" i="38"/>
  <c r="R331" i="38"/>
  <c r="R330" i="38" s="1"/>
  <c r="P263" i="38"/>
  <c r="R263" i="38"/>
  <c r="K238" i="38"/>
  <c r="K378" i="38"/>
  <c r="R378" i="38"/>
  <c r="U528" i="38"/>
  <c r="S528" i="38"/>
  <c r="L528" i="38"/>
  <c r="S563" i="38"/>
  <c r="Q502" i="38"/>
  <c r="Q501" i="38" s="1"/>
  <c r="P528" i="38"/>
  <c r="O563" i="38"/>
  <c r="T528" i="38"/>
  <c r="T518" i="38" s="1"/>
  <c r="T122" i="38"/>
  <c r="K581" i="38"/>
  <c r="O153" i="38"/>
  <c r="P87" i="38"/>
  <c r="P86" i="38" s="1"/>
  <c r="K137" i="38"/>
  <c r="M194" i="38"/>
  <c r="T221" i="38"/>
  <c r="M13" i="38"/>
  <c r="O111" i="38"/>
  <c r="Q153" i="38"/>
  <c r="M413" i="38"/>
  <c r="T13" i="38"/>
  <c r="O38" i="38"/>
  <c r="L38" i="38"/>
  <c r="S76" i="38"/>
  <c r="O194" i="38"/>
  <c r="K337" i="38"/>
  <c r="M394" i="38"/>
  <c r="U122" i="38"/>
  <c r="M384" i="38"/>
  <c r="P384" i="38"/>
  <c r="S87" i="38"/>
  <c r="S86" i="38" s="1"/>
  <c r="T194" i="38"/>
  <c r="P337" i="38"/>
  <c r="N394" i="38"/>
  <c r="R38" i="38"/>
  <c r="K76" i="38"/>
  <c r="S337" i="38"/>
  <c r="U394" i="38"/>
  <c r="Q69" i="38"/>
  <c r="U384" i="38"/>
  <c r="L76" i="38"/>
  <c r="Q76" i="38"/>
  <c r="O63" i="38"/>
  <c r="K331" i="38"/>
  <c r="K330" i="38" s="1"/>
  <c r="U331" i="38"/>
  <c r="U330" i="38" s="1"/>
  <c r="L331" i="38"/>
  <c r="L330" i="38" s="1"/>
  <c r="U263" i="38"/>
  <c r="P238" i="38"/>
  <c r="S331" i="38"/>
  <c r="S330" i="38" s="1"/>
  <c r="U238" i="38"/>
  <c r="N331" i="38"/>
  <c r="N330" i="38" s="1"/>
  <c r="L378" i="38"/>
  <c r="M378" i="38"/>
  <c r="U404" i="38"/>
  <c r="T408" i="38"/>
  <c r="T407" i="38" s="1"/>
  <c r="K404" i="38"/>
  <c r="O378" i="38"/>
  <c r="T563" i="38"/>
  <c r="Q528" i="38"/>
  <c r="N502" i="38"/>
  <c r="N501" i="38" s="1"/>
  <c r="U502" i="38"/>
  <c r="U501" i="38" s="1"/>
  <c r="M502" i="38"/>
  <c r="M501" i="38" s="1"/>
  <c r="R502" i="38"/>
  <c r="R501" i="38" s="1"/>
  <c r="M153" i="38"/>
  <c r="N153" i="38"/>
  <c r="Q122" i="38"/>
  <c r="T63" i="38"/>
  <c r="R63" i="38"/>
  <c r="N413" i="38"/>
  <c r="T76" i="38"/>
  <c r="U413" i="38"/>
  <c r="L13" i="38"/>
  <c r="R111" i="38"/>
  <c r="P153" i="38"/>
  <c r="L63" i="38"/>
  <c r="Q63" i="38"/>
  <c r="T38" i="38"/>
  <c r="L122" i="38"/>
  <c r="S153" i="38"/>
  <c r="O221" i="38"/>
  <c r="M38" i="38"/>
  <c r="N76" i="38"/>
  <c r="L238" i="38"/>
  <c r="M238" i="38"/>
  <c r="S238" i="38"/>
  <c r="O263" i="38"/>
  <c r="T238" i="38"/>
  <c r="T263" i="38"/>
  <c r="R238" i="38"/>
  <c r="P378" i="38"/>
  <c r="O408" i="38"/>
  <c r="O407" i="38" s="1"/>
  <c r="Q378" i="38"/>
  <c r="O502" i="38"/>
  <c r="O501" i="38" s="1"/>
  <c r="L502" i="38"/>
  <c r="L501" i="38" s="1"/>
  <c r="K563" i="38"/>
  <c r="P502" i="38"/>
  <c r="P501" i="38" s="1"/>
  <c r="P563" i="38"/>
  <c r="K502" i="38"/>
  <c r="K501" i="38" s="1"/>
  <c r="T502" i="38"/>
  <c r="T501" i="38" s="1"/>
  <c r="U563" i="38"/>
  <c r="U13" i="38"/>
  <c r="N13" i="38"/>
  <c r="R153" i="38"/>
  <c r="Q13" i="38"/>
  <c r="N122" i="38"/>
  <c r="R122" i="38"/>
  <c r="L221" i="38"/>
  <c r="O413" i="38"/>
  <c r="K69" i="38"/>
  <c r="S122" i="38"/>
  <c r="K384" i="38"/>
  <c r="P76" i="38"/>
  <c r="U76" i="38"/>
  <c r="S63" i="38"/>
  <c r="L384" i="38"/>
  <c r="O87" i="38"/>
  <c r="O86" i="38" s="1"/>
  <c r="R137" i="38"/>
  <c r="P194" i="38"/>
  <c r="L337" i="38"/>
  <c r="U38" i="38"/>
  <c r="N38" i="38"/>
  <c r="O337" i="38"/>
  <c r="Q394" i="38"/>
  <c r="M69" i="38"/>
  <c r="Q384" i="38"/>
  <c r="M76" i="38"/>
  <c r="K63" i="38"/>
  <c r="T384" i="38"/>
  <c r="T337" i="38"/>
  <c r="R394" i="38"/>
  <c r="K38" i="38"/>
  <c r="O76" i="38"/>
  <c r="O238" i="38"/>
  <c r="K263" i="38"/>
  <c r="N263" i="38"/>
  <c r="Q238" i="38"/>
  <c r="S263" i="38"/>
  <c r="M263" i="38"/>
  <c r="N408" i="38"/>
  <c r="N407" i="38" s="1"/>
  <c r="N378" i="38"/>
  <c r="T378" i="38"/>
  <c r="U408" i="38"/>
  <c r="U407" i="38" s="1"/>
  <c r="U378" i="38"/>
  <c r="M528" i="38"/>
  <c r="O528" i="38"/>
  <c r="M563" i="38"/>
  <c r="S502" i="38"/>
  <c r="S501" i="38" s="1"/>
  <c r="N528" i="38"/>
  <c r="L563" i="38"/>
  <c r="R528" i="38"/>
  <c r="Q563" i="38"/>
  <c r="N563" i="38"/>
  <c r="K528" i="38"/>
  <c r="R563" i="38"/>
  <c r="W21" i="38"/>
  <c r="K21" i="38"/>
  <c r="K13" i="38" s="1"/>
  <c r="E21" i="38"/>
  <c r="D10" i="8"/>
  <c r="D5" i="8" s="1"/>
  <c r="C4" i="27" s="1"/>
  <c r="C14" i="27" s="1"/>
  <c r="D562" i="38"/>
  <c r="N518" i="38" l="1"/>
  <c r="L393" i="38"/>
  <c r="J29" i="38"/>
  <c r="H29" i="38"/>
  <c r="X13" i="38"/>
  <c r="X12" i="38" s="1"/>
  <c r="Y29" i="38"/>
  <c r="AL29" i="38" s="1"/>
  <c r="H27" i="38"/>
  <c r="J27" i="38"/>
  <c r="M393" i="38"/>
  <c r="T212" i="38"/>
  <c r="M212" i="38"/>
  <c r="P518" i="38"/>
  <c r="S518" i="38"/>
  <c r="Q212" i="38"/>
  <c r="L212" i="38"/>
  <c r="O412" i="38"/>
  <c r="U412" i="38"/>
  <c r="K518" i="38"/>
  <c r="O518" i="38"/>
  <c r="Q518" i="38"/>
  <c r="R336" i="38"/>
  <c r="S212" i="38"/>
  <c r="P393" i="38"/>
  <c r="T412" i="38"/>
  <c r="P412" i="38"/>
  <c r="O212" i="38"/>
  <c r="N412" i="38"/>
  <c r="P229" i="38"/>
  <c r="K212" i="38"/>
  <c r="P212" i="38"/>
  <c r="U518" i="38"/>
  <c r="R393" i="38"/>
  <c r="M412" i="38"/>
  <c r="Q393" i="38"/>
  <c r="M336" i="38"/>
  <c r="T393" i="38"/>
  <c r="R518" i="38"/>
  <c r="L412" i="38"/>
  <c r="N212" i="38"/>
  <c r="U212" i="38"/>
  <c r="K229" i="38"/>
  <c r="N393" i="38"/>
  <c r="R412" i="38"/>
  <c r="M229" i="38"/>
  <c r="L229" i="38"/>
  <c r="S336" i="38"/>
  <c r="R212" i="38"/>
  <c r="M518" i="38"/>
  <c r="Q229" i="38"/>
  <c r="L518" i="38"/>
  <c r="Q12" i="38"/>
  <c r="S412" i="38"/>
  <c r="Q412" i="38"/>
  <c r="K110" i="38"/>
  <c r="O393" i="38"/>
  <c r="S12" i="38"/>
  <c r="M110" i="38"/>
  <c r="S110" i="38"/>
  <c r="U336" i="38"/>
  <c r="L336" i="38"/>
  <c r="K12" i="38"/>
  <c r="R12" i="38"/>
  <c r="L110" i="38"/>
  <c r="U110" i="38"/>
  <c r="Q336" i="38"/>
  <c r="T110" i="38"/>
  <c r="O229" i="38"/>
  <c r="O336" i="38"/>
  <c r="P110" i="38"/>
  <c r="T229" i="38"/>
  <c r="Q110" i="38"/>
  <c r="U229" i="38"/>
  <c r="U393" i="38"/>
  <c r="S393" i="38"/>
  <c r="N336" i="38"/>
  <c r="O12" i="38"/>
  <c r="N229" i="38"/>
  <c r="R229" i="38"/>
  <c r="S229" i="38"/>
  <c r="K393" i="38"/>
  <c r="T336" i="38"/>
  <c r="P336" i="38"/>
  <c r="N110" i="38"/>
  <c r="R110" i="38"/>
  <c r="P12" i="38"/>
  <c r="L12" i="38"/>
  <c r="T12" i="38"/>
  <c r="M12" i="38"/>
  <c r="N12" i="38"/>
  <c r="U12" i="38"/>
  <c r="K336" i="38"/>
  <c r="O110" i="38"/>
  <c r="F21" i="38"/>
  <c r="E13" i="38"/>
  <c r="Y21" i="38"/>
  <c r="AL21" i="38" s="1"/>
  <c r="W13" i="38"/>
  <c r="D587" i="38"/>
  <c r="F581" i="38"/>
  <c r="F563" i="38"/>
  <c r="H563" i="38" s="1"/>
  <c r="E562" i="38"/>
  <c r="W12" i="38" l="1"/>
  <c r="Y12" i="38" s="1"/>
  <c r="AL12" i="38" s="1"/>
  <c r="Y13" i="38"/>
  <c r="AL13" i="38" s="1"/>
  <c r="E12" i="38"/>
  <c r="F12" i="38" s="1"/>
  <c r="F13" i="38"/>
  <c r="J21" i="38"/>
  <c r="H21" i="38"/>
  <c r="F562" i="38"/>
  <c r="G562" i="38"/>
  <c r="H581" i="38"/>
  <c r="E587" i="38" l="1"/>
  <c r="F587" i="38" s="1"/>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<sst xmlns="http://schemas.openxmlformats.org/spreadsheetml/2006/main" count="9860" uniqueCount="1810">
  <si>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</si>
  <si>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</si>
  <si>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</si>
  <si>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</si>
  <si>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</si>
  <si>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</si>
  <si>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</si>
  <si>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</si>
  <si>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</si>
  <si>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</si>
  <si>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</si>
  <si>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</si>
  <si>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</si>
  <si>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</si>
  <si>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</si>
  <si>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</si>
  <si>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</si>
  <si>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</si>
  <si>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</si>
  <si>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</si>
  <si>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</si>
  <si>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</si>
  <si>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</si>
  <si>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</si>
  <si>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</si>
  <si>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</si>
  <si>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</si>
  <si>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</si>
  <si>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</si>
  <si>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</si>
  <si>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</si>
  <si>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</si>
  <si>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</si>
  <si>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</si>
  <si>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</si>
  <si>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</si>
  <si>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</si>
  <si>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</si>
  <si>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</si>
  <si>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</si>
  <si>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</si>
  <si>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</si>
  <si>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</si>
  <si>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</si>
  <si>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</si>
  <si>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</si>
  <si>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</si>
  <si>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</si>
  <si>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</si>
  <si>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</si>
  <si>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</si>
  <si>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</si>
  <si>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</si>
  <si>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</si>
  <si>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</si>
  <si>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</si>
  <si>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</si>
  <si>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</si>
  <si>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</si>
  <si>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</si>
  <si>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</si>
  <si>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</si>
  <si>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</si>
  <si>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</si>
  <si>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</si>
  <si>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</si>
  <si>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</si>
  <si>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</si>
  <si>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</si>
  <si>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</si>
  <si>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</si>
  <si>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</si>
  <si>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</si>
  <si>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</si>
  <si>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</si>
  <si>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</si>
  <si>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</si>
  <si>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</si>
  <si>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</si>
  <si>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</si>
  <si>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</si>
  <si>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</si>
  <si>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</si>
  <si>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</si>
  <si>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</si>
  <si>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</si>
  <si>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</si>
  <si>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</si>
  <si>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</si>
  <si>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</si>
  <si>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</si>
  <si>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</si>
  <si>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</si>
  <si>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</si>
  <si>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</si>
  <si>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</si>
  <si>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</si>
  <si>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</si>
  <si>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</si>
  <si>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</si>
  <si>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</si>
  <si>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</si>
  <si>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</si>
  <si>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</si>
  <si>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</si>
  <si>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</si>
  <si>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</si>
  <si>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</si>
  <si>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</si>
  <si>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</si>
  <si>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</si>
  <si>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</si>
  <si>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</si>
  <si>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</si>
  <si>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</si>
  <si>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</si>
  <si>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</si>
  <si>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</si>
  <si>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</si>
  <si>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</si>
  <si>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</si>
  <si>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</si>
  <si>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</si>
  <si>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</si>
  <si>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</si>
  <si>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</si>
  <si>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</si>
  <si>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</si>
  <si>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</si>
  <si>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</si>
  <si>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</si>
  <si>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</si>
  <si>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</si>
  <si>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</si>
  <si>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</si>
  <si>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</si>
  <si>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</si>
  <si>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</si>
  <si>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</si>
  <si>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</si>
  <si>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</si>
  <si>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</si>
  <si>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</si>
  <si>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</si>
  <si>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</si>
  <si>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</si>
  <si>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</si>
  <si>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</si>
  <si>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</si>
  <si>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</si>
  <si>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</si>
  <si>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</si>
  <si>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</si>
  <si>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</si>
  <si>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</si>
  <si>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</si>
  <si>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</si>
  <si>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</si>
  <si>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</si>
  <si>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</si>
  <si>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</si>
  <si>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</si>
  <si>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</si>
  <si>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</si>
  <si>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</si>
  <si>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Presupuesto</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</si>
  <si>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</si>
  <si>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</si>
  <si>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</si>
  <si>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</si>
  <si>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</si>
  <si>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</si>
  <si>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</si>
  <si>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</si>
  <si>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</si>
  <si>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Proyecto</t>
  </si>
  <si>
    <t>Estudiantes</t>
  </si>
  <si>
    <t>Talleres</t>
  </si>
  <si>
    <t>inscripcion a congreso</t>
  </si>
  <si>
    <t>otorgar becas al personal docente de postgrados</t>
  </si>
  <si>
    <t>a.5 Ampliar las áreas recreativas y de estudio para la satisfacción del estudiante de acuerdo al Plan de Desarrollo físico de la Universidad.</t>
  </si>
  <si>
    <t>b.1 Mejorar y optimizar el espacio físico de aulas, laboratorios, talleres y oficinas.</t>
  </si>
  <si>
    <t>a.3 Según sea el caso, se deben realizar las siguientes actividades o procesos: Revisión; actualización; complementación; inclusión del eje de ética; adecuación curricular; reforma del plan de estudio; nueva oferta educativa.</t>
  </si>
  <si>
    <t>b.1 Realizar encuestas de satisfacción de los egresados.</t>
  </si>
  <si>
    <t>c.1 Realizar encuestas del desempeño laboral de los egresados.</t>
  </si>
  <si>
    <t>e.1 Realizar encuestas de satisfacción comunitaria.</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</si>
  <si>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</si>
  <si>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a.2 Impulsar la internacionalización de la Universidad, tomando como primera instancia el escenario Centro Americano del CSUCA.</t>
  </si>
  <si>
    <t>b.1 se fortalecerán, promoverán y adoptarán políticas y practicas transparentes para la rendición de cuentas de las unidades académicas.</t>
  </si>
  <si>
    <t>c.1 Las unidades académicas respectivas participan permanentemente en sus áreas de conocimiento  en evaluaciones para el mejoramiento de la educación superior en el país.</t>
  </si>
  <si>
    <t>c.1 El departamento de Industrias Forestales participara permanentemente en sus áreas del conocimiento  y en evaluaciones para el mejoramiento de la educación superior en el país.</t>
  </si>
  <si>
    <t>b.1  Continuar con practicas transparentes para la rendición de cuentas en Admisiones CURLA.</t>
  </si>
  <si>
    <t>b.1 Coordinación con la Direccion Departamental de Educación para la articulación del nivel medio con el nivel universitario en el Caribe Hondureño.</t>
  </si>
  <si>
    <t>Premios a Estudiantes de Secundaria por PAA</t>
  </si>
  <si>
    <t>b.3 Ejecución de la ruta del desarrollo curricular en las unidades Académicas.</t>
  </si>
  <si>
    <t>c.1 El departemento de silvicultura participará permanentemente en sus áreas de conocimiento  en evaluaciones para el mejoramiento de la educación superior en el país.</t>
  </si>
  <si>
    <t>Incripcion a cusros</t>
  </si>
  <si>
    <t>Investigación</t>
  </si>
  <si>
    <t>a.1 Diseñar un plan de capacitación para todos los recursos humanos.</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</si>
  <si>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</si>
  <si>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</si>
  <si>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</si>
  <si>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</si>
  <si>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</si>
  <si>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</si>
  <si>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</si>
  <si>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</si>
  <si>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</si>
  <si>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</si>
  <si>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</si>
  <si>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</si>
  <si>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</si>
  <si>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</si>
  <si>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</si>
  <si>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</si>
  <si>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</si>
  <si>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</si>
  <si>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</si>
  <si>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</si>
  <si>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</si>
  <si>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</si>
  <si>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</si>
  <si>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</si>
  <si>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</si>
  <si>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</si>
  <si>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</si>
  <si>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</si>
  <si>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</si>
  <si>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</si>
  <si>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</si>
  <si>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</si>
  <si>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</si>
  <si>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</si>
  <si>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</si>
  <si>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</si>
  <si>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</si>
  <si>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</si>
  <si>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</si>
  <si>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</si>
  <si>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</si>
  <si>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</si>
  <si>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</si>
  <si>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</si>
  <si>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</si>
  <si>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</si>
  <si>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</si>
  <si>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</si>
  <si>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</si>
  <si>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</si>
  <si>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</si>
  <si>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</si>
  <si>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</si>
  <si>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</si>
  <si>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</si>
  <si>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</si>
  <si>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</si>
  <si>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</si>
  <si>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</si>
  <si>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</si>
  <si>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</si>
  <si>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</si>
  <si>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</si>
  <si>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</si>
  <si>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</si>
  <si>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</si>
  <si>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</si>
  <si>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</si>
  <si>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</si>
  <si>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</si>
  <si>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</si>
  <si>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</si>
  <si>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</si>
  <si>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</si>
  <si>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</si>
  <si>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</si>
  <si>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</si>
  <si>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</si>
  <si>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</si>
  <si>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</si>
  <si>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</si>
  <si>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</si>
  <si>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</si>
  <si>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</si>
  <si>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</si>
  <si>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</si>
  <si>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</si>
  <si>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</si>
  <si>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</si>
  <si>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</si>
  <si>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</si>
  <si>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</si>
  <si>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</si>
  <si>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</si>
  <si>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</si>
  <si>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</si>
  <si>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</si>
  <si>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</si>
  <si>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</si>
  <si>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</si>
  <si>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</si>
  <si>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</si>
  <si>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</si>
  <si>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</si>
  <si>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</si>
  <si>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</si>
  <si>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</si>
  <si>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</si>
  <si>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</si>
  <si>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</si>
  <si>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</si>
  <si>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</si>
  <si>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</si>
  <si>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</si>
  <si>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</si>
  <si>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</si>
  <si>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</si>
  <si>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</si>
  <si>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</si>
  <si>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</si>
  <si>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</si>
  <si>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</si>
  <si>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</si>
  <si>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</si>
  <si>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</si>
  <si>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</si>
  <si>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</si>
  <si>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</si>
  <si>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</si>
  <si>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</si>
  <si>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</si>
  <si>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</si>
  <si>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</si>
  <si>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</si>
  <si>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</si>
  <si>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</si>
  <si>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</si>
  <si>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</si>
  <si>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</si>
  <si>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</si>
  <si>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</si>
  <si>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</si>
  <si>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</si>
  <si>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</si>
  <si>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</si>
  <si>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</si>
  <si>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</si>
  <si>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</si>
  <si>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</si>
  <si>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</si>
  <si>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</si>
  <si>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</si>
  <si>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</si>
  <si>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</si>
  <si>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</si>
  <si>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</si>
  <si>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</si>
  <si>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</si>
  <si>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</si>
  <si>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</si>
  <si>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</si>
  <si>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</si>
  <si>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</si>
  <si>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</si>
  <si>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</si>
  <si>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</si>
  <si>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</si>
  <si>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</si>
  <si>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</si>
  <si>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</si>
  <si>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</si>
  <si>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</si>
  <si>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</si>
  <si>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</si>
  <si>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</si>
  <si>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</si>
  <si>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</si>
  <si>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</si>
  <si>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</si>
  <si>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</si>
  <si>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</si>
  <si>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</si>
  <si>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</si>
  <si>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</si>
  <si>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</si>
  <si>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</si>
  <si>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</si>
  <si>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</si>
  <si>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</si>
  <si>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</si>
  <si>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</si>
  <si>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</si>
  <si>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</si>
  <si>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</si>
  <si>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</si>
  <si>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</si>
  <si>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</si>
  <si>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</si>
  <si>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</si>
  <si>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</si>
  <si>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</si>
  <si>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</si>
  <si>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</si>
  <si>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</si>
  <si>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</si>
  <si>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</si>
  <si>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</si>
  <si>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</si>
  <si>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</si>
  <si>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</si>
  <si>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</si>
  <si>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</si>
  <si>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</si>
  <si>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</si>
  <si>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</si>
  <si>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</si>
  <si>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</si>
  <si>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</si>
  <si>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</si>
  <si>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</si>
  <si>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</si>
  <si>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</si>
  <si>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</si>
  <si>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</si>
  <si>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</si>
  <si>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</si>
  <si>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</si>
  <si>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</si>
  <si>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</si>
  <si>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</si>
  <si>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</si>
  <si>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</si>
  <si>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</si>
  <si>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</si>
  <si>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</si>
  <si>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</si>
  <si>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</si>
  <si>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</si>
  <si>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</si>
  <si>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</si>
  <si>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</si>
  <si>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</si>
  <si>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</si>
  <si>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</si>
  <si>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</si>
  <si>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</si>
  <si>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</si>
  <si>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</si>
  <si>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</si>
  <si>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</si>
  <si>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</si>
  <si>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</si>
  <si>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</si>
  <si>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</si>
  <si>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</si>
  <si>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</si>
  <si>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</si>
  <si>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</si>
  <si>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</si>
  <si>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</si>
  <si>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</si>
  <si>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</si>
  <si>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</si>
  <si>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</si>
  <si>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</si>
  <si>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</si>
  <si>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</si>
  <si>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</si>
  <si>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</si>
  <si>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</si>
  <si>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</si>
  <si>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</si>
  <si>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</si>
  <si>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</si>
  <si>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</si>
  <si>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</si>
  <si>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</si>
  <si>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</si>
  <si>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</si>
  <si>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</si>
  <si>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</si>
  <si>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</si>
  <si>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</si>
  <si>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</si>
  <si>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</si>
  <si>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</si>
  <si>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</si>
  <si>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</si>
  <si>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</si>
  <si>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</si>
  <si>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</si>
  <si>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</si>
  <si>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</si>
  <si>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</si>
  <si>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</si>
  <si>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</si>
  <si>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</si>
  <si>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</si>
  <si>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</si>
  <si>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</si>
  <si>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</si>
  <si>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</si>
  <si>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</si>
  <si>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</si>
  <si>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</si>
  <si>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</si>
  <si>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</si>
  <si>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</si>
  <si>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</si>
  <si>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</si>
  <si>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</si>
  <si>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</si>
  <si>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</si>
  <si>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</si>
  <si>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</si>
  <si>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</si>
  <si>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</si>
  <si>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</si>
  <si>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</si>
  <si>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</si>
  <si>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</si>
  <si>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</si>
  <si>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</si>
  <si>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</si>
  <si>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</si>
  <si>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</si>
  <si>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</si>
  <si>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</si>
  <si>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</si>
  <si>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</si>
  <si>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</si>
  <si>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</si>
  <si>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</si>
  <si>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</si>
  <si>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</si>
  <si>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</si>
  <si>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</si>
  <si>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</si>
  <si>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</si>
  <si>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</si>
  <si>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</si>
  <si>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</si>
  <si>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</si>
  <si>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</si>
  <si>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</si>
  <si>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</si>
  <si>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</si>
  <si>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</si>
  <si>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</si>
  <si>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</si>
  <si>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</si>
  <si>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</si>
  <si>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</si>
  <si>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</si>
  <si>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</si>
  <si>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</si>
  <si>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</si>
  <si>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</si>
  <si>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</si>
  <si>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</si>
  <si>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</si>
  <si>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</si>
  <si>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</si>
  <si>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</si>
  <si>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</si>
  <si>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</si>
  <si>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</si>
  <si>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</si>
  <si>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</si>
  <si>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</si>
  <si>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</si>
  <si>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</si>
  <si>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</si>
  <si>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</si>
  <si>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</si>
  <si>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</si>
  <si>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</si>
  <si>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</si>
  <si>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</si>
  <si>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</si>
  <si>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</si>
  <si>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</si>
  <si>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</si>
  <si>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</si>
  <si>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</si>
  <si>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</si>
  <si>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</si>
  <si>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</si>
  <si>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</si>
  <si>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</si>
  <si>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</si>
  <si>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</si>
  <si>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</si>
  <si>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</si>
  <si>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</si>
  <si>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</si>
  <si>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</si>
  <si>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</si>
  <si>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</si>
  <si>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</si>
  <si>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</si>
  <si>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</si>
  <si>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</si>
  <si>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</si>
  <si>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</si>
  <si>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</si>
  <si>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</si>
  <si>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</si>
  <si>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</si>
  <si>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</si>
  <si>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</si>
  <si>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</si>
  <si>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</si>
  <si>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</si>
  <si>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</si>
  <si>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</si>
  <si>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</si>
  <si>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</si>
  <si>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</si>
  <si>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</si>
  <si>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</si>
  <si>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</si>
  <si>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</si>
  <si>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</si>
  <si>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</si>
  <si>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</si>
  <si>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</si>
  <si>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</si>
  <si>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</si>
  <si>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</si>
  <si>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</si>
  <si>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</si>
  <si>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</si>
  <si>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</si>
  <si>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</si>
  <si>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</si>
  <si>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</si>
  <si>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</si>
  <si>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</si>
  <si>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</si>
  <si>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</si>
  <si>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</si>
  <si>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</si>
  <si>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</si>
  <si>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</si>
  <si>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</si>
  <si>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</si>
  <si>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</si>
  <si>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</si>
  <si>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</si>
  <si>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</si>
  <si>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</si>
  <si>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</si>
  <si>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</si>
  <si>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</si>
  <si>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</si>
  <si>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</si>
  <si>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</si>
  <si>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</si>
  <si>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</si>
  <si>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</si>
  <si>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</si>
  <si>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</si>
  <si>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</si>
  <si>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</si>
  <si>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</si>
  <si>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</si>
  <si>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</si>
  <si>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</si>
  <si>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</si>
  <si>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</si>
  <si>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</si>
  <si>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</si>
  <si>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</si>
  <si>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</si>
  <si>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</si>
  <si>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</si>
  <si>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</si>
  <si>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</si>
  <si>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</si>
  <si>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</si>
  <si>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</si>
  <si>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</si>
  <si>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</si>
  <si>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</si>
  <si>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</si>
  <si>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</si>
  <si>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</si>
  <si>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</si>
  <si>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</si>
  <si>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</si>
  <si>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</si>
  <si>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</si>
  <si>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</si>
  <si>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</si>
  <si>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</si>
  <si>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</si>
  <si>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</si>
  <si>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</si>
  <si>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</si>
  <si>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</si>
  <si>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</si>
  <si>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</si>
  <si>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</si>
  <si>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</si>
  <si>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</si>
  <si>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</si>
  <si>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</si>
  <si>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</si>
  <si>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</si>
  <si>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</si>
  <si>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</si>
  <si>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</si>
  <si>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</si>
  <si>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</si>
  <si>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</si>
  <si>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</si>
  <si>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</si>
  <si>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</si>
  <si>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</si>
  <si>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</si>
  <si>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</si>
  <si>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</si>
  <si>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</si>
  <si>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</si>
  <si>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</si>
  <si>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</si>
  <si>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</si>
  <si>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</si>
  <si>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</si>
  <si>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</si>
  <si>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</si>
  <si>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</si>
  <si>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</si>
  <si>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</si>
  <si>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</si>
  <si>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</si>
  <si>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</si>
  <si>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</si>
  <si>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</si>
  <si>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</si>
  <si>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</si>
  <si>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</si>
  <si>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</si>
  <si>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</si>
  <si>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</si>
  <si>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</si>
  <si>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</si>
  <si>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</si>
  <si>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</si>
  <si>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</si>
  <si>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</si>
  <si>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</si>
  <si>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</si>
  <si>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</si>
  <si>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</si>
  <si>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</si>
  <si>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</si>
  <si>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</si>
  <si>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</si>
  <si>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</si>
  <si>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</si>
  <si>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</si>
  <si>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</si>
  <si>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</si>
  <si>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</si>
  <si>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</si>
  <si>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</si>
  <si>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</si>
  <si>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</si>
  <si>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</si>
  <si>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</si>
  <si>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</si>
  <si>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</si>
  <si>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</si>
  <si>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</si>
  <si>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</si>
  <si>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</si>
  <si>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</si>
  <si>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</si>
  <si>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</si>
  <si>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</si>
  <si>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</si>
  <si>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</si>
  <si>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</si>
  <si>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</si>
  <si>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</si>
  <si>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</si>
  <si>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</si>
  <si>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</si>
  <si>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</si>
  <si>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</si>
  <si>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</si>
  <si>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</si>
  <si>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</si>
  <si>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</si>
  <si>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</si>
  <si>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</si>
  <si>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</si>
  <si>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</si>
  <si>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</si>
  <si>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</si>
  <si>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</si>
  <si>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</si>
  <si>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</si>
  <si>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</si>
  <si>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</si>
  <si>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</si>
  <si>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</si>
  <si>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</si>
  <si>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</si>
  <si>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</si>
  <si>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</si>
  <si>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</si>
  <si>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</si>
  <si>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</si>
  <si>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</si>
  <si>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</si>
  <si>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</si>
  <si>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</si>
  <si>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</si>
  <si>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</si>
  <si>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</si>
  <si>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</si>
  <si>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</si>
  <si>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</si>
  <si>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</si>
  <si>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</si>
  <si>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</si>
  <si>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</si>
  <si>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</si>
  <si>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</si>
  <si>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</si>
  <si>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</si>
  <si>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</si>
  <si>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</si>
  <si>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</si>
  <si>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</si>
  <si>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</si>
  <si>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</si>
  <si>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</si>
  <si>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</si>
  <si>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</si>
  <si>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</si>
  <si>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</si>
  <si>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</si>
  <si>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</si>
  <si>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</si>
  <si>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</si>
  <si>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</si>
  <si>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</si>
  <si>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</si>
  <si>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</si>
  <si>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</si>
  <si>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</si>
  <si>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</si>
  <si>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</si>
  <si>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</si>
  <si>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</si>
  <si>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</si>
  <si>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</si>
  <si>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</si>
  <si>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</si>
  <si>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</si>
  <si>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</si>
  <si>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</si>
  <si>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</si>
  <si>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</si>
  <si>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</si>
  <si>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</si>
  <si>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</si>
  <si>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</si>
  <si>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</si>
  <si>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</si>
  <si>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</si>
  <si>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</si>
  <si>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</si>
  <si>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</si>
  <si>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</si>
  <si>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</si>
  <si>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</si>
  <si>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</si>
  <si>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</si>
  <si>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</si>
  <si>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</si>
  <si>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</si>
  <si>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</si>
  <si>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</si>
  <si>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</si>
  <si>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</si>
  <si>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</si>
  <si>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</si>
  <si>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</si>
  <si>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</si>
  <si>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</si>
  <si>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</si>
  <si>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</si>
  <si>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</si>
  <si>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</si>
  <si>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</si>
  <si>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</si>
  <si>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</si>
  <si>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</si>
  <si>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</si>
  <si>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</si>
  <si>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</si>
  <si>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</si>
  <si>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</si>
  <si>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</si>
  <si>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</si>
  <si>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</si>
  <si>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</si>
  <si>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</si>
  <si>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</si>
  <si>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</si>
  <si>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</si>
  <si>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</si>
  <si>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</si>
  <si>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</si>
  <si>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</si>
  <si>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</si>
  <si>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</si>
  <si>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</si>
  <si>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</si>
  <si>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</si>
  <si>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</si>
  <si>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</si>
  <si>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</si>
  <si>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</si>
  <si>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</si>
  <si>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</si>
  <si>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</si>
  <si>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</si>
  <si>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</si>
  <si>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</si>
  <si>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</si>
  <si>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</si>
  <si>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</si>
  <si>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</si>
  <si>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</si>
  <si>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</si>
  <si>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</si>
  <si>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</si>
  <si>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</si>
  <si>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</si>
  <si>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</si>
  <si>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</si>
  <si>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</si>
  <si>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</si>
  <si>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</si>
  <si>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</si>
  <si>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</si>
  <si>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</si>
  <si>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</si>
  <si>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</si>
  <si>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</si>
  <si>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</si>
  <si>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</si>
  <si>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</si>
  <si>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</si>
  <si>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</si>
  <si>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</si>
  <si>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</si>
  <si>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</si>
  <si>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</si>
  <si>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</si>
  <si>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</si>
  <si>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</si>
  <si>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</si>
  <si>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</si>
  <si>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</si>
  <si>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</si>
  <si>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</si>
  <si>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</si>
  <si>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</si>
  <si>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</si>
  <si>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</si>
  <si>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</si>
  <si>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</si>
  <si>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</si>
  <si>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</si>
  <si>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</si>
  <si>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</si>
  <si>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</si>
  <si>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</si>
  <si>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</si>
  <si>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</si>
  <si>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</si>
  <si>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</si>
  <si>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</si>
  <si>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</si>
  <si>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</si>
  <si>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</si>
  <si>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</si>
  <si>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</si>
  <si>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</si>
  <si>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</si>
  <si>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</si>
  <si>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</si>
  <si>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</si>
  <si>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</si>
  <si>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</si>
  <si>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</si>
  <si>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</si>
  <si>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</si>
  <si>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</si>
  <si>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</si>
  <si>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</si>
  <si>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</si>
  <si>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</si>
  <si>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</si>
  <si>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</si>
  <si>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</si>
  <si>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</si>
  <si>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</si>
  <si>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</si>
  <si>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</si>
  <si>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</si>
  <si>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</si>
  <si>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</si>
  <si>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</si>
  <si>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</si>
  <si>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</si>
  <si>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</si>
  <si>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</si>
  <si>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</si>
  <si>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</si>
  <si>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</si>
  <si>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</si>
  <si>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</si>
  <si>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</si>
  <si>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</si>
  <si>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</si>
  <si>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</si>
  <si>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</si>
  <si>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</si>
  <si>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</si>
  <si>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</si>
  <si>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</si>
  <si>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</si>
  <si>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</si>
  <si>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</si>
  <si>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</si>
  <si>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</si>
  <si>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</si>
  <si>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</si>
  <si>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</si>
  <si>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</si>
  <si>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</si>
  <si>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</si>
  <si>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</si>
  <si>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</si>
  <si>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</si>
  <si>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</si>
  <si>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</si>
  <si>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</si>
  <si>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</si>
  <si>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</si>
  <si>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</si>
  <si>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</si>
  <si>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</si>
  <si>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</si>
  <si>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</si>
  <si>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</si>
  <si>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</si>
  <si>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</si>
  <si>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</si>
  <si>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</si>
  <si>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</si>
  <si>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</si>
  <si>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</si>
  <si>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</si>
  <si>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</si>
  <si>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</si>
  <si>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</si>
  <si>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</si>
  <si>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</si>
  <si>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</si>
  <si>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</si>
  <si>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</si>
  <si>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</si>
  <si>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</si>
  <si>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</si>
  <si>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</si>
  <si>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</si>
  <si>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</si>
  <si>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</si>
  <si>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</si>
  <si>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</si>
  <si>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</si>
  <si>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</si>
  <si>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</si>
  <si>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</si>
  <si>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</si>
  <si>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</si>
  <si>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</si>
  <si>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</si>
  <si>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</si>
  <si>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</si>
  <si>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</si>
  <si>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</si>
  <si>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</si>
  <si>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</si>
  <si>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</si>
  <si>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</si>
  <si>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</si>
  <si>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</si>
  <si>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</si>
  <si>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</si>
  <si>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</si>
  <si>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</si>
  <si>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</si>
  <si>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</si>
  <si>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</si>
  <si>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</si>
  <si>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</si>
  <si>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</si>
  <si>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</si>
  <si>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</si>
  <si>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</si>
  <si>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</si>
  <si>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</si>
  <si>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</si>
  <si>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</si>
  <si>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</si>
  <si>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</si>
  <si>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</si>
  <si>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</si>
  <si>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</si>
  <si>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</si>
  <si>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</si>
  <si>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</si>
  <si>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</si>
  <si>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</si>
  <si>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</si>
  <si>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</si>
  <si>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</si>
  <si>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</si>
  <si>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</si>
  <si>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</si>
  <si>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</si>
  <si>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</si>
  <si>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</si>
  <si>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</si>
  <si>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</si>
  <si>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</si>
  <si>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</si>
  <si>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</si>
  <si>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</si>
  <si>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</si>
  <si>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</si>
  <si>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</si>
  <si>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</si>
  <si>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</si>
  <si>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</si>
  <si>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</si>
  <si>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</si>
  <si>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</si>
  <si>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</si>
  <si>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</si>
  <si>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</si>
  <si>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</si>
  <si>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</si>
  <si>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</si>
  <si>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</si>
  <si>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</si>
  <si>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</si>
  <si>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</si>
  <si>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</si>
  <si>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</si>
  <si>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</si>
  <si>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</si>
  <si>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</si>
  <si>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</si>
  <si>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</si>
  <si>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</si>
  <si>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</si>
  <si>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</si>
  <si>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</si>
  <si>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</si>
  <si>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</si>
  <si>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</si>
  <si>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</si>
  <si>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</si>
  <si>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</si>
  <si>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</si>
  <si>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</si>
  <si>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</si>
  <si>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</si>
  <si>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</si>
  <si>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</si>
  <si>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</si>
  <si>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</si>
  <si>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</si>
  <si>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</si>
  <si>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</si>
  <si>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</si>
  <si>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</si>
  <si>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</si>
  <si>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</si>
  <si>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</si>
  <si>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</si>
  <si>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</si>
  <si>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</si>
  <si>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</si>
  <si>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</si>
  <si>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</si>
  <si>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</si>
  <si>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</si>
  <si>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</si>
  <si>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</si>
  <si>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</si>
  <si>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</si>
  <si>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</si>
  <si>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</si>
  <si>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</si>
  <si>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</si>
  <si>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</si>
  <si>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</si>
  <si>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</si>
  <si>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</si>
  <si>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</si>
  <si>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</si>
  <si>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</si>
  <si>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</si>
  <si>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</si>
  <si>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</si>
  <si>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</si>
  <si>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</si>
  <si>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</si>
  <si>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</si>
  <si>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</si>
  <si>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</si>
  <si>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</si>
  <si>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</si>
  <si>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</si>
  <si>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</si>
  <si>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</si>
  <si>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</si>
  <si>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</si>
  <si>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</si>
  <si>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</si>
  <si>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</si>
  <si>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</si>
  <si>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</si>
  <si>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</si>
  <si>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</si>
  <si>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</si>
  <si>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</si>
  <si>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</si>
  <si>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</si>
  <si>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</si>
  <si>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</si>
  <si>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</si>
  <si>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</si>
  <si>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</si>
  <si>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</si>
  <si>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</si>
  <si>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</si>
  <si>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</si>
  <si>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</si>
  <si>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</si>
  <si>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</si>
  <si>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</si>
  <si>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</si>
  <si>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</si>
  <si>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</si>
  <si>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</si>
  <si>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</si>
  <si>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</si>
  <si>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</si>
  <si>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</si>
  <si>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</si>
  <si>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</si>
  <si>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</si>
  <si>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</si>
  <si>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</si>
  <si>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</si>
  <si>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</si>
  <si>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</si>
  <si>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</si>
  <si>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</si>
  <si>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</si>
  <si>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</si>
  <si>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</si>
  <si>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</si>
  <si>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</si>
  <si>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</si>
  <si>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</si>
  <si>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</si>
  <si>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</si>
  <si>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</si>
  <si>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</si>
  <si>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</si>
  <si>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</si>
  <si>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</si>
  <si>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</si>
  <si>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</si>
  <si>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</si>
  <si>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</si>
  <si>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</si>
  <si>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</si>
  <si>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</si>
  <si>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</si>
  <si>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</si>
  <si>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</si>
  <si>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</si>
  <si>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</si>
  <si>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</si>
  <si>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</si>
  <si>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</si>
  <si>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</si>
  <si>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</si>
  <si>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</si>
  <si>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</si>
  <si>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</si>
  <si>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</si>
  <si>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</si>
  <si>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</si>
  <si>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</si>
  <si>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</si>
  <si>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</si>
  <si>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</si>
  <si>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</si>
  <si>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</si>
  <si>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</si>
  <si>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</si>
  <si>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</si>
  <si>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</si>
  <si>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</si>
  <si>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</si>
  <si>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</si>
  <si>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</si>
  <si>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</si>
  <si>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</si>
  <si>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</si>
  <si>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</si>
  <si>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</si>
  <si>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</si>
  <si>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</si>
  <si>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</si>
  <si>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</si>
  <si>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</si>
  <si>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</si>
  <si>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</si>
  <si>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</si>
  <si>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</si>
  <si>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</si>
  <si>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</si>
  <si>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</si>
  <si>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</si>
  <si>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</si>
  <si>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</si>
  <si>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</si>
  <si>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</si>
  <si>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</si>
  <si>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</si>
  <si>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</si>
  <si>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</si>
  <si>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</si>
  <si>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</si>
  <si>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</si>
  <si>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</si>
  <si>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</si>
  <si>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</si>
  <si>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</si>
  <si>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</si>
  <si>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</si>
  <si>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</si>
  <si>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</si>
  <si>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</si>
  <si>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</si>
  <si>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</si>
  <si>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</si>
  <si>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</si>
  <si>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</si>
  <si>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</si>
  <si>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</si>
  <si>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</si>
  <si>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</si>
  <si>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</si>
  <si>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</si>
  <si>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</si>
  <si>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</si>
  <si>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</si>
  <si>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</si>
  <si>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</si>
  <si>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</si>
  <si>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</si>
  <si>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</si>
  <si>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</si>
  <si>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</si>
  <si>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</si>
  <si>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</si>
  <si>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</si>
  <si>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</si>
  <si>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</si>
  <si>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</si>
  <si>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</si>
  <si>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</si>
  <si>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</si>
  <si>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</si>
  <si>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</si>
  <si>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</si>
  <si>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</si>
  <si>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</si>
  <si>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</si>
  <si>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</si>
  <si>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</si>
  <si>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</si>
  <si>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</si>
  <si>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</si>
  <si>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</si>
  <si>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</si>
  <si>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</si>
  <si>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</si>
  <si>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</si>
  <si>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</si>
  <si>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</si>
  <si>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</si>
  <si>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</si>
  <si>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</si>
  <si>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</si>
  <si>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</si>
  <si>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</si>
  <si>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</si>
  <si>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</si>
  <si>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</si>
  <si>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</si>
  <si>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</si>
  <si>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</si>
  <si>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</si>
  <si>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</si>
  <si>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</si>
  <si>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</si>
  <si>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</si>
  <si>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</si>
  <si>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</si>
  <si>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</si>
  <si>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</si>
  <si>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</si>
  <si>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</si>
  <si>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</si>
  <si>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</si>
  <si>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</si>
  <si>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</si>
  <si>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</si>
  <si>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</si>
  <si>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</si>
  <si>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</si>
  <si>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</si>
  <si>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</si>
  <si>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</si>
  <si>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</si>
  <si>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</si>
  <si>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</si>
  <si>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</si>
  <si>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</si>
  <si>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</si>
  <si>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</si>
  <si>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</si>
  <si>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</si>
  <si>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</si>
  <si>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</si>
  <si>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</si>
  <si>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</si>
  <si>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</si>
  <si>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</si>
  <si>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</si>
  <si>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</si>
  <si>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</si>
  <si>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</si>
  <si>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</si>
  <si>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</si>
  <si>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</si>
  <si>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</si>
  <si>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</si>
  <si>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</si>
  <si>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</si>
  <si>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</si>
  <si>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</si>
  <si>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</si>
  <si>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</si>
  <si>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</si>
  <si>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</si>
  <si>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</si>
  <si>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</si>
  <si>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</si>
  <si>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</si>
  <si>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</si>
  <si>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</si>
  <si>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</si>
  <si>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</si>
  <si>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</si>
  <si>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</si>
  <si>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</si>
  <si>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</si>
  <si>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</si>
  <si>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</si>
  <si>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</si>
  <si>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</si>
  <si>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</si>
  <si>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</si>
  <si>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</si>
  <si>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</si>
  <si>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</si>
  <si>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</si>
  <si>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</si>
  <si>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</si>
  <si>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</si>
  <si>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</si>
  <si>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</si>
  <si>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</si>
  <si>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</si>
  <si>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</si>
  <si>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</si>
  <si>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</si>
  <si>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</si>
  <si>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</si>
  <si>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</si>
  <si>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</si>
  <si>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</si>
  <si>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</si>
  <si>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</si>
  <si>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</si>
  <si>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</si>
  <si>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</si>
  <si>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</si>
  <si>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</si>
  <si>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</si>
  <si>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</si>
  <si>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</si>
  <si>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</si>
  <si>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</si>
  <si>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</si>
  <si>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</si>
  <si>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</si>
  <si>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</si>
  <si>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</si>
  <si>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</si>
  <si>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</si>
  <si>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</si>
  <si>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</si>
  <si>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</si>
  <si>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</si>
  <si>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</si>
  <si>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</si>
  <si>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</si>
  <si>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</si>
  <si>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</si>
  <si>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</si>
  <si>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</si>
  <si>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</si>
  <si>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</si>
  <si>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</si>
  <si>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</si>
  <si>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</si>
  <si>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</si>
  <si>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</si>
  <si>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</si>
  <si>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</si>
  <si>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</si>
  <si>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</si>
  <si>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</si>
  <si>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</si>
  <si>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</si>
  <si>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</si>
  <si>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</si>
  <si>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</si>
  <si>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</si>
  <si>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</si>
  <si>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</si>
  <si>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</si>
  <si>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</si>
  <si>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</si>
  <si>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</si>
  <si>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</si>
  <si>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</si>
  <si>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</si>
  <si>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</si>
  <si>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</si>
  <si>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</si>
  <si>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</si>
  <si>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</si>
  <si>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</si>
  <si>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</si>
  <si>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</si>
  <si>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</si>
  <si>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</si>
  <si>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</si>
  <si>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</si>
  <si>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</si>
  <si>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</si>
  <si>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</si>
  <si>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</si>
  <si>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</si>
  <si>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</si>
  <si>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</si>
  <si>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</si>
  <si>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</si>
  <si>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</si>
  <si>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</si>
  <si>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</si>
  <si>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</si>
  <si>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</si>
  <si>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</si>
  <si>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</si>
  <si>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</si>
  <si>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</si>
  <si>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</si>
  <si>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</si>
  <si>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</si>
  <si>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</si>
  <si>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</si>
  <si>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</si>
  <si>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</si>
  <si>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</si>
  <si>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</si>
  <si>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</si>
  <si>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</si>
  <si>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</si>
  <si>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</si>
  <si>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</si>
  <si>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</si>
  <si>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</si>
  <si>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</si>
  <si>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</si>
  <si>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</si>
  <si>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</si>
  <si>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</si>
  <si>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</si>
  <si>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</si>
  <si>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</si>
  <si>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</si>
  <si>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</si>
  <si>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</si>
  <si>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</si>
  <si>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</si>
  <si>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</si>
  <si>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</si>
  <si>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</si>
  <si>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</si>
  <si>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</si>
  <si>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</si>
  <si>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</si>
  <si>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</si>
  <si>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</si>
  <si>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</si>
  <si>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</si>
  <si>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</si>
  <si>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</si>
  <si>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</si>
  <si>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</si>
  <si>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</si>
  <si>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</si>
  <si>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</si>
  <si>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</si>
  <si>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</si>
  <si>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</si>
  <si>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</si>
  <si>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</si>
  <si>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</si>
  <si>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</si>
  <si>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</si>
  <si>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</si>
  <si>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</si>
  <si>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</si>
  <si>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</si>
  <si>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</si>
  <si>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</si>
  <si>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</si>
  <si>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</si>
  <si>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</si>
  <si>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</si>
  <si>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</si>
  <si>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</si>
  <si>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</si>
  <si>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</si>
  <si>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</si>
  <si>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</si>
  <si>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</si>
  <si>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</si>
  <si>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</si>
  <si>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</si>
  <si>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</si>
  <si>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</si>
  <si>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</si>
  <si>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</si>
  <si>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</si>
  <si>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</si>
  <si>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</si>
  <si>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</si>
  <si>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</si>
  <si>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</si>
  <si>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</si>
  <si>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</si>
  <si>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</si>
  <si>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</si>
  <si>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</si>
  <si>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</si>
  <si>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</si>
  <si>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</si>
  <si>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</si>
  <si>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</si>
  <si>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</si>
  <si>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</si>
  <si>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</si>
  <si>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</si>
  <si>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</si>
  <si>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</si>
  <si>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</si>
  <si>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</si>
  <si>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</si>
  <si>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</si>
  <si>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</si>
  <si>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</si>
  <si>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</si>
  <si>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</si>
  <si>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</si>
  <si>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</si>
  <si>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</si>
  <si>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</si>
  <si>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</si>
  <si>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</si>
  <si>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</si>
  <si>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</si>
  <si>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</si>
  <si>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2.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</si>
  <si>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</si>
  <si>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</si>
  <si>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</si>
  <si>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</si>
  <si>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</si>
  <si>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</si>
  <si>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</si>
  <si>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</si>
  <si>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</si>
  <si>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</si>
  <si>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</si>
  <si>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</si>
  <si>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</si>
  <si>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</si>
  <si>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</si>
  <si>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</si>
  <si>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</si>
  <si>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</si>
  <si>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</si>
  <si>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</si>
  <si>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6) Fortalecer la DEGT para prestar servicios efectivos de apoyo a las unidades que registran información sobre la vida estudiantil en la UNAH: DPP-DSA-VOAE.</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</si>
  <si>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</si>
  <si>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</si>
  <si>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</si>
  <si>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</si>
  <si>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</si>
  <si>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</si>
  <si>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</si>
  <si>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</si>
  <si>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</si>
  <si>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</si>
  <si>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</si>
  <si>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</si>
  <si>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</si>
  <si>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</si>
  <si>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1.a.1</t>
  </si>
  <si>
    <t>3.a.1</t>
  </si>
  <si>
    <t>2.a.1</t>
  </si>
  <si>
    <t>4.a.1</t>
  </si>
  <si>
    <t>5.a.1</t>
  </si>
  <si>
    <t>6.a.1</t>
  </si>
  <si>
    <t>7.a.1</t>
  </si>
  <si>
    <t>8.a.1</t>
  </si>
  <si>
    <t>9.a.1</t>
  </si>
  <si>
    <t>10.a.1</t>
  </si>
  <si>
    <t>10.b.1</t>
  </si>
  <si>
    <t>12.1.1.1</t>
  </si>
  <si>
    <t>6.f.1</t>
  </si>
  <si>
    <t>Personal Permanente</t>
  </si>
  <si>
    <t>Creacion, implementacion del depto. de Higiene y seguridad</t>
  </si>
  <si>
    <t>Alquileres de equipo y maquinaria red vial y otros</t>
  </si>
  <si>
    <t>Alquileres de equipo y maquinaria produccion</t>
  </si>
  <si>
    <t>Mantenimiento reparacion de Edificios</t>
  </si>
  <si>
    <t>Chapias programadas</t>
  </si>
  <si>
    <t>Mantenimiento de equipo de trabajo</t>
  </si>
  <si>
    <t>Premios y reconocimientos mejores empleados</t>
  </si>
  <si>
    <t>Productos agroforestales</t>
  </si>
  <si>
    <t>Productos de papel y carton</t>
  </si>
  <si>
    <t>Otros productos de papel</t>
  </si>
  <si>
    <t>Productos Quimicos</t>
  </si>
  <si>
    <t>Tintes y pinturas</t>
  </si>
  <si>
    <t>Abonos y fertilizantes</t>
  </si>
  <si>
    <t>Insecticidas fumigantes y otros</t>
  </si>
  <si>
    <t>Materiales Plasticos</t>
  </si>
  <si>
    <t>Aceites y grasas</t>
  </si>
  <si>
    <t>Productos ferrosos</t>
  </si>
  <si>
    <t>Herramientas Menores</t>
  </si>
  <si>
    <t>Productos de arcilla y ceramica</t>
  </si>
  <si>
    <t>Productos de cemento, yeso y asbesto</t>
  </si>
  <si>
    <t>Cemento cal y yesp</t>
  </si>
  <si>
    <t>Piedra y arena</t>
  </si>
  <si>
    <t>otros materiales y suministros</t>
  </si>
  <si>
    <t>materiales electricos</t>
  </si>
  <si>
    <t>Repuestos menores</t>
  </si>
  <si>
    <t>Elementos de Ferreteria</t>
  </si>
  <si>
    <t>maderas</t>
  </si>
  <si>
    <t>Maderas para pizarras, pupitres, mesones, etc</t>
  </si>
  <si>
    <t>Maquinaria para tecnificar las secciones tecnicas</t>
  </si>
  <si>
    <t>Higiene y seguridad a todo el personal</t>
  </si>
  <si>
    <t>Capacitaciones tecnicas al personal areas tecnicas</t>
  </si>
  <si>
    <t>6.e.1</t>
  </si>
  <si>
    <t>6.b.1</t>
  </si>
  <si>
    <t>6.c.1</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</si>
</sst>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3"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738">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2" borderId="38" xfId="0" applyFont="1" applyFill="1" applyBorder="1" applyAlignment="1">
      <alignment vertical="top" wrapText="1"/>
    </xf>
    <xf numFmtId="0" fontId="39" fillId="0" borderId="26" xfId="16"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9" fontId="33" fillId="0" borderId="26" xfId="17" applyFont="1" applyBorder="1" applyAlignment="1">
      <alignment horizontal="center" vertical="top" wrapText="1"/>
    </xf>
    <xf numFmtId="0" fontId="41" fillId="0" borderId="26" xfId="16" applyFont="1" applyBorder="1" applyAlignment="1">
      <alignment horizontal="center" vertical="top" wrapText="1"/>
    </xf>
    <xf numFmtId="0" fontId="38"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3" fontId="43" fillId="0" borderId="0" xfId="18" applyNumberFormat="1" applyFont="1" applyAlignment="1">
      <alignment vertical="center"/>
    </xf>
    <xf numFmtId="0" fontId="44" fillId="0" borderId="0" xfId="0" applyFont="1" applyAlignment="1">
      <alignment vertical="center"/>
    </xf>
    <xf numFmtId="173"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4"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3" fillId="0" borderId="0" xfId="18" applyNumberFormat="1" applyFont="1" applyAlignment="1">
      <alignment horizontal="center" vertical="center"/>
    </xf>
    <xf numFmtId="173" fontId="45" fillId="0" borderId="0" xfId="18" applyNumberFormat="1" applyFont="1" applyAlignment="1">
      <alignment horizontal="center" vertical="center"/>
    </xf>
    <xf numFmtId="174" fontId="47"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1" fillId="14" borderId="26" xfId="0" applyFont="1" applyFill="1" applyBorder="1" applyAlignment="1">
      <alignment horizontal="center" vertical="center"/>
    </xf>
    <xf numFmtId="0" fontId="51" fillId="14" borderId="26" xfId="0" applyFont="1" applyFill="1" applyBorder="1" applyAlignment="1">
      <alignment vertical="center"/>
    </xf>
    <xf numFmtId="173" fontId="51" fillId="14" borderId="26" xfId="18" applyNumberFormat="1" applyFont="1" applyFill="1" applyBorder="1" applyAlignment="1">
      <alignment horizontal="center" vertical="center"/>
    </xf>
    <xf numFmtId="0" fontId="50" fillId="14" borderId="27" xfId="0" applyFont="1" applyFill="1" applyBorder="1" applyAlignment="1">
      <alignment horizontal="center" vertical="center"/>
    </xf>
    <xf numFmtId="0" fontId="23" fillId="15" borderId="27" xfId="0" applyFont="1" applyFill="1" applyBorder="1" applyAlignment="1">
      <alignment horizontal="left" vertical="center"/>
    </xf>
    <xf numFmtId="173" fontId="23" fillId="15" borderId="27" xfId="18" applyNumberFormat="1" applyFont="1" applyFill="1" applyBorder="1" applyAlignment="1">
      <alignment horizontal="center" vertical="center"/>
    </xf>
    <xf numFmtId="0" fontId="52" fillId="3" borderId="26" xfId="0" applyFont="1" applyFill="1" applyBorder="1" applyAlignment="1">
      <alignment horizontal="center" vertical="center"/>
    </xf>
    <xf numFmtId="0" fontId="49" fillId="3" borderId="26" xfId="0" applyFont="1" applyFill="1" applyBorder="1" applyAlignment="1">
      <alignment horizontal="left" vertical="center"/>
    </xf>
    <xf numFmtId="173" fontId="49" fillId="3" borderId="26" xfId="18" applyNumberFormat="1" applyFont="1" applyFill="1" applyBorder="1" applyAlignment="1">
      <alignment horizontal="center" vertical="center"/>
    </xf>
    <xf numFmtId="0" fontId="51" fillId="16" borderId="41" xfId="0" applyFont="1" applyFill="1" applyBorder="1" applyAlignment="1">
      <alignment horizontal="center" vertical="center"/>
    </xf>
    <xf numFmtId="0" fontId="51" fillId="16" borderId="42" xfId="0" applyFont="1" applyFill="1" applyBorder="1" applyAlignment="1">
      <alignment horizontal="center" vertical="center"/>
    </xf>
    <xf numFmtId="43" fontId="51" fillId="16" borderId="40"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8" fillId="0" borderId="0" xfId="18" applyNumberFormat="1" applyFont="1" applyAlignment="1">
      <alignment vertical="center"/>
    </xf>
    <xf numFmtId="0" fontId="54" fillId="0" borderId="0" xfId="0" applyFont="1" applyAlignment="1">
      <alignment vertical="center"/>
    </xf>
    <xf numFmtId="173" fontId="54"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40"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0" borderId="26" xfId="18" applyFont="1" applyBorder="1" applyAlignment="1">
      <alignment horizontal="center" vertical="top" wrapText="1"/>
    </xf>
    <xf numFmtId="43" fontId="33" fillId="2" borderId="26" xfId="18" applyFont="1" applyFill="1" applyBorder="1" applyAlignment="1">
      <alignment horizontal="right" vertical="top" wrapText="1"/>
    </xf>
    <xf numFmtId="43" fontId="33" fillId="0" borderId="26" xfId="18" applyFont="1" applyBorder="1" applyAlignment="1">
      <alignment horizontal="right" vertical="top" wrapText="1"/>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7" fillId="2" borderId="7" xfId="18" applyFont="1" applyFill="1" applyBorder="1" applyAlignment="1">
      <alignment vertical="top"/>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8"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1" fillId="0" borderId="0" xfId="0" applyFont="1" applyAlignment="1">
      <alignment horizontal="center" vertical="center"/>
    </xf>
    <xf numFmtId="43" fontId="61" fillId="0" borderId="0" xfId="18" applyFont="1" applyAlignment="1">
      <alignment vertical="center"/>
    </xf>
    <xf numFmtId="173" fontId="61" fillId="0" borderId="0" xfId="18" applyNumberFormat="1" applyFont="1" applyAlignment="1">
      <alignment vertical="center"/>
    </xf>
    <xf numFmtId="173" fontId="61"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2" fillId="0" borderId="26" xfId="19" applyFont="1" applyBorder="1" applyAlignment="1">
      <alignment vertical="center" wrapText="1"/>
    </xf>
    <xf numFmtId="0" fontId="62"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29" fillId="0" borderId="26" xfId="19" applyFont="1" applyBorder="1" applyAlignment="1">
      <alignment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60"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40" fillId="0" borderId="26" xfId="19" applyNumberFormat="1" applyFont="1" applyBorder="1" applyAlignment="1">
      <alignment horizontal="right" vertical="top"/>
    </xf>
    <xf numFmtId="0" fontId="40"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40"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41" fontId="38" fillId="2" borderId="26" xfId="0" applyNumberFormat="1" applyFont="1" applyFill="1" applyBorder="1" applyAlignment="1">
      <alignment horizontal="center" vertical="center"/>
    </xf>
    <xf numFmtId="0" fontId="38" fillId="2" borderId="26" xfId="0"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0" fontId="29" fillId="0" borderId="27" xfId="19" applyFont="1" applyBorder="1" applyAlignment="1">
      <alignment vertical="center" wrapText="1"/>
    </xf>
    <xf numFmtId="43" fontId="33" fillId="11" borderId="26" xfId="19"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43" fontId="34" fillId="11" borderId="26" xfId="18" applyNumberFormat="1" applyFont="1" applyFill="1" applyBorder="1" applyAlignment="1">
      <alignment horizontal="righ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9"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8"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2" fillId="0" borderId="28" xfId="0" applyFont="1" applyBorder="1" applyAlignment="1">
      <alignment vertical="top" wrapText="1"/>
    </xf>
    <xf numFmtId="0" fontId="40"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2" fillId="0" borderId="0" xfId="0" applyFont="1" applyBorder="1" applyAlignment="1">
      <alignment vertical="top" wrapText="1"/>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7" xfId="19" applyFont="1" applyFill="1" applyBorder="1" applyAlignment="1">
      <alignment vertical="top"/>
    </xf>
    <xf numFmtId="0" fontId="35" fillId="11" borderId="16" xfId="19" applyFont="1" applyFill="1" applyBorder="1" applyAlignment="1">
      <alignment vertical="top"/>
    </xf>
    <xf numFmtId="0" fontId="35" fillId="11" borderId="36"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41" fontId="22" fillId="2" borderId="39" xfId="0" applyNumberFormat="1" applyFont="1" applyFill="1" applyBorder="1" applyAlignment="1">
      <alignment vertical="center"/>
    </xf>
    <xf numFmtId="0" fontId="0" fillId="20" borderId="0" xfId="0" applyFill="1" applyAlignment="1">
      <alignment vertical="center"/>
    </xf>
    <xf numFmtId="0" fontId="23" fillId="21" borderId="12" xfId="0" applyFont="1" applyFill="1" applyBorder="1" applyAlignment="1">
      <alignment vertical="center"/>
    </xf>
    <xf numFmtId="0" fontId="43" fillId="0" borderId="0" xfId="0" applyFont="1" applyAlignment="1">
      <alignment vertical="center" wrapText="1"/>
    </xf>
    <xf numFmtId="0" fontId="29" fillId="0" borderId="26" xfId="19" applyFont="1" applyBorder="1" applyAlignment="1">
      <alignment horizontal="center" vertical="center" wrapText="1"/>
    </xf>
    <xf numFmtId="0" fontId="39"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9" fillId="0" borderId="26" xfId="19" applyFont="1" applyBorder="1" applyAlignment="1">
      <alignment horizontal="left" vertical="top" wrapText="1"/>
    </xf>
    <xf numFmtId="0" fontId="39" fillId="0" borderId="26" xfId="19" applyFont="1" applyBorder="1" applyAlignment="1">
      <alignment vertical="top" wrapText="1"/>
    </xf>
    <xf numFmtId="0" fontId="29" fillId="0" borderId="37" xfId="19" applyFont="1" applyBorder="1" applyAlignment="1">
      <alignment horizontal="center" vertical="top" wrapText="1"/>
    </xf>
    <xf numFmtId="0" fontId="29" fillId="0" borderId="16" xfId="19" applyFont="1" applyBorder="1" applyAlignment="1">
      <alignment vertical="center" wrapText="1"/>
    </xf>
    <xf numFmtId="0" fontId="39" fillId="0" borderId="16" xfId="19" applyFont="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7" fillId="13" borderId="46"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29"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42" fillId="0" borderId="28" xfId="0" applyFont="1" applyBorder="1" applyAlignment="1">
      <alignment horizontal="center" vertical="top" wrapText="1"/>
    </xf>
    <xf numFmtId="0" fontId="32" fillId="0" borderId="26" xfId="0" applyFont="1" applyBorder="1" applyAlignment="1">
      <alignment horizontal="center" vertical="center" wrapText="1"/>
    </xf>
    <xf numFmtId="0" fontId="36" fillId="0" borderId="26" xfId="19" applyFont="1" applyBorder="1" applyAlignment="1">
      <alignment vertical="top" wrapText="1"/>
    </xf>
    <xf numFmtId="0" fontId="33" fillId="0" borderId="26" xfId="16" applyFont="1" applyBorder="1" applyAlignment="1">
      <alignment horizontal="center" vertical="top" wrapText="1"/>
    </xf>
    <xf numFmtId="0" fontId="29" fillId="0" borderId="27" xfId="19" applyFont="1" applyBorder="1" applyAlignment="1">
      <alignment horizontal="left" vertical="center" wrapText="1"/>
    </xf>
    <xf numFmtId="0" fontId="29" fillId="0" borderId="28" xfId="19" applyFont="1" applyBorder="1" applyAlignment="1">
      <alignment horizontal="left" vertical="top" wrapText="1"/>
    </xf>
    <xf numFmtId="0" fontId="26" fillId="0" borderId="0" xfId="19" applyFont="1" applyAlignment="1"/>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Alignment="1">
      <alignment horizontal="center" vertical="center"/>
    </xf>
    <xf numFmtId="0" fontId="0" fillId="0" borderId="0" xfId="0"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41" fontId="22" fillId="2" borderId="18" xfId="0" applyNumberFormat="1" applyFont="1" applyFill="1" applyBorder="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0" fontId="57" fillId="0" borderId="0" xfId="0" applyNumberFormat="1" applyFont="1" applyFill="1" applyAlignment="1">
      <alignment horizontal="left" vertical="center"/>
    </xf>
    <xf numFmtId="0" fontId="22" fillId="2" borderId="34" xfId="0" applyNumberFormat="1" applyFont="1" applyFill="1" applyBorder="1" applyAlignment="1">
      <alignment horizontal="center"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33" fillId="0" borderId="26" xfId="19" applyFont="1" applyBorder="1" applyAlignment="1">
      <alignment vertical="center" wrapText="1"/>
    </xf>
    <xf numFmtId="41" fontId="22" fillId="2" borderId="39" xfId="0" applyNumberFormat="1" applyFont="1" applyFill="1" applyBorder="1" applyAlignment="1">
      <alignment vertical="center"/>
    </xf>
    <xf numFmtId="0" fontId="23" fillId="21" borderId="12" xfId="0" applyFont="1" applyFill="1" applyBorder="1" applyAlignment="1">
      <alignment vertical="center"/>
    </xf>
    <xf numFmtId="0" fontId="33" fillId="0" borderId="30" xfId="19" applyFont="1" applyBorder="1" applyAlignment="1">
      <alignment horizontal="center" vertical="center" wrapText="1"/>
    </xf>
    <xf numFmtId="0" fontId="50" fillId="18" borderId="12"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2" xfId="0" applyFont="1" applyFill="1" applyBorder="1" applyAlignment="1">
      <alignment horizontal="center" vertical="center"/>
    </xf>
    <xf numFmtId="41" fontId="22" fillId="2" borderId="37" xfId="0" applyNumberFormat="1" applyFont="1" applyFill="1" applyBorder="1" applyAlignment="1">
      <alignment horizontal="center" vertical="center"/>
    </xf>
    <xf numFmtId="41" fontId="22" fillId="2" borderId="19" xfId="0" applyNumberFormat="1" applyFont="1" applyFill="1" applyBorder="1" applyAlignment="1">
      <alignment horizontal="center" vertical="center"/>
    </xf>
    <xf numFmtId="0" fontId="23" fillId="14" borderId="30" xfId="0" applyFont="1" applyFill="1" applyBorder="1" applyAlignment="1">
      <alignment horizontal="center" vertical="center" wrapText="1"/>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center" vertical="top" wrapText="1"/>
    </xf>
    <xf numFmtId="0" fontId="29" fillId="0" borderId="45" xfId="16" applyFont="1" applyBorder="1" applyAlignment="1">
      <alignment horizontal="center" vertical="top" wrapText="1"/>
    </xf>
    <xf numFmtId="0" fontId="29" fillId="0" borderId="44" xfId="16" applyFont="1" applyBorder="1" applyAlignment="1">
      <alignment horizontal="center" vertical="top" wrapText="1"/>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55" fillId="17" borderId="30" xfId="0" applyFont="1" applyFill="1" applyBorder="1" applyAlignment="1" applyProtection="1">
      <alignment horizontal="center" vertical="center" wrapText="1"/>
      <protection locked="0"/>
    </xf>
    <xf numFmtId="0" fontId="55" fillId="17" borderId="28"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29" fillId="0" borderId="26" xfId="19" applyFont="1" applyBorder="1" applyAlignment="1">
      <alignment horizontal="center" vertical="top" wrapText="1"/>
    </xf>
    <xf numFmtId="0" fontId="29" fillId="0" borderId="26" xfId="19" applyFont="1" applyBorder="1" applyAlignment="1">
      <alignment horizontal="center" vertical="center" wrapText="1"/>
    </xf>
    <xf numFmtId="0" fontId="39" fillId="0" borderId="30" xfId="19" applyFont="1" applyBorder="1" applyAlignment="1">
      <alignment horizontal="center" vertical="center" wrapText="1"/>
    </xf>
    <xf numFmtId="0" fontId="39"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26" xfId="0" applyFont="1" applyFill="1" applyBorder="1" applyAlignment="1">
      <alignment horizontal="center" vertical="top" wrapText="1"/>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8" xfId="19" applyFont="1" applyBorder="1" applyAlignment="1">
      <alignment horizontal="center" vertical="top" wrapText="1"/>
    </xf>
    <xf numFmtId="0" fontId="29" fillId="0" borderId="27" xfId="19" applyFont="1" applyBorder="1" applyAlignment="1">
      <alignment horizontal="center" vertical="top" wrapText="1"/>
    </xf>
    <xf numFmtId="0" fontId="29" fillId="0" borderId="28" xfId="19" applyFont="1" applyBorder="1" applyAlignment="1">
      <alignment horizontal="center" vertical="center" wrapText="1"/>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7" fillId="12" borderId="26" xfId="0" applyFont="1" applyFill="1" applyBorder="1" applyAlignment="1">
      <alignment horizontal="center" vertical="center" wrapText="1"/>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0" borderId="30" xfId="19" applyFont="1" applyBorder="1" applyAlignment="1">
      <alignment horizontal="left" vertical="top" wrapText="1"/>
    </xf>
    <xf numFmtId="0" fontId="29" fillId="0" borderId="28" xfId="19" applyFont="1" applyBorder="1" applyAlignment="1">
      <alignment horizontal="left" vertical="top" wrapText="1"/>
    </xf>
    <xf numFmtId="0" fontId="29" fillId="0" borderId="27" xfId="19" applyFont="1" applyBorder="1" applyAlignment="1">
      <alignment horizontal="left" vertical="top" wrapText="1"/>
    </xf>
    <xf numFmtId="0" fontId="29" fillId="0" borderId="30" xfId="19" applyFont="1" applyBorder="1" applyAlignment="1">
      <alignment horizontal="left" vertical="center" wrapText="1"/>
    </xf>
    <xf numFmtId="0" fontId="29" fillId="0" borderId="28" xfId="19" applyFont="1" applyBorder="1" applyAlignment="1">
      <alignment horizontal="left" vertical="center" wrapText="1"/>
    </xf>
    <xf numFmtId="0" fontId="29" fillId="0" borderId="27" xfId="19" applyFont="1" applyBorder="1" applyAlignment="1">
      <alignment horizontal="left" vertical="center"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9" applyFont="1" applyFill="1" applyBorder="1" applyAlignment="1">
      <alignment horizontal="center" vertical="center"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37" xfId="0" applyFont="1" applyFill="1" applyBorder="1" applyAlignment="1">
      <alignment horizontal="center" vertical="top" wrapText="1"/>
    </xf>
    <xf numFmtId="0" fontId="29" fillId="12" borderId="16"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42" fillId="0" borderId="30" xfId="0" applyFont="1" applyBorder="1" applyAlignment="1">
      <alignment horizontal="center" vertical="top" wrapText="1"/>
    </xf>
    <xf numFmtId="0" fontId="42" fillId="0" borderId="28" xfId="0" applyFont="1" applyBorder="1" applyAlignment="1">
      <alignment horizontal="center" vertical="top" wrapText="1"/>
    </xf>
    <xf numFmtId="0" fontId="42"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3" borderId="44"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2" borderId="44" xfId="0" applyFont="1" applyFill="1" applyBorder="1" applyAlignment="1">
      <alignment horizontal="center" vertical="top" wrapText="1"/>
    </xf>
    <xf numFmtId="0" fontId="32" fillId="0" borderId="26" xfId="0" applyFont="1" applyBorder="1" applyAlignment="1">
      <alignment horizontal="center" vertical="center" wrapText="1"/>
    </xf>
    <xf numFmtId="0" fontId="29" fillId="0" borderId="26" xfId="16" applyFont="1" applyBorder="1" applyAlignment="1">
      <alignment horizontal="center" vertical="top"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5" xfId="19" applyFont="1" applyBorder="1" applyAlignment="1">
      <alignment horizontal="center" vertical="center" wrapText="1"/>
    </xf>
    <xf numFmtId="0" fontId="22" fillId="20" borderId="12" xfId="0" applyFont="1" applyFill="1" applyBorder="1" applyAlignment="1">
      <alignment vertical="center"/>
    </xf>
    <xf numFmtId="0" fontId="22" fillId="20" borderId="13" xfId="0" applyNumberFormat="1" applyFont="1" applyFill="1" applyBorder="1" applyAlignment="1">
      <alignment horizontal="center" vertical="center"/>
    </xf>
    <xf numFmtId="41" fontId="22" fillId="20" borderId="33" xfId="0" applyNumberFormat="1" applyFont="1" applyFill="1" applyBorder="1" applyAlignment="1">
      <alignment vertical="center"/>
    </xf>
    <xf numFmtId="41" fontId="22" fillId="20" borderId="12" xfId="0" applyNumberFormat="1" applyFont="1" applyFill="1" applyBorder="1" applyAlignment="1">
      <alignment vertical="center"/>
    </xf>
    <xf numFmtId="41" fontId="22" fillId="20" borderId="15" xfId="0" applyNumberFormat="1" applyFont="1" applyFill="1" applyBorder="1" applyAlignment="1">
      <alignment horizontal="center" vertical="center"/>
    </xf>
    <xf numFmtId="0" fontId="22" fillId="20" borderId="15" xfId="0" applyFont="1" applyFill="1" applyBorder="1" applyAlignment="1">
      <alignment horizontal="center" vertical="center"/>
    </xf>
    <xf numFmtId="41" fontId="22" fillId="20" borderId="15" xfId="0" applyNumberFormat="1" applyFont="1" applyFill="1" applyBorder="1" applyAlignment="1">
      <alignment vertical="center"/>
    </xf>
    <xf numFmtId="0" fontId="34" fillId="11" borderId="37" xfId="19" applyFont="1" applyFill="1" applyBorder="1" applyAlignment="1">
      <alignment horizontal="center" vertical="center"/>
    </xf>
    <xf numFmtId="0" fontId="34" fillId="11" borderId="16" xfId="19" applyFont="1" applyFill="1" applyBorder="1" applyAlignment="1">
      <alignment horizontal="center" vertical="center"/>
    </xf>
    <xf numFmtId="0" fontId="34" fillId="11" borderId="36" xfId="19" applyFont="1" applyFill="1" applyBorder="1" applyAlignment="1">
      <alignment horizontal="center" vertical="center"/>
    </xf>
    <xf numFmtId="9" fontId="33" fillId="11" borderId="26" xfId="19" applyNumberFormat="1" applyFont="1" applyFill="1" applyBorder="1" applyAlignment="1">
      <alignment vertical="top" wrapText="1"/>
    </xf>
    <xf numFmtId="173" fontId="32" fillId="0" borderId="26" xfId="18" applyNumberFormat="1" applyFont="1" applyFill="1" applyBorder="1" applyAlignment="1">
      <alignment vertical="top" wrapText="1"/>
    </xf>
    <xf numFmtId="43" fontId="33" fillId="0" borderId="26" xfId="19" applyNumberFormat="1" applyFont="1" applyFill="1" applyBorder="1" applyAlignment="1">
      <alignment horizontal="right" vertical="top"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3">
    <dxf>
      <font>
        <color theme="0"/>
      </font>
      <fill>
        <patternFill>
          <bgColor rgb="FFFF0000"/>
        </patternFill>
      </fill>
    </dxf>
    <dxf>
      <font>
        <b/>
        <i val="0"/>
        <strike/>
        <color theme="0"/>
      </font>
      <fill>
        <patternFill>
          <bgColor rgb="FFFF0000"/>
        </patternFill>
      </fill>
    </dxf>
    <dxf>
      <font>
        <b/>
        <i val="0"/>
        <strike/>
        <color theme="0"/>
      </font>
      <fill>
        <patternFill>
          <bgColor rgb="FFFF0000"/>
        </patternFill>
      </fill>
    </dxf>
    <dxf>
      <font>
        <b/>
        <i val="0"/>
        <strike/>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c:v>
                </c:pt>
              </c:numCache>
            </c:numRef>
          </c:val>
        </c:ser>
        <c:dLbls>
          <c:showLegendKey val="0"/>
          <c:showVal val="0"/>
          <c:showCatName val="0"/>
          <c:showSerName val="0"/>
          <c:showPercent val="0"/>
          <c:showBubbleSize val="0"/>
        </c:dLbls>
        <c:gapWidth val="150"/>
        <c:shape val="box"/>
        <c:axId val="67829120"/>
        <c:axId val="68551808"/>
        <c:axId val="0"/>
      </c:bar3DChart>
      <c:catAx>
        <c:axId val="67829120"/>
        <c:scaling>
          <c:orientation val="minMax"/>
        </c:scaling>
        <c:delete val="0"/>
        <c:axPos val="b"/>
        <c:numFmt formatCode="General" sourceLinked="0"/>
        <c:majorTickMark val="none"/>
        <c:minorTickMark val="none"/>
        <c:tickLblPos val="nextTo"/>
        <c:crossAx val="68551808"/>
        <c:crosses val="autoZero"/>
        <c:auto val="1"/>
        <c:lblAlgn val="ctr"/>
        <c:lblOffset val="100"/>
        <c:noMultiLvlLbl val="0"/>
      </c:catAx>
      <c:valAx>
        <c:axId val="68551808"/>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67829120"/>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0</c:v>
                </c:pt>
                <c:pt idx="2">
                  <c:v>0</c:v>
                </c:pt>
                <c:pt idx="3">
                  <c:v>0</c:v>
                </c:pt>
                <c:pt idx="4">
                  <c:v>0</c:v>
                </c:pt>
                <c:pt idx="5">
                  <c:v>0</c:v>
                </c:pt>
                <c:pt idx="6">
                  <c:v>0</c:v>
                </c:pt>
                <c:pt idx="7">
                  <c:v>0</c:v>
                </c:pt>
                <c:pt idx="8">
                  <c:v>0</c:v>
                </c:pt>
                <c:pt idx="9">
                  <c:v>1</c:v>
                </c:pt>
              </c:numCache>
            </c:numRef>
          </c:val>
        </c:ser>
        <c:dLbls>
          <c:showLegendKey val="0"/>
          <c:showVal val="0"/>
          <c:showCatName val="0"/>
          <c:showSerName val="0"/>
          <c:showPercent val="0"/>
          <c:showBubbleSize val="0"/>
        </c:dLbls>
        <c:gapWidth val="150"/>
        <c:shape val="box"/>
        <c:axId val="68586880"/>
        <c:axId val="68605056"/>
        <c:axId val="0"/>
      </c:bar3DChart>
      <c:catAx>
        <c:axId val="68586880"/>
        <c:scaling>
          <c:orientation val="minMax"/>
        </c:scaling>
        <c:delete val="0"/>
        <c:axPos val="b"/>
        <c:numFmt formatCode="General" sourceLinked="0"/>
        <c:majorTickMark val="none"/>
        <c:minorTickMark val="none"/>
        <c:tickLblPos val="nextTo"/>
        <c:crossAx val="68605056"/>
        <c:crosses val="autoZero"/>
        <c:auto val="1"/>
        <c:lblAlgn val="ctr"/>
        <c:lblOffset val="100"/>
        <c:noMultiLvlLbl val="0"/>
      </c:catAx>
      <c:valAx>
        <c:axId val="6860505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68586880"/>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47"/>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6</c:v>
                </c:pt>
                <c:pt idx="4">
                  <c:v>0</c:v>
                </c:pt>
                <c:pt idx="5">
                  <c:v>0</c:v>
                </c:pt>
                <c:pt idx="6">
                  <c:v>6</c:v>
                </c:pt>
                <c:pt idx="7">
                  <c:v>2</c:v>
                </c:pt>
                <c:pt idx="8">
                  <c:v>0</c:v>
                </c:pt>
                <c:pt idx="9">
                  <c:v>1</c:v>
                </c:pt>
                <c:pt idx="10">
                  <c:v>0</c:v>
                </c:pt>
                <c:pt idx="11">
                  <c:v>0</c:v>
                </c:pt>
                <c:pt idx="12">
                  <c:v>0</c:v>
                </c:pt>
                <c:pt idx="13">
                  <c:v>0</c:v>
                </c:pt>
                <c:pt idx="14">
                  <c:v>0</c:v>
                </c:pt>
                <c:pt idx="15">
                  <c:v>4</c:v>
                </c:pt>
                <c:pt idx="16">
                  <c:v>1</c:v>
                </c:pt>
              </c:numCache>
            </c:numRef>
          </c:val>
        </c:ser>
        <c:dLbls>
          <c:showLegendKey val="0"/>
          <c:showVal val="0"/>
          <c:showCatName val="0"/>
          <c:showSerName val="0"/>
          <c:showPercent val="0"/>
          <c:showBubbleSize val="0"/>
        </c:dLbls>
        <c:gapWidth val="150"/>
        <c:shape val="box"/>
        <c:axId val="74796416"/>
        <c:axId val="74806400"/>
        <c:axId val="0"/>
      </c:bar3DChart>
      <c:catAx>
        <c:axId val="74796416"/>
        <c:scaling>
          <c:orientation val="minMax"/>
        </c:scaling>
        <c:delete val="0"/>
        <c:axPos val="b"/>
        <c:numFmt formatCode="General" sourceLinked="0"/>
        <c:majorTickMark val="none"/>
        <c:minorTickMark val="none"/>
        <c:tickLblPos val="nextTo"/>
        <c:crossAx val="74806400"/>
        <c:crosses val="autoZero"/>
        <c:auto val="1"/>
        <c:lblAlgn val="ctr"/>
        <c:lblOffset val="100"/>
        <c:noMultiLvlLbl val="0"/>
      </c:catAx>
      <c:valAx>
        <c:axId val="7480640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74796416"/>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973593</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1325358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847557</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10</xdr:row>
      <xdr:rowOff>108793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10</xdr:row>
      <xdr:rowOff>108794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9</xdr:col>
      <xdr:colOff>2156465</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20</xdr:col>
      <xdr:colOff>2179325</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1234445</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10</xdr:col>
      <xdr:colOff>1600840</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625656</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22" dataDxfId="21">
  <autoFilter ref="B2:C14"/>
  <tableColumns count="2">
    <tableColumn id="1" name="Descripción" dataDxfId="20"/>
    <tableColumn id="2" name="Monto" dataDxfId="19"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8" dataDxfId="17">
  <autoFilter ref="B33:D51"/>
  <tableColumns count="3">
    <tableColumn id="1" name="Descripción" dataDxfId="16"/>
    <tableColumn id="2" name="Cantidad" dataDxfId="15" dataCellStyle="Millares"/>
    <tableColumn id="3" name="Montos" dataDxfId="14">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3" dataDxfId="12">
  <autoFilter ref="B62:D74"/>
  <tableColumns count="3">
    <tableColumn id="1" name="Descripción" dataDxfId="11"/>
    <tableColumn id="2" name="Cantidad" dataDxfId="10" dataCellStyle="Millares"/>
    <tableColumn id="3" name="Montos" dataDxfId="9">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8">
  <autoFilter ref="B79:D97"/>
  <tableColumns count="3">
    <tableColumn id="1" name="Descripción " dataDxfId="7"/>
    <tableColumn id="2" name="Cantidad" dataDxfId="6" dataCellStyle="Millares"/>
    <tableColumn id="3" name="Montos" dataDxfId="5">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622"/>
      <c r="U2" s="622"/>
      <c r="V2" s="622"/>
      <c r="W2" s="622"/>
      <c r="X2" s="622"/>
      <c r="Y2" s="622"/>
      <c r="Z2" s="622"/>
      <c r="AA2" s="622"/>
      <c r="AB2" s="622"/>
      <c r="AC2" s="622" t="s">
        <v>25</v>
      </c>
      <c r="AD2" s="622"/>
      <c r="AE2" s="622"/>
      <c r="AF2" s="622"/>
      <c r="AG2" s="622"/>
      <c r="AH2" s="622"/>
      <c r="AI2" s="622"/>
      <c r="AJ2" s="622"/>
    </row>
    <row r="3" spans="2:36" ht="16.5" customHeight="1" x14ac:dyDescent="0.25">
      <c r="B3" s="33" t="s">
        <v>7</v>
      </c>
      <c r="C3" s="33"/>
      <c r="D3" s="33"/>
      <c r="E3" s="33"/>
      <c r="F3" s="33"/>
      <c r="G3" s="33"/>
      <c r="H3" s="33"/>
      <c r="I3" s="33"/>
      <c r="J3" s="33"/>
      <c r="K3" s="33"/>
      <c r="L3" s="33"/>
      <c r="M3" s="33"/>
      <c r="N3" s="33"/>
      <c r="O3" s="33"/>
      <c r="P3" s="33"/>
      <c r="Q3" s="33"/>
      <c r="R3" s="33"/>
      <c r="S3" s="33"/>
      <c r="T3" s="622"/>
      <c r="U3" s="622"/>
      <c r="V3" s="622"/>
      <c r="W3" s="622"/>
      <c r="X3" s="622"/>
      <c r="Y3" s="622"/>
      <c r="Z3" s="622"/>
      <c r="AA3" s="622"/>
      <c r="AB3" s="622"/>
      <c r="AC3" s="622" t="s">
        <v>7</v>
      </c>
      <c r="AD3" s="622"/>
      <c r="AE3" s="622"/>
      <c r="AF3" s="622"/>
      <c r="AG3" s="622"/>
      <c r="AH3" s="622"/>
      <c r="AI3" s="622"/>
      <c r="AJ3" s="622"/>
    </row>
    <row r="4" spans="2:36" ht="12.75" customHeight="1" x14ac:dyDescent="0.25">
      <c r="B4" s="33" t="s">
        <v>36</v>
      </c>
      <c r="C4" s="33"/>
      <c r="D4" s="33"/>
      <c r="E4" s="33"/>
      <c r="F4" s="33"/>
      <c r="G4" s="33"/>
      <c r="H4" s="33"/>
      <c r="I4" s="33"/>
      <c r="J4" s="33"/>
      <c r="K4" s="33"/>
      <c r="L4" s="33"/>
      <c r="M4" s="33"/>
      <c r="N4" s="33"/>
      <c r="O4" s="33"/>
      <c r="P4" s="33"/>
      <c r="Q4" s="33"/>
      <c r="R4" s="33"/>
      <c r="S4" s="33"/>
      <c r="T4" s="622"/>
      <c r="U4" s="622"/>
      <c r="V4" s="622"/>
      <c r="W4" s="622"/>
      <c r="X4" s="622"/>
      <c r="Y4" s="622"/>
      <c r="Z4" s="622"/>
      <c r="AA4" s="622"/>
      <c r="AB4" s="622"/>
      <c r="AC4" s="622" t="s">
        <v>36</v>
      </c>
      <c r="AD4" s="622"/>
      <c r="AE4" s="622"/>
      <c r="AF4" s="622"/>
      <c r="AG4" s="622"/>
      <c r="AH4" s="622"/>
      <c r="AI4" s="622"/>
      <c r="AJ4" s="622"/>
    </row>
    <row r="5" spans="2:36" ht="15.75" x14ac:dyDescent="0.25">
      <c r="B5" s="2"/>
      <c r="C5" s="2"/>
      <c r="D5" s="2"/>
    </row>
    <row r="6" spans="2:36" ht="16.5" thickBot="1" x14ac:dyDescent="0.3">
      <c r="B6" s="2"/>
      <c r="C6" s="2"/>
      <c r="D6" s="2"/>
    </row>
    <row r="7" spans="2:36" ht="75.75" customHeight="1" x14ac:dyDescent="0.25">
      <c r="B7" s="617" t="s">
        <v>20</v>
      </c>
      <c r="C7" s="617" t="s">
        <v>38</v>
      </c>
      <c r="D7" s="617" t="s">
        <v>39</v>
      </c>
      <c r="E7" s="619" t="s">
        <v>40</v>
      </c>
      <c r="F7" s="617" t="s">
        <v>37</v>
      </c>
      <c r="G7" s="619" t="s">
        <v>9</v>
      </c>
      <c r="H7" s="621" t="s">
        <v>0</v>
      </c>
      <c r="I7" s="621" t="s">
        <v>8</v>
      </c>
      <c r="J7" s="621" t="s">
        <v>16</v>
      </c>
      <c r="K7" s="621"/>
      <c r="L7" s="621" t="s">
        <v>13</v>
      </c>
      <c r="M7" s="621"/>
      <c r="N7" s="621"/>
      <c r="O7" s="621"/>
      <c r="P7" s="621"/>
      <c r="Q7" s="621"/>
      <c r="R7" s="621"/>
      <c r="S7" s="621"/>
      <c r="T7" s="617" t="s">
        <v>14</v>
      </c>
      <c r="U7" s="621" t="s">
        <v>18</v>
      </c>
      <c r="V7" s="621" t="s">
        <v>26</v>
      </c>
      <c r="W7" s="621"/>
      <c r="X7" s="621" t="s">
        <v>15</v>
      </c>
      <c r="Y7" s="621" t="s">
        <v>17</v>
      </c>
      <c r="Z7" s="621"/>
      <c r="AA7" s="621" t="s">
        <v>22</v>
      </c>
      <c r="AB7" s="621" t="s">
        <v>32</v>
      </c>
      <c r="AC7" s="623" t="s">
        <v>31</v>
      </c>
      <c r="AD7" s="623"/>
      <c r="AE7" s="623"/>
      <c r="AF7" s="623"/>
      <c r="AG7" s="621" t="s">
        <v>28</v>
      </c>
      <c r="AH7" s="621" t="s">
        <v>29</v>
      </c>
      <c r="AI7" s="621" t="s">
        <v>1</v>
      </c>
      <c r="AJ7" s="621" t="s">
        <v>2</v>
      </c>
    </row>
    <row r="8" spans="2:36" ht="15.75" customHeight="1" x14ac:dyDescent="0.25">
      <c r="B8" s="618"/>
      <c r="C8" s="618"/>
      <c r="D8" s="618"/>
      <c r="E8" s="620"/>
      <c r="F8" s="618"/>
      <c r="G8" s="620"/>
      <c r="H8" s="616"/>
      <c r="I8" s="616"/>
      <c r="J8" s="616" t="s">
        <v>33</v>
      </c>
      <c r="K8" s="616" t="s">
        <v>19</v>
      </c>
      <c r="L8" s="624" t="s">
        <v>3</v>
      </c>
      <c r="M8" s="624"/>
      <c r="N8" s="624" t="s">
        <v>4</v>
      </c>
      <c r="O8" s="624"/>
      <c r="P8" s="624" t="s">
        <v>5</v>
      </c>
      <c r="Q8" s="624"/>
      <c r="R8" s="624" t="s">
        <v>6</v>
      </c>
      <c r="S8" s="624"/>
      <c r="T8" s="618"/>
      <c r="U8" s="616"/>
      <c r="V8" s="616" t="s">
        <v>23</v>
      </c>
      <c r="W8" s="616" t="s">
        <v>21</v>
      </c>
      <c r="X8" s="616"/>
      <c r="Y8" s="616" t="s">
        <v>23</v>
      </c>
      <c r="Z8" s="616" t="s">
        <v>21</v>
      </c>
      <c r="AA8" s="616"/>
      <c r="AB8" s="616"/>
      <c r="AC8" s="14" t="s">
        <v>3</v>
      </c>
      <c r="AD8" s="14" t="s">
        <v>4</v>
      </c>
      <c r="AE8" s="14" t="s">
        <v>5</v>
      </c>
      <c r="AF8" s="14" t="s">
        <v>6</v>
      </c>
      <c r="AG8" s="616"/>
      <c r="AH8" s="616"/>
      <c r="AI8" s="616"/>
      <c r="AJ8" s="616"/>
    </row>
    <row r="9" spans="2:36" ht="78.75" x14ac:dyDescent="0.25">
      <c r="B9" s="618"/>
      <c r="C9" s="618"/>
      <c r="D9" s="618"/>
      <c r="E9" s="620"/>
      <c r="F9" s="618"/>
      <c r="G9" s="620"/>
      <c r="H9" s="616"/>
      <c r="I9" s="616"/>
      <c r="J9" s="616"/>
      <c r="K9" s="616"/>
      <c r="L9" s="32" t="s">
        <v>11</v>
      </c>
      <c r="M9" s="32" t="s">
        <v>12</v>
      </c>
      <c r="N9" s="32" t="s">
        <v>11</v>
      </c>
      <c r="O9" s="32" t="s">
        <v>12</v>
      </c>
      <c r="P9" s="32" t="s">
        <v>11</v>
      </c>
      <c r="Q9" s="32" t="s">
        <v>12</v>
      </c>
      <c r="R9" s="32" t="s">
        <v>11</v>
      </c>
      <c r="S9" s="32" t="s">
        <v>12</v>
      </c>
      <c r="T9" s="618"/>
      <c r="U9" s="616"/>
      <c r="V9" s="616"/>
      <c r="W9" s="616"/>
      <c r="X9" s="616"/>
      <c r="Y9" s="616"/>
      <c r="Z9" s="616"/>
      <c r="AA9" s="616"/>
      <c r="AB9" s="616"/>
      <c r="AC9" s="14" t="s">
        <v>24</v>
      </c>
      <c r="AD9" s="14" t="s">
        <v>24</v>
      </c>
      <c r="AE9" s="14" t="s">
        <v>24</v>
      </c>
      <c r="AF9" s="14" t="s">
        <v>24</v>
      </c>
      <c r="AG9" s="616"/>
      <c r="AH9" s="616"/>
      <c r="AI9" s="616"/>
      <c r="AJ9" s="616"/>
    </row>
    <row r="10" spans="2:36" ht="136.5" customHeight="1" x14ac:dyDescent="0.25">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614" t="s">
        <v>10</v>
      </c>
      <c r="K31" s="615"/>
      <c r="L31" s="612"/>
      <c r="M31" s="613"/>
      <c r="N31" s="612"/>
      <c r="O31" s="613"/>
      <c r="P31" s="612"/>
      <c r="Q31" s="613"/>
      <c r="R31" s="612"/>
      <c r="S31" s="613"/>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12" sqref="D12"/>
    </sheetView>
  </sheetViews>
  <sheetFormatPr baseColWidth="10" defaultColWidth="11.5703125" defaultRowHeight="15" x14ac:dyDescent="0.25"/>
  <cols>
    <col min="1" max="1" width="19.28515625" style="116" customWidth="1"/>
    <col min="2" max="2" width="17" style="116" customWidth="1"/>
    <col min="3" max="3" width="41.7109375" style="116" customWidth="1"/>
    <col min="4" max="4" width="26.85546875" style="116" bestFit="1" customWidth="1"/>
    <col min="5" max="5" width="36.7109375" style="116" bestFit="1"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8"/>
      <c r="B1" s="221"/>
      <c r="C1" s="212" t="s">
        <v>340</v>
      </c>
      <c r="D1" s="212" t="s">
        <v>763</v>
      </c>
      <c r="E1" s="212" t="s">
        <v>765</v>
      </c>
      <c r="F1" s="212" t="s">
        <v>767</v>
      </c>
      <c r="G1" s="212" t="s">
        <v>769</v>
      </c>
      <c r="H1" s="212" t="s">
        <v>771</v>
      </c>
      <c r="I1" s="212" t="s">
        <v>773</v>
      </c>
      <c r="J1" s="212" t="s">
        <v>341</v>
      </c>
      <c r="K1" s="212" t="s">
        <v>776</v>
      </c>
      <c r="L1" s="212" t="s">
        <v>342</v>
      </c>
      <c r="M1" s="212" t="s">
        <v>778</v>
      </c>
      <c r="N1" s="212" t="s">
        <v>780</v>
      </c>
      <c r="O1" s="212" t="s">
        <v>782</v>
      </c>
      <c r="P1" s="212" t="s">
        <v>343</v>
      </c>
      <c r="Q1" s="212" t="s">
        <v>783</v>
      </c>
      <c r="R1" s="212" t="s">
        <v>786</v>
      </c>
      <c r="S1" s="212" t="s">
        <v>344</v>
      </c>
      <c r="T1" s="212" t="s">
        <v>788</v>
      </c>
      <c r="U1" s="212" t="s">
        <v>345</v>
      </c>
      <c r="V1" s="212" t="s">
        <v>789</v>
      </c>
      <c r="W1" s="212" t="s">
        <v>790</v>
      </c>
      <c r="X1" s="212" t="s">
        <v>794</v>
      </c>
      <c r="Y1" s="212" t="s">
        <v>337</v>
      </c>
      <c r="Z1" s="212" t="s">
        <v>809</v>
      </c>
      <c r="AA1" s="221"/>
      <c r="AB1" s="212" t="s">
        <v>811</v>
      </c>
      <c r="AC1" s="212" t="s">
        <v>347</v>
      </c>
      <c r="AD1" s="212" t="s">
        <v>813</v>
      </c>
      <c r="AE1" s="212" t="s">
        <v>815</v>
      </c>
      <c r="AF1" s="212" t="s">
        <v>348</v>
      </c>
      <c r="AG1" s="212" t="s">
        <v>817</v>
      </c>
      <c r="AH1" s="212" t="s">
        <v>819</v>
      </c>
      <c r="AI1" s="212" t="s">
        <v>349</v>
      </c>
      <c r="AJ1" s="212" t="s">
        <v>820</v>
      </c>
      <c r="AK1" s="212" t="s">
        <v>822</v>
      </c>
      <c r="AL1" s="212" t="s">
        <v>823</v>
      </c>
      <c r="AM1" s="212" t="s">
        <v>824</v>
      </c>
      <c r="AN1" s="212" t="s">
        <v>826</v>
      </c>
      <c r="AO1" s="212" t="s">
        <v>828</v>
      </c>
      <c r="AP1" s="212" t="s">
        <v>829</v>
      </c>
      <c r="AQ1" s="212" t="s">
        <v>350</v>
      </c>
      <c r="AR1" s="212" t="s">
        <v>831</v>
      </c>
      <c r="AS1" s="212" t="s">
        <v>833</v>
      </c>
      <c r="AT1" s="212" t="s">
        <v>835</v>
      </c>
      <c r="AU1" s="212" t="s">
        <v>837</v>
      </c>
      <c r="AV1" s="212" t="s">
        <v>839</v>
      </c>
      <c r="AW1" s="212" t="s">
        <v>841</v>
      </c>
      <c r="AX1" s="212" t="s">
        <v>843</v>
      </c>
      <c r="AY1" s="212" t="s">
        <v>845</v>
      </c>
      <c r="AZ1" s="221"/>
      <c r="BA1" s="212" t="s">
        <v>352</v>
      </c>
      <c r="BB1" s="212" t="s">
        <v>867</v>
      </c>
      <c r="BC1" s="212" t="s">
        <v>353</v>
      </c>
      <c r="BD1" s="212" t="s">
        <v>869</v>
      </c>
      <c r="BE1" s="212" t="s">
        <v>871</v>
      </c>
      <c r="BF1" s="221"/>
      <c r="BG1" s="212" t="s">
        <v>355</v>
      </c>
      <c r="BH1" s="212" t="s">
        <v>873</v>
      </c>
      <c r="BI1" s="212" t="s">
        <v>356</v>
      </c>
      <c r="BJ1" s="212" t="s">
        <v>875</v>
      </c>
      <c r="BK1" s="212" t="s">
        <v>877</v>
      </c>
      <c r="BL1" s="212" t="s">
        <v>879</v>
      </c>
      <c r="BM1" s="221"/>
      <c r="BN1" s="212" t="s">
        <v>885</v>
      </c>
      <c r="BO1" s="212" t="s">
        <v>887</v>
      </c>
      <c r="BP1" s="212" t="s">
        <v>358</v>
      </c>
      <c r="BQ1" s="212" t="s">
        <v>881</v>
      </c>
      <c r="BR1" s="212" t="s">
        <v>883</v>
      </c>
      <c r="BS1" s="212" t="s">
        <v>359</v>
      </c>
      <c r="BT1" s="212" t="s">
        <v>889</v>
      </c>
      <c r="BU1" s="212" t="s">
        <v>360</v>
      </c>
      <c r="BV1" s="212" t="s">
        <v>890</v>
      </c>
      <c r="BW1" s="209"/>
      <c r="BX1" s="221"/>
      <c r="BY1" s="212" t="s">
        <v>361</v>
      </c>
      <c r="BZ1" s="212" t="s">
        <v>795</v>
      </c>
      <c r="CA1" s="212" t="s">
        <v>797</v>
      </c>
      <c r="CB1" s="212" t="s">
        <v>799</v>
      </c>
      <c r="CC1" s="212" t="s">
        <v>362</v>
      </c>
      <c r="CD1" s="212" t="s">
        <v>801</v>
      </c>
      <c r="CE1" s="212" t="s">
        <v>803</v>
      </c>
      <c r="CF1" s="212" t="s">
        <v>805</v>
      </c>
      <c r="CG1" s="212" t="s">
        <v>807</v>
      </c>
      <c r="CH1" s="209"/>
      <c r="CI1" s="221"/>
      <c r="CJ1" s="212" t="s">
        <v>363</v>
      </c>
      <c r="CK1" s="212" t="s">
        <v>847</v>
      </c>
      <c r="CL1" s="212" t="s">
        <v>849</v>
      </c>
      <c r="CM1" s="212" t="s">
        <v>851</v>
      </c>
      <c r="CN1" s="212" t="s">
        <v>853</v>
      </c>
      <c r="CO1" s="212" t="s">
        <v>855</v>
      </c>
      <c r="CP1" s="212" t="s">
        <v>857</v>
      </c>
      <c r="CQ1" s="212" t="s">
        <v>859</v>
      </c>
      <c r="CR1" s="212" t="s">
        <v>861</v>
      </c>
      <c r="CS1" s="212" t="s">
        <v>863</v>
      </c>
      <c r="CT1" s="212" t="s">
        <v>865</v>
      </c>
      <c r="CU1" s="209"/>
      <c r="CV1" s="221"/>
      <c r="CW1" s="212" t="s">
        <v>891</v>
      </c>
      <c r="CX1" s="212" t="s">
        <v>892</v>
      </c>
      <c r="CY1" s="212" t="s">
        <v>894</v>
      </c>
      <c r="CZ1" s="212" t="s">
        <v>366</v>
      </c>
      <c r="DA1" s="212" t="s">
        <v>896</v>
      </c>
      <c r="DB1" s="212" t="s">
        <v>898</v>
      </c>
      <c r="DC1" s="212" t="s">
        <v>900</v>
      </c>
      <c r="DD1" s="212" t="s">
        <v>902</v>
      </c>
      <c r="DE1" s="212" t="s">
        <v>904</v>
      </c>
      <c r="DF1" s="212" t="s">
        <v>906</v>
      </c>
      <c r="DG1" s="221"/>
      <c r="DH1" s="212" t="s">
        <v>368</v>
      </c>
      <c r="DI1" s="212" t="s">
        <v>908</v>
      </c>
      <c r="DJ1" s="212" t="s">
        <v>369</v>
      </c>
      <c r="DK1" s="212" t="s">
        <v>910</v>
      </c>
      <c r="DL1" s="212" t="s">
        <v>912</v>
      </c>
      <c r="DM1" s="212" t="s">
        <v>914</v>
      </c>
      <c r="DN1" s="212" t="s">
        <v>916</v>
      </c>
      <c r="DO1" s="212" t="s">
        <v>918</v>
      </c>
      <c r="DP1" s="212" t="s">
        <v>920</v>
      </c>
      <c r="DQ1" s="212" t="s">
        <v>922</v>
      </c>
      <c r="DR1" s="212" t="s">
        <v>370</v>
      </c>
      <c r="DS1" s="212" t="s">
        <v>924</v>
      </c>
      <c r="DT1" s="212" t="s">
        <v>926</v>
      </c>
      <c r="DU1" s="212" t="s">
        <v>928</v>
      </c>
      <c r="DV1" s="221"/>
      <c r="DW1" s="212" t="s">
        <v>930</v>
      </c>
      <c r="DX1" s="212" t="s">
        <v>372</v>
      </c>
      <c r="DY1" s="212" t="s">
        <v>932</v>
      </c>
      <c r="DZ1" s="212" t="s">
        <v>373</v>
      </c>
      <c r="EA1" s="212" t="s">
        <v>934</v>
      </c>
      <c r="EB1" s="212" t="s">
        <v>936</v>
      </c>
      <c r="EC1" s="212" t="s">
        <v>938</v>
      </c>
      <c r="ED1" s="212" t="s">
        <v>940</v>
      </c>
      <c r="EE1" s="212" t="s">
        <v>942</v>
      </c>
      <c r="EF1" s="212" t="s">
        <v>944</v>
      </c>
      <c r="EG1" s="212" t="s">
        <v>946</v>
      </c>
      <c r="EH1" s="212" t="s">
        <v>948</v>
      </c>
      <c r="EI1" s="212" t="s">
        <v>950</v>
      </c>
      <c r="EJ1" s="212" t="s">
        <v>952</v>
      </c>
      <c r="EK1" s="212" t="s">
        <v>954</v>
      </c>
      <c r="EL1" s="221"/>
      <c r="EM1" s="212" t="s">
        <v>956</v>
      </c>
      <c r="EN1" s="212" t="s">
        <v>375</v>
      </c>
      <c r="EO1" s="212" t="s">
        <v>958</v>
      </c>
      <c r="EP1" s="212" t="s">
        <v>960</v>
      </c>
      <c r="EQ1" s="212" t="s">
        <v>376</v>
      </c>
      <c r="ER1" s="212" t="s">
        <v>962</v>
      </c>
      <c r="ES1" s="212" t="s">
        <v>964</v>
      </c>
      <c r="ET1" s="212" t="s">
        <v>377</v>
      </c>
      <c r="EU1" s="212" t="s">
        <v>966</v>
      </c>
      <c r="EV1" s="212" t="s">
        <v>968</v>
      </c>
      <c r="EW1" s="212" t="s">
        <v>970</v>
      </c>
      <c r="EX1" s="212" t="s">
        <v>378</v>
      </c>
      <c r="EY1" s="212" t="s">
        <v>972</v>
      </c>
      <c r="EZ1" s="212" t="s">
        <v>974</v>
      </c>
      <c r="FA1" s="221"/>
      <c r="FB1" s="212" t="s">
        <v>380</v>
      </c>
      <c r="FC1" s="212" t="s">
        <v>976</v>
      </c>
      <c r="FD1" s="212" t="s">
        <v>978</v>
      </c>
      <c r="FE1" s="212" t="s">
        <v>980</v>
      </c>
      <c r="FF1" s="212" t="s">
        <v>982</v>
      </c>
      <c r="FG1" s="212" t="s">
        <v>381</v>
      </c>
      <c r="FH1" s="212" t="s">
        <v>984</v>
      </c>
      <c r="FI1" s="212" t="s">
        <v>986</v>
      </c>
      <c r="FJ1" s="212" t="s">
        <v>988</v>
      </c>
      <c r="FK1" s="212" t="s">
        <v>990</v>
      </c>
      <c r="FL1" s="212" t="s">
        <v>992</v>
      </c>
      <c r="FM1" s="212" t="s">
        <v>382</v>
      </c>
      <c r="FN1" s="212" t="s">
        <v>995</v>
      </c>
      <c r="FO1" s="212" t="s">
        <v>383</v>
      </c>
      <c r="FP1" s="212" t="s">
        <v>998</v>
      </c>
      <c r="FQ1" s="212" t="s">
        <v>999</v>
      </c>
      <c r="FR1" s="212" t="s">
        <v>1001</v>
      </c>
      <c r="FS1" s="212" t="s">
        <v>384</v>
      </c>
      <c r="FT1" s="212" t="s">
        <v>1004</v>
      </c>
      <c r="FU1" s="212" t="s">
        <v>1005</v>
      </c>
      <c r="FV1" s="212" t="s">
        <v>1007</v>
      </c>
      <c r="FW1" s="212" t="s">
        <v>385</v>
      </c>
      <c r="FX1" s="212" t="s">
        <v>1010</v>
      </c>
      <c r="FY1" s="212" t="s">
        <v>1012</v>
      </c>
      <c r="FZ1" s="212" t="s">
        <v>1014</v>
      </c>
      <c r="GA1" s="221"/>
      <c r="GB1" s="212" t="s">
        <v>387</v>
      </c>
      <c r="GC1" s="212" t="s">
        <v>388</v>
      </c>
      <c r="GD1" s="221"/>
      <c r="GE1" s="212" t="s">
        <v>390</v>
      </c>
      <c r="GF1" s="212" t="s">
        <v>1037</v>
      </c>
      <c r="GG1" s="212" t="s">
        <v>1039</v>
      </c>
      <c r="GH1" s="212" t="s">
        <v>1041</v>
      </c>
      <c r="GI1" s="212" t="s">
        <v>1043</v>
      </c>
      <c r="GJ1" s="212" t="s">
        <v>1045</v>
      </c>
      <c r="GK1" s="221"/>
      <c r="GL1" s="212" t="s">
        <v>392</v>
      </c>
      <c r="GM1" s="212" t="s">
        <v>1047</v>
      </c>
      <c r="GN1" s="212" t="s">
        <v>1049</v>
      </c>
      <c r="GO1" s="212" t="s">
        <v>1051</v>
      </c>
      <c r="GP1" s="212" t="s">
        <v>1053</v>
      </c>
      <c r="GQ1" s="212" t="s">
        <v>1055</v>
      </c>
      <c r="GR1" s="212" t="s">
        <v>1057</v>
      </c>
      <c r="GS1" s="209"/>
      <c r="GT1" s="221"/>
      <c r="GU1" s="212" t="s">
        <v>393</v>
      </c>
      <c r="GV1" s="212" t="s">
        <v>1016</v>
      </c>
      <c r="GW1" s="212" t="s">
        <v>1018</v>
      </c>
      <c r="GX1" s="212" t="s">
        <v>1020</v>
      </c>
      <c r="GY1" s="212" t="s">
        <v>1022</v>
      </c>
      <c r="GZ1" s="212" t="s">
        <v>1024</v>
      </c>
      <c r="HA1" s="212" t="s">
        <v>1026</v>
      </c>
      <c r="HB1" s="221"/>
      <c r="HC1" s="212" t="s">
        <v>394</v>
      </c>
      <c r="HD1" s="212" t="s">
        <v>1028</v>
      </c>
      <c r="HE1" s="212" t="s">
        <v>1030</v>
      </c>
      <c r="HF1" s="212" t="s">
        <v>1031</v>
      </c>
      <c r="HG1" s="212" t="s">
        <v>395</v>
      </c>
      <c r="HH1" s="212" t="s">
        <v>1034</v>
      </c>
      <c r="HI1" s="212" t="s">
        <v>1035</v>
      </c>
      <c r="HJ1" s="209"/>
      <c r="HK1" s="221"/>
      <c r="HL1" s="212" t="s">
        <v>398</v>
      </c>
      <c r="HM1" s="212" t="s">
        <v>1059</v>
      </c>
      <c r="HN1" s="212" t="s">
        <v>1061</v>
      </c>
      <c r="HO1" s="212" t="s">
        <v>1063</v>
      </c>
      <c r="HP1" s="212" t="s">
        <v>1065</v>
      </c>
      <c r="HQ1" s="212" t="s">
        <v>399</v>
      </c>
      <c r="HR1" s="212" t="s">
        <v>1068</v>
      </c>
      <c r="HS1" s="221"/>
      <c r="HT1" s="212" t="s">
        <v>1070</v>
      </c>
      <c r="HU1" s="212" t="s">
        <v>1072</v>
      </c>
      <c r="HV1" s="212" t="s">
        <v>401</v>
      </c>
      <c r="HW1" s="212" t="s">
        <v>1075</v>
      </c>
      <c r="HX1" s="212" t="s">
        <v>1077</v>
      </c>
      <c r="HY1" s="212" t="s">
        <v>1078</v>
      </c>
      <c r="HZ1" s="212" t="s">
        <v>1080</v>
      </c>
      <c r="IA1" s="221"/>
      <c r="IB1" s="212" t="s">
        <v>1082</v>
      </c>
      <c r="IC1" s="212" t="s">
        <v>1084</v>
      </c>
      <c r="ID1" s="212" t="s">
        <v>1086</v>
      </c>
      <c r="IE1" s="212" t="s">
        <v>403</v>
      </c>
      <c r="IF1" s="212" t="s">
        <v>1088</v>
      </c>
      <c r="IG1" s="212" t="s">
        <v>1090</v>
      </c>
      <c r="IH1" s="212" t="s">
        <v>404</v>
      </c>
      <c r="II1" s="212" t="s">
        <v>1092</v>
      </c>
      <c r="IJ1" s="212" t="s">
        <v>1094</v>
      </c>
      <c r="IK1" s="212" t="s">
        <v>405</v>
      </c>
      <c r="IL1" s="212" t="s">
        <v>1096</v>
      </c>
      <c r="IM1" s="212" t="s">
        <v>1098</v>
      </c>
      <c r="IN1" s="212" t="s">
        <v>1100</v>
      </c>
      <c r="IO1" s="212" t="s">
        <v>1102</v>
      </c>
      <c r="IP1" s="212" t="s">
        <v>406</v>
      </c>
      <c r="IQ1" s="212" t="s">
        <v>1104</v>
      </c>
      <c r="IR1" s="221"/>
      <c r="IS1" s="212" t="s">
        <v>1112</v>
      </c>
      <c r="IT1" s="212" t="s">
        <v>1114</v>
      </c>
      <c r="IU1" s="212" t="s">
        <v>408</v>
      </c>
      <c r="IV1" s="212" t="s">
        <v>1116</v>
      </c>
      <c r="IW1" s="212" t="s">
        <v>1118</v>
      </c>
      <c r="IX1" s="212" t="s">
        <v>1120</v>
      </c>
      <c r="IY1" s="221"/>
      <c r="IZ1" s="212" t="s">
        <v>1122</v>
      </c>
      <c r="JA1" s="212" t="s">
        <v>410</v>
      </c>
      <c r="JB1" s="212" t="s">
        <v>1125</v>
      </c>
      <c r="JC1" s="212" t="s">
        <v>1127</v>
      </c>
      <c r="JD1" s="212" t="s">
        <v>1129</v>
      </c>
      <c r="JE1" s="212" t="s">
        <v>1131</v>
      </c>
      <c r="JF1" s="212" t="s">
        <v>1133</v>
      </c>
      <c r="JG1" s="212" t="s">
        <v>1135</v>
      </c>
      <c r="JH1" s="212" t="s">
        <v>411</v>
      </c>
      <c r="JI1" s="212" t="s">
        <v>1138</v>
      </c>
      <c r="JJ1" s="212" t="s">
        <v>1140</v>
      </c>
      <c r="JK1" s="212" t="s">
        <v>1142</v>
      </c>
      <c r="JL1" s="212" t="s">
        <v>1144</v>
      </c>
      <c r="JM1" s="212" t="s">
        <v>1146</v>
      </c>
      <c r="JN1" s="212" t="s">
        <v>1148</v>
      </c>
      <c r="JO1" s="212" t="s">
        <v>1150</v>
      </c>
      <c r="JP1" s="212" t="s">
        <v>1152</v>
      </c>
      <c r="JQ1" s="212" t="s">
        <v>412</v>
      </c>
      <c r="JR1" s="212" t="s">
        <v>1155</v>
      </c>
      <c r="JS1" s="212" t="s">
        <v>1157</v>
      </c>
      <c r="JT1" s="212" t="s">
        <v>1159</v>
      </c>
      <c r="JU1" s="212" t="s">
        <v>1161</v>
      </c>
      <c r="JV1" s="212" t="s">
        <v>1162</v>
      </c>
      <c r="JW1" s="212" t="s">
        <v>1164</v>
      </c>
      <c r="JX1" s="212" t="s">
        <v>1166</v>
      </c>
      <c r="JY1" s="212" t="s">
        <v>1168</v>
      </c>
      <c r="JZ1" s="212" t="s">
        <v>1170</v>
      </c>
      <c r="KA1" s="212" t="s">
        <v>1172</v>
      </c>
      <c r="KB1" s="212" t="s">
        <v>1174</v>
      </c>
      <c r="KC1" s="212" t="s">
        <v>1176</v>
      </c>
      <c r="KD1" s="212" t="s">
        <v>1178</v>
      </c>
      <c r="KE1" s="212" t="s">
        <v>1180</v>
      </c>
      <c r="KF1" s="212" t="s">
        <v>1182</v>
      </c>
      <c r="KG1" s="212" t="s">
        <v>1184</v>
      </c>
      <c r="KH1" s="212" t="s">
        <v>1186</v>
      </c>
      <c r="KI1" s="212" t="s">
        <v>1188</v>
      </c>
      <c r="KJ1" s="212" t="s">
        <v>1190</v>
      </c>
      <c r="KK1" s="212" t="s">
        <v>1192</v>
      </c>
      <c r="KL1" s="212" t="s">
        <v>1194</v>
      </c>
      <c r="KM1" s="212" t="s">
        <v>1196</v>
      </c>
      <c r="KN1" s="212" t="s">
        <v>1198</v>
      </c>
      <c r="KO1" s="212" t="s">
        <v>1200</v>
      </c>
      <c r="KP1" s="212" t="s">
        <v>1202</v>
      </c>
      <c r="KQ1" s="212" t="s">
        <v>1204</v>
      </c>
      <c r="KR1" s="221"/>
      <c r="KS1" s="212" t="s">
        <v>1206</v>
      </c>
      <c r="KT1" s="212" t="s">
        <v>414</v>
      </c>
      <c r="KU1" s="212" t="s">
        <v>1209</v>
      </c>
      <c r="KV1" s="212" t="s">
        <v>1211</v>
      </c>
      <c r="KW1" s="212" t="s">
        <v>1213</v>
      </c>
      <c r="KX1" s="212" t="s">
        <v>1215</v>
      </c>
      <c r="KY1" s="212" t="s">
        <v>415</v>
      </c>
      <c r="KZ1" s="212" t="s">
        <v>1218</v>
      </c>
      <c r="LA1" s="212" t="s">
        <v>1220</v>
      </c>
      <c r="LB1" s="212" t="s">
        <v>1222</v>
      </c>
      <c r="LC1" s="212" t="s">
        <v>1224</v>
      </c>
      <c r="LD1" s="212" t="s">
        <v>1226</v>
      </c>
      <c r="LE1" s="212" t="s">
        <v>1228</v>
      </c>
      <c r="LF1" s="212" t="s">
        <v>1230</v>
      </c>
      <c r="LG1" s="209"/>
      <c r="LH1" s="221"/>
      <c r="LI1" s="212" t="s">
        <v>416</v>
      </c>
      <c r="LJ1" s="212" t="s">
        <v>1106</v>
      </c>
      <c r="LK1" s="212" t="s">
        <v>1108</v>
      </c>
      <c r="LL1" s="212" t="s">
        <v>1110</v>
      </c>
      <c r="LM1" s="209"/>
      <c r="LN1" s="221"/>
      <c r="LO1" s="212" t="s">
        <v>419</v>
      </c>
      <c r="LP1" s="212" t="s">
        <v>420</v>
      </c>
      <c r="LQ1" s="221"/>
      <c r="LR1" s="212" t="s">
        <v>422</v>
      </c>
      <c r="LS1" s="212" t="s">
        <v>1250</v>
      </c>
      <c r="LT1" s="212" t="s">
        <v>1252</v>
      </c>
      <c r="LU1" s="212" t="s">
        <v>1253</v>
      </c>
      <c r="LV1" s="212" t="s">
        <v>1255</v>
      </c>
      <c r="LW1" s="212" t="s">
        <v>1256</v>
      </c>
      <c r="LX1" s="212" t="s">
        <v>1258</v>
      </c>
      <c r="LY1" s="212" t="s">
        <v>1260</v>
      </c>
      <c r="LZ1" s="212" t="s">
        <v>1262</v>
      </c>
      <c r="MA1" s="212" t="s">
        <v>1264</v>
      </c>
      <c r="MB1" s="212" t="s">
        <v>423</v>
      </c>
      <c r="MC1" s="212" t="s">
        <v>1267</v>
      </c>
      <c r="MD1" s="212" t="s">
        <v>1268</v>
      </c>
      <c r="ME1" s="212" t="s">
        <v>1270</v>
      </c>
      <c r="MF1" s="212" t="s">
        <v>424</v>
      </c>
      <c r="MG1" s="212" t="s">
        <v>1273</v>
      </c>
      <c r="MH1" s="212" t="s">
        <v>1274</v>
      </c>
      <c r="MI1" s="212" t="s">
        <v>1276</v>
      </c>
      <c r="MJ1" s="212" t="s">
        <v>1278</v>
      </c>
      <c r="MK1" s="212" t="s">
        <v>425</v>
      </c>
      <c r="ML1" s="212" t="s">
        <v>1281</v>
      </c>
      <c r="MM1" s="212" t="s">
        <v>1283</v>
      </c>
      <c r="MN1" s="212" t="s">
        <v>1285</v>
      </c>
      <c r="MO1" s="212" t="s">
        <v>1287</v>
      </c>
      <c r="MP1" s="212" t="s">
        <v>426</v>
      </c>
      <c r="MQ1" s="212" t="s">
        <v>1290</v>
      </c>
      <c r="MR1" s="212" t="s">
        <v>1292</v>
      </c>
      <c r="MS1" s="212" t="s">
        <v>1294</v>
      </c>
      <c r="MT1" s="212" t="s">
        <v>1296</v>
      </c>
      <c r="MU1" s="212" t="s">
        <v>1298</v>
      </c>
      <c r="MV1" s="212" t="s">
        <v>1300</v>
      </c>
      <c r="MW1" s="212" t="s">
        <v>1302</v>
      </c>
      <c r="MX1" s="212" t="s">
        <v>1304</v>
      </c>
      <c r="MY1" s="212" t="s">
        <v>1306</v>
      </c>
      <c r="MZ1" s="212" t="s">
        <v>1308</v>
      </c>
      <c r="NA1" s="212" t="s">
        <v>1310</v>
      </c>
      <c r="NB1" s="212" t="s">
        <v>1311</v>
      </c>
      <c r="NC1" s="221"/>
      <c r="ND1" s="212" t="s">
        <v>428</v>
      </c>
      <c r="NE1" s="212" t="s">
        <v>1313</v>
      </c>
      <c r="NF1" s="212" t="s">
        <v>1315</v>
      </c>
      <c r="NG1" s="212" t="s">
        <v>1317</v>
      </c>
      <c r="NH1" s="212" t="s">
        <v>1319</v>
      </c>
      <c r="NI1" s="221"/>
      <c r="NJ1" s="212" t="s">
        <v>430</v>
      </c>
      <c r="NK1" s="212" t="s">
        <v>1320</v>
      </c>
      <c r="NL1" s="212" t="s">
        <v>431</v>
      </c>
      <c r="NM1" s="212" t="s">
        <v>1322</v>
      </c>
      <c r="NN1" s="212" t="s">
        <v>1324</v>
      </c>
      <c r="NO1" s="212" t="s">
        <v>432</v>
      </c>
      <c r="NP1" s="212" t="s">
        <v>1326</v>
      </c>
      <c r="NQ1" s="212" t="s">
        <v>1328</v>
      </c>
      <c r="NR1" s="209"/>
      <c r="NS1" s="221"/>
      <c r="NT1" s="212" t="s">
        <v>433</v>
      </c>
      <c r="NU1" s="212" t="s">
        <v>1232</v>
      </c>
      <c r="NV1" s="212" t="s">
        <v>1234</v>
      </c>
      <c r="NW1" s="212" t="s">
        <v>1236</v>
      </c>
      <c r="NX1" s="212" t="s">
        <v>1238</v>
      </c>
      <c r="NY1" s="212" t="s">
        <v>434</v>
      </c>
      <c r="NZ1" s="212" t="s">
        <v>1240</v>
      </c>
      <c r="OA1" s="212" t="s">
        <v>435</v>
      </c>
      <c r="OB1" s="212" t="s">
        <v>1242</v>
      </c>
      <c r="OC1" s="221"/>
      <c r="OD1" s="212" t="s">
        <v>1244</v>
      </c>
      <c r="OE1" s="212" t="s">
        <v>436</v>
      </c>
      <c r="OF1" s="209"/>
      <c r="OG1" s="221"/>
      <c r="OH1" s="212" t="s">
        <v>1246</v>
      </c>
      <c r="OI1" s="212" t="s">
        <v>1248</v>
      </c>
      <c r="OJ1" s="212" t="s">
        <v>437</v>
      </c>
      <c r="OK1" s="209"/>
      <c r="OL1" s="221"/>
      <c r="OM1" s="212" t="s">
        <v>440</v>
      </c>
      <c r="ON1" s="212" t="s">
        <v>1330</v>
      </c>
      <c r="OO1" s="212" t="s">
        <v>1332</v>
      </c>
      <c r="OP1" s="212" t="s">
        <v>441</v>
      </c>
      <c r="OQ1" s="212" t="s">
        <v>442</v>
      </c>
      <c r="OR1" s="212" t="s">
        <v>1430</v>
      </c>
      <c r="OS1" s="212" t="s">
        <v>1432</v>
      </c>
      <c r="OT1" s="212" t="s">
        <v>1434</v>
      </c>
      <c r="OU1" s="212" t="s">
        <v>1436</v>
      </c>
      <c r="OV1" s="212" t="s">
        <v>1438</v>
      </c>
      <c r="OW1" s="221"/>
      <c r="OX1" s="212" t="s">
        <v>444</v>
      </c>
      <c r="OY1" s="212" t="s">
        <v>1440</v>
      </c>
      <c r="OZ1" s="212" t="s">
        <v>1442</v>
      </c>
      <c r="PA1" s="212" t="s">
        <v>1444</v>
      </c>
      <c r="PB1" s="212" t="s">
        <v>1446</v>
      </c>
      <c r="PC1" s="212" t="s">
        <v>1448</v>
      </c>
      <c r="PD1" s="212" t="s">
        <v>1450</v>
      </c>
      <c r="PE1" s="221"/>
      <c r="PF1" s="212" t="s">
        <v>1452</v>
      </c>
      <c r="PG1" s="212" t="s">
        <v>446</v>
      </c>
      <c r="PH1" s="221"/>
      <c r="PI1" s="212" t="s">
        <v>448</v>
      </c>
      <c r="PJ1" s="212" t="s">
        <v>1482</v>
      </c>
      <c r="PK1" s="212" t="s">
        <v>1484</v>
      </c>
      <c r="PL1" s="221"/>
      <c r="PM1" s="212" t="s">
        <v>450</v>
      </c>
      <c r="PN1" s="212" t="s">
        <v>1486</v>
      </c>
      <c r="PO1" s="212" t="s">
        <v>1487</v>
      </c>
      <c r="PP1" s="212" t="s">
        <v>1488</v>
      </c>
      <c r="PQ1" s="212" t="s">
        <v>1489</v>
      </c>
      <c r="PR1" s="212" t="s">
        <v>1491</v>
      </c>
      <c r="PS1" s="212" t="s">
        <v>1492</v>
      </c>
      <c r="PT1" s="212" t="s">
        <v>1494</v>
      </c>
      <c r="PU1" s="212" t="s">
        <v>1495</v>
      </c>
      <c r="PV1" s="209"/>
      <c r="PW1" s="221"/>
      <c r="PX1" s="212" t="s">
        <v>451</v>
      </c>
      <c r="PY1" s="212" t="s">
        <v>1334</v>
      </c>
      <c r="PZ1" s="212" t="s">
        <v>1336</v>
      </c>
      <c r="QA1" s="212" t="s">
        <v>1338</v>
      </c>
      <c r="QB1" s="212" t="s">
        <v>1340</v>
      </c>
      <c r="QC1" s="212" t="s">
        <v>1342</v>
      </c>
      <c r="QD1" s="212" t="s">
        <v>1344</v>
      </c>
      <c r="QE1" s="212" t="s">
        <v>1346</v>
      </c>
      <c r="QF1" s="212" t="s">
        <v>1348</v>
      </c>
      <c r="QG1" s="212" t="s">
        <v>1350</v>
      </c>
      <c r="QH1" s="212" t="s">
        <v>1352</v>
      </c>
      <c r="QI1" s="212" t="s">
        <v>1354</v>
      </c>
      <c r="QJ1" s="212" t="s">
        <v>1356</v>
      </c>
      <c r="QK1" s="212" t="s">
        <v>1358</v>
      </c>
      <c r="QL1" s="212" t="s">
        <v>1360</v>
      </c>
      <c r="QM1" s="212" t="s">
        <v>1362</v>
      </c>
      <c r="QN1" s="212" t="s">
        <v>1364</v>
      </c>
      <c r="QO1" s="212" t="s">
        <v>1366</v>
      </c>
      <c r="QP1" s="212" t="s">
        <v>1368</v>
      </c>
      <c r="QQ1" s="212" t="s">
        <v>1370</v>
      </c>
      <c r="QR1" s="212" t="s">
        <v>1372</v>
      </c>
      <c r="QS1" s="212" t="s">
        <v>1374</v>
      </c>
      <c r="QT1" s="212" t="s">
        <v>1376</v>
      </c>
      <c r="QU1" s="212" t="s">
        <v>452</v>
      </c>
      <c r="QV1" s="212" t="s">
        <v>1379</v>
      </c>
      <c r="QW1" s="212" t="s">
        <v>1381</v>
      </c>
      <c r="QX1" s="212" t="s">
        <v>1382</v>
      </c>
      <c r="QY1" s="212" t="s">
        <v>1384</v>
      </c>
      <c r="QZ1" s="212" t="s">
        <v>1386</v>
      </c>
      <c r="RA1" s="212" t="s">
        <v>1388</v>
      </c>
      <c r="RB1" s="212" t="s">
        <v>1390</v>
      </c>
      <c r="RC1" s="212" t="s">
        <v>1392</v>
      </c>
      <c r="RD1" s="212" t="s">
        <v>1394</v>
      </c>
      <c r="RE1" s="212" t="s">
        <v>1396</v>
      </c>
      <c r="RF1" s="212" t="s">
        <v>1398</v>
      </c>
      <c r="RG1" s="212" t="s">
        <v>1400</v>
      </c>
      <c r="RH1" s="212" t="s">
        <v>1402</v>
      </c>
      <c r="RI1" s="212" t="s">
        <v>1404</v>
      </c>
      <c r="RJ1" s="212" t="s">
        <v>1406</v>
      </c>
      <c r="RK1" s="212" t="s">
        <v>1408</v>
      </c>
      <c r="RL1" s="212" t="s">
        <v>1410</v>
      </c>
      <c r="RM1" s="212" t="s">
        <v>1412</v>
      </c>
      <c r="RN1" s="212" t="s">
        <v>1414</v>
      </c>
      <c r="RO1" s="212" t="s">
        <v>1416</v>
      </c>
      <c r="RP1" s="212" t="s">
        <v>1418</v>
      </c>
      <c r="RQ1" s="212" t="s">
        <v>1420</v>
      </c>
      <c r="RR1" s="212" t="s">
        <v>1422</v>
      </c>
      <c r="RS1" s="212" t="s">
        <v>1424</v>
      </c>
      <c r="RT1" s="212" t="s">
        <v>1426</v>
      </c>
      <c r="RU1" s="212" t="s">
        <v>1428</v>
      </c>
      <c r="RV1" s="209"/>
      <c r="RW1" s="221"/>
      <c r="RX1" s="212" t="s">
        <v>453</v>
      </c>
      <c r="RY1" s="212" t="s">
        <v>1454</v>
      </c>
      <c r="RZ1" s="212" t="s">
        <v>1456</v>
      </c>
      <c r="SA1" s="212" t="s">
        <v>1458</v>
      </c>
      <c r="SB1" s="212" t="s">
        <v>1460</v>
      </c>
      <c r="SC1" s="212" t="s">
        <v>1462</v>
      </c>
      <c r="SD1" s="212" t="s">
        <v>1464</v>
      </c>
      <c r="SE1" s="212" t="s">
        <v>1466</v>
      </c>
      <c r="SF1" s="212" t="s">
        <v>1468</v>
      </c>
      <c r="SG1" s="212" t="s">
        <v>1470</v>
      </c>
      <c r="SH1" s="212" t="s">
        <v>1472</v>
      </c>
      <c r="SI1" s="212" t="s">
        <v>1474</v>
      </c>
      <c r="SJ1" s="212" t="s">
        <v>1476</v>
      </c>
      <c r="SK1" s="212" t="s">
        <v>1478</v>
      </c>
      <c r="SL1" s="212" t="s">
        <v>1480</v>
      </c>
      <c r="SM1" s="209"/>
      <c r="SN1" s="221"/>
      <c r="SO1" s="212" t="s">
        <v>456</v>
      </c>
      <c r="SP1" s="212" t="s">
        <v>1497</v>
      </c>
      <c r="SQ1" s="212" t="s">
        <v>1499</v>
      </c>
      <c r="SR1" s="212" t="s">
        <v>457</v>
      </c>
      <c r="SS1" s="212" t="s">
        <v>1501</v>
      </c>
      <c r="ST1" s="212" t="s">
        <v>1503</v>
      </c>
      <c r="SU1" s="212" t="s">
        <v>1505</v>
      </c>
      <c r="SV1" s="212" t="s">
        <v>1507</v>
      </c>
      <c r="SW1" s="221"/>
      <c r="SX1" s="212" t="s">
        <v>459</v>
      </c>
      <c r="SY1" s="212" t="s">
        <v>1509</v>
      </c>
      <c r="SZ1" s="212" t="s">
        <v>1511</v>
      </c>
      <c r="TA1" s="212" t="s">
        <v>1513</v>
      </c>
      <c r="TB1" s="212" t="s">
        <v>1515</v>
      </c>
      <c r="TC1" s="212" t="s">
        <v>1517</v>
      </c>
      <c r="TD1" s="212" t="s">
        <v>1519</v>
      </c>
      <c r="TE1" s="212" t="s">
        <v>1521</v>
      </c>
      <c r="TF1" s="212" t="s">
        <v>1523</v>
      </c>
      <c r="TG1" s="212" t="s">
        <v>1525</v>
      </c>
      <c r="TH1" s="212" t="s">
        <v>1527</v>
      </c>
      <c r="TI1" s="212" t="s">
        <v>1529</v>
      </c>
      <c r="TJ1" s="212" t="s">
        <v>1531</v>
      </c>
      <c r="TK1" s="212" t="s">
        <v>1533</v>
      </c>
      <c r="TL1" s="212" t="s">
        <v>1535</v>
      </c>
      <c r="TM1" s="212" t="s">
        <v>1537</v>
      </c>
      <c r="TN1" s="209"/>
      <c r="TO1" s="221"/>
      <c r="TP1" s="212" t="s">
        <v>462</v>
      </c>
      <c r="TQ1" s="212" t="s">
        <v>1539</v>
      </c>
      <c r="TR1" s="212" t="s">
        <v>1541</v>
      </c>
      <c r="TS1" s="212" t="s">
        <v>1543</v>
      </c>
      <c r="TT1" s="212" t="s">
        <v>1545</v>
      </c>
      <c r="TU1" s="212" t="s">
        <v>1547</v>
      </c>
      <c r="TV1" s="212" t="s">
        <v>463</v>
      </c>
      <c r="TW1" s="212" t="s">
        <v>1549</v>
      </c>
      <c r="TX1" s="212" t="s">
        <v>1551</v>
      </c>
      <c r="TY1" s="212" t="s">
        <v>1553</v>
      </c>
      <c r="TZ1" s="212" t="s">
        <v>1555</v>
      </c>
      <c r="UA1" s="212" t="s">
        <v>1557</v>
      </c>
      <c r="UB1" s="212" t="s">
        <v>1559</v>
      </c>
      <c r="UC1" s="221"/>
      <c r="UD1" s="212" t="s">
        <v>465</v>
      </c>
      <c r="UE1" s="209"/>
      <c r="UF1" s="221"/>
      <c r="UG1" s="212" t="s">
        <v>466</v>
      </c>
      <c r="UH1" s="212" t="s">
        <v>1561</v>
      </c>
      <c r="UI1" s="212" t="s">
        <v>1563</v>
      </c>
      <c r="UJ1" s="212" t="s">
        <v>1564</v>
      </c>
      <c r="UK1" s="212" t="s">
        <v>1566</v>
      </c>
      <c r="UL1" s="212" t="s">
        <v>1568</v>
      </c>
      <c r="UM1" s="212" t="s">
        <v>1570</v>
      </c>
      <c r="UN1" s="212" t="s">
        <v>1572</v>
      </c>
      <c r="UO1" s="212" t="s">
        <v>1574</v>
      </c>
      <c r="UP1" s="212" t="s">
        <v>1576</v>
      </c>
      <c r="UQ1" s="212" t="s">
        <v>1578</v>
      </c>
      <c r="UR1" s="212" t="s">
        <v>1580</v>
      </c>
      <c r="US1" s="212" t="s">
        <v>1582</v>
      </c>
      <c r="UT1" s="212" t="s">
        <v>1584</v>
      </c>
      <c r="UU1" s="212" t="s">
        <v>1586</v>
      </c>
      <c r="UV1" s="212" t="s">
        <v>1588</v>
      </c>
      <c r="UW1" s="212" t="s">
        <v>1590</v>
      </c>
      <c r="UX1" s="209"/>
      <c r="UY1" s="212" t="s">
        <v>1594</v>
      </c>
      <c r="UZ1" s="212" t="s">
        <v>1596</v>
      </c>
      <c r="VA1" s="212" t="s">
        <v>1598</v>
      </c>
      <c r="VB1" s="212" t="s">
        <v>1600</v>
      </c>
      <c r="VC1" s="212" t="s">
        <v>1602</v>
      </c>
      <c r="VD1" s="215"/>
    </row>
    <row r="2" spans="1:576" s="153" customFormat="1" hidden="1" x14ac:dyDescent="0.25">
      <c r="A2" s="153" t="s">
        <v>209</v>
      </c>
      <c r="B2" s="153" t="s">
        <v>197</v>
      </c>
      <c r="C2" s="153" t="s">
        <v>562</v>
      </c>
      <c r="D2" s="153" t="s">
        <v>210</v>
      </c>
      <c r="E2" s="153" t="s">
        <v>176</v>
      </c>
      <c r="F2" s="153" t="s">
        <v>563</v>
      </c>
      <c r="G2" s="191" t="s">
        <v>211</v>
      </c>
      <c r="H2" s="153" t="s">
        <v>564</v>
      </c>
      <c r="I2" s="153" t="s">
        <v>565</v>
      </c>
      <c r="J2" s="153" t="s">
        <v>212</v>
      </c>
      <c r="K2" s="153" t="s">
        <v>566</v>
      </c>
      <c r="M2" s="153" t="s">
        <v>556</v>
      </c>
      <c r="N2" s="153" t="s">
        <v>557</v>
      </c>
      <c r="O2" s="153" t="s">
        <v>747</v>
      </c>
      <c r="R2" s="153" t="s">
        <v>214</v>
      </c>
      <c r="S2" s="153" t="s">
        <v>215</v>
      </c>
      <c r="U2" s="153" t="s">
        <v>482</v>
      </c>
      <c r="V2" s="153" t="s">
        <v>500</v>
      </c>
      <c r="W2" s="153" t="s">
        <v>483</v>
      </c>
      <c r="X2" s="153" t="s">
        <v>484</v>
      </c>
      <c r="Y2" s="153" t="s">
        <v>485</v>
      </c>
      <c r="Z2" s="153" t="s">
        <v>486</v>
      </c>
      <c r="AA2" s="153" t="s">
        <v>487</v>
      </c>
      <c r="AB2" s="153" t="s">
        <v>488</v>
      </c>
      <c r="AC2" s="153" t="s">
        <v>489</v>
      </c>
      <c r="AD2" s="153" t="s">
        <v>490</v>
      </c>
      <c r="AE2" s="153" t="s">
        <v>491</v>
      </c>
      <c r="AF2" s="153" t="s">
        <v>492</v>
      </c>
      <c r="AH2" s="153" t="s">
        <v>510</v>
      </c>
      <c r="AI2" s="153" t="s">
        <v>511</v>
      </c>
      <c r="AJ2" s="153" t="s">
        <v>512</v>
      </c>
      <c r="AK2" s="153" t="s">
        <v>513</v>
      </c>
      <c r="AL2" s="153" t="s">
        <v>514</v>
      </c>
      <c r="AM2" s="153" t="s">
        <v>517</v>
      </c>
      <c r="AN2" s="153" t="s">
        <v>515</v>
      </c>
      <c r="AO2" s="153" t="s">
        <v>516</v>
      </c>
      <c r="AP2" s="153" t="s">
        <v>518</v>
      </c>
      <c r="AQ2" s="153" t="s">
        <v>519</v>
      </c>
      <c r="AR2" s="153" t="s">
        <v>520</v>
      </c>
      <c r="AS2" s="153" t="s">
        <v>521</v>
      </c>
      <c r="AT2" s="153" t="s">
        <v>522</v>
      </c>
      <c r="AU2" s="153" t="s">
        <v>523</v>
      </c>
      <c r="AV2" s="153" t="s">
        <v>524</v>
      </c>
      <c r="AW2" s="153" t="s">
        <v>525</v>
      </c>
      <c r="AX2" s="153" t="s">
        <v>526</v>
      </c>
      <c r="AY2" s="153" t="s">
        <v>527</v>
      </c>
      <c r="AZ2" s="153" t="s">
        <v>528</v>
      </c>
      <c r="BA2" s="153" t="s">
        <v>529</v>
      </c>
      <c r="BB2" s="153" t="s">
        <v>530</v>
      </c>
      <c r="BC2" s="153" t="s">
        <v>531</v>
      </c>
      <c r="BD2" s="153" t="s">
        <v>532</v>
      </c>
      <c r="BE2" s="153" t="s">
        <v>533</v>
      </c>
      <c r="BF2" s="153" t="s">
        <v>534</v>
      </c>
      <c r="BG2" s="153" t="s">
        <v>535</v>
      </c>
      <c r="BH2" s="153" t="s">
        <v>536</v>
      </c>
      <c r="BI2" s="153" t="s">
        <v>537</v>
      </c>
      <c r="BJ2" s="153" t="s">
        <v>538</v>
      </c>
      <c r="BK2" s="153" t="s">
        <v>539</v>
      </c>
      <c r="BL2" s="153" t="s">
        <v>540</v>
      </c>
      <c r="BM2" s="153" t="s">
        <v>541</v>
      </c>
      <c r="BN2" s="153" t="s">
        <v>542</v>
      </c>
      <c r="BO2" s="153" t="s">
        <v>543</v>
      </c>
      <c r="BP2" s="153" t="s">
        <v>544</v>
      </c>
      <c r="BQ2" s="153" t="s">
        <v>545</v>
      </c>
      <c r="BR2" s="153" t="s">
        <v>546</v>
      </c>
      <c r="BS2" s="153" t="s">
        <v>547</v>
      </c>
      <c r="BT2" s="153" t="s">
        <v>548</v>
      </c>
      <c r="BU2" s="153" t="s">
        <v>549</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476</v>
      </c>
      <c r="D5" s="233">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row>
    <row r="10" spans="1:576" ht="15.75" thickBot="1" x14ac:dyDescent="0.3">
      <c r="C10" s="188" t="s">
        <v>53</v>
      </c>
      <c r="D10" s="139">
        <f>SUM(F17:F51)</f>
        <v>0</v>
      </c>
      <c r="F10" s="72"/>
      <c r="G10" s="100"/>
      <c r="H10" s="72"/>
      <c r="I10" s="72"/>
    </row>
    <row r="11" spans="1:576" x14ac:dyDescent="0.25">
      <c r="C11" s="72"/>
      <c r="D11" s="31"/>
      <c r="E11" s="124"/>
      <c r="F11" s="124"/>
      <c r="G11" s="124"/>
      <c r="H11" s="97"/>
      <c r="I11" s="97"/>
      <c r="J11" s="97"/>
      <c r="K11" s="143"/>
    </row>
    <row r="12" spans="1:576" ht="15.75" x14ac:dyDescent="0.25">
      <c r="B12" s="124"/>
      <c r="C12" s="476" t="s">
        <v>479</v>
      </c>
      <c r="D12" s="242"/>
      <c r="E12" s="124"/>
      <c r="F12" s="124"/>
      <c r="G12" s="124"/>
      <c r="H12" s="97"/>
      <c r="I12" s="97"/>
      <c r="J12" s="97"/>
      <c r="K12" s="143"/>
    </row>
    <row r="13" spans="1:576" ht="18.75" x14ac:dyDescent="0.25">
      <c r="B13" s="124"/>
      <c r="C13" s="261" t="e">
        <f>IFERROR(VLOOKUP(D12,'Desarrollo e Innov. Curricular'!$E:$F,2,FALSE),IFERROR(VLOOKUP(D12,Investigación!$E:$F,2,FALSE),IFERROR(VLOOKUP(D12,'Vinculación Univ. Sociedad'!$E:$F,2,FALSE),IFERROR(VLOOKUP(D12,'Docencia y Profesorado Universi'!$E:$F,2,FALSE),IFERROR(VLOOKUP(D12,Estudiantes!$E:$F,2,FALSE),IFERROR(VLOOKUP(D12,'Gestion Administrativa'!$E:$F,2,FALSE),IFERROR(VLOOKUP(D12,'Gestion Academica'!$E:$F,2,FALSE),IFERROR(VLOOKUP(D12,Graduados!$E:$F,2,FALSE),IFERROR(VLOOKUP(D12,'Gestión del Conocimiento'!$E:$F,2,FALSE),IFERROR(VLOOKUP(D12,Gobernabilidad!$E:$F,2,FALSE),IFERROR(VLOOKUP(D12,'NIVEL DE ES Y  SISTEMA NACIONAL'!$E:$F,2,FALSE),VLOOKUP(D12,'Lo Esencial'!$E:$F,2,0))))))))))))</f>
        <v>#N/A</v>
      </c>
      <c r="D13" s="31"/>
      <c r="E13" s="124"/>
      <c r="F13" s="124"/>
      <c r="G13" s="124"/>
      <c r="H13" s="97"/>
      <c r="I13" s="97"/>
      <c r="J13" s="97"/>
      <c r="K13" s="143"/>
    </row>
    <row r="14" spans="1:576" x14ac:dyDescent="0.25">
      <c r="B14" s="124"/>
      <c r="E14" s="124"/>
      <c r="F14" s="124"/>
      <c r="G14" s="124"/>
      <c r="H14" s="97"/>
      <c r="I14" s="97"/>
      <c r="J14" s="97"/>
      <c r="K14" s="143"/>
    </row>
    <row r="15" spans="1:576" ht="15.75" thickBot="1" x14ac:dyDescent="0.3">
      <c r="F15" s="124"/>
      <c r="G15" s="97"/>
      <c r="H15" s="97"/>
      <c r="I15" s="97"/>
    </row>
    <row r="16" spans="1:576" ht="30.75" thickBot="1" x14ac:dyDescent="0.3">
      <c r="C16" s="160" t="s">
        <v>44</v>
      </c>
      <c r="D16" s="165" t="s">
        <v>55</v>
      </c>
      <c r="E16" s="167" t="s">
        <v>57</v>
      </c>
      <c r="F16" s="166" t="s">
        <v>27</v>
      </c>
      <c r="G16" s="164" t="s">
        <v>216</v>
      </c>
      <c r="H16" s="167" t="s">
        <v>46</v>
      </c>
      <c r="I16" s="164" t="s">
        <v>217</v>
      </c>
      <c r="J16" s="164" t="s">
        <v>498</v>
      </c>
      <c r="K16" s="164" t="s">
        <v>499</v>
      </c>
      <c r="L16" s="164" t="s">
        <v>175</v>
      </c>
    </row>
    <row r="17" spans="3:12" x14ac:dyDescent="0.25">
      <c r="C17" s="172" t="s">
        <v>179</v>
      </c>
      <c r="D17" s="189"/>
      <c r="E17" s="146">
        <v>784000</v>
      </c>
      <c r="F17" s="128">
        <f t="shared" ref="F17:F51" si="0">D17*E17</f>
        <v>0</v>
      </c>
      <c r="G17" s="192" t="s">
        <v>214</v>
      </c>
      <c r="H17" s="173"/>
      <c r="I17" s="161" t="e">
        <f>VLOOKUP(H17,Presupuesto!$B$11:$C$586,2,0)</f>
        <v>#N/A</v>
      </c>
      <c r="J17" s="272" t="s">
        <v>565</v>
      </c>
      <c r="K17" s="129" t="s">
        <v>482</v>
      </c>
      <c r="L17" s="129"/>
    </row>
    <row r="18" spans="3:12" x14ac:dyDescent="0.25">
      <c r="C18" s="172" t="s">
        <v>85</v>
      </c>
      <c r="D18" s="189"/>
      <c r="E18" s="154">
        <v>100000</v>
      </c>
      <c r="F18" s="128">
        <f t="shared" si="0"/>
        <v>0</v>
      </c>
      <c r="G18" s="192"/>
      <c r="H18" s="173">
        <v>42500</v>
      </c>
      <c r="I18" s="161" t="e">
        <f>VLOOKUP(H18,Presupuesto!$B$11:$C$586,2,0)</f>
        <v>#N/A</v>
      </c>
      <c r="J18" s="129" t="str">
        <f>$J$17</f>
        <v>Gestión del Conocimiento</v>
      </c>
      <c r="K18" s="129" t="s">
        <v>500</v>
      </c>
      <c r="L18" s="129"/>
    </row>
    <row r="19" spans="3:12" x14ac:dyDescent="0.25">
      <c r="C19" s="172" t="s">
        <v>86</v>
      </c>
      <c r="D19" s="189"/>
      <c r="E19" s="154">
        <v>50000</v>
      </c>
      <c r="F19" s="128">
        <f t="shared" si="0"/>
        <v>0</v>
      </c>
      <c r="G19" s="192"/>
      <c r="H19" s="173">
        <v>42500</v>
      </c>
      <c r="I19" s="161" t="e">
        <f>VLOOKUP(H19,Presupuesto!$B$11:$C$586,2,0)</f>
        <v>#N/A</v>
      </c>
      <c r="J19" s="129" t="str">
        <f t="shared" ref="J19:J50" si="1">$J$17</f>
        <v>Gestión del Conocimiento</v>
      </c>
      <c r="K19" s="129" t="s">
        <v>500</v>
      </c>
      <c r="L19" s="129"/>
    </row>
    <row r="20" spans="3:12" x14ac:dyDescent="0.25">
      <c r="C20" s="172" t="s">
        <v>193</v>
      </c>
      <c r="D20" s="189"/>
      <c r="E20" s="154">
        <v>40</v>
      </c>
      <c r="F20" s="128">
        <f t="shared" si="0"/>
        <v>0</v>
      </c>
      <c r="G20" s="192"/>
      <c r="H20" s="173">
        <v>42500</v>
      </c>
      <c r="I20" s="161" t="e">
        <f>VLOOKUP(H20,Presupuesto!$B$11:$C$586,2,0)</f>
        <v>#N/A</v>
      </c>
      <c r="J20" s="129" t="str">
        <f t="shared" si="1"/>
        <v>Gestión del Conocimiento</v>
      </c>
      <c r="K20" s="129" t="s">
        <v>500</v>
      </c>
      <c r="L20" s="129"/>
    </row>
    <row r="21" spans="3:12" x14ac:dyDescent="0.25">
      <c r="C21" s="172" t="s">
        <v>178</v>
      </c>
      <c r="D21" s="189"/>
      <c r="E21" s="154">
        <v>5745</v>
      </c>
      <c r="F21" s="128">
        <f t="shared" si="0"/>
        <v>0</v>
      </c>
      <c r="G21" s="192"/>
      <c r="H21" s="173">
        <v>42500</v>
      </c>
      <c r="I21" s="161" t="e">
        <f>VLOOKUP(H21,Presupuesto!$B$11:$C$586,2,0)</f>
        <v>#N/A</v>
      </c>
      <c r="J21" s="129" t="str">
        <f t="shared" si="1"/>
        <v>Gestión del Conocimiento</v>
      </c>
      <c r="K21" s="129" t="s">
        <v>500</v>
      </c>
      <c r="L21" s="129"/>
    </row>
    <row r="22" spans="3:12" x14ac:dyDescent="0.25">
      <c r="C22" s="172" t="s">
        <v>196</v>
      </c>
      <c r="D22" s="189"/>
      <c r="E22" s="154">
        <v>30000</v>
      </c>
      <c r="F22" s="128">
        <f t="shared" si="0"/>
        <v>0</v>
      </c>
      <c r="G22" s="192"/>
      <c r="H22" s="173">
        <v>42500</v>
      </c>
      <c r="I22" s="161" t="e">
        <f>VLOOKUP(H22,Presupuesto!$B$11:$C$586,2,0)</f>
        <v>#N/A</v>
      </c>
      <c r="J22" s="129" t="str">
        <f t="shared" si="1"/>
        <v>Gestión del Conocimiento</v>
      </c>
      <c r="K22" s="129" t="s">
        <v>489</v>
      </c>
      <c r="L22" s="129"/>
    </row>
    <row r="23" spans="3:12" x14ac:dyDescent="0.25">
      <c r="C23" s="172" t="s">
        <v>196</v>
      </c>
      <c r="D23" s="189"/>
      <c r="E23" s="154">
        <v>30000</v>
      </c>
      <c r="F23" s="128">
        <f t="shared" si="0"/>
        <v>0</v>
      </c>
      <c r="G23" s="192"/>
      <c r="H23" s="173">
        <v>42500</v>
      </c>
      <c r="I23" s="161" t="e">
        <f>VLOOKUP(H23,Presupuesto!$B$11:$C$586,2,0)</f>
        <v>#N/A</v>
      </c>
      <c r="J23" s="129" t="str">
        <f t="shared" si="1"/>
        <v>Gestión del Conocimiento</v>
      </c>
      <c r="K23" s="129" t="s">
        <v>500</v>
      </c>
      <c r="L23" s="129"/>
    </row>
    <row r="24" spans="3:12" x14ac:dyDescent="0.25">
      <c r="C24" s="172"/>
      <c r="D24" s="189"/>
      <c r="E24" s="154"/>
      <c r="F24" s="128">
        <f t="shared" si="0"/>
        <v>0</v>
      </c>
      <c r="G24" s="192"/>
      <c r="H24" s="173">
        <v>35600</v>
      </c>
      <c r="I24" s="161" t="e">
        <f>VLOOKUP(H24,Presupuesto!$B$11:$C$586,2,0)</f>
        <v>#N/A</v>
      </c>
      <c r="J24" s="129" t="str">
        <f t="shared" si="1"/>
        <v>Gestión del Conocimiento</v>
      </c>
      <c r="K24" s="129" t="s">
        <v>500</v>
      </c>
      <c r="L24" s="129"/>
    </row>
    <row r="25" spans="3:12" x14ac:dyDescent="0.25">
      <c r="C25" s="172"/>
      <c r="D25" s="189"/>
      <c r="E25" s="154"/>
      <c r="F25" s="128">
        <f t="shared" si="0"/>
        <v>0</v>
      </c>
      <c r="G25" s="192"/>
      <c r="H25" s="173"/>
      <c r="I25" s="161" t="e">
        <f>VLOOKUP(H25,Presupuesto!$B$11:$C$586,2,0)</f>
        <v>#N/A</v>
      </c>
      <c r="J25" s="129" t="str">
        <f t="shared" si="1"/>
        <v>Gestión del Conocimiento</v>
      </c>
      <c r="K25" s="129" t="s">
        <v>500</v>
      </c>
      <c r="L25" s="129"/>
    </row>
    <row r="26" spans="3:12" x14ac:dyDescent="0.25">
      <c r="C26" s="172"/>
      <c r="D26" s="189"/>
      <c r="E26" s="154"/>
      <c r="F26" s="128">
        <f t="shared" si="0"/>
        <v>0</v>
      </c>
      <c r="G26" s="192"/>
      <c r="H26" s="173"/>
      <c r="I26" s="161" t="e">
        <f>VLOOKUP(H26,Presupuesto!$B$11:$C$586,2,0)</f>
        <v>#N/A</v>
      </c>
      <c r="J26" s="129" t="str">
        <f t="shared" si="1"/>
        <v>Gestión del Conocimiento</v>
      </c>
      <c r="K26" s="129" t="s">
        <v>500</v>
      </c>
      <c r="L26" s="129"/>
    </row>
    <row r="27" spans="3:12" x14ac:dyDescent="0.25">
      <c r="C27" s="172"/>
      <c r="D27" s="189"/>
      <c r="E27" s="154"/>
      <c r="F27" s="128">
        <f t="shared" si="0"/>
        <v>0</v>
      </c>
      <c r="G27" s="192"/>
      <c r="H27" s="173"/>
      <c r="I27" s="161" t="e">
        <f>VLOOKUP(H27,Presupuesto!$B$11:$C$586,2,0)</f>
        <v>#N/A</v>
      </c>
      <c r="J27" s="129" t="str">
        <f t="shared" si="1"/>
        <v>Gestión del Conocimiento</v>
      </c>
      <c r="K27" s="129" t="s">
        <v>500</v>
      </c>
      <c r="L27" s="129"/>
    </row>
    <row r="28" spans="3:12" x14ac:dyDescent="0.25">
      <c r="C28" s="172"/>
      <c r="D28" s="189"/>
      <c r="E28" s="154"/>
      <c r="F28" s="128">
        <f t="shared" si="0"/>
        <v>0</v>
      </c>
      <c r="G28" s="192"/>
      <c r="H28" s="173"/>
      <c r="I28" s="161" t="e">
        <f>VLOOKUP(H28,Presupuesto!$B$11:$C$586,2,0)</f>
        <v>#N/A</v>
      </c>
      <c r="J28" s="129" t="str">
        <f t="shared" si="1"/>
        <v>Gestión del Conocimiento</v>
      </c>
      <c r="K28" s="129" t="s">
        <v>500</v>
      </c>
      <c r="L28" s="129"/>
    </row>
    <row r="29" spans="3:12" x14ac:dyDescent="0.25">
      <c r="C29" s="172"/>
      <c r="D29" s="189"/>
      <c r="E29" s="154"/>
      <c r="F29" s="128">
        <f t="shared" si="0"/>
        <v>0</v>
      </c>
      <c r="G29" s="192"/>
      <c r="H29" s="173"/>
      <c r="I29" s="161" t="e">
        <f>VLOOKUP(H29,Presupuesto!$B$11:$C$586,2,0)</f>
        <v>#N/A</v>
      </c>
      <c r="J29" s="129" t="str">
        <f t="shared" si="1"/>
        <v>Gestión del Conocimiento</v>
      </c>
      <c r="K29" s="129" t="s">
        <v>500</v>
      </c>
      <c r="L29" s="129"/>
    </row>
    <row r="30" spans="3:12" x14ac:dyDescent="0.25">
      <c r="C30" s="172"/>
      <c r="D30" s="189"/>
      <c r="E30" s="154"/>
      <c r="F30" s="128">
        <f t="shared" si="0"/>
        <v>0</v>
      </c>
      <c r="G30" s="192"/>
      <c r="H30" s="173"/>
      <c r="I30" s="161" t="e">
        <f>VLOOKUP(H30,Presupuesto!$B$11:$C$586,2,0)</f>
        <v>#N/A</v>
      </c>
      <c r="J30" s="129" t="str">
        <f t="shared" si="1"/>
        <v>Gestión del Conocimiento</v>
      </c>
      <c r="K30" s="129" t="s">
        <v>500</v>
      </c>
      <c r="L30" s="129"/>
    </row>
    <row r="31" spans="3:12" x14ac:dyDescent="0.25">
      <c r="C31" s="172"/>
      <c r="D31" s="189"/>
      <c r="E31" s="154"/>
      <c r="F31" s="128">
        <f t="shared" si="0"/>
        <v>0</v>
      </c>
      <c r="G31" s="192"/>
      <c r="H31" s="173"/>
      <c r="I31" s="161" t="e">
        <f>VLOOKUP(H31,Presupuesto!$B$11:$C$586,2,0)</f>
        <v>#N/A</v>
      </c>
      <c r="J31" s="129" t="str">
        <f t="shared" si="1"/>
        <v>Gestión del Conocimiento</v>
      </c>
      <c r="K31" s="129" t="s">
        <v>500</v>
      </c>
      <c r="L31" s="129"/>
    </row>
    <row r="32" spans="3:12" x14ac:dyDescent="0.25">
      <c r="C32" s="172"/>
      <c r="D32" s="189"/>
      <c r="E32" s="154"/>
      <c r="F32" s="128">
        <f t="shared" si="0"/>
        <v>0</v>
      </c>
      <c r="G32" s="192"/>
      <c r="H32" s="173"/>
      <c r="I32" s="161" t="e">
        <f>VLOOKUP(H32,Presupuesto!$B$11:$C$586,2,0)</f>
        <v>#N/A</v>
      </c>
      <c r="J32" s="129" t="str">
        <f t="shared" si="1"/>
        <v>Gestión del Conocimiento</v>
      </c>
      <c r="K32" s="129" t="s">
        <v>500</v>
      </c>
      <c r="L32" s="129"/>
    </row>
    <row r="33" spans="3:12" x14ac:dyDescent="0.25">
      <c r="C33" s="172"/>
      <c r="D33" s="189"/>
      <c r="E33" s="154"/>
      <c r="F33" s="128">
        <f t="shared" si="0"/>
        <v>0</v>
      </c>
      <c r="G33" s="192"/>
      <c r="H33" s="173"/>
      <c r="I33" s="161" t="e">
        <f>VLOOKUP(H33,Presupuesto!$B$11:$C$586,2,0)</f>
        <v>#N/A</v>
      </c>
      <c r="J33" s="129" t="str">
        <f t="shared" si="1"/>
        <v>Gestión del Conocimiento</v>
      </c>
      <c r="K33" s="129" t="s">
        <v>500</v>
      </c>
      <c r="L33" s="129"/>
    </row>
    <row r="34" spans="3:12" x14ac:dyDescent="0.25">
      <c r="C34" s="172"/>
      <c r="D34" s="189"/>
      <c r="E34" s="154"/>
      <c r="F34" s="128">
        <f t="shared" si="0"/>
        <v>0</v>
      </c>
      <c r="G34" s="192"/>
      <c r="H34" s="173"/>
      <c r="I34" s="161" t="e">
        <f>VLOOKUP(H34,Presupuesto!$B$11:$C$586,2,0)</f>
        <v>#N/A</v>
      </c>
      <c r="J34" s="129" t="str">
        <f t="shared" si="1"/>
        <v>Gestión del Conocimiento</v>
      </c>
      <c r="K34" s="129" t="s">
        <v>500</v>
      </c>
      <c r="L34" s="129"/>
    </row>
    <row r="35" spans="3:12" x14ac:dyDescent="0.25">
      <c r="C35" s="172"/>
      <c r="D35" s="189"/>
      <c r="E35" s="154"/>
      <c r="F35" s="128">
        <f t="shared" si="0"/>
        <v>0</v>
      </c>
      <c r="G35" s="192"/>
      <c r="H35" s="173"/>
      <c r="I35" s="161" t="e">
        <f>VLOOKUP(H35,Presupuesto!$B$11:$C$586,2,0)</f>
        <v>#N/A</v>
      </c>
      <c r="J35" s="129" t="str">
        <f t="shared" si="1"/>
        <v>Gestión del Conocimiento</v>
      </c>
      <c r="K35" s="129" t="s">
        <v>500</v>
      </c>
      <c r="L35" s="129"/>
    </row>
    <row r="36" spans="3:12" x14ac:dyDescent="0.25">
      <c r="C36" s="172"/>
      <c r="D36" s="189"/>
      <c r="E36" s="154"/>
      <c r="F36" s="128">
        <f t="shared" si="0"/>
        <v>0</v>
      </c>
      <c r="G36" s="192"/>
      <c r="H36" s="173"/>
      <c r="I36" s="161" t="e">
        <f>VLOOKUP(H36,Presupuesto!$B$11:$C$586,2,0)</f>
        <v>#N/A</v>
      </c>
      <c r="J36" s="129" t="str">
        <f t="shared" si="1"/>
        <v>Gestión del Conocimiento</v>
      </c>
      <c r="K36" s="129" t="s">
        <v>500</v>
      </c>
      <c r="L36" s="129"/>
    </row>
    <row r="37" spans="3:12" x14ac:dyDescent="0.25">
      <c r="C37" s="172"/>
      <c r="D37" s="189"/>
      <c r="E37" s="154"/>
      <c r="F37" s="128">
        <f t="shared" si="0"/>
        <v>0</v>
      </c>
      <c r="G37" s="192"/>
      <c r="H37" s="173"/>
      <c r="I37" s="161" t="e">
        <f>VLOOKUP(H37,Presupuesto!$B$11:$C$586,2,0)</f>
        <v>#N/A</v>
      </c>
      <c r="J37" s="129" t="str">
        <f t="shared" si="1"/>
        <v>Gestión del Conocimiento</v>
      </c>
      <c r="K37" s="129" t="s">
        <v>500</v>
      </c>
      <c r="L37" s="129"/>
    </row>
    <row r="38" spans="3:12" x14ac:dyDescent="0.25">
      <c r="C38" s="172"/>
      <c r="D38" s="189"/>
      <c r="E38" s="154"/>
      <c r="F38" s="128">
        <f t="shared" si="0"/>
        <v>0</v>
      </c>
      <c r="G38" s="192"/>
      <c r="H38" s="173"/>
      <c r="I38" s="161" t="e">
        <f>VLOOKUP(H38,Presupuesto!$B$11:$C$586,2,0)</f>
        <v>#N/A</v>
      </c>
      <c r="J38" s="129" t="str">
        <f t="shared" si="1"/>
        <v>Gestión del Conocimiento</v>
      </c>
      <c r="K38" s="129" t="s">
        <v>500</v>
      </c>
      <c r="L38" s="129"/>
    </row>
    <row r="39" spans="3:12" x14ac:dyDescent="0.25">
      <c r="C39" s="174"/>
      <c r="D39" s="189"/>
      <c r="E39" s="149"/>
      <c r="F39" s="128">
        <f t="shared" si="0"/>
        <v>0</v>
      </c>
      <c r="G39" s="192"/>
      <c r="H39" s="175"/>
      <c r="I39" s="161" t="e">
        <f>VLOOKUP(H39,Presupuesto!$B$11:$C$586,2,0)</f>
        <v>#N/A</v>
      </c>
      <c r="J39" s="129" t="str">
        <f t="shared" si="1"/>
        <v>Gestión del Conocimiento</v>
      </c>
      <c r="K39" s="129" t="s">
        <v>500</v>
      </c>
      <c r="L39" s="129"/>
    </row>
    <row r="40" spans="3:12" x14ac:dyDescent="0.25">
      <c r="C40" s="174"/>
      <c r="D40" s="189"/>
      <c r="E40" s="149"/>
      <c r="F40" s="128">
        <f t="shared" si="0"/>
        <v>0</v>
      </c>
      <c r="G40" s="192"/>
      <c r="H40" s="175"/>
      <c r="I40" s="161" t="e">
        <f>VLOOKUP(H40,Presupuesto!$B$11:$C$586,2,0)</f>
        <v>#N/A</v>
      </c>
      <c r="J40" s="129" t="str">
        <f t="shared" si="1"/>
        <v>Gestión del Conocimiento</v>
      </c>
      <c r="K40" s="129" t="s">
        <v>500</v>
      </c>
      <c r="L40" s="129"/>
    </row>
    <row r="41" spans="3:12" x14ac:dyDescent="0.25">
      <c r="C41" s="174"/>
      <c r="D41" s="189"/>
      <c r="E41" s="149"/>
      <c r="F41" s="128">
        <f t="shared" si="0"/>
        <v>0</v>
      </c>
      <c r="G41" s="192"/>
      <c r="H41" s="175"/>
      <c r="I41" s="161" t="e">
        <f>VLOOKUP(H41,Presupuesto!$B$11:$C$586,2,0)</f>
        <v>#N/A</v>
      </c>
      <c r="J41" s="129" t="str">
        <f t="shared" si="1"/>
        <v>Gestión del Conocimiento</v>
      </c>
      <c r="K41" s="129" t="s">
        <v>500</v>
      </c>
      <c r="L41" s="129"/>
    </row>
    <row r="42" spans="3:12" x14ac:dyDescent="0.25">
      <c r="C42" s="174"/>
      <c r="D42" s="189"/>
      <c r="E42" s="149"/>
      <c r="F42" s="128">
        <f t="shared" si="0"/>
        <v>0</v>
      </c>
      <c r="G42" s="192"/>
      <c r="H42" s="175"/>
      <c r="I42" s="161" t="e">
        <f>VLOOKUP(H42,Presupuesto!$B$11:$C$586,2,0)</f>
        <v>#N/A</v>
      </c>
      <c r="J42" s="129" t="str">
        <f t="shared" si="1"/>
        <v>Gestión del Conocimiento</v>
      </c>
      <c r="K42" s="129" t="s">
        <v>500</v>
      </c>
      <c r="L42" s="129"/>
    </row>
    <row r="43" spans="3:12" x14ac:dyDescent="0.25">
      <c r="C43" s="174"/>
      <c r="D43" s="189"/>
      <c r="E43" s="149"/>
      <c r="F43" s="128">
        <f t="shared" si="0"/>
        <v>0</v>
      </c>
      <c r="G43" s="192"/>
      <c r="H43" s="175"/>
      <c r="I43" s="161" t="e">
        <f>VLOOKUP(H43,Presupuesto!$B$11:$C$586,2,0)</f>
        <v>#N/A</v>
      </c>
      <c r="J43" s="129" t="str">
        <f t="shared" si="1"/>
        <v>Gestión del Conocimiento</v>
      </c>
      <c r="K43" s="129" t="s">
        <v>500</v>
      </c>
      <c r="L43" s="129"/>
    </row>
    <row r="44" spans="3:12" x14ac:dyDescent="0.25">
      <c r="C44" s="174"/>
      <c r="D44" s="189"/>
      <c r="E44" s="149"/>
      <c r="F44" s="128">
        <f t="shared" si="0"/>
        <v>0</v>
      </c>
      <c r="G44" s="192"/>
      <c r="H44" s="175"/>
      <c r="I44" s="161" t="e">
        <f>VLOOKUP(H44,Presupuesto!$B$11:$C$586,2,0)</f>
        <v>#N/A</v>
      </c>
      <c r="J44" s="129" t="str">
        <f t="shared" si="1"/>
        <v>Gestión del Conocimiento</v>
      </c>
      <c r="K44" s="129" t="s">
        <v>500</v>
      </c>
      <c r="L44" s="129"/>
    </row>
    <row r="45" spans="3:12" x14ac:dyDescent="0.25">
      <c r="C45" s="174"/>
      <c r="D45" s="189"/>
      <c r="E45" s="149"/>
      <c r="F45" s="128">
        <f t="shared" si="0"/>
        <v>0</v>
      </c>
      <c r="G45" s="192"/>
      <c r="H45" s="175"/>
      <c r="I45" s="161" t="e">
        <f>VLOOKUP(H45,Presupuesto!$B$11:$C$586,2,0)</f>
        <v>#N/A</v>
      </c>
      <c r="J45" s="129" t="str">
        <f t="shared" si="1"/>
        <v>Gestión del Conocimiento</v>
      </c>
      <c r="K45" s="129" t="s">
        <v>500</v>
      </c>
      <c r="L45" s="129"/>
    </row>
    <row r="46" spans="3:12" x14ac:dyDescent="0.25">
      <c r="C46" s="174"/>
      <c r="D46" s="189"/>
      <c r="E46" s="149"/>
      <c r="F46" s="128">
        <f t="shared" si="0"/>
        <v>0</v>
      </c>
      <c r="G46" s="192"/>
      <c r="H46" s="175"/>
      <c r="I46" s="161" t="e">
        <f>VLOOKUP(H46,Presupuesto!$B$11:$C$586,2,0)</f>
        <v>#N/A</v>
      </c>
      <c r="J46" s="129" t="str">
        <f t="shared" si="1"/>
        <v>Gestión del Conocimiento</v>
      </c>
      <c r="K46" s="129" t="s">
        <v>500</v>
      </c>
      <c r="L46" s="129"/>
    </row>
    <row r="47" spans="3:12" x14ac:dyDescent="0.25">
      <c r="C47" s="176"/>
      <c r="D47" s="189"/>
      <c r="E47" s="149"/>
      <c r="F47" s="128">
        <f t="shared" si="0"/>
        <v>0</v>
      </c>
      <c r="G47" s="192"/>
      <c r="H47" s="177"/>
      <c r="I47" s="161" t="e">
        <f>VLOOKUP(H47,Presupuesto!$B$11:$C$586,2,0)</f>
        <v>#N/A</v>
      </c>
      <c r="J47" s="129" t="str">
        <f t="shared" si="1"/>
        <v>Gestión del Conocimiento</v>
      </c>
      <c r="K47" s="129" t="s">
        <v>491</v>
      </c>
      <c r="L47" s="129"/>
    </row>
    <row r="48" spans="3:12" x14ac:dyDescent="0.25">
      <c r="C48" s="176"/>
      <c r="D48" s="189"/>
      <c r="E48" s="149"/>
      <c r="F48" s="128">
        <f t="shared" si="0"/>
        <v>0</v>
      </c>
      <c r="G48" s="192"/>
      <c r="H48" s="177"/>
      <c r="I48" s="161" t="e">
        <f>VLOOKUP(H48,Presupuesto!$B$11:$C$586,2,0)</f>
        <v>#N/A</v>
      </c>
      <c r="J48" s="129" t="str">
        <f t="shared" si="1"/>
        <v>Gestión del Conocimiento</v>
      </c>
      <c r="K48" s="129" t="s">
        <v>500</v>
      </c>
      <c r="L48" s="129"/>
    </row>
    <row r="49" spans="3:12" x14ac:dyDescent="0.25">
      <c r="C49" s="176"/>
      <c r="D49" s="189"/>
      <c r="E49" s="149"/>
      <c r="F49" s="128">
        <f t="shared" si="0"/>
        <v>0</v>
      </c>
      <c r="G49" s="192"/>
      <c r="H49" s="177"/>
      <c r="I49" s="161" t="e">
        <f>VLOOKUP(H49,Presupuesto!$B$11:$C$586,2,0)</f>
        <v>#N/A</v>
      </c>
      <c r="J49" s="129" t="str">
        <f t="shared" si="1"/>
        <v>Gestión del Conocimiento</v>
      </c>
      <c r="K49" s="129" t="s">
        <v>500</v>
      </c>
      <c r="L49" s="129"/>
    </row>
    <row r="50" spans="3:12" x14ac:dyDescent="0.25">
      <c r="C50" s="176"/>
      <c r="D50" s="189"/>
      <c r="E50" s="149"/>
      <c r="F50" s="128">
        <f t="shared" si="0"/>
        <v>0</v>
      </c>
      <c r="G50" s="192"/>
      <c r="H50" s="177"/>
      <c r="I50" s="161" t="e">
        <f>VLOOKUP(H50,Presupuesto!$B$11:$C$586,2,0)</f>
        <v>#N/A</v>
      </c>
      <c r="J50" s="129" t="str">
        <f t="shared" si="1"/>
        <v>Gestión del Conocimiento</v>
      </c>
      <c r="K50" s="129" t="s">
        <v>500</v>
      </c>
      <c r="L50" s="129"/>
    </row>
    <row r="51" spans="3:12" ht="15.75" thickBot="1" x14ac:dyDescent="0.3">
      <c r="C51" s="178"/>
      <c r="D51" s="276"/>
      <c r="E51" s="134"/>
      <c r="F51" s="136">
        <f t="shared" si="0"/>
        <v>0</v>
      </c>
      <c r="G51" s="193"/>
      <c r="H51" s="179"/>
      <c r="I51" s="163" t="e">
        <f>VLOOKUP(H51,Presupuesto!$B$11:$C$586,2,0)</f>
        <v>#N/A</v>
      </c>
      <c r="J51" s="137" t="str">
        <f t="shared" ref="J51" si="2">$J$20</f>
        <v>Gestión del Conocimiento</v>
      </c>
      <c r="K51" s="155" t="s">
        <v>482</v>
      </c>
      <c r="L51" s="137"/>
    </row>
    <row r="52" spans="3:12" x14ac:dyDescent="0.25">
      <c r="F52" s="121"/>
      <c r="G52" s="120"/>
      <c r="H52" s="121"/>
      <c r="I52"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J4" zoomScale="86" zoomScaleNormal="86" zoomScaleSheetLayoutView="90" workbookViewId="0">
      <selection activeCell="M30" sqref="M30"/>
    </sheetView>
  </sheetViews>
  <sheetFormatPr baseColWidth="10" defaultColWidth="11.5703125" defaultRowHeight="15" x14ac:dyDescent="0.2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576" ht="26.25" hidden="1" x14ac:dyDescent="0.25">
      <c r="A1" s="218"/>
      <c r="B1" s="221"/>
      <c r="C1" s="212" t="s">
        <v>340</v>
      </c>
      <c r="D1" s="212" t="s">
        <v>763</v>
      </c>
      <c r="E1" s="212" t="s">
        <v>765</v>
      </c>
      <c r="F1" s="212" t="s">
        <v>767</v>
      </c>
      <c r="G1" s="212" t="s">
        <v>769</v>
      </c>
      <c r="H1" s="212" t="s">
        <v>771</v>
      </c>
      <c r="I1" s="212" t="s">
        <v>773</v>
      </c>
      <c r="J1" s="212" t="s">
        <v>341</v>
      </c>
      <c r="K1" s="212" t="s">
        <v>776</v>
      </c>
      <c r="L1" s="212" t="s">
        <v>342</v>
      </c>
      <c r="M1" s="212" t="s">
        <v>778</v>
      </c>
      <c r="N1" s="212" t="s">
        <v>780</v>
      </c>
      <c r="O1" s="212" t="s">
        <v>782</v>
      </c>
      <c r="P1" s="212" t="s">
        <v>343</v>
      </c>
      <c r="Q1" s="212" t="s">
        <v>783</v>
      </c>
      <c r="R1" s="212" t="s">
        <v>786</v>
      </c>
      <c r="S1" s="212" t="s">
        <v>344</v>
      </c>
      <c r="T1" s="212" t="s">
        <v>788</v>
      </c>
      <c r="U1" s="212" t="s">
        <v>345</v>
      </c>
      <c r="V1" s="212" t="s">
        <v>789</v>
      </c>
      <c r="W1" s="212" t="s">
        <v>790</v>
      </c>
      <c r="X1" s="212" t="s">
        <v>794</v>
      </c>
      <c r="Y1" s="212" t="s">
        <v>337</v>
      </c>
      <c r="Z1" s="212" t="s">
        <v>809</v>
      </c>
      <c r="AA1" s="221"/>
      <c r="AB1" s="212" t="s">
        <v>811</v>
      </c>
      <c r="AC1" s="212" t="s">
        <v>347</v>
      </c>
      <c r="AD1" s="212" t="s">
        <v>813</v>
      </c>
      <c r="AE1" s="212" t="s">
        <v>815</v>
      </c>
      <c r="AF1" s="212" t="s">
        <v>348</v>
      </c>
      <c r="AG1" s="212" t="s">
        <v>817</v>
      </c>
      <c r="AH1" s="212" t="s">
        <v>819</v>
      </c>
      <c r="AI1" s="212" t="s">
        <v>349</v>
      </c>
      <c r="AJ1" s="212" t="s">
        <v>820</v>
      </c>
      <c r="AK1" s="212" t="s">
        <v>822</v>
      </c>
      <c r="AL1" s="212" t="s">
        <v>823</v>
      </c>
      <c r="AM1" s="212" t="s">
        <v>824</v>
      </c>
      <c r="AN1" s="212" t="s">
        <v>826</v>
      </c>
      <c r="AO1" s="212" t="s">
        <v>828</v>
      </c>
      <c r="AP1" s="212" t="s">
        <v>829</v>
      </c>
      <c r="AQ1" s="212" t="s">
        <v>350</v>
      </c>
      <c r="AR1" s="212" t="s">
        <v>831</v>
      </c>
      <c r="AS1" s="212" t="s">
        <v>833</v>
      </c>
      <c r="AT1" s="212" t="s">
        <v>835</v>
      </c>
      <c r="AU1" s="212" t="s">
        <v>837</v>
      </c>
      <c r="AV1" s="212" t="s">
        <v>839</v>
      </c>
      <c r="AW1" s="212" t="s">
        <v>841</v>
      </c>
      <c r="AX1" s="212" t="s">
        <v>843</v>
      </c>
      <c r="AY1" s="212" t="s">
        <v>845</v>
      </c>
      <c r="AZ1" s="221"/>
      <c r="BA1" s="212" t="s">
        <v>352</v>
      </c>
      <c r="BB1" s="212" t="s">
        <v>867</v>
      </c>
      <c r="BC1" s="212" t="s">
        <v>353</v>
      </c>
      <c r="BD1" s="212" t="s">
        <v>869</v>
      </c>
      <c r="BE1" s="212" t="s">
        <v>871</v>
      </c>
      <c r="BF1" s="221"/>
      <c r="BG1" s="212" t="s">
        <v>355</v>
      </c>
      <c r="BH1" s="212" t="s">
        <v>873</v>
      </c>
      <c r="BI1" s="212" t="s">
        <v>356</v>
      </c>
      <c r="BJ1" s="212" t="s">
        <v>875</v>
      </c>
      <c r="BK1" s="212" t="s">
        <v>877</v>
      </c>
      <c r="BL1" s="212" t="s">
        <v>879</v>
      </c>
      <c r="BM1" s="221"/>
      <c r="BN1" s="212" t="s">
        <v>885</v>
      </c>
      <c r="BO1" s="212" t="s">
        <v>887</v>
      </c>
      <c r="BP1" s="212" t="s">
        <v>358</v>
      </c>
      <c r="BQ1" s="212" t="s">
        <v>881</v>
      </c>
      <c r="BR1" s="212" t="s">
        <v>883</v>
      </c>
      <c r="BS1" s="212" t="s">
        <v>359</v>
      </c>
      <c r="BT1" s="212" t="s">
        <v>889</v>
      </c>
      <c r="BU1" s="212" t="s">
        <v>360</v>
      </c>
      <c r="BV1" s="212" t="s">
        <v>890</v>
      </c>
      <c r="BW1" s="209"/>
      <c r="BX1" s="221"/>
      <c r="BY1" s="212" t="s">
        <v>361</v>
      </c>
      <c r="BZ1" s="212" t="s">
        <v>795</v>
      </c>
      <c r="CA1" s="212" t="s">
        <v>797</v>
      </c>
      <c r="CB1" s="212" t="s">
        <v>799</v>
      </c>
      <c r="CC1" s="212" t="s">
        <v>362</v>
      </c>
      <c r="CD1" s="212" t="s">
        <v>801</v>
      </c>
      <c r="CE1" s="212" t="s">
        <v>803</v>
      </c>
      <c r="CF1" s="212" t="s">
        <v>805</v>
      </c>
      <c r="CG1" s="212" t="s">
        <v>807</v>
      </c>
      <c r="CH1" s="209"/>
      <c r="CI1" s="221"/>
      <c r="CJ1" s="212" t="s">
        <v>363</v>
      </c>
      <c r="CK1" s="212" t="s">
        <v>847</v>
      </c>
      <c r="CL1" s="212" t="s">
        <v>849</v>
      </c>
      <c r="CM1" s="212" t="s">
        <v>851</v>
      </c>
      <c r="CN1" s="212" t="s">
        <v>853</v>
      </c>
      <c r="CO1" s="212" t="s">
        <v>855</v>
      </c>
      <c r="CP1" s="212" t="s">
        <v>857</v>
      </c>
      <c r="CQ1" s="212" t="s">
        <v>859</v>
      </c>
      <c r="CR1" s="212" t="s">
        <v>861</v>
      </c>
      <c r="CS1" s="212" t="s">
        <v>863</v>
      </c>
      <c r="CT1" s="212" t="s">
        <v>865</v>
      </c>
      <c r="CU1" s="209"/>
      <c r="CV1" s="221"/>
      <c r="CW1" s="212" t="s">
        <v>891</v>
      </c>
      <c r="CX1" s="212" t="s">
        <v>892</v>
      </c>
      <c r="CY1" s="212" t="s">
        <v>894</v>
      </c>
      <c r="CZ1" s="212" t="s">
        <v>366</v>
      </c>
      <c r="DA1" s="212" t="s">
        <v>896</v>
      </c>
      <c r="DB1" s="212" t="s">
        <v>898</v>
      </c>
      <c r="DC1" s="212" t="s">
        <v>900</v>
      </c>
      <c r="DD1" s="212" t="s">
        <v>902</v>
      </c>
      <c r="DE1" s="212" t="s">
        <v>904</v>
      </c>
      <c r="DF1" s="212" t="s">
        <v>906</v>
      </c>
      <c r="DG1" s="221"/>
      <c r="DH1" s="212" t="s">
        <v>368</v>
      </c>
      <c r="DI1" s="212" t="s">
        <v>908</v>
      </c>
      <c r="DJ1" s="212" t="s">
        <v>369</v>
      </c>
      <c r="DK1" s="212" t="s">
        <v>910</v>
      </c>
      <c r="DL1" s="212" t="s">
        <v>912</v>
      </c>
      <c r="DM1" s="212" t="s">
        <v>914</v>
      </c>
      <c r="DN1" s="212" t="s">
        <v>916</v>
      </c>
      <c r="DO1" s="212" t="s">
        <v>918</v>
      </c>
      <c r="DP1" s="212" t="s">
        <v>920</v>
      </c>
      <c r="DQ1" s="212" t="s">
        <v>922</v>
      </c>
      <c r="DR1" s="212" t="s">
        <v>370</v>
      </c>
      <c r="DS1" s="212" t="s">
        <v>924</v>
      </c>
      <c r="DT1" s="212" t="s">
        <v>926</v>
      </c>
      <c r="DU1" s="212" t="s">
        <v>928</v>
      </c>
      <c r="DV1" s="221"/>
      <c r="DW1" s="212" t="s">
        <v>930</v>
      </c>
      <c r="DX1" s="212" t="s">
        <v>372</v>
      </c>
      <c r="DY1" s="212" t="s">
        <v>932</v>
      </c>
      <c r="DZ1" s="212" t="s">
        <v>373</v>
      </c>
      <c r="EA1" s="212" t="s">
        <v>934</v>
      </c>
      <c r="EB1" s="212" t="s">
        <v>936</v>
      </c>
      <c r="EC1" s="212" t="s">
        <v>938</v>
      </c>
      <c r="ED1" s="212" t="s">
        <v>940</v>
      </c>
      <c r="EE1" s="212" t="s">
        <v>942</v>
      </c>
      <c r="EF1" s="212" t="s">
        <v>944</v>
      </c>
      <c r="EG1" s="212" t="s">
        <v>946</v>
      </c>
      <c r="EH1" s="212" t="s">
        <v>948</v>
      </c>
      <c r="EI1" s="212" t="s">
        <v>950</v>
      </c>
      <c r="EJ1" s="212" t="s">
        <v>952</v>
      </c>
      <c r="EK1" s="212" t="s">
        <v>954</v>
      </c>
      <c r="EL1" s="221"/>
      <c r="EM1" s="212" t="s">
        <v>956</v>
      </c>
      <c r="EN1" s="212" t="s">
        <v>375</v>
      </c>
      <c r="EO1" s="212" t="s">
        <v>958</v>
      </c>
      <c r="EP1" s="212" t="s">
        <v>960</v>
      </c>
      <c r="EQ1" s="212" t="s">
        <v>376</v>
      </c>
      <c r="ER1" s="212" t="s">
        <v>962</v>
      </c>
      <c r="ES1" s="212" t="s">
        <v>964</v>
      </c>
      <c r="ET1" s="212" t="s">
        <v>377</v>
      </c>
      <c r="EU1" s="212" t="s">
        <v>966</v>
      </c>
      <c r="EV1" s="212" t="s">
        <v>968</v>
      </c>
      <c r="EW1" s="212" t="s">
        <v>970</v>
      </c>
      <c r="EX1" s="212" t="s">
        <v>378</v>
      </c>
      <c r="EY1" s="212" t="s">
        <v>972</v>
      </c>
      <c r="EZ1" s="212" t="s">
        <v>974</v>
      </c>
      <c r="FA1" s="221"/>
      <c r="FB1" s="212" t="s">
        <v>380</v>
      </c>
      <c r="FC1" s="212" t="s">
        <v>976</v>
      </c>
      <c r="FD1" s="212" t="s">
        <v>978</v>
      </c>
      <c r="FE1" s="212" t="s">
        <v>980</v>
      </c>
      <c r="FF1" s="212" t="s">
        <v>982</v>
      </c>
      <c r="FG1" s="212" t="s">
        <v>381</v>
      </c>
      <c r="FH1" s="212" t="s">
        <v>984</v>
      </c>
      <c r="FI1" s="212" t="s">
        <v>986</v>
      </c>
      <c r="FJ1" s="212" t="s">
        <v>988</v>
      </c>
      <c r="FK1" s="212" t="s">
        <v>990</v>
      </c>
      <c r="FL1" s="212" t="s">
        <v>992</v>
      </c>
      <c r="FM1" s="212" t="s">
        <v>382</v>
      </c>
      <c r="FN1" s="212" t="s">
        <v>995</v>
      </c>
      <c r="FO1" s="212" t="s">
        <v>383</v>
      </c>
      <c r="FP1" s="212" t="s">
        <v>998</v>
      </c>
      <c r="FQ1" s="212" t="s">
        <v>999</v>
      </c>
      <c r="FR1" s="212" t="s">
        <v>1001</v>
      </c>
      <c r="FS1" s="212" t="s">
        <v>384</v>
      </c>
      <c r="FT1" s="212" t="s">
        <v>1004</v>
      </c>
      <c r="FU1" s="212" t="s">
        <v>1005</v>
      </c>
      <c r="FV1" s="212" t="s">
        <v>1007</v>
      </c>
      <c r="FW1" s="212" t="s">
        <v>385</v>
      </c>
      <c r="FX1" s="212" t="s">
        <v>1010</v>
      </c>
      <c r="FY1" s="212" t="s">
        <v>1012</v>
      </c>
      <c r="FZ1" s="212" t="s">
        <v>1014</v>
      </c>
      <c r="GA1" s="221"/>
      <c r="GB1" s="212" t="s">
        <v>387</v>
      </c>
      <c r="GC1" s="212" t="s">
        <v>388</v>
      </c>
      <c r="GD1" s="221"/>
      <c r="GE1" s="212" t="s">
        <v>390</v>
      </c>
      <c r="GF1" s="212" t="s">
        <v>1037</v>
      </c>
      <c r="GG1" s="212" t="s">
        <v>1039</v>
      </c>
      <c r="GH1" s="212" t="s">
        <v>1041</v>
      </c>
      <c r="GI1" s="212" t="s">
        <v>1043</v>
      </c>
      <c r="GJ1" s="212" t="s">
        <v>1045</v>
      </c>
      <c r="GK1" s="221"/>
      <c r="GL1" s="212" t="s">
        <v>392</v>
      </c>
      <c r="GM1" s="212" t="s">
        <v>1047</v>
      </c>
      <c r="GN1" s="212" t="s">
        <v>1049</v>
      </c>
      <c r="GO1" s="212" t="s">
        <v>1051</v>
      </c>
      <c r="GP1" s="212" t="s">
        <v>1053</v>
      </c>
      <c r="GQ1" s="212" t="s">
        <v>1055</v>
      </c>
      <c r="GR1" s="212" t="s">
        <v>1057</v>
      </c>
      <c r="GS1" s="209"/>
      <c r="GT1" s="221"/>
      <c r="GU1" s="212" t="s">
        <v>393</v>
      </c>
      <c r="GV1" s="212" t="s">
        <v>1016</v>
      </c>
      <c r="GW1" s="212" t="s">
        <v>1018</v>
      </c>
      <c r="GX1" s="212" t="s">
        <v>1020</v>
      </c>
      <c r="GY1" s="212" t="s">
        <v>1022</v>
      </c>
      <c r="GZ1" s="212" t="s">
        <v>1024</v>
      </c>
      <c r="HA1" s="212" t="s">
        <v>1026</v>
      </c>
      <c r="HB1" s="221"/>
      <c r="HC1" s="212" t="s">
        <v>394</v>
      </c>
      <c r="HD1" s="212" t="s">
        <v>1028</v>
      </c>
      <c r="HE1" s="212" t="s">
        <v>1030</v>
      </c>
      <c r="HF1" s="212" t="s">
        <v>1031</v>
      </c>
      <c r="HG1" s="212" t="s">
        <v>395</v>
      </c>
      <c r="HH1" s="212" t="s">
        <v>1034</v>
      </c>
      <c r="HI1" s="212" t="s">
        <v>1035</v>
      </c>
      <c r="HJ1" s="209"/>
      <c r="HK1" s="221"/>
      <c r="HL1" s="212" t="s">
        <v>398</v>
      </c>
      <c r="HM1" s="212" t="s">
        <v>1059</v>
      </c>
      <c r="HN1" s="212" t="s">
        <v>1061</v>
      </c>
      <c r="HO1" s="212" t="s">
        <v>1063</v>
      </c>
      <c r="HP1" s="212" t="s">
        <v>1065</v>
      </c>
      <c r="HQ1" s="212" t="s">
        <v>399</v>
      </c>
      <c r="HR1" s="212" t="s">
        <v>1068</v>
      </c>
      <c r="HS1" s="221"/>
      <c r="HT1" s="212" t="s">
        <v>1070</v>
      </c>
      <c r="HU1" s="212" t="s">
        <v>1072</v>
      </c>
      <c r="HV1" s="212" t="s">
        <v>401</v>
      </c>
      <c r="HW1" s="212" t="s">
        <v>1075</v>
      </c>
      <c r="HX1" s="212" t="s">
        <v>1077</v>
      </c>
      <c r="HY1" s="212" t="s">
        <v>1078</v>
      </c>
      <c r="HZ1" s="212" t="s">
        <v>1080</v>
      </c>
      <c r="IA1" s="221"/>
      <c r="IB1" s="212" t="s">
        <v>1082</v>
      </c>
      <c r="IC1" s="212" t="s">
        <v>1084</v>
      </c>
      <c r="ID1" s="212" t="s">
        <v>1086</v>
      </c>
      <c r="IE1" s="212" t="s">
        <v>403</v>
      </c>
      <c r="IF1" s="212" t="s">
        <v>1088</v>
      </c>
      <c r="IG1" s="212" t="s">
        <v>1090</v>
      </c>
      <c r="IH1" s="212" t="s">
        <v>404</v>
      </c>
      <c r="II1" s="212" t="s">
        <v>1092</v>
      </c>
      <c r="IJ1" s="212" t="s">
        <v>1094</v>
      </c>
      <c r="IK1" s="212" t="s">
        <v>405</v>
      </c>
      <c r="IL1" s="212" t="s">
        <v>1096</v>
      </c>
      <c r="IM1" s="212" t="s">
        <v>1098</v>
      </c>
      <c r="IN1" s="212" t="s">
        <v>1100</v>
      </c>
      <c r="IO1" s="212" t="s">
        <v>1102</v>
      </c>
      <c r="IP1" s="212" t="s">
        <v>406</v>
      </c>
      <c r="IQ1" s="212" t="s">
        <v>1104</v>
      </c>
      <c r="IR1" s="221"/>
      <c r="IS1" s="212" t="s">
        <v>1112</v>
      </c>
      <c r="IT1" s="212" t="s">
        <v>1114</v>
      </c>
      <c r="IU1" s="212" t="s">
        <v>408</v>
      </c>
      <c r="IV1" s="212" t="s">
        <v>1116</v>
      </c>
      <c r="IW1" s="212" t="s">
        <v>1118</v>
      </c>
      <c r="IX1" s="212" t="s">
        <v>1120</v>
      </c>
      <c r="IY1" s="221"/>
      <c r="IZ1" s="212" t="s">
        <v>1122</v>
      </c>
      <c r="JA1" s="212" t="s">
        <v>410</v>
      </c>
      <c r="JB1" s="212" t="s">
        <v>1125</v>
      </c>
      <c r="JC1" s="212" t="s">
        <v>1127</v>
      </c>
      <c r="JD1" s="212" t="s">
        <v>1129</v>
      </c>
      <c r="JE1" s="212" t="s">
        <v>1131</v>
      </c>
      <c r="JF1" s="212" t="s">
        <v>1133</v>
      </c>
      <c r="JG1" s="212" t="s">
        <v>1135</v>
      </c>
      <c r="JH1" s="212" t="s">
        <v>411</v>
      </c>
      <c r="JI1" s="212" t="s">
        <v>1138</v>
      </c>
      <c r="JJ1" s="212" t="s">
        <v>1140</v>
      </c>
      <c r="JK1" s="212" t="s">
        <v>1142</v>
      </c>
      <c r="JL1" s="212" t="s">
        <v>1144</v>
      </c>
      <c r="JM1" s="212" t="s">
        <v>1146</v>
      </c>
      <c r="JN1" s="212" t="s">
        <v>1148</v>
      </c>
      <c r="JO1" s="212" t="s">
        <v>1150</v>
      </c>
      <c r="JP1" s="212" t="s">
        <v>1152</v>
      </c>
      <c r="JQ1" s="212" t="s">
        <v>412</v>
      </c>
      <c r="JR1" s="212" t="s">
        <v>1155</v>
      </c>
      <c r="JS1" s="212" t="s">
        <v>1157</v>
      </c>
      <c r="JT1" s="212" t="s">
        <v>1159</v>
      </c>
      <c r="JU1" s="212" t="s">
        <v>1161</v>
      </c>
      <c r="JV1" s="212" t="s">
        <v>1162</v>
      </c>
      <c r="JW1" s="212" t="s">
        <v>1164</v>
      </c>
      <c r="JX1" s="212" t="s">
        <v>1166</v>
      </c>
      <c r="JY1" s="212" t="s">
        <v>1168</v>
      </c>
      <c r="JZ1" s="212" t="s">
        <v>1170</v>
      </c>
      <c r="KA1" s="212" t="s">
        <v>1172</v>
      </c>
      <c r="KB1" s="212" t="s">
        <v>1174</v>
      </c>
      <c r="KC1" s="212" t="s">
        <v>1176</v>
      </c>
      <c r="KD1" s="212" t="s">
        <v>1178</v>
      </c>
      <c r="KE1" s="212" t="s">
        <v>1180</v>
      </c>
      <c r="KF1" s="212" t="s">
        <v>1182</v>
      </c>
      <c r="KG1" s="212" t="s">
        <v>1184</v>
      </c>
      <c r="KH1" s="212" t="s">
        <v>1186</v>
      </c>
      <c r="KI1" s="212" t="s">
        <v>1188</v>
      </c>
      <c r="KJ1" s="212" t="s">
        <v>1190</v>
      </c>
      <c r="KK1" s="212" t="s">
        <v>1192</v>
      </c>
      <c r="KL1" s="212" t="s">
        <v>1194</v>
      </c>
      <c r="KM1" s="212" t="s">
        <v>1196</v>
      </c>
      <c r="KN1" s="212" t="s">
        <v>1198</v>
      </c>
      <c r="KO1" s="212" t="s">
        <v>1200</v>
      </c>
      <c r="KP1" s="212" t="s">
        <v>1202</v>
      </c>
      <c r="KQ1" s="212" t="s">
        <v>1204</v>
      </c>
      <c r="KR1" s="221"/>
      <c r="KS1" s="212" t="s">
        <v>1206</v>
      </c>
      <c r="KT1" s="212" t="s">
        <v>414</v>
      </c>
      <c r="KU1" s="212" t="s">
        <v>1209</v>
      </c>
      <c r="KV1" s="212" t="s">
        <v>1211</v>
      </c>
      <c r="KW1" s="212" t="s">
        <v>1213</v>
      </c>
      <c r="KX1" s="212" t="s">
        <v>1215</v>
      </c>
      <c r="KY1" s="212" t="s">
        <v>415</v>
      </c>
      <c r="KZ1" s="212" t="s">
        <v>1218</v>
      </c>
      <c r="LA1" s="212" t="s">
        <v>1220</v>
      </c>
      <c r="LB1" s="212" t="s">
        <v>1222</v>
      </c>
      <c r="LC1" s="212" t="s">
        <v>1224</v>
      </c>
      <c r="LD1" s="212" t="s">
        <v>1226</v>
      </c>
      <c r="LE1" s="212" t="s">
        <v>1228</v>
      </c>
      <c r="LF1" s="212" t="s">
        <v>1230</v>
      </c>
      <c r="LG1" s="209"/>
      <c r="LH1" s="221"/>
      <c r="LI1" s="212" t="s">
        <v>416</v>
      </c>
      <c r="LJ1" s="212" t="s">
        <v>1106</v>
      </c>
      <c r="LK1" s="212" t="s">
        <v>1108</v>
      </c>
      <c r="LL1" s="212" t="s">
        <v>1110</v>
      </c>
      <c r="LM1" s="209"/>
      <c r="LN1" s="221"/>
      <c r="LO1" s="212" t="s">
        <v>419</v>
      </c>
      <c r="LP1" s="212" t="s">
        <v>420</v>
      </c>
      <c r="LQ1" s="221"/>
      <c r="LR1" s="212" t="s">
        <v>422</v>
      </c>
      <c r="LS1" s="212" t="s">
        <v>1250</v>
      </c>
      <c r="LT1" s="212" t="s">
        <v>1252</v>
      </c>
      <c r="LU1" s="212" t="s">
        <v>1253</v>
      </c>
      <c r="LV1" s="212" t="s">
        <v>1255</v>
      </c>
      <c r="LW1" s="212" t="s">
        <v>1256</v>
      </c>
      <c r="LX1" s="212" t="s">
        <v>1258</v>
      </c>
      <c r="LY1" s="212" t="s">
        <v>1260</v>
      </c>
      <c r="LZ1" s="212" t="s">
        <v>1262</v>
      </c>
      <c r="MA1" s="212" t="s">
        <v>1264</v>
      </c>
      <c r="MB1" s="212" t="s">
        <v>423</v>
      </c>
      <c r="MC1" s="212" t="s">
        <v>1267</v>
      </c>
      <c r="MD1" s="212" t="s">
        <v>1268</v>
      </c>
      <c r="ME1" s="212" t="s">
        <v>1270</v>
      </c>
      <c r="MF1" s="212" t="s">
        <v>424</v>
      </c>
      <c r="MG1" s="212" t="s">
        <v>1273</v>
      </c>
      <c r="MH1" s="212" t="s">
        <v>1274</v>
      </c>
      <c r="MI1" s="212" t="s">
        <v>1276</v>
      </c>
      <c r="MJ1" s="212" t="s">
        <v>1278</v>
      </c>
      <c r="MK1" s="212" t="s">
        <v>425</v>
      </c>
      <c r="ML1" s="212" t="s">
        <v>1281</v>
      </c>
      <c r="MM1" s="212" t="s">
        <v>1283</v>
      </c>
      <c r="MN1" s="212" t="s">
        <v>1285</v>
      </c>
      <c r="MO1" s="212" t="s">
        <v>1287</v>
      </c>
      <c r="MP1" s="212" t="s">
        <v>426</v>
      </c>
      <c r="MQ1" s="212" t="s">
        <v>1290</v>
      </c>
      <c r="MR1" s="212" t="s">
        <v>1292</v>
      </c>
      <c r="MS1" s="212" t="s">
        <v>1294</v>
      </c>
      <c r="MT1" s="212" t="s">
        <v>1296</v>
      </c>
      <c r="MU1" s="212" t="s">
        <v>1298</v>
      </c>
      <c r="MV1" s="212" t="s">
        <v>1300</v>
      </c>
      <c r="MW1" s="212" t="s">
        <v>1302</v>
      </c>
      <c r="MX1" s="212" t="s">
        <v>1304</v>
      </c>
      <c r="MY1" s="212" t="s">
        <v>1306</v>
      </c>
      <c r="MZ1" s="212" t="s">
        <v>1308</v>
      </c>
      <c r="NA1" s="212" t="s">
        <v>1310</v>
      </c>
      <c r="NB1" s="212" t="s">
        <v>1311</v>
      </c>
      <c r="NC1" s="221"/>
      <c r="ND1" s="212" t="s">
        <v>428</v>
      </c>
      <c r="NE1" s="212" t="s">
        <v>1313</v>
      </c>
      <c r="NF1" s="212" t="s">
        <v>1315</v>
      </c>
      <c r="NG1" s="212" t="s">
        <v>1317</v>
      </c>
      <c r="NH1" s="212" t="s">
        <v>1319</v>
      </c>
      <c r="NI1" s="221"/>
      <c r="NJ1" s="212" t="s">
        <v>430</v>
      </c>
      <c r="NK1" s="212" t="s">
        <v>1320</v>
      </c>
      <c r="NL1" s="212" t="s">
        <v>431</v>
      </c>
      <c r="NM1" s="212" t="s">
        <v>1322</v>
      </c>
      <c r="NN1" s="212" t="s">
        <v>1324</v>
      </c>
      <c r="NO1" s="212" t="s">
        <v>432</v>
      </c>
      <c r="NP1" s="212" t="s">
        <v>1326</v>
      </c>
      <c r="NQ1" s="212" t="s">
        <v>1328</v>
      </c>
      <c r="NR1" s="209"/>
      <c r="NS1" s="221"/>
      <c r="NT1" s="212" t="s">
        <v>433</v>
      </c>
      <c r="NU1" s="212" t="s">
        <v>1232</v>
      </c>
      <c r="NV1" s="212" t="s">
        <v>1234</v>
      </c>
      <c r="NW1" s="212" t="s">
        <v>1236</v>
      </c>
      <c r="NX1" s="212" t="s">
        <v>1238</v>
      </c>
      <c r="NY1" s="212" t="s">
        <v>434</v>
      </c>
      <c r="NZ1" s="212" t="s">
        <v>1240</v>
      </c>
      <c r="OA1" s="212" t="s">
        <v>435</v>
      </c>
      <c r="OB1" s="212" t="s">
        <v>1242</v>
      </c>
      <c r="OC1" s="221"/>
      <c r="OD1" s="212" t="s">
        <v>1244</v>
      </c>
      <c r="OE1" s="212" t="s">
        <v>436</v>
      </c>
      <c r="OF1" s="209"/>
      <c r="OG1" s="221"/>
      <c r="OH1" s="212" t="s">
        <v>1246</v>
      </c>
      <c r="OI1" s="212" t="s">
        <v>1248</v>
      </c>
      <c r="OJ1" s="212" t="s">
        <v>437</v>
      </c>
      <c r="OK1" s="209"/>
      <c r="OL1" s="221"/>
      <c r="OM1" s="212" t="s">
        <v>440</v>
      </c>
      <c r="ON1" s="212" t="s">
        <v>1330</v>
      </c>
      <c r="OO1" s="212" t="s">
        <v>1332</v>
      </c>
      <c r="OP1" s="212" t="s">
        <v>441</v>
      </c>
      <c r="OQ1" s="212" t="s">
        <v>442</v>
      </c>
      <c r="OR1" s="212" t="s">
        <v>1430</v>
      </c>
      <c r="OS1" s="212" t="s">
        <v>1432</v>
      </c>
      <c r="OT1" s="212" t="s">
        <v>1434</v>
      </c>
      <c r="OU1" s="212" t="s">
        <v>1436</v>
      </c>
      <c r="OV1" s="212" t="s">
        <v>1438</v>
      </c>
      <c r="OW1" s="221"/>
      <c r="OX1" s="212" t="s">
        <v>444</v>
      </c>
      <c r="OY1" s="212" t="s">
        <v>1440</v>
      </c>
      <c r="OZ1" s="212" t="s">
        <v>1442</v>
      </c>
      <c r="PA1" s="212" t="s">
        <v>1444</v>
      </c>
      <c r="PB1" s="212" t="s">
        <v>1446</v>
      </c>
      <c r="PC1" s="212" t="s">
        <v>1448</v>
      </c>
      <c r="PD1" s="212" t="s">
        <v>1450</v>
      </c>
      <c r="PE1" s="221"/>
      <c r="PF1" s="212" t="s">
        <v>1452</v>
      </c>
      <c r="PG1" s="212" t="s">
        <v>446</v>
      </c>
      <c r="PH1" s="221"/>
      <c r="PI1" s="212" t="s">
        <v>448</v>
      </c>
      <c r="PJ1" s="212" t="s">
        <v>1482</v>
      </c>
      <c r="PK1" s="212" t="s">
        <v>1484</v>
      </c>
      <c r="PL1" s="221"/>
      <c r="PM1" s="212" t="s">
        <v>450</v>
      </c>
      <c r="PN1" s="212" t="s">
        <v>1486</v>
      </c>
      <c r="PO1" s="212" t="s">
        <v>1487</v>
      </c>
      <c r="PP1" s="212" t="s">
        <v>1488</v>
      </c>
      <c r="PQ1" s="212" t="s">
        <v>1489</v>
      </c>
      <c r="PR1" s="212" t="s">
        <v>1491</v>
      </c>
      <c r="PS1" s="212" t="s">
        <v>1492</v>
      </c>
      <c r="PT1" s="212" t="s">
        <v>1494</v>
      </c>
      <c r="PU1" s="212" t="s">
        <v>1495</v>
      </c>
      <c r="PV1" s="209"/>
      <c r="PW1" s="221"/>
      <c r="PX1" s="212" t="s">
        <v>451</v>
      </c>
      <c r="PY1" s="212" t="s">
        <v>1334</v>
      </c>
      <c r="PZ1" s="212" t="s">
        <v>1336</v>
      </c>
      <c r="QA1" s="212" t="s">
        <v>1338</v>
      </c>
      <c r="QB1" s="212" t="s">
        <v>1340</v>
      </c>
      <c r="QC1" s="212" t="s">
        <v>1342</v>
      </c>
      <c r="QD1" s="212" t="s">
        <v>1344</v>
      </c>
      <c r="QE1" s="212" t="s">
        <v>1346</v>
      </c>
      <c r="QF1" s="212" t="s">
        <v>1348</v>
      </c>
      <c r="QG1" s="212" t="s">
        <v>1350</v>
      </c>
      <c r="QH1" s="212" t="s">
        <v>1352</v>
      </c>
      <c r="QI1" s="212" t="s">
        <v>1354</v>
      </c>
      <c r="QJ1" s="212" t="s">
        <v>1356</v>
      </c>
      <c r="QK1" s="212" t="s">
        <v>1358</v>
      </c>
      <c r="QL1" s="212" t="s">
        <v>1360</v>
      </c>
      <c r="QM1" s="212" t="s">
        <v>1362</v>
      </c>
      <c r="QN1" s="212" t="s">
        <v>1364</v>
      </c>
      <c r="QO1" s="212" t="s">
        <v>1366</v>
      </c>
      <c r="QP1" s="212" t="s">
        <v>1368</v>
      </c>
      <c r="QQ1" s="212" t="s">
        <v>1370</v>
      </c>
      <c r="QR1" s="212" t="s">
        <v>1372</v>
      </c>
      <c r="QS1" s="212" t="s">
        <v>1374</v>
      </c>
      <c r="QT1" s="212" t="s">
        <v>1376</v>
      </c>
      <c r="QU1" s="212" t="s">
        <v>452</v>
      </c>
      <c r="QV1" s="212" t="s">
        <v>1379</v>
      </c>
      <c r="QW1" s="212" t="s">
        <v>1381</v>
      </c>
      <c r="QX1" s="212" t="s">
        <v>1382</v>
      </c>
      <c r="QY1" s="212" t="s">
        <v>1384</v>
      </c>
      <c r="QZ1" s="212" t="s">
        <v>1386</v>
      </c>
      <c r="RA1" s="212" t="s">
        <v>1388</v>
      </c>
      <c r="RB1" s="212" t="s">
        <v>1390</v>
      </c>
      <c r="RC1" s="212" t="s">
        <v>1392</v>
      </c>
      <c r="RD1" s="212" t="s">
        <v>1394</v>
      </c>
      <c r="RE1" s="212" t="s">
        <v>1396</v>
      </c>
      <c r="RF1" s="212" t="s">
        <v>1398</v>
      </c>
      <c r="RG1" s="212" t="s">
        <v>1400</v>
      </c>
      <c r="RH1" s="212" t="s">
        <v>1402</v>
      </c>
      <c r="RI1" s="212" t="s">
        <v>1404</v>
      </c>
      <c r="RJ1" s="212" t="s">
        <v>1406</v>
      </c>
      <c r="RK1" s="212" t="s">
        <v>1408</v>
      </c>
      <c r="RL1" s="212" t="s">
        <v>1410</v>
      </c>
      <c r="RM1" s="212" t="s">
        <v>1412</v>
      </c>
      <c r="RN1" s="212" t="s">
        <v>1414</v>
      </c>
      <c r="RO1" s="212" t="s">
        <v>1416</v>
      </c>
      <c r="RP1" s="212" t="s">
        <v>1418</v>
      </c>
      <c r="RQ1" s="212" t="s">
        <v>1420</v>
      </c>
      <c r="RR1" s="212" t="s">
        <v>1422</v>
      </c>
      <c r="RS1" s="212" t="s">
        <v>1424</v>
      </c>
      <c r="RT1" s="212" t="s">
        <v>1426</v>
      </c>
      <c r="RU1" s="212" t="s">
        <v>1428</v>
      </c>
      <c r="RV1" s="209"/>
      <c r="RW1" s="221"/>
      <c r="RX1" s="212" t="s">
        <v>453</v>
      </c>
      <c r="RY1" s="212" t="s">
        <v>1454</v>
      </c>
      <c r="RZ1" s="212" t="s">
        <v>1456</v>
      </c>
      <c r="SA1" s="212" t="s">
        <v>1458</v>
      </c>
      <c r="SB1" s="212" t="s">
        <v>1460</v>
      </c>
      <c r="SC1" s="212" t="s">
        <v>1462</v>
      </c>
      <c r="SD1" s="212" t="s">
        <v>1464</v>
      </c>
      <c r="SE1" s="212" t="s">
        <v>1466</v>
      </c>
      <c r="SF1" s="212" t="s">
        <v>1468</v>
      </c>
      <c r="SG1" s="212" t="s">
        <v>1470</v>
      </c>
      <c r="SH1" s="212" t="s">
        <v>1472</v>
      </c>
      <c r="SI1" s="212" t="s">
        <v>1474</v>
      </c>
      <c r="SJ1" s="212" t="s">
        <v>1476</v>
      </c>
      <c r="SK1" s="212" t="s">
        <v>1478</v>
      </c>
      <c r="SL1" s="212" t="s">
        <v>1480</v>
      </c>
      <c r="SM1" s="209"/>
      <c r="SN1" s="221"/>
      <c r="SO1" s="212" t="s">
        <v>456</v>
      </c>
      <c r="SP1" s="212" t="s">
        <v>1497</v>
      </c>
      <c r="SQ1" s="212" t="s">
        <v>1499</v>
      </c>
      <c r="SR1" s="212" t="s">
        <v>457</v>
      </c>
      <c r="SS1" s="212" t="s">
        <v>1501</v>
      </c>
      <c r="ST1" s="212" t="s">
        <v>1503</v>
      </c>
      <c r="SU1" s="212" t="s">
        <v>1505</v>
      </c>
      <c r="SV1" s="212" t="s">
        <v>1507</v>
      </c>
      <c r="SW1" s="221"/>
      <c r="SX1" s="212" t="s">
        <v>459</v>
      </c>
      <c r="SY1" s="212" t="s">
        <v>1509</v>
      </c>
      <c r="SZ1" s="212" t="s">
        <v>1511</v>
      </c>
      <c r="TA1" s="212" t="s">
        <v>1513</v>
      </c>
      <c r="TB1" s="212" t="s">
        <v>1515</v>
      </c>
      <c r="TC1" s="212" t="s">
        <v>1517</v>
      </c>
      <c r="TD1" s="212" t="s">
        <v>1519</v>
      </c>
      <c r="TE1" s="212" t="s">
        <v>1521</v>
      </c>
      <c r="TF1" s="212" t="s">
        <v>1523</v>
      </c>
      <c r="TG1" s="212" t="s">
        <v>1525</v>
      </c>
      <c r="TH1" s="212" t="s">
        <v>1527</v>
      </c>
      <c r="TI1" s="212" t="s">
        <v>1529</v>
      </c>
      <c r="TJ1" s="212" t="s">
        <v>1531</v>
      </c>
      <c r="TK1" s="212" t="s">
        <v>1533</v>
      </c>
      <c r="TL1" s="212" t="s">
        <v>1535</v>
      </c>
      <c r="TM1" s="212" t="s">
        <v>1537</v>
      </c>
      <c r="TN1" s="209"/>
      <c r="TO1" s="221"/>
      <c r="TP1" s="212" t="s">
        <v>462</v>
      </c>
      <c r="TQ1" s="212" t="s">
        <v>1539</v>
      </c>
      <c r="TR1" s="212" t="s">
        <v>1541</v>
      </c>
      <c r="TS1" s="212" t="s">
        <v>1543</v>
      </c>
      <c r="TT1" s="212" t="s">
        <v>1545</v>
      </c>
      <c r="TU1" s="212" t="s">
        <v>1547</v>
      </c>
      <c r="TV1" s="212" t="s">
        <v>463</v>
      </c>
      <c r="TW1" s="212" t="s">
        <v>1549</v>
      </c>
      <c r="TX1" s="212" t="s">
        <v>1551</v>
      </c>
      <c r="TY1" s="212" t="s">
        <v>1553</v>
      </c>
      <c r="TZ1" s="212" t="s">
        <v>1555</v>
      </c>
      <c r="UA1" s="212" t="s">
        <v>1557</v>
      </c>
      <c r="UB1" s="212" t="s">
        <v>1559</v>
      </c>
      <c r="UC1" s="221"/>
      <c r="UD1" s="212" t="s">
        <v>465</v>
      </c>
      <c r="UE1" s="209"/>
      <c r="UF1" s="221"/>
      <c r="UG1" s="212" t="s">
        <v>466</v>
      </c>
      <c r="UH1" s="212" t="s">
        <v>1561</v>
      </c>
      <c r="UI1" s="212" t="s">
        <v>1563</v>
      </c>
      <c r="UJ1" s="212" t="s">
        <v>1564</v>
      </c>
      <c r="UK1" s="212" t="s">
        <v>1566</v>
      </c>
      <c r="UL1" s="212" t="s">
        <v>1568</v>
      </c>
      <c r="UM1" s="212" t="s">
        <v>1570</v>
      </c>
      <c r="UN1" s="212" t="s">
        <v>1572</v>
      </c>
      <c r="UO1" s="212" t="s">
        <v>1574</v>
      </c>
      <c r="UP1" s="212" t="s">
        <v>1576</v>
      </c>
      <c r="UQ1" s="212" t="s">
        <v>1578</v>
      </c>
      <c r="UR1" s="212" t="s">
        <v>1580</v>
      </c>
      <c r="US1" s="212" t="s">
        <v>1582</v>
      </c>
      <c r="UT1" s="212" t="s">
        <v>1584</v>
      </c>
      <c r="UU1" s="212" t="s">
        <v>1586</v>
      </c>
      <c r="UV1" s="212" t="s">
        <v>1588</v>
      </c>
      <c r="UW1" s="212" t="s">
        <v>1590</v>
      </c>
      <c r="UX1" s="209"/>
      <c r="UY1" s="212" t="s">
        <v>1594</v>
      </c>
      <c r="UZ1" s="212" t="s">
        <v>1596</v>
      </c>
      <c r="VA1" s="212" t="s">
        <v>1598</v>
      </c>
      <c r="VB1" s="212" t="s">
        <v>1600</v>
      </c>
      <c r="VC1" s="212" t="s">
        <v>1602</v>
      </c>
      <c r="VD1" s="215"/>
    </row>
    <row r="2" spans="1:576" s="153" customFormat="1" hidden="1" x14ac:dyDescent="0.25">
      <c r="A2" s="153" t="s">
        <v>209</v>
      </c>
      <c r="B2" s="153" t="s">
        <v>197</v>
      </c>
      <c r="C2" s="153" t="s">
        <v>562</v>
      </c>
      <c r="D2" s="153" t="s">
        <v>210</v>
      </c>
      <c r="E2" s="153" t="s">
        <v>176</v>
      </c>
      <c r="F2" s="153" t="s">
        <v>563</v>
      </c>
      <c r="G2" s="191" t="s">
        <v>211</v>
      </c>
      <c r="H2" s="153" t="s">
        <v>564</v>
      </c>
      <c r="I2" s="153" t="s">
        <v>565</v>
      </c>
      <c r="J2" s="153" t="s">
        <v>212</v>
      </c>
      <c r="K2" s="153" t="s">
        <v>566</v>
      </c>
      <c r="R2" s="153" t="s">
        <v>214</v>
      </c>
      <c r="S2" s="153" t="s">
        <v>215</v>
      </c>
      <c r="U2" s="153" t="s">
        <v>482</v>
      </c>
      <c r="V2" s="153" t="s">
        <v>500</v>
      </c>
      <c r="W2" s="153" t="s">
        <v>483</v>
      </c>
      <c r="X2" s="153" t="s">
        <v>484</v>
      </c>
      <c r="Y2" s="153" t="s">
        <v>485</v>
      </c>
      <c r="Z2" s="153" t="s">
        <v>486</v>
      </c>
      <c r="AA2" s="153" t="s">
        <v>487</v>
      </c>
      <c r="AB2" s="153" t="s">
        <v>488</v>
      </c>
      <c r="AC2" s="153" t="s">
        <v>489</v>
      </c>
      <c r="AD2" s="153" t="s">
        <v>490</v>
      </c>
      <c r="AE2" s="153" t="s">
        <v>491</v>
      </c>
      <c r="AF2" s="153" t="s">
        <v>492</v>
      </c>
      <c r="AH2" s="153" t="s">
        <v>510</v>
      </c>
      <c r="AI2" s="153" t="s">
        <v>511</v>
      </c>
      <c r="AJ2" s="153" t="s">
        <v>512</v>
      </c>
      <c r="AK2" s="153" t="s">
        <v>513</v>
      </c>
      <c r="AL2" s="153" t="s">
        <v>514</v>
      </c>
      <c r="AM2" s="153" t="s">
        <v>517</v>
      </c>
      <c r="AN2" s="153" t="s">
        <v>515</v>
      </c>
      <c r="AO2" s="153" t="s">
        <v>516</v>
      </c>
      <c r="AP2" s="153" t="s">
        <v>518</v>
      </c>
      <c r="AQ2" s="153" t="s">
        <v>519</v>
      </c>
      <c r="AR2" s="153" t="s">
        <v>520</v>
      </c>
      <c r="AS2" s="153" t="s">
        <v>521</v>
      </c>
      <c r="AT2" s="153" t="s">
        <v>522</v>
      </c>
      <c r="AU2" s="153" t="s">
        <v>523</v>
      </c>
      <c r="AV2" s="153" t="s">
        <v>524</v>
      </c>
      <c r="AW2" s="153" t="s">
        <v>525</v>
      </c>
      <c r="AX2" s="153" t="s">
        <v>526</v>
      </c>
      <c r="AY2" s="153" t="s">
        <v>527</v>
      </c>
      <c r="AZ2" s="153" t="s">
        <v>528</v>
      </c>
      <c r="BA2" s="153" t="s">
        <v>529</v>
      </c>
      <c r="BB2" s="153" t="s">
        <v>530</v>
      </c>
      <c r="BC2" s="153" t="s">
        <v>531</v>
      </c>
      <c r="BD2" s="153" t="s">
        <v>532</v>
      </c>
      <c r="BE2" s="153" t="s">
        <v>533</v>
      </c>
      <c r="BF2" s="153" t="s">
        <v>534</v>
      </c>
      <c r="BG2" s="153" t="s">
        <v>535</v>
      </c>
      <c r="BH2" s="153" t="s">
        <v>536</v>
      </c>
      <c r="BI2" s="153" t="s">
        <v>537</v>
      </c>
      <c r="BJ2" s="153" t="s">
        <v>538</v>
      </c>
      <c r="BK2" s="153" t="s">
        <v>539</v>
      </c>
      <c r="BL2" s="153" t="s">
        <v>540</v>
      </c>
      <c r="BM2" s="153" t="s">
        <v>541</v>
      </c>
      <c r="BN2" s="153" t="s">
        <v>542</v>
      </c>
      <c r="BO2" s="153" t="s">
        <v>543</v>
      </c>
      <c r="BP2" s="153" t="s">
        <v>544</v>
      </c>
      <c r="BQ2" s="153" t="s">
        <v>545</v>
      </c>
      <c r="BR2" s="153" t="s">
        <v>546</v>
      </c>
      <c r="BS2" s="153" t="s">
        <v>547</v>
      </c>
      <c r="BT2" s="153" t="s">
        <v>548</v>
      </c>
      <c r="BU2" s="153" t="s">
        <v>549</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509</v>
      </c>
      <c r="D5" s="233">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7"/>
    </row>
    <row r="10" spans="1:576" ht="15.75" thickBot="1" x14ac:dyDescent="0.3">
      <c r="C10" s="188" t="s">
        <v>53</v>
      </c>
      <c r="D10" s="139">
        <f>SUM(F17:F51)</f>
        <v>0</v>
      </c>
      <c r="G10" s="100"/>
      <c r="H10" s="72"/>
      <c r="I10" s="72"/>
    </row>
    <row r="11" spans="1:576" x14ac:dyDescent="0.25">
      <c r="G11" s="100"/>
      <c r="H11" s="72"/>
      <c r="I11" s="72"/>
    </row>
    <row r="12" spans="1:576" ht="15.75" x14ac:dyDescent="0.25">
      <c r="C12" s="476" t="s">
        <v>479</v>
      </c>
      <c r="D12" s="242"/>
      <c r="F12" s="72"/>
      <c r="G12" s="100"/>
      <c r="H12" s="72"/>
      <c r="I12" s="72"/>
    </row>
    <row r="13" spans="1:576" ht="18.75" x14ac:dyDescent="0.25">
      <c r="C13" s="261" t="e">
        <f>IFERROR(VLOOKUP(D12,'Desarrollo e Innov. Curricular'!$E:$F,2,FALSE),IFERROR(VLOOKUP(D12,Investigación!$E:$F,2,FALSE),IFERROR(VLOOKUP(D12,'Vinculación Univ. Sociedad'!$E:$F,2,FALSE),IFERROR(VLOOKUP(D12,'Docencia y Profesorado Universi'!$E:$F,2,FALSE),IFERROR(VLOOKUP(D12,Estudiantes!$E:$F,2,FALSE),IFERROR(VLOOKUP(D12,'Gestion Administrativa'!$E:$F,2,FALSE),IFERROR(VLOOKUP(D12,'Gestion Academica'!$E:$F,2,FALSE),IFERROR(VLOOKUP(D12,Graduados!$E:$F,2,FALSE),IFERROR(VLOOKUP(D12,'Gestión del Conocimiento'!$E:$F,2,FALSE),IFERROR(VLOOKUP(D12,Gobernabilidad!$E:$F,2,FALSE),IFERROR(VLOOKUP(D12,'NIVEL DE ES Y  SISTEMA NACIONAL'!$E:$F,2,FALSE),VLOOKUP(D12,'Lo Esencial'!$E:$F,2,0))))))))))))</f>
        <v>#N/A</v>
      </c>
      <c r="D13" s="31"/>
      <c r="F13" s="72"/>
      <c r="G13" s="100"/>
      <c r="H13" s="72"/>
      <c r="I13" s="72"/>
    </row>
    <row r="14" spans="1:576" x14ac:dyDescent="0.25">
      <c r="F14" s="72"/>
      <c r="G14" s="100"/>
      <c r="H14" s="72"/>
      <c r="I14" s="72"/>
    </row>
    <row r="15" spans="1:576" ht="42.75" thickBot="1" x14ac:dyDescent="0.3">
      <c r="F15" s="124"/>
      <c r="G15" s="97"/>
      <c r="H15" s="97"/>
      <c r="I15" s="97"/>
      <c r="L15" s="280"/>
      <c r="M15" s="281"/>
      <c r="N15" s="280"/>
      <c r="O15" s="280"/>
      <c r="P15" s="283" t="s">
        <v>560</v>
      </c>
      <c r="Q15" s="283" t="s">
        <v>561</v>
      </c>
    </row>
    <row r="16" spans="1:576" ht="30.75" thickBot="1" x14ac:dyDescent="0.3">
      <c r="C16" s="160" t="s">
        <v>44</v>
      </c>
      <c r="D16" s="160" t="s">
        <v>55</v>
      </c>
      <c r="E16" s="167" t="s">
        <v>57</v>
      </c>
      <c r="F16" s="166" t="s">
        <v>27</v>
      </c>
      <c r="G16" s="164" t="s">
        <v>216</v>
      </c>
      <c r="H16" s="167" t="s">
        <v>46</v>
      </c>
      <c r="I16" s="164" t="s">
        <v>217</v>
      </c>
      <c r="J16" s="164" t="s">
        <v>498</v>
      </c>
      <c r="K16" s="164" t="s">
        <v>499</v>
      </c>
      <c r="L16" s="277" t="s">
        <v>21</v>
      </c>
      <c r="M16" s="277" t="s">
        <v>55</v>
      </c>
      <c r="N16" s="278" t="s">
        <v>558</v>
      </c>
      <c r="O16" s="279" t="s">
        <v>559</v>
      </c>
      <c r="P16" s="282">
        <v>0.7</v>
      </c>
      <c r="Q16" s="282">
        <v>0.3</v>
      </c>
    </row>
    <row r="17" spans="3:17" x14ac:dyDescent="0.25">
      <c r="C17" s="274" t="s">
        <v>529</v>
      </c>
      <c r="D17" s="275"/>
      <c r="E17" s="273">
        <f>HLOOKUP(C17,$AH$2:$BU$3,2,0)</f>
        <v>620</v>
      </c>
      <c r="F17" s="128">
        <f t="shared" ref="F17:F51" si="0">D17*E17</f>
        <v>0</v>
      </c>
      <c r="G17" s="192" t="s">
        <v>215</v>
      </c>
      <c r="H17" s="173"/>
      <c r="I17" s="161" t="e">
        <f>VLOOKUP(H17,Presupuesto!$B$11:$C$586,2,0)</f>
        <v>#N/A</v>
      </c>
      <c r="J17" s="272" t="s">
        <v>209</v>
      </c>
      <c r="K17" s="129" t="s">
        <v>482</v>
      </c>
      <c r="L17" s="172" t="s">
        <v>167</v>
      </c>
      <c r="M17" s="189"/>
      <c r="N17" s="154">
        <v>200</v>
      </c>
      <c r="O17" s="128">
        <f t="shared" ref="O17:O51" si="1">M17*N17</f>
        <v>0</v>
      </c>
      <c r="P17" s="128">
        <f>$O17*P$16</f>
        <v>0</v>
      </c>
      <c r="Q17" s="128">
        <f t="shared" ref="Q17:Q51" si="2">$O17*Q$16</f>
        <v>0</v>
      </c>
    </row>
    <row r="18" spans="3:17" x14ac:dyDescent="0.25">
      <c r="C18" s="172"/>
      <c r="D18" s="189"/>
      <c r="E18" s="154"/>
      <c r="F18" s="128">
        <f t="shared" si="0"/>
        <v>0</v>
      </c>
      <c r="G18" s="192"/>
      <c r="H18" s="173">
        <v>42500</v>
      </c>
      <c r="I18" s="161" t="e">
        <f>VLOOKUP(H18,Presupuesto!$B$11:$C$586,2,0)</f>
        <v>#N/A</v>
      </c>
      <c r="J18" s="129" t="str">
        <f>$J$17</f>
        <v>Desarrollo Curricular</v>
      </c>
      <c r="K18" s="129" t="s">
        <v>500</v>
      </c>
      <c r="L18" s="172" t="s">
        <v>167</v>
      </c>
      <c r="M18" s="189"/>
      <c r="N18" s="154">
        <v>100</v>
      </c>
      <c r="O18" s="128">
        <f t="shared" si="1"/>
        <v>0</v>
      </c>
      <c r="P18" s="128">
        <f t="shared" ref="P18:P37" si="3">$O18*P$16</f>
        <v>0</v>
      </c>
      <c r="Q18" s="128">
        <f t="shared" si="2"/>
        <v>0</v>
      </c>
    </row>
    <row r="19" spans="3:17" x14ac:dyDescent="0.25">
      <c r="C19" s="172"/>
      <c r="D19" s="189"/>
      <c r="E19" s="154"/>
      <c r="F19" s="128">
        <f t="shared" si="0"/>
        <v>0</v>
      </c>
      <c r="G19" s="192"/>
      <c r="H19" s="173">
        <v>42500</v>
      </c>
      <c r="I19" s="161" t="e">
        <f>VLOOKUP(H19,Presupuesto!$B$11:$C$586,2,0)</f>
        <v>#N/A</v>
      </c>
      <c r="J19" s="129" t="str">
        <f t="shared" ref="J19:J50" si="4">$J$17</f>
        <v>Desarrollo Curricular</v>
      </c>
      <c r="K19" s="129" t="s">
        <v>500</v>
      </c>
      <c r="L19" s="172" t="s">
        <v>168</v>
      </c>
      <c r="M19" s="189"/>
      <c r="N19" s="154"/>
      <c r="O19" s="128">
        <f t="shared" si="1"/>
        <v>0</v>
      </c>
      <c r="P19" s="128">
        <f t="shared" si="3"/>
        <v>0</v>
      </c>
      <c r="Q19" s="128">
        <f t="shared" si="2"/>
        <v>0</v>
      </c>
    </row>
    <row r="20" spans="3:17" x14ac:dyDescent="0.25">
      <c r="C20" s="172"/>
      <c r="D20" s="189"/>
      <c r="E20" s="154"/>
      <c r="F20" s="128">
        <f t="shared" si="0"/>
        <v>0</v>
      </c>
      <c r="G20" s="192"/>
      <c r="H20" s="173">
        <v>42500</v>
      </c>
      <c r="I20" s="161" t="e">
        <f>VLOOKUP(H20,Presupuesto!$B$11:$C$586,2,0)</f>
        <v>#N/A</v>
      </c>
      <c r="J20" s="129" t="str">
        <f t="shared" si="4"/>
        <v>Desarrollo Curricular</v>
      </c>
      <c r="K20" s="129" t="s">
        <v>500</v>
      </c>
      <c r="L20" s="172" t="s">
        <v>169</v>
      </c>
      <c r="M20" s="189"/>
      <c r="N20" s="154"/>
      <c r="O20" s="128">
        <f t="shared" si="1"/>
        <v>0</v>
      </c>
      <c r="P20" s="128">
        <f t="shared" si="3"/>
        <v>0</v>
      </c>
      <c r="Q20" s="128">
        <f t="shared" si="2"/>
        <v>0</v>
      </c>
    </row>
    <row r="21" spans="3:17" x14ac:dyDescent="0.25">
      <c r="C21" s="172"/>
      <c r="D21" s="189"/>
      <c r="E21" s="154"/>
      <c r="F21" s="128">
        <f t="shared" si="0"/>
        <v>0</v>
      </c>
      <c r="G21" s="192"/>
      <c r="H21" s="173">
        <v>42500</v>
      </c>
      <c r="I21" s="161" t="e">
        <f>VLOOKUP(H21,Presupuesto!$B$11:$C$586,2,0)</f>
        <v>#N/A</v>
      </c>
      <c r="J21" s="129" t="str">
        <f t="shared" si="4"/>
        <v>Desarrollo Curricular</v>
      </c>
      <c r="K21" s="129" t="s">
        <v>500</v>
      </c>
      <c r="L21" s="172" t="s">
        <v>170</v>
      </c>
      <c r="M21" s="189"/>
      <c r="N21" s="154"/>
      <c r="O21" s="128">
        <f t="shared" si="1"/>
        <v>0</v>
      </c>
      <c r="P21" s="128">
        <f t="shared" si="3"/>
        <v>0</v>
      </c>
      <c r="Q21" s="128">
        <f t="shared" si="2"/>
        <v>0</v>
      </c>
    </row>
    <row r="22" spans="3:17" x14ac:dyDescent="0.25">
      <c r="C22" s="172"/>
      <c r="D22" s="189"/>
      <c r="E22" s="154"/>
      <c r="F22" s="128">
        <f t="shared" si="0"/>
        <v>0</v>
      </c>
      <c r="G22" s="192"/>
      <c r="H22" s="173">
        <v>42500</v>
      </c>
      <c r="I22" s="161" t="e">
        <f>VLOOKUP(H22,Presupuesto!$B$11:$C$586,2,0)</f>
        <v>#N/A</v>
      </c>
      <c r="J22" s="129" t="str">
        <f t="shared" si="4"/>
        <v>Desarrollo Curricular</v>
      </c>
      <c r="K22" s="129" t="s">
        <v>489</v>
      </c>
      <c r="L22" s="172" t="s">
        <v>171</v>
      </c>
      <c r="M22" s="189"/>
      <c r="N22" s="154"/>
      <c r="O22" s="128">
        <f t="shared" si="1"/>
        <v>0</v>
      </c>
      <c r="P22" s="128">
        <f t="shared" si="3"/>
        <v>0</v>
      </c>
      <c r="Q22" s="128">
        <f t="shared" si="2"/>
        <v>0</v>
      </c>
    </row>
    <row r="23" spans="3:17" x14ac:dyDescent="0.25">
      <c r="C23" s="172"/>
      <c r="D23" s="189"/>
      <c r="E23" s="154"/>
      <c r="F23" s="128">
        <f t="shared" si="0"/>
        <v>0</v>
      </c>
      <c r="G23" s="192"/>
      <c r="H23" s="173">
        <v>42500</v>
      </c>
      <c r="I23" s="161" t="e">
        <f>VLOOKUP(H23,Presupuesto!$B$11:$C$586,2,0)</f>
        <v>#N/A</v>
      </c>
      <c r="J23" s="129" t="str">
        <f t="shared" si="4"/>
        <v>Desarrollo Curricular</v>
      </c>
      <c r="K23" s="129" t="s">
        <v>500</v>
      </c>
      <c r="L23" s="172" t="s">
        <v>172</v>
      </c>
      <c r="M23" s="189"/>
      <c r="N23" s="154"/>
      <c r="O23" s="128">
        <f t="shared" si="1"/>
        <v>0</v>
      </c>
      <c r="P23" s="128">
        <f t="shared" si="3"/>
        <v>0</v>
      </c>
      <c r="Q23" s="128">
        <f t="shared" si="2"/>
        <v>0</v>
      </c>
    </row>
    <row r="24" spans="3:17" x14ac:dyDescent="0.25">
      <c r="C24" s="172"/>
      <c r="D24" s="189"/>
      <c r="E24" s="154"/>
      <c r="F24" s="128">
        <f t="shared" si="0"/>
        <v>0</v>
      </c>
      <c r="G24" s="192"/>
      <c r="H24" s="173">
        <v>35600</v>
      </c>
      <c r="I24" s="161" t="e">
        <f>VLOOKUP(H24,Presupuesto!$B$11:$C$586,2,0)</f>
        <v>#N/A</v>
      </c>
      <c r="J24" s="129" t="str">
        <f t="shared" si="4"/>
        <v>Desarrollo Curricular</v>
      </c>
      <c r="K24" s="129" t="s">
        <v>500</v>
      </c>
      <c r="L24" s="172" t="s">
        <v>173</v>
      </c>
      <c r="M24" s="189"/>
      <c r="N24" s="154"/>
      <c r="O24" s="128">
        <f t="shared" si="1"/>
        <v>0</v>
      </c>
      <c r="P24" s="128">
        <f t="shared" si="3"/>
        <v>0</v>
      </c>
      <c r="Q24" s="128">
        <f t="shared" si="2"/>
        <v>0</v>
      </c>
    </row>
    <row r="25" spans="3:17" x14ac:dyDescent="0.25">
      <c r="C25" s="172"/>
      <c r="D25" s="189"/>
      <c r="E25" s="154"/>
      <c r="F25" s="128">
        <f t="shared" si="0"/>
        <v>0</v>
      </c>
      <c r="G25" s="192"/>
      <c r="H25" s="173"/>
      <c r="I25" s="161" t="e">
        <f>VLOOKUP(H25,Presupuesto!$B$11:$C$586,2,0)</f>
        <v>#N/A</v>
      </c>
      <c r="J25" s="129" t="str">
        <f t="shared" si="4"/>
        <v>Desarrollo Curricular</v>
      </c>
      <c r="K25" s="129" t="s">
        <v>500</v>
      </c>
      <c r="L25" s="172"/>
      <c r="M25" s="189"/>
      <c r="N25" s="154"/>
      <c r="O25" s="128">
        <f t="shared" si="1"/>
        <v>0</v>
      </c>
      <c r="P25" s="128">
        <f t="shared" si="3"/>
        <v>0</v>
      </c>
      <c r="Q25" s="128">
        <f t="shared" si="2"/>
        <v>0</v>
      </c>
    </row>
    <row r="26" spans="3:17" x14ac:dyDescent="0.25">
      <c r="C26" s="172"/>
      <c r="D26" s="189"/>
      <c r="E26" s="154"/>
      <c r="F26" s="128">
        <f t="shared" si="0"/>
        <v>0</v>
      </c>
      <c r="G26" s="192"/>
      <c r="H26" s="173"/>
      <c r="I26" s="161" t="e">
        <f>VLOOKUP(H26,Presupuesto!$B$11:$C$586,2,0)</f>
        <v>#N/A</v>
      </c>
      <c r="J26" s="129" t="str">
        <f t="shared" si="4"/>
        <v>Desarrollo Curricular</v>
      </c>
      <c r="K26" s="129" t="s">
        <v>500</v>
      </c>
      <c r="L26" s="172"/>
      <c r="M26" s="189"/>
      <c r="N26" s="154"/>
      <c r="O26" s="128">
        <f t="shared" si="1"/>
        <v>0</v>
      </c>
      <c r="P26" s="128">
        <f t="shared" si="3"/>
        <v>0</v>
      </c>
      <c r="Q26" s="128">
        <f t="shared" si="2"/>
        <v>0</v>
      </c>
    </row>
    <row r="27" spans="3:17" x14ac:dyDescent="0.25">
      <c r="C27" s="172"/>
      <c r="D27" s="189"/>
      <c r="E27" s="154"/>
      <c r="F27" s="128">
        <f t="shared" si="0"/>
        <v>0</v>
      </c>
      <c r="G27" s="192"/>
      <c r="H27" s="173"/>
      <c r="I27" s="161" t="e">
        <f>VLOOKUP(H27,Presupuesto!$B$11:$C$586,2,0)</f>
        <v>#N/A</v>
      </c>
      <c r="J27" s="129" t="str">
        <f t="shared" si="4"/>
        <v>Desarrollo Curricular</v>
      </c>
      <c r="K27" s="129" t="s">
        <v>500</v>
      </c>
      <c r="L27" s="172"/>
      <c r="M27" s="189"/>
      <c r="N27" s="154"/>
      <c r="O27" s="128">
        <f t="shared" si="1"/>
        <v>0</v>
      </c>
      <c r="P27" s="128">
        <f t="shared" si="3"/>
        <v>0</v>
      </c>
      <c r="Q27" s="128">
        <f t="shared" si="2"/>
        <v>0</v>
      </c>
    </row>
    <row r="28" spans="3:17" x14ac:dyDescent="0.25">
      <c r="C28" s="172"/>
      <c r="D28" s="189"/>
      <c r="E28" s="154"/>
      <c r="F28" s="128">
        <f t="shared" si="0"/>
        <v>0</v>
      </c>
      <c r="G28" s="192"/>
      <c r="H28" s="173"/>
      <c r="I28" s="161" t="e">
        <f>VLOOKUP(H28,Presupuesto!$B$11:$C$586,2,0)</f>
        <v>#N/A</v>
      </c>
      <c r="J28" s="129" t="str">
        <f t="shared" si="4"/>
        <v>Desarrollo Curricular</v>
      </c>
      <c r="K28" s="129" t="s">
        <v>500</v>
      </c>
      <c r="L28" s="172"/>
      <c r="M28" s="189"/>
      <c r="N28" s="154"/>
      <c r="O28" s="128">
        <f t="shared" si="1"/>
        <v>0</v>
      </c>
      <c r="P28" s="128">
        <f t="shared" si="3"/>
        <v>0</v>
      </c>
      <c r="Q28" s="128">
        <f t="shared" si="2"/>
        <v>0</v>
      </c>
    </row>
    <row r="29" spans="3:17" x14ac:dyDescent="0.25">
      <c r="C29" s="172"/>
      <c r="D29" s="189"/>
      <c r="E29" s="154"/>
      <c r="F29" s="128">
        <f t="shared" si="0"/>
        <v>0</v>
      </c>
      <c r="G29" s="192"/>
      <c r="H29" s="173"/>
      <c r="I29" s="161" t="e">
        <f>VLOOKUP(H29,Presupuesto!$B$11:$C$586,2,0)</f>
        <v>#N/A</v>
      </c>
      <c r="J29" s="129" t="str">
        <f t="shared" si="4"/>
        <v>Desarrollo Curricular</v>
      </c>
      <c r="K29" s="129" t="s">
        <v>500</v>
      </c>
      <c r="L29" s="172"/>
      <c r="M29" s="189"/>
      <c r="N29" s="154"/>
      <c r="O29" s="128">
        <f t="shared" si="1"/>
        <v>0</v>
      </c>
      <c r="P29" s="128">
        <f t="shared" si="3"/>
        <v>0</v>
      </c>
      <c r="Q29" s="128">
        <f t="shared" si="2"/>
        <v>0</v>
      </c>
    </row>
    <row r="30" spans="3:17" x14ac:dyDescent="0.25">
      <c r="C30" s="172"/>
      <c r="D30" s="189"/>
      <c r="E30" s="154"/>
      <c r="F30" s="128">
        <f t="shared" si="0"/>
        <v>0</v>
      </c>
      <c r="G30" s="192"/>
      <c r="H30" s="173"/>
      <c r="I30" s="161" t="e">
        <f>VLOOKUP(H30,Presupuesto!$B$11:$C$586,2,0)</f>
        <v>#N/A</v>
      </c>
      <c r="J30" s="129" t="str">
        <f t="shared" si="4"/>
        <v>Desarrollo Curricular</v>
      </c>
      <c r="K30" s="129" t="s">
        <v>500</v>
      </c>
      <c r="L30" s="172"/>
      <c r="M30" s="189"/>
      <c r="N30" s="154"/>
      <c r="O30" s="128">
        <f t="shared" si="1"/>
        <v>0</v>
      </c>
      <c r="P30" s="128">
        <f t="shared" si="3"/>
        <v>0</v>
      </c>
      <c r="Q30" s="128">
        <f t="shared" si="2"/>
        <v>0</v>
      </c>
    </row>
    <row r="31" spans="3:17" x14ac:dyDescent="0.25">
      <c r="C31" s="172"/>
      <c r="D31" s="189"/>
      <c r="E31" s="154"/>
      <c r="F31" s="128">
        <f t="shared" si="0"/>
        <v>0</v>
      </c>
      <c r="G31" s="192"/>
      <c r="H31" s="173"/>
      <c r="I31" s="161" t="e">
        <f>VLOOKUP(H31,Presupuesto!$B$11:$C$586,2,0)</f>
        <v>#N/A</v>
      </c>
      <c r="J31" s="129" t="str">
        <f t="shared" si="4"/>
        <v>Desarrollo Curricular</v>
      </c>
      <c r="K31" s="129" t="s">
        <v>500</v>
      </c>
      <c r="L31" s="172"/>
      <c r="M31" s="189"/>
      <c r="N31" s="154"/>
      <c r="O31" s="128">
        <f t="shared" si="1"/>
        <v>0</v>
      </c>
      <c r="P31" s="128">
        <f t="shared" si="3"/>
        <v>0</v>
      </c>
      <c r="Q31" s="128">
        <f t="shared" si="2"/>
        <v>0</v>
      </c>
    </row>
    <row r="32" spans="3:17" x14ac:dyDescent="0.25">
      <c r="C32" s="172"/>
      <c r="D32" s="189"/>
      <c r="E32" s="154"/>
      <c r="F32" s="128">
        <f t="shared" si="0"/>
        <v>0</v>
      </c>
      <c r="G32" s="192"/>
      <c r="H32" s="173"/>
      <c r="I32" s="161" t="e">
        <f>VLOOKUP(H32,Presupuesto!$B$11:$C$586,2,0)</f>
        <v>#N/A</v>
      </c>
      <c r="J32" s="129" t="str">
        <f t="shared" si="4"/>
        <v>Desarrollo Curricular</v>
      </c>
      <c r="K32" s="129" t="s">
        <v>500</v>
      </c>
      <c r="L32" s="172"/>
      <c r="M32" s="189"/>
      <c r="N32" s="154"/>
      <c r="O32" s="128">
        <f t="shared" si="1"/>
        <v>0</v>
      </c>
      <c r="P32" s="128">
        <f t="shared" si="3"/>
        <v>0</v>
      </c>
      <c r="Q32" s="128">
        <f t="shared" si="2"/>
        <v>0</v>
      </c>
    </row>
    <row r="33" spans="3:17" x14ac:dyDescent="0.25">
      <c r="C33" s="172"/>
      <c r="D33" s="189"/>
      <c r="E33" s="154"/>
      <c r="F33" s="128">
        <f t="shared" si="0"/>
        <v>0</v>
      </c>
      <c r="G33" s="192"/>
      <c r="H33" s="173"/>
      <c r="I33" s="161" t="e">
        <f>VLOOKUP(H33,Presupuesto!$B$11:$C$586,2,0)</f>
        <v>#N/A</v>
      </c>
      <c r="J33" s="129" t="str">
        <f t="shared" si="4"/>
        <v>Desarrollo Curricular</v>
      </c>
      <c r="K33" s="129" t="s">
        <v>500</v>
      </c>
      <c r="L33" s="172"/>
      <c r="M33" s="189"/>
      <c r="N33" s="154"/>
      <c r="O33" s="128">
        <f t="shared" si="1"/>
        <v>0</v>
      </c>
      <c r="P33" s="128">
        <f t="shared" si="3"/>
        <v>0</v>
      </c>
      <c r="Q33" s="128">
        <f t="shared" si="2"/>
        <v>0</v>
      </c>
    </row>
    <row r="34" spans="3:17" x14ac:dyDescent="0.25">
      <c r="C34" s="172"/>
      <c r="D34" s="189"/>
      <c r="E34" s="154"/>
      <c r="F34" s="128">
        <f t="shared" si="0"/>
        <v>0</v>
      </c>
      <c r="G34" s="192"/>
      <c r="H34" s="173"/>
      <c r="I34" s="161" t="e">
        <f>VLOOKUP(H34,Presupuesto!$B$11:$C$586,2,0)</f>
        <v>#N/A</v>
      </c>
      <c r="J34" s="129" t="str">
        <f t="shared" si="4"/>
        <v>Desarrollo Curricular</v>
      </c>
      <c r="K34" s="129" t="s">
        <v>500</v>
      </c>
      <c r="L34" s="172"/>
      <c r="M34" s="189"/>
      <c r="N34" s="154"/>
      <c r="O34" s="128">
        <f t="shared" si="1"/>
        <v>0</v>
      </c>
      <c r="P34" s="128">
        <f t="shared" si="3"/>
        <v>0</v>
      </c>
      <c r="Q34" s="128">
        <f t="shared" si="2"/>
        <v>0</v>
      </c>
    </row>
    <row r="35" spans="3:17" x14ac:dyDescent="0.25">
      <c r="C35" s="172"/>
      <c r="D35" s="189"/>
      <c r="E35" s="154"/>
      <c r="F35" s="128">
        <f t="shared" si="0"/>
        <v>0</v>
      </c>
      <c r="G35" s="192"/>
      <c r="H35" s="173"/>
      <c r="I35" s="161" t="e">
        <f>VLOOKUP(H35,Presupuesto!$B$11:$C$586,2,0)</f>
        <v>#N/A</v>
      </c>
      <c r="J35" s="129" t="str">
        <f t="shared" si="4"/>
        <v>Desarrollo Curricular</v>
      </c>
      <c r="K35" s="129" t="s">
        <v>500</v>
      </c>
      <c r="L35" s="172"/>
      <c r="M35" s="189"/>
      <c r="N35" s="154"/>
      <c r="O35" s="128">
        <f t="shared" si="1"/>
        <v>0</v>
      </c>
      <c r="P35" s="128">
        <f t="shared" si="3"/>
        <v>0</v>
      </c>
      <c r="Q35" s="128">
        <f t="shared" si="2"/>
        <v>0</v>
      </c>
    </row>
    <row r="36" spans="3:17" x14ac:dyDescent="0.25">
      <c r="C36" s="172"/>
      <c r="D36" s="189"/>
      <c r="E36" s="154"/>
      <c r="F36" s="128">
        <f t="shared" si="0"/>
        <v>0</v>
      </c>
      <c r="G36" s="192"/>
      <c r="H36" s="173"/>
      <c r="I36" s="161" t="e">
        <f>VLOOKUP(H36,Presupuesto!$B$11:$C$586,2,0)</f>
        <v>#N/A</v>
      </c>
      <c r="J36" s="129" t="str">
        <f t="shared" si="4"/>
        <v>Desarrollo Curricular</v>
      </c>
      <c r="K36" s="129" t="s">
        <v>500</v>
      </c>
      <c r="L36" s="172"/>
      <c r="M36" s="189"/>
      <c r="N36" s="154"/>
      <c r="O36" s="128">
        <f t="shared" si="1"/>
        <v>0</v>
      </c>
      <c r="P36" s="128">
        <f t="shared" si="3"/>
        <v>0</v>
      </c>
      <c r="Q36" s="128">
        <f t="shared" si="2"/>
        <v>0</v>
      </c>
    </row>
    <row r="37" spans="3:17" x14ac:dyDescent="0.25">
      <c r="C37" s="172"/>
      <c r="D37" s="189"/>
      <c r="E37" s="154"/>
      <c r="F37" s="128">
        <f t="shared" si="0"/>
        <v>0</v>
      </c>
      <c r="G37" s="192"/>
      <c r="H37" s="173"/>
      <c r="I37" s="161" t="e">
        <f>VLOOKUP(H37,Presupuesto!$B$11:$C$586,2,0)</f>
        <v>#N/A</v>
      </c>
      <c r="J37" s="129" t="str">
        <f t="shared" si="4"/>
        <v>Desarrollo Curricular</v>
      </c>
      <c r="K37" s="129" t="s">
        <v>500</v>
      </c>
      <c r="L37" s="172"/>
      <c r="M37" s="189"/>
      <c r="N37" s="154"/>
      <c r="O37" s="128">
        <f t="shared" si="1"/>
        <v>0</v>
      </c>
      <c r="P37" s="128">
        <f t="shared" si="3"/>
        <v>0</v>
      </c>
      <c r="Q37" s="128">
        <f t="shared" si="2"/>
        <v>0</v>
      </c>
    </row>
    <row r="38" spans="3:17" x14ac:dyDescent="0.25">
      <c r="C38" s="172"/>
      <c r="D38" s="189"/>
      <c r="E38" s="154"/>
      <c r="F38" s="128">
        <f t="shared" si="0"/>
        <v>0</v>
      </c>
      <c r="G38" s="192"/>
      <c r="H38" s="173"/>
      <c r="I38" s="161" t="e">
        <f>VLOOKUP(H38,Presupuesto!$B$11:$C$586,2,0)</f>
        <v>#N/A</v>
      </c>
      <c r="J38" s="129" t="str">
        <f t="shared" si="4"/>
        <v>Desarrollo Curricular</v>
      </c>
      <c r="K38" s="129" t="s">
        <v>500</v>
      </c>
      <c r="L38" s="172"/>
      <c r="M38" s="189"/>
      <c r="N38" s="154"/>
      <c r="O38" s="128">
        <f t="shared" si="1"/>
        <v>0</v>
      </c>
      <c r="P38" s="128">
        <f t="shared" ref="P38:P51" si="5">$O38*P$16</f>
        <v>0</v>
      </c>
      <c r="Q38" s="128">
        <f t="shared" si="2"/>
        <v>0</v>
      </c>
    </row>
    <row r="39" spans="3:17" x14ac:dyDescent="0.25">
      <c r="C39" s="174"/>
      <c r="D39" s="182"/>
      <c r="E39" s="149"/>
      <c r="F39" s="128">
        <f t="shared" si="0"/>
        <v>0</v>
      </c>
      <c r="G39" s="192"/>
      <c r="H39" s="175"/>
      <c r="I39" s="161" t="e">
        <f>VLOOKUP(H39,Presupuesto!$B$11:$C$586,2,0)</f>
        <v>#N/A</v>
      </c>
      <c r="J39" s="129" t="str">
        <f t="shared" si="4"/>
        <v>Desarrollo Curricular</v>
      </c>
      <c r="K39" s="129" t="s">
        <v>500</v>
      </c>
      <c r="L39" s="174"/>
      <c r="M39" s="182"/>
      <c r="N39" s="149"/>
      <c r="O39" s="128">
        <f t="shared" si="1"/>
        <v>0</v>
      </c>
      <c r="P39" s="128">
        <f t="shared" si="5"/>
        <v>0</v>
      </c>
      <c r="Q39" s="128">
        <f t="shared" si="2"/>
        <v>0</v>
      </c>
    </row>
    <row r="40" spans="3:17" x14ac:dyDescent="0.25">
      <c r="C40" s="174"/>
      <c r="D40" s="182"/>
      <c r="E40" s="149"/>
      <c r="F40" s="128">
        <f t="shared" si="0"/>
        <v>0</v>
      </c>
      <c r="G40" s="192"/>
      <c r="H40" s="175"/>
      <c r="I40" s="161" t="e">
        <f>VLOOKUP(H40,Presupuesto!$B$11:$C$586,2,0)</f>
        <v>#N/A</v>
      </c>
      <c r="J40" s="129" t="str">
        <f t="shared" si="4"/>
        <v>Desarrollo Curricular</v>
      </c>
      <c r="K40" s="129" t="s">
        <v>500</v>
      </c>
      <c r="L40" s="174"/>
      <c r="M40" s="182"/>
      <c r="N40" s="149"/>
      <c r="O40" s="128">
        <f t="shared" si="1"/>
        <v>0</v>
      </c>
      <c r="P40" s="128">
        <f t="shared" si="5"/>
        <v>0</v>
      </c>
      <c r="Q40" s="128">
        <f t="shared" si="2"/>
        <v>0</v>
      </c>
    </row>
    <row r="41" spans="3:17" x14ac:dyDescent="0.25">
      <c r="C41" s="174"/>
      <c r="D41" s="182"/>
      <c r="E41" s="149"/>
      <c r="F41" s="128">
        <f t="shared" si="0"/>
        <v>0</v>
      </c>
      <c r="G41" s="192"/>
      <c r="H41" s="175"/>
      <c r="I41" s="161" t="e">
        <f>VLOOKUP(H41,Presupuesto!$B$11:$C$586,2,0)</f>
        <v>#N/A</v>
      </c>
      <c r="J41" s="129" t="str">
        <f t="shared" si="4"/>
        <v>Desarrollo Curricular</v>
      </c>
      <c r="K41" s="129" t="s">
        <v>500</v>
      </c>
      <c r="L41" s="174"/>
      <c r="M41" s="182"/>
      <c r="N41" s="149"/>
      <c r="O41" s="128">
        <f t="shared" si="1"/>
        <v>0</v>
      </c>
      <c r="P41" s="128">
        <f t="shared" si="5"/>
        <v>0</v>
      </c>
      <c r="Q41" s="128">
        <f t="shared" si="2"/>
        <v>0</v>
      </c>
    </row>
    <row r="42" spans="3:17" x14ac:dyDescent="0.25">
      <c r="C42" s="174"/>
      <c r="D42" s="182"/>
      <c r="E42" s="149"/>
      <c r="F42" s="128">
        <f t="shared" si="0"/>
        <v>0</v>
      </c>
      <c r="G42" s="192"/>
      <c r="H42" s="175"/>
      <c r="I42" s="161" t="e">
        <f>VLOOKUP(H42,Presupuesto!$B$11:$C$586,2,0)</f>
        <v>#N/A</v>
      </c>
      <c r="J42" s="129" t="str">
        <f t="shared" si="4"/>
        <v>Desarrollo Curricular</v>
      </c>
      <c r="K42" s="129" t="s">
        <v>500</v>
      </c>
      <c r="L42" s="174"/>
      <c r="M42" s="182"/>
      <c r="N42" s="149"/>
      <c r="O42" s="128">
        <f t="shared" si="1"/>
        <v>0</v>
      </c>
      <c r="P42" s="128">
        <f t="shared" si="5"/>
        <v>0</v>
      </c>
      <c r="Q42" s="128">
        <f t="shared" si="2"/>
        <v>0</v>
      </c>
    </row>
    <row r="43" spans="3:17" x14ac:dyDescent="0.25">
      <c r="C43" s="174"/>
      <c r="D43" s="182"/>
      <c r="E43" s="149"/>
      <c r="F43" s="128">
        <f t="shared" si="0"/>
        <v>0</v>
      </c>
      <c r="G43" s="192"/>
      <c r="H43" s="175"/>
      <c r="I43" s="161" t="e">
        <f>VLOOKUP(H43,Presupuesto!$B$11:$C$586,2,0)</f>
        <v>#N/A</v>
      </c>
      <c r="J43" s="129" t="str">
        <f t="shared" si="4"/>
        <v>Desarrollo Curricular</v>
      </c>
      <c r="K43" s="129" t="s">
        <v>500</v>
      </c>
      <c r="L43" s="174"/>
      <c r="M43" s="182"/>
      <c r="N43" s="149"/>
      <c r="O43" s="128">
        <f t="shared" si="1"/>
        <v>0</v>
      </c>
      <c r="P43" s="128">
        <f t="shared" si="5"/>
        <v>0</v>
      </c>
      <c r="Q43" s="128">
        <f t="shared" si="2"/>
        <v>0</v>
      </c>
    </row>
    <row r="44" spans="3:17" x14ac:dyDescent="0.25">
      <c r="C44" s="174"/>
      <c r="D44" s="182"/>
      <c r="E44" s="149"/>
      <c r="F44" s="128">
        <f t="shared" si="0"/>
        <v>0</v>
      </c>
      <c r="G44" s="192"/>
      <c r="H44" s="175"/>
      <c r="I44" s="161" t="e">
        <f>VLOOKUP(H44,Presupuesto!$B$11:$C$586,2,0)</f>
        <v>#N/A</v>
      </c>
      <c r="J44" s="129" t="str">
        <f t="shared" si="4"/>
        <v>Desarrollo Curricular</v>
      </c>
      <c r="K44" s="129" t="s">
        <v>500</v>
      </c>
      <c r="L44" s="174"/>
      <c r="M44" s="182"/>
      <c r="N44" s="149"/>
      <c r="O44" s="128">
        <f t="shared" si="1"/>
        <v>0</v>
      </c>
      <c r="P44" s="128">
        <f t="shared" si="5"/>
        <v>0</v>
      </c>
      <c r="Q44" s="128">
        <f t="shared" si="2"/>
        <v>0</v>
      </c>
    </row>
    <row r="45" spans="3:17" x14ac:dyDescent="0.25">
      <c r="C45" s="174"/>
      <c r="D45" s="182"/>
      <c r="E45" s="149"/>
      <c r="F45" s="128">
        <f t="shared" si="0"/>
        <v>0</v>
      </c>
      <c r="G45" s="192"/>
      <c r="H45" s="175"/>
      <c r="I45" s="161" t="e">
        <f>VLOOKUP(H45,Presupuesto!$B$11:$C$586,2,0)</f>
        <v>#N/A</v>
      </c>
      <c r="J45" s="129" t="str">
        <f t="shared" si="4"/>
        <v>Desarrollo Curricular</v>
      </c>
      <c r="K45" s="129" t="s">
        <v>500</v>
      </c>
      <c r="L45" s="174"/>
      <c r="M45" s="182"/>
      <c r="N45" s="149"/>
      <c r="O45" s="128">
        <f t="shared" si="1"/>
        <v>0</v>
      </c>
      <c r="P45" s="128">
        <f t="shared" si="5"/>
        <v>0</v>
      </c>
      <c r="Q45" s="128">
        <f t="shared" si="2"/>
        <v>0</v>
      </c>
    </row>
    <row r="46" spans="3:17" x14ac:dyDescent="0.25">
      <c r="C46" s="174"/>
      <c r="D46" s="182"/>
      <c r="E46" s="149"/>
      <c r="F46" s="128">
        <f t="shared" si="0"/>
        <v>0</v>
      </c>
      <c r="G46" s="192"/>
      <c r="H46" s="175"/>
      <c r="I46" s="161" t="e">
        <f>VLOOKUP(H46,Presupuesto!$B$11:$C$586,2,0)</f>
        <v>#N/A</v>
      </c>
      <c r="J46" s="129" t="str">
        <f t="shared" si="4"/>
        <v>Desarrollo Curricular</v>
      </c>
      <c r="K46" s="129" t="s">
        <v>500</v>
      </c>
      <c r="L46" s="174"/>
      <c r="M46" s="182"/>
      <c r="N46" s="149"/>
      <c r="O46" s="128">
        <f t="shared" si="1"/>
        <v>0</v>
      </c>
      <c r="P46" s="128">
        <f t="shared" si="5"/>
        <v>0</v>
      </c>
      <c r="Q46" s="128">
        <f t="shared" si="2"/>
        <v>0</v>
      </c>
    </row>
    <row r="47" spans="3:17" x14ac:dyDescent="0.25">
      <c r="C47" s="176"/>
      <c r="D47" s="182"/>
      <c r="E47" s="149"/>
      <c r="F47" s="128">
        <f t="shared" si="0"/>
        <v>0</v>
      </c>
      <c r="G47" s="192"/>
      <c r="H47" s="177"/>
      <c r="I47" s="161" t="e">
        <f>VLOOKUP(H47,Presupuesto!$B$11:$C$586,2,0)</f>
        <v>#N/A</v>
      </c>
      <c r="J47" s="129" t="str">
        <f t="shared" si="4"/>
        <v>Desarrollo Curricular</v>
      </c>
      <c r="K47" s="129" t="s">
        <v>491</v>
      </c>
      <c r="L47" s="176"/>
      <c r="M47" s="182"/>
      <c r="N47" s="149"/>
      <c r="O47" s="128">
        <f t="shared" si="1"/>
        <v>0</v>
      </c>
      <c r="P47" s="128">
        <f t="shared" si="5"/>
        <v>0</v>
      </c>
      <c r="Q47" s="128">
        <f t="shared" si="2"/>
        <v>0</v>
      </c>
    </row>
    <row r="48" spans="3:17" x14ac:dyDescent="0.25">
      <c r="C48" s="176"/>
      <c r="D48" s="182"/>
      <c r="E48" s="149"/>
      <c r="F48" s="128">
        <f t="shared" si="0"/>
        <v>0</v>
      </c>
      <c r="G48" s="192"/>
      <c r="H48" s="177"/>
      <c r="I48" s="161" t="e">
        <f>VLOOKUP(H48,Presupuesto!$B$11:$C$586,2,0)</f>
        <v>#N/A</v>
      </c>
      <c r="J48" s="129" t="str">
        <f t="shared" si="4"/>
        <v>Desarrollo Curricular</v>
      </c>
      <c r="K48" s="129" t="s">
        <v>500</v>
      </c>
      <c r="L48" s="176"/>
      <c r="M48" s="182"/>
      <c r="N48" s="149"/>
      <c r="O48" s="128">
        <f t="shared" si="1"/>
        <v>0</v>
      </c>
      <c r="P48" s="128">
        <f t="shared" si="5"/>
        <v>0</v>
      </c>
      <c r="Q48" s="128">
        <f t="shared" si="2"/>
        <v>0</v>
      </c>
    </row>
    <row r="49" spans="3:17" x14ac:dyDescent="0.25">
      <c r="C49" s="176"/>
      <c r="D49" s="182"/>
      <c r="E49" s="149"/>
      <c r="F49" s="128">
        <f t="shared" si="0"/>
        <v>0</v>
      </c>
      <c r="G49" s="192"/>
      <c r="H49" s="177"/>
      <c r="I49" s="161" t="e">
        <f>VLOOKUP(H49,Presupuesto!$B$11:$C$586,2,0)</f>
        <v>#N/A</v>
      </c>
      <c r="J49" s="129" t="str">
        <f t="shared" si="4"/>
        <v>Desarrollo Curricular</v>
      </c>
      <c r="K49" s="129" t="s">
        <v>500</v>
      </c>
      <c r="L49" s="176"/>
      <c r="M49" s="182"/>
      <c r="N49" s="149"/>
      <c r="O49" s="128">
        <f t="shared" si="1"/>
        <v>0</v>
      </c>
      <c r="P49" s="128">
        <f t="shared" si="5"/>
        <v>0</v>
      </c>
      <c r="Q49" s="128">
        <f t="shared" si="2"/>
        <v>0</v>
      </c>
    </row>
    <row r="50" spans="3:17" x14ac:dyDescent="0.25">
      <c r="C50" s="176"/>
      <c r="D50" s="182"/>
      <c r="E50" s="149"/>
      <c r="F50" s="128">
        <f t="shared" si="0"/>
        <v>0</v>
      </c>
      <c r="G50" s="192"/>
      <c r="H50" s="177"/>
      <c r="I50" s="161" t="e">
        <f>VLOOKUP(H50,Presupuesto!$B$11:$C$586,2,0)</f>
        <v>#N/A</v>
      </c>
      <c r="J50" s="129" t="str">
        <f t="shared" si="4"/>
        <v>Desarrollo Curricular</v>
      </c>
      <c r="K50" s="129" t="s">
        <v>500</v>
      </c>
      <c r="L50" s="176"/>
      <c r="M50" s="182"/>
      <c r="N50" s="149"/>
      <c r="O50" s="128">
        <f t="shared" si="1"/>
        <v>0</v>
      </c>
      <c r="P50" s="128">
        <f t="shared" si="5"/>
        <v>0</v>
      </c>
      <c r="Q50" s="128">
        <f t="shared" si="2"/>
        <v>0</v>
      </c>
    </row>
    <row r="51" spans="3:17" ht="15.75" thickBot="1" x14ac:dyDescent="0.3">
      <c r="C51" s="178"/>
      <c r="D51" s="190"/>
      <c r="E51" s="134"/>
      <c r="F51" s="136">
        <f t="shared" si="0"/>
        <v>0</v>
      </c>
      <c r="G51" s="193"/>
      <c r="H51" s="179"/>
      <c r="I51" s="163" t="e">
        <f>VLOOKUP(H51,Presupuesto!$B$11:$C$586,2,0)</f>
        <v>#N/A</v>
      </c>
      <c r="J51" s="137" t="str">
        <f t="shared" ref="J51" si="6">$J$20</f>
        <v>Desarrollo Curricular</v>
      </c>
      <c r="K51" s="155" t="s">
        <v>482</v>
      </c>
      <c r="L51" s="178"/>
      <c r="M51" s="190"/>
      <c r="N51" s="134"/>
      <c r="O51" s="136">
        <f t="shared" si="1"/>
        <v>0</v>
      </c>
      <c r="P51" s="136">
        <f t="shared" si="5"/>
        <v>0</v>
      </c>
      <c r="Q51" s="136">
        <f t="shared" si="2"/>
        <v>0</v>
      </c>
    </row>
    <row r="52" spans="3:17" x14ac:dyDescent="0.25">
      <c r="G52" s="116"/>
    </row>
    <row r="53" spans="3:17" x14ac:dyDescent="0.25">
      <c r="G53" s="116"/>
    </row>
    <row r="54" spans="3:17" x14ac:dyDescent="0.25">
      <c r="G54" s="116"/>
    </row>
    <row r="55" spans="3:17" x14ac:dyDescent="0.25">
      <c r="G55" s="116"/>
    </row>
    <row r="56" spans="3:17" x14ac:dyDescent="0.25">
      <c r="G56" s="116"/>
    </row>
    <row r="57" spans="3:17" x14ac:dyDescent="0.25">
      <c r="G57" s="116"/>
    </row>
    <row r="58" spans="3:17" x14ac:dyDescent="0.25">
      <c r="G58" s="116"/>
    </row>
    <row r="59" spans="3:17" x14ac:dyDescent="0.25">
      <c r="G59" s="116"/>
    </row>
    <row r="60" spans="3:17" x14ac:dyDescent="0.25">
      <c r="G60" s="116"/>
    </row>
    <row r="61" spans="3:17" x14ac:dyDescent="0.25">
      <c r="G61" s="116"/>
    </row>
    <row r="62" spans="3:17" x14ac:dyDescent="0.25">
      <c r="G62" s="116"/>
    </row>
    <row r="63" spans="3:17" x14ac:dyDescent="0.25">
      <c r="G63" s="116"/>
    </row>
    <row r="64" spans="3:17" x14ac:dyDescent="0.25">
      <c r="G64" s="116"/>
    </row>
    <row r="65" spans="7:7" x14ac:dyDescent="0.25">
      <c r="G65" s="116"/>
    </row>
    <row r="66" spans="7:7" x14ac:dyDescent="0.25">
      <c r="G66" s="116"/>
    </row>
    <row r="67" spans="7:7" x14ac:dyDescent="0.25">
      <c r="G67" s="116"/>
    </row>
    <row r="68" spans="7:7" x14ac:dyDescent="0.25">
      <c r="G68" s="116"/>
    </row>
    <row r="69" spans="7:7" x14ac:dyDescent="0.25">
      <c r="G69" s="116"/>
    </row>
    <row r="70" spans="7:7" x14ac:dyDescent="0.25">
      <c r="G70" s="116"/>
    </row>
    <row r="71" spans="7:7" x14ac:dyDescent="0.25">
      <c r="G71" s="116"/>
    </row>
    <row r="72" spans="7:7" x14ac:dyDescent="0.25">
      <c r="G72" s="116"/>
    </row>
    <row r="73" spans="7:7" x14ac:dyDescent="0.25">
      <c r="G73" s="116"/>
    </row>
    <row r="74" spans="7:7" x14ac:dyDescent="0.25">
      <c r="G74" s="116"/>
    </row>
    <row r="75" spans="7:7" x14ac:dyDescent="0.25">
      <c r="G75" s="116"/>
    </row>
    <row r="76" spans="7:7" x14ac:dyDescent="0.25">
      <c r="G76" s="116"/>
    </row>
    <row r="77" spans="7:7" x14ac:dyDescent="0.25">
      <c r="G77" s="116"/>
    </row>
    <row r="78" spans="7:7" x14ac:dyDescent="0.25">
      <c r="G78" s="116"/>
    </row>
    <row r="79" spans="7:7" x14ac:dyDescent="0.25">
      <c r="G79" s="116"/>
    </row>
    <row r="80" spans="7:7" x14ac:dyDescent="0.25">
      <c r="G80" s="116"/>
    </row>
    <row r="81" spans="7:7" x14ac:dyDescent="0.25">
      <c r="G81" s="116"/>
    </row>
    <row r="82" spans="7:7" x14ac:dyDescent="0.25">
      <c r="G82" s="116"/>
    </row>
    <row r="83" spans="7:7" x14ac:dyDescent="0.25">
      <c r="G83" s="116"/>
    </row>
    <row r="84" spans="7:7" x14ac:dyDescent="0.25">
      <c r="G84" s="116"/>
    </row>
    <row r="85" spans="7:7" x14ac:dyDescent="0.25">
      <c r="G85" s="116"/>
    </row>
    <row r="86" spans="7:7" x14ac:dyDescent="0.25">
      <c r="G86" s="116"/>
    </row>
    <row r="87" spans="7:7" x14ac:dyDescent="0.25">
      <c r="G87" s="116"/>
    </row>
    <row r="88" spans="7:7" x14ac:dyDescent="0.25">
      <c r="G88" s="116"/>
    </row>
    <row r="89" spans="7:7" x14ac:dyDescent="0.25">
      <c r="G89" s="116"/>
    </row>
    <row r="90" spans="7:7" x14ac:dyDescent="0.25">
      <c r="G90" s="116"/>
    </row>
    <row r="91" spans="7:7" x14ac:dyDescent="0.25">
      <c r="G91" s="116"/>
    </row>
    <row r="92" spans="7:7" x14ac:dyDescent="0.25">
      <c r="G92" s="116"/>
    </row>
    <row r="93" spans="7:7" x14ac:dyDescent="0.25">
      <c r="G93" s="116"/>
    </row>
    <row r="94" spans="7:7" x14ac:dyDescent="0.25">
      <c r="G94" s="116"/>
    </row>
    <row r="95" spans="7:7" x14ac:dyDescent="0.25">
      <c r="G95" s="116"/>
    </row>
    <row r="96" spans="7:7" x14ac:dyDescent="0.25">
      <c r="G96" s="116"/>
    </row>
    <row r="97" spans="7:7" x14ac:dyDescent="0.25">
      <c r="G97" s="116"/>
    </row>
    <row r="98" spans="7:7" x14ac:dyDescent="0.25">
      <c r="G98" s="116"/>
    </row>
    <row r="99" spans="7:7" x14ac:dyDescent="0.25">
      <c r="G99" s="116"/>
    </row>
    <row r="100" spans="7:7" x14ac:dyDescent="0.25">
      <c r="G100" s="116"/>
    </row>
    <row r="101" spans="7:7" x14ac:dyDescent="0.25">
      <c r="G101" s="116"/>
    </row>
    <row r="102" spans="7:7" x14ac:dyDescent="0.25">
      <c r="G102" s="116"/>
    </row>
    <row r="103" spans="7:7" x14ac:dyDescent="0.25">
      <c r="G103" s="116"/>
    </row>
    <row r="104" spans="7:7" x14ac:dyDescent="0.25">
      <c r="G104" s="116"/>
    </row>
    <row r="105" spans="7:7" x14ac:dyDescent="0.25">
      <c r="G105" s="116"/>
    </row>
    <row r="106" spans="7:7" x14ac:dyDescent="0.25">
      <c r="G106" s="116"/>
    </row>
    <row r="107" spans="7:7" x14ac:dyDescent="0.25">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I16" zoomScale="80" zoomScaleNormal="80" workbookViewId="0">
      <selection activeCell="E9" sqref="E9"/>
    </sheetView>
  </sheetViews>
  <sheetFormatPr baseColWidth="10" defaultColWidth="11.5703125" defaultRowHeight="15" x14ac:dyDescent="0.25"/>
  <cols>
    <col min="1" max="1" width="35.5703125" style="116" customWidth="1"/>
    <col min="2" max="2" width="21.7109375" style="116" customWidth="1"/>
    <col min="3" max="4" width="27.42578125" style="116" customWidth="1"/>
    <col min="5" max="5" width="27.42578125" style="98" customWidth="1"/>
    <col min="6" max="6" width="27.42578125" style="116" customWidth="1"/>
    <col min="7" max="7" width="15.28515625" style="116" customWidth="1"/>
    <col min="8" max="8" width="13.7109375" style="116" bestFit="1" customWidth="1"/>
    <col min="9" max="9" width="15.28515625" style="116" customWidth="1"/>
    <col min="10" max="10" width="18.85546875" style="116" customWidth="1"/>
    <col min="11" max="11" width="12.7109375" style="116" bestFit="1" customWidth="1"/>
    <col min="12" max="12" width="13.7109375" style="116" bestFit="1" customWidth="1"/>
    <col min="13" max="14" width="12.7109375" style="116" bestFit="1" customWidth="1"/>
    <col min="15" max="15" width="15.28515625" style="116" customWidth="1"/>
    <col min="16" max="16" width="18.28515625" style="116" customWidth="1"/>
    <col min="17" max="18" width="11.5703125" style="116"/>
    <col min="19" max="22" width="14.140625" style="116" customWidth="1"/>
    <col min="23" max="23" width="17" style="116" customWidth="1"/>
    <col min="24" max="16384" width="11.5703125" style="116"/>
  </cols>
  <sheetData>
    <row r="1" spans="1:23" ht="18" customHeight="1" x14ac:dyDescent="0.25">
      <c r="B1" s="252"/>
      <c r="C1" s="252"/>
      <c r="D1" s="252"/>
      <c r="E1" s="326"/>
      <c r="G1" s="253" t="s">
        <v>1720</v>
      </c>
      <c r="H1" s="252"/>
      <c r="I1" s="252"/>
      <c r="J1" s="252"/>
      <c r="K1" s="252"/>
      <c r="L1" s="252"/>
      <c r="M1" s="252"/>
      <c r="N1" s="252"/>
      <c r="O1" s="252"/>
      <c r="P1" s="252"/>
      <c r="Q1" s="252"/>
      <c r="R1" s="252"/>
      <c r="S1" s="252"/>
      <c r="T1" s="252"/>
      <c r="U1" s="252"/>
      <c r="V1" s="252"/>
      <c r="W1" s="252"/>
    </row>
    <row r="2" spans="1:23" ht="18" customHeight="1" x14ac:dyDescent="0.25">
      <c r="A2" s="495" t="s">
        <v>1719</v>
      </c>
      <c r="B2" s="252"/>
      <c r="C2" s="252"/>
      <c r="D2" s="252"/>
      <c r="E2" s="326"/>
      <c r="G2" s="253"/>
      <c r="H2" s="252"/>
      <c r="I2" s="252"/>
      <c r="J2" s="252"/>
      <c r="K2" s="252"/>
      <c r="L2" s="252"/>
      <c r="M2" s="252"/>
      <c r="N2" s="252"/>
      <c r="O2" s="252"/>
      <c r="P2" s="252"/>
      <c r="Q2" s="252"/>
      <c r="R2" s="252"/>
      <c r="S2" s="252"/>
      <c r="T2" s="252"/>
      <c r="U2" s="252"/>
      <c r="V2" s="252"/>
      <c r="W2" s="252"/>
    </row>
    <row r="3" spans="1:23" ht="18" customHeight="1" x14ac:dyDescent="0.25">
      <c r="A3" s="495" t="s">
        <v>1721</v>
      </c>
      <c r="B3" s="252"/>
      <c r="C3" s="252"/>
      <c r="D3" s="252"/>
      <c r="E3" s="326"/>
      <c r="G3" s="253"/>
      <c r="H3" s="252"/>
      <c r="I3" s="252"/>
      <c r="J3" s="252"/>
      <c r="K3" s="252"/>
      <c r="L3" s="252"/>
      <c r="M3" s="252"/>
      <c r="N3" s="252"/>
      <c r="O3" s="252"/>
      <c r="P3" s="252"/>
      <c r="Q3" s="252"/>
      <c r="R3" s="252"/>
      <c r="S3" s="252"/>
      <c r="T3" s="252"/>
      <c r="U3" s="252"/>
      <c r="V3" s="252"/>
      <c r="W3" s="252"/>
    </row>
    <row r="4" spans="1:23" ht="18" customHeight="1" x14ac:dyDescent="0.25">
      <c r="A4" s="495" t="s">
        <v>1722</v>
      </c>
      <c r="B4" s="252"/>
      <c r="C4" s="252"/>
      <c r="D4" s="252"/>
      <c r="E4" s="326"/>
      <c r="G4" s="253"/>
      <c r="H4" s="252"/>
      <c r="I4" s="252"/>
      <c r="J4" s="252"/>
      <c r="K4" s="252"/>
      <c r="L4" s="252"/>
      <c r="M4" s="252"/>
      <c r="N4" s="252"/>
      <c r="O4" s="252"/>
      <c r="P4" s="252"/>
      <c r="Q4" s="252"/>
      <c r="R4" s="252"/>
      <c r="S4" s="252"/>
      <c r="T4" s="252"/>
      <c r="U4" s="252"/>
      <c r="V4" s="252"/>
      <c r="W4" s="252"/>
    </row>
    <row r="5" spans="1:23" ht="14.45" customHeight="1" x14ac:dyDescent="0.25">
      <c r="A5" s="495" t="s">
        <v>1723</v>
      </c>
      <c r="B5" s="254"/>
      <c r="C5" s="254"/>
      <c r="D5" s="254"/>
      <c r="E5" s="260"/>
      <c r="F5" s="254"/>
      <c r="G5" s="254"/>
      <c r="H5" s="254"/>
      <c r="I5" s="254"/>
      <c r="J5" s="254"/>
      <c r="K5" s="254"/>
      <c r="L5" s="254"/>
      <c r="M5" s="254"/>
      <c r="N5" s="254"/>
      <c r="O5" s="254"/>
      <c r="P5" s="254"/>
      <c r="Q5" s="254"/>
      <c r="R5" s="254"/>
      <c r="S5" s="254"/>
      <c r="T5" s="254"/>
      <c r="U5" s="254"/>
      <c r="V5" s="254"/>
      <c r="W5" s="254"/>
    </row>
    <row r="6" spans="1:23" ht="14.45" customHeight="1" x14ac:dyDescent="0.25">
      <c r="A6" s="627" t="s">
        <v>102</v>
      </c>
      <c r="B6" s="629" t="s">
        <v>121</v>
      </c>
      <c r="C6" s="639" t="s">
        <v>90</v>
      </c>
      <c r="D6" s="639" t="s">
        <v>91</v>
      </c>
      <c r="E6" s="652" t="s">
        <v>479</v>
      </c>
      <c r="F6" s="639" t="s">
        <v>92</v>
      </c>
      <c r="G6" s="642" t="s">
        <v>106</v>
      </c>
      <c r="H6" s="644"/>
      <c r="I6" s="644"/>
      <c r="J6" s="644"/>
      <c r="K6" s="644"/>
      <c r="L6" s="644"/>
      <c r="M6" s="644"/>
      <c r="N6" s="643"/>
      <c r="O6" s="655" t="s">
        <v>107</v>
      </c>
      <c r="P6" s="656"/>
      <c r="Q6" s="648" t="s">
        <v>108</v>
      </c>
      <c r="R6" s="649"/>
      <c r="S6" s="629" t="s">
        <v>109</v>
      </c>
      <c r="T6" s="629" t="s">
        <v>110</v>
      </c>
      <c r="U6" s="629" t="s">
        <v>118</v>
      </c>
      <c r="V6" s="629" t="s">
        <v>117</v>
      </c>
      <c r="W6" s="645" t="s">
        <v>93</v>
      </c>
    </row>
    <row r="7" spans="1:23" ht="14.45" customHeight="1" x14ac:dyDescent="0.25">
      <c r="A7" s="627"/>
      <c r="B7" s="627"/>
      <c r="C7" s="640"/>
      <c r="D7" s="640"/>
      <c r="E7" s="653"/>
      <c r="F7" s="640"/>
      <c r="G7" s="642" t="s">
        <v>111</v>
      </c>
      <c r="H7" s="643"/>
      <c r="I7" s="642" t="s">
        <v>112</v>
      </c>
      <c r="J7" s="643"/>
      <c r="K7" s="642" t="s">
        <v>113</v>
      </c>
      <c r="L7" s="643"/>
      <c r="M7" s="642" t="s">
        <v>114</v>
      </c>
      <c r="N7" s="643"/>
      <c r="O7" s="657"/>
      <c r="P7" s="658"/>
      <c r="Q7" s="650"/>
      <c r="R7" s="651"/>
      <c r="S7" s="627"/>
      <c r="T7" s="627"/>
      <c r="U7" s="627"/>
      <c r="V7" s="627"/>
      <c r="W7" s="646"/>
    </row>
    <row r="8" spans="1:23" ht="25.5" x14ac:dyDescent="0.25">
      <c r="A8" s="628"/>
      <c r="B8" s="628"/>
      <c r="C8" s="641"/>
      <c r="D8" s="641"/>
      <c r="E8" s="654"/>
      <c r="F8" s="641"/>
      <c r="G8" s="333" t="s">
        <v>115</v>
      </c>
      <c r="H8" s="333" t="s">
        <v>12</v>
      </c>
      <c r="I8" s="333" t="s">
        <v>115</v>
      </c>
      <c r="J8" s="333" t="s">
        <v>12</v>
      </c>
      <c r="K8" s="333" t="s">
        <v>115</v>
      </c>
      <c r="L8" s="333" t="s">
        <v>12</v>
      </c>
      <c r="M8" s="333" t="s">
        <v>115</v>
      </c>
      <c r="N8" s="333" t="s">
        <v>12</v>
      </c>
      <c r="O8" s="333" t="s">
        <v>115</v>
      </c>
      <c r="P8" s="333" t="s">
        <v>12</v>
      </c>
      <c r="Q8" s="333" t="s">
        <v>116</v>
      </c>
      <c r="R8" s="333" t="s">
        <v>87</v>
      </c>
      <c r="S8" s="628"/>
      <c r="T8" s="628"/>
      <c r="U8" s="628"/>
      <c r="V8" s="628"/>
      <c r="W8" s="647"/>
    </row>
    <row r="9" spans="1:23" ht="256.5" customHeight="1" x14ac:dyDescent="0.25">
      <c r="A9" s="636" t="s">
        <v>1721</v>
      </c>
      <c r="B9" s="633" t="s">
        <v>571</v>
      </c>
      <c r="C9" s="501" t="s">
        <v>572</v>
      </c>
      <c r="D9" s="501" t="s">
        <v>573</v>
      </c>
      <c r="E9" s="74" t="s">
        <v>1762</v>
      </c>
      <c r="F9" s="502" t="s">
        <v>574</v>
      </c>
      <c r="G9" s="243"/>
      <c r="H9" s="244"/>
      <c r="I9" s="243"/>
      <c r="J9" s="244"/>
      <c r="K9" s="243"/>
      <c r="L9" s="244"/>
      <c r="M9" s="243"/>
      <c r="N9" s="244"/>
      <c r="O9" s="74"/>
      <c r="P9" s="284">
        <f>SUMIFS('8. Venta de Servicios'!D:D,'8. Venta de Servicios'!$B:$B,'Desarrollo e Innov. Curricular'!$E$9:$E$18,'8. Venta de Servicios'!$C:$C,'8. Venta de Servicios'!$C$10)</f>
        <v>0</v>
      </c>
      <c r="Q9" s="74"/>
      <c r="R9" s="74"/>
      <c r="S9" s="74"/>
      <c r="T9" s="74"/>
      <c r="U9" s="74"/>
      <c r="V9" s="74"/>
      <c r="W9" s="74"/>
    </row>
    <row r="10" spans="1:23" ht="186.75" customHeight="1" x14ac:dyDescent="0.25">
      <c r="A10" s="637"/>
      <c r="B10" s="634"/>
      <c r="C10" s="339" t="s">
        <v>576</v>
      </c>
      <c r="D10" s="339" t="s">
        <v>577</v>
      </c>
      <c r="E10" s="74"/>
      <c r="F10" s="70" t="s">
        <v>578</v>
      </c>
      <c r="G10" s="243"/>
      <c r="H10" s="244"/>
      <c r="I10" s="243"/>
      <c r="J10" s="244"/>
      <c r="K10" s="243"/>
      <c r="L10" s="244"/>
      <c r="M10" s="243"/>
      <c r="N10" s="244"/>
      <c r="O10" s="74"/>
      <c r="P10" s="284">
        <f>SUMIFS('8. Venta de Servicios'!D:D,'8. Venta de Servicios'!$B:$B,'Desarrollo e Innov. Curricular'!$E$9:$E$18,'8. Venta de Servicios'!$C:$C,'8. Venta de Servicios'!$C$10)</f>
        <v>0</v>
      </c>
      <c r="Q10" s="74"/>
      <c r="R10" s="74"/>
      <c r="S10" s="248"/>
      <c r="T10" s="74"/>
      <c r="U10" s="74"/>
      <c r="V10" s="74"/>
      <c r="W10" s="74"/>
    </row>
    <row r="11" spans="1:23" ht="141.75" x14ac:dyDescent="0.25">
      <c r="A11" s="638"/>
      <c r="B11" s="635"/>
      <c r="C11" s="339" t="s">
        <v>579</v>
      </c>
      <c r="D11" s="339" t="s">
        <v>580</v>
      </c>
      <c r="E11" s="74"/>
      <c r="F11" s="74" t="s">
        <v>581</v>
      </c>
      <c r="G11" s="243"/>
      <c r="H11" s="244"/>
      <c r="I11" s="243"/>
      <c r="J11" s="244"/>
      <c r="K11" s="243"/>
      <c r="L11" s="244"/>
      <c r="M11" s="243"/>
      <c r="N11" s="244"/>
      <c r="O11" s="74"/>
      <c r="P11" s="284">
        <f>SUMIFS('8. Venta de Servicios'!D:D,'8. Venta de Servicios'!$B:$B,'Desarrollo e Innov. Curricular'!$E$9:$E$18,'8. Venta de Servicios'!$C:$C,'8. Venta de Servicios'!$C$10)</f>
        <v>0</v>
      </c>
      <c r="Q11" s="256"/>
      <c r="R11" s="74"/>
      <c r="S11" s="248"/>
      <c r="T11" s="74"/>
      <c r="U11" s="74"/>
      <c r="V11" s="74"/>
      <c r="W11" s="74"/>
    </row>
    <row r="12" spans="1:23" ht="78.75" customHeight="1" x14ac:dyDescent="0.25">
      <c r="A12" s="630" t="s">
        <v>1722</v>
      </c>
      <c r="B12" s="630" t="s">
        <v>575</v>
      </c>
      <c r="C12" s="339" t="s">
        <v>582</v>
      </c>
      <c r="D12" s="339" t="s">
        <v>583</v>
      </c>
      <c r="E12" s="74"/>
      <c r="F12" s="70" t="s">
        <v>194</v>
      </c>
      <c r="G12" s="245"/>
      <c r="H12" s="245"/>
      <c r="I12" s="245"/>
      <c r="J12" s="245"/>
      <c r="K12" s="245"/>
      <c r="L12" s="245"/>
      <c r="M12" s="245"/>
      <c r="N12" s="245"/>
      <c r="O12" s="245"/>
      <c r="P12" s="284">
        <f>SUMIFS('8. Venta de Servicios'!D:D,'8. Venta de Servicios'!$B:$B,'Desarrollo e Innov. Curricular'!$E$9:$E$18,'8. Venta de Servicios'!$C:$C,'8. Venta de Servicios'!$C$10)</f>
        <v>0</v>
      </c>
      <c r="Q12" s="70"/>
      <c r="R12" s="70"/>
      <c r="S12" s="340"/>
      <c r="T12" s="340"/>
      <c r="U12" s="341"/>
      <c r="V12" s="342"/>
      <c r="W12" s="258"/>
    </row>
    <row r="13" spans="1:23" ht="94.5" x14ac:dyDescent="0.25">
      <c r="A13" s="631"/>
      <c r="B13" s="631"/>
      <c r="C13" s="339" t="s">
        <v>584</v>
      </c>
      <c r="D13" s="339" t="s">
        <v>585</v>
      </c>
      <c r="E13" s="74"/>
      <c r="F13" s="70" t="s">
        <v>586</v>
      </c>
      <c r="G13" s="245"/>
      <c r="H13" s="245"/>
      <c r="I13" s="255"/>
      <c r="J13" s="257"/>
      <c r="K13" s="245"/>
      <c r="L13" s="245"/>
      <c r="M13" s="245"/>
      <c r="N13" s="245"/>
      <c r="O13" s="245"/>
      <c r="P13" s="284">
        <f>SUMIFS('8. Venta de Servicios'!D:D,'8. Venta de Servicios'!$B:$B,'Desarrollo e Innov. Curricular'!$E$9:$E$18,'8. Venta de Servicios'!$C:$C,'8. Venta de Servicios'!$C$10)</f>
        <v>0</v>
      </c>
      <c r="Q13" s="74"/>
      <c r="R13" s="74"/>
      <c r="S13" s="70"/>
      <c r="T13" s="70"/>
      <c r="U13" s="70"/>
      <c r="V13" s="70"/>
      <c r="W13" s="74"/>
    </row>
    <row r="14" spans="1:23" ht="53.25" customHeight="1" x14ac:dyDescent="0.25">
      <c r="A14" s="632"/>
      <c r="B14" s="632"/>
      <c r="C14" s="339" t="s">
        <v>587</v>
      </c>
      <c r="D14" s="339" t="s">
        <v>588</v>
      </c>
      <c r="E14" s="74"/>
      <c r="F14" s="70" t="s">
        <v>589</v>
      </c>
      <c r="G14" s="247"/>
      <c r="H14" s="245"/>
      <c r="I14" s="245"/>
      <c r="J14" s="245"/>
      <c r="K14" s="245"/>
      <c r="L14" s="245"/>
      <c r="M14" s="245"/>
      <c r="N14" s="245"/>
      <c r="O14" s="245"/>
      <c r="P14" s="284">
        <f>SUMIFS('8. Venta de Servicios'!D:D,'8. Venta de Servicios'!$B:$B,'Desarrollo e Innov. Curricular'!$E$9:$E$18,'8. Venta de Servicios'!$C:$C,'8. Venta de Servicios'!$C$10)</f>
        <v>0</v>
      </c>
      <c r="Q14" s="70"/>
      <c r="R14" s="70"/>
      <c r="S14" s="70"/>
      <c r="T14" s="70"/>
      <c r="U14" s="70"/>
      <c r="V14" s="70"/>
      <c r="W14" s="76"/>
    </row>
    <row r="15" spans="1:23" ht="132" customHeight="1" x14ac:dyDescent="0.25">
      <c r="A15" s="630" t="s">
        <v>1724</v>
      </c>
      <c r="B15" s="630" t="s">
        <v>1727</v>
      </c>
      <c r="C15" s="343" t="s">
        <v>590</v>
      </c>
      <c r="D15" s="339" t="s">
        <v>120</v>
      </c>
      <c r="E15" s="74"/>
      <c r="F15" s="70" t="s">
        <v>591</v>
      </c>
      <c r="G15" s="245"/>
      <c r="H15" s="246"/>
      <c r="I15" s="245"/>
      <c r="J15" s="245"/>
      <c r="K15" s="245"/>
      <c r="L15" s="246"/>
      <c r="M15" s="245"/>
      <c r="N15" s="245"/>
      <c r="O15" s="245"/>
      <c r="P15" s="284">
        <f>SUMIFS('8. Venta de Servicios'!D:D,'8. Venta de Servicios'!$B:$B,'Desarrollo e Innov. Curricular'!$E$9:$E$18,'8. Venta de Servicios'!$C:$C,'8. Venta de Servicios'!$C$10)</f>
        <v>0</v>
      </c>
      <c r="Q15" s="74"/>
      <c r="R15" s="74"/>
      <c r="S15" s="70"/>
      <c r="T15" s="70"/>
      <c r="U15" s="70"/>
      <c r="V15" s="70"/>
      <c r="W15" s="74"/>
    </row>
    <row r="16" spans="1:23" ht="75" x14ac:dyDescent="0.25">
      <c r="A16" s="631"/>
      <c r="B16" s="631"/>
      <c r="C16" s="343" t="s">
        <v>592</v>
      </c>
      <c r="D16" s="339" t="s">
        <v>593</v>
      </c>
      <c r="E16" s="74"/>
      <c r="F16" s="70" t="s">
        <v>594</v>
      </c>
      <c r="G16" s="247"/>
      <c r="H16" s="245"/>
      <c r="I16" s="245"/>
      <c r="J16" s="245"/>
      <c r="K16" s="245"/>
      <c r="L16" s="245"/>
      <c r="M16" s="245"/>
      <c r="N16" s="245"/>
      <c r="O16" s="245"/>
      <c r="P16" s="284">
        <f>SUMIFS('8. Venta de Servicios'!D:D,'8. Venta de Servicios'!$B:$B,'Desarrollo e Innov. Curricular'!$E$9:$E$18,'8. Venta de Servicios'!$C:$C,'8. Venta de Servicios'!$C$10)</f>
        <v>0</v>
      </c>
      <c r="Q16" s="70"/>
      <c r="R16" s="70"/>
      <c r="S16" s="70"/>
      <c r="T16" s="70"/>
      <c r="U16" s="70"/>
      <c r="V16" s="70"/>
      <c r="W16" s="74"/>
    </row>
    <row r="17" spans="1:23" ht="94.5" x14ac:dyDescent="0.25">
      <c r="A17" s="631"/>
      <c r="B17" s="631"/>
      <c r="C17" s="343" t="s">
        <v>595</v>
      </c>
      <c r="D17" s="343" t="s">
        <v>596</v>
      </c>
      <c r="E17" s="74"/>
      <c r="F17" s="70" t="s">
        <v>597</v>
      </c>
      <c r="G17" s="245"/>
      <c r="H17" s="245"/>
      <c r="I17" s="245"/>
      <c r="J17" s="245"/>
      <c r="K17" s="245"/>
      <c r="L17" s="245"/>
      <c r="M17" s="245"/>
      <c r="N17" s="245"/>
      <c r="O17" s="245"/>
      <c r="P17" s="284">
        <f>SUMIFS('8. Venta de Servicios'!D:D,'8. Venta de Servicios'!$B:$B,'Desarrollo e Innov. Curricular'!$E$9:$E$18,'8. Venta de Servicios'!$C:$C,'8. Venta de Servicios'!$C$10)</f>
        <v>0</v>
      </c>
      <c r="Q17" s="70"/>
      <c r="R17" s="70"/>
      <c r="S17" s="70"/>
      <c r="T17" s="70"/>
      <c r="U17" s="70"/>
      <c r="V17" s="70"/>
      <c r="W17" s="74"/>
    </row>
    <row r="18" spans="1:23" ht="150" x14ac:dyDescent="0.25">
      <c r="A18" s="632"/>
      <c r="B18" s="632"/>
      <c r="C18" s="344" t="s">
        <v>598</v>
      </c>
      <c r="D18" s="343" t="s">
        <v>599</v>
      </c>
      <c r="E18" s="74"/>
      <c r="F18" s="70" t="s">
        <v>600</v>
      </c>
      <c r="G18" s="245"/>
      <c r="H18" s="245"/>
      <c r="I18" s="245"/>
      <c r="J18" s="245"/>
      <c r="K18" s="245"/>
      <c r="L18" s="245"/>
      <c r="M18" s="245"/>
      <c r="N18" s="245"/>
      <c r="O18" s="245"/>
      <c r="P18" s="284">
        <f>SUMIFS('8. Venta de Servicios'!D:D,'8. Venta de Servicios'!$B:$B,'Desarrollo e Innov. Curricular'!$E$9:$E$18,'8. Venta de Servicios'!$C:$C,'8. Venta de Servicios'!$C$10)</f>
        <v>0</v>
      </c>
      <c r="Q18" s="70"/>
      <c r="R18" s="70"/>
      <c r="S18" s="70"/>
      <c r="T18" s="70"/>
      <c r="U18" s="70"/>
      <c r="V18" s="70"/>
      <c r="W18" s="76"/>
    </row>
    <row r="19" spans="1:23" ht="15.6" customHeight="1" x14ac:dyDescent="0.25">
      <c r="A19" s="462"/>
      <c r="B19" s="463"/>
      <c r="C19" s="462" t="s">
        <v>122</v>
      </c>
      <c r="D19" s="463"/>
      <c r="E19" s="463"/>
      <c r="F19" s="464"/>
      <c r="G19" s="286">
        <f t="shared" ref="G19:N19" si="0">SUM(G9:G18)</f>
        <v>0</v>
      </c>
      <c r="H19" s="286">
        <f t="shared" si="0"/>
        <v>0</v>
      </c>
      <c r="I19" s="286">
        <f t="shared" si="0"/>
        <v>0</v>
      </c>
      <c r="J19" s="286">
        <f t="shared" si="0"/>
        <v>0</v>
      </c>
      <c r="K19" s="286">
        <f t="shared" si="0"/>
        <v>0</v>
      </c>
      <c r="L19" s="286">
        <f t="shared" si="0"/>
        <v>0</v>
      </c>
      <c r="M19" s="286">
        <f t="shared" si="0"/>
        <v>0</v>
      </c>
      <c r="N19" s="286">
        <f t="shared" si="0"/>
        <v>0</v>
      </c>
      <c r="O19" s="286">
        <f>G19+I19+K19+M19</f>
        <v>0</v>
      </c>
      <c r="P19" s="287">
        <f>H19+J19+L19+N19</f>
        <v>0</v>
      </c>
      <c r="Q19" s="251"/>
      <c r="R19" s="251"/>
      <c r="S19" s="251"/>
      <c r="T19" s="251"/>
      <c r="U19" s="251"/>
      <c r="V19" s="251"/>
      <c r="W19" s="259"/>
    </row>
    <row r="20" spans="1:23" x14ac:dyDescent="0.25">
      <c r="E20" s="116"/>
    </row>
    <row r="21" spans="1:23" x14ac:dyDescent="0.25">
      <c r="E21" s="116"/>
    </row>
    <row r="22" spans="1:23" x14ac:dyDescent="0.25">
      <c r="E22" s="116"/>
    </row>
    <row r="23" spans="1:23" x14ac:dyDescent="0.25">
      <c r="E23" s="116"/>
    </row>
    <row r="24" spans="1:23" x14ac:dyDescent="0.25">
      <c r="E24" s="116"/>
    </row>
    <row r="25" spans="1:23" x14ac:dyDescent="0.25">
      <c r="E25" s="116"/>
    </row>
    <row r="26" spans="1:23" x14ac:dyDescent="0.25">
      <c r="E26" s="116"/>
    </row>
    <row r="27" spans="1:23" x14ac:dyDescent="0.25">
      <c r="E27" s="116"/>
    </row>
    <row r="28" spans="1:23" x14ac:dyDescent="0.25">
      <c r="E28" s="116"/>
    </row>
    <row r="29" spans="1:23" x14ac:dyDescent="0.25">
      <c r="E29" s="116"/>
    </row>
    <row r="30" spans="1:23" x14ac:dyDescent="0.25">
      <c r="E30" s="116"/>
    </row>
    <row r="31" spans="1:23" x14ac:dyDescent="0.25">
      <c r="E31" s="116"/>
    </row>
    <row r="32" spans="1:23" x14ac:dyDescent="0.25">
      <c r="E32" s="116"/>
    </row>
    <row r="33" spans="5:5" x14ac:dyDescent="0.25">
      <c r="E33" s="116"/>
    </row>
    <row r="34" spans="5:5" x14ac:dyDescent="0.25">
      <c r="E34" s="116"/>
    </row>
    <row r="35" spans="5:5" x14ac:dyDescent="0.25">
      <c r="E35" s="116"/>
    </row>
    <row r="36" spans="5:5" x14ac:dyDescent="0.25">
      <c r="E36" s="116"/>
    </row>
    <row r="37" spans="5:5" x14ac:dyDescent="0.25">
      <c r="E37" s="116"/>
    </row>
    <row r="38" spans="5:5" x14ac:dyDescent="0.25">
      <c r="E38" s="116"/>
    </row>
    <row r="39" spans="5:5" x14ac:dyDescent="0.25">
      <c r="E39" s="116"/>
    </row>
    <row r="40" spans="5:5" x14ac:dyDescent="0.25">
      <c r="E40" s="116"/>
    </row>
    <row r="41" spans="5:5" x14ac:dyDescent="0.25">
      <c r="E41" s="116"/>
    </row>
    <row r="42" spans="5:5" x14ac:dyDescent="0.25">
      <c r="E42" s="116"/>
    </row>
    <row r="43" spans="5:5" x14ac:dyDescent="0.25">
      <c r="E43" s="116"/>
    </row>
    <row r="44" spans="5:5" x14ac:dyDescent="0.25">
      <c r="E44" s="116"/>
    </row>
    <row r="45" spans="5:5" x14ac:dyDescent="0.25">
      <c r="E45" s="116"/>
    </row>
    <row r="46" spans="5:5" x14ac:dyDescent="0.25">
      <c r="E46" s="116"/>
    </row>
    <row r="47" spans="5:5" x14ac:dyDescent="0.25">
      <c r="E47" s="116"/>
    </row>
    <row r="48" spans="5:5" x14ac:dyDescent="0.25">
      <c r="E48" s="116"/>
    </row>
    <row r="49" spans="5:5" x14ac:dyDescent="0.25">
      <c r="E49" s="116"/>
    </row>
    <row r="50" spans="5:5" x14ac:dyDescent="0.25">
      <c r="E50" s="116"/>
    </row>
    <row r="51" spans="5:5" x14ac:dyDescent="0.25">
      <c r="E51" s="116"/>
    </row>
    <row r="52" spans="5:5" x14ac:dyDescent="0.25">
      <c r="E52" s="116"/>
    </row>
    <row r="53" spans="5:5" x14ac:dyDescent="0.25">
      <c r="E53" s="116"/>
    </row>
    <row r="54" spans="5:5" x14ac:dyDescent="0.25">
      <c r="E54" s="116"/>
    </row>
    <row r="55" spans="5:5" x14ac:dyDescent="0.25">
      <c r="E55" s="116"/>
    </row>
    <row r="56" spans="5:5" x14ac:dyDescent="0.25">
      <c r="E56" s="116"/>
    </row>
    <row r="57" spans="5:5" x14ac:dyDescent="0.25">
      <c r="E57" s="116"/>
    </row>
    <row r="58" spans="5:5" x14ac:dyDescent="0.25">
      <c r="E58" s="116"/>
    </row>
    <row r="59" spans="5:5" x14ac:dyDescent="0.25">
      <c r="E59" s="116"/>
    </row>
    <row r="60" spans="5:5" x14ac:dyDescent="0.25">
      <c r="E60" s="116"/>
    </row>
    <row r="61" spans="5:5" x14ac:dyDescent="0.25">
      <c r="E61" s="116"/>
    </row>
    <row r="62" spans="5:5" x14ac:dyDescent="0.25">
      <c r="E62" s="116"/>
    </row>
    <row r="63" spans="5:5" x14ac:dyDescent="0.25">
      <c r="E63" s="116"/>
    </row>
    <row r="64" spans="5:5" x14ac:dyDescent="0.25">
      <c r="E64" s="116"/>
    </row>
    <row r="65" spans="5:5" x14ac:dyDescent="0.25">
      <c r="E65" s="116"/>
    </row>
    <row r="66" spans="5:5" x14ac:dyDescent="0.25">
      <c r="E66" s="116"/>
    </row>
    <row r="67" spans="5:5" x14ac:dyDescent="0.25">
      <c r="E67" s="116"/>
    </row>
    <row r="68" spans="5:5" x14ac:dyDescent="0.25">
      <c r="E68" s="116"/>
    </row>
    <row r="69" spans="5:5" x14ac:dyDescent="0.25">
      <c r="E69" s="116"/>
    </row>
    <row r="70" spans="5:5" x14ac:dyDescent="0.25">
      <c r="E70" s="116"/>
    </row>
    <row r="71" spans="5:5" x14ac:dyDescent="0.25">
      <c r="E71" s="116"/>
    </row>
    <row r="72" spans="5:5" x14ac:dyDescent="0.25">
      <c r="E72" s="116"/>
    </row>
    <row r="73" spans="5:5" x14ac:dyDescent="0.25">
      <c r="E73" s="116"/>
    </row>
    <row r="74" spans="5:5" x14ac:dyDescent="0.25">
      <c r="E74" s="116"/>
    </row>
    <row r="75" spans="5:5" x14ac:dyDescent="0.25">
      <c r="E75" s="116"/>
    </row>
    <row r="76" spans="5:5" x14ac:dyDescent="0.25">
      <c r="E76" s="116"/>
    </row>
    <row r="77" spans="5:5" x14ac:dyDescent="0.25">
      <c r="E77" s="116"/>
    </row>
    <row r="78" spans="5:5" x14ac:dyDescent="0.25">
      <c r="E78" s="116"/>
    </row>
    <row r="79" spans="5:5" x14ac:dyDescent="0.25">
      <c r="E79" s="116"/>
    </row>
    <row r="80" spans="5:5" x14ac:dyDescent="0.25">
      <c r="E80" s="116"/>
    </row>
    <row r="81" spans="5:5" x14ac:dyDescent="0.25">
      <c r="E81" s="116"/>
    </row>
    <row r="82" spans="5:5" x14ac:dyDescent="0.25">
      <c r="E82" s="116"/>
    </row>
  </sheetData>
  <mergeCells count="24">
    <mergeCell ref="W6:W8"/>
    <mergeCell ref="Q6:R7"/>
    <mergeCell ref="S6:S8"/>
    <mergeCell ref="T6:T8"/>
    <mergeCell ref="E6:E8"/>
    <mergeCell ref="V6:V8"/>
    <mergeCell ref="U6:U8"/>
    <mergeCell ref="G7:H7"/>
    <mergeCell ref="K7:L7"/>
    <mergeCell ref="M7:N7"/>
    <mergeCell ref="O6:P7"/>
    <mergeCell ref="C6:C8"/>
    <mergeCell ref="I7:J7"/>
    <mergeCell ref="D6:D8"/>
    <mergeCell ref="F6:F8"/>
    <mergeCell ref="G6:N6"/>
    <mergeCell ref="A6:A8"/>
    <mergeCell ref="B6:B8"/>
    <mergeCell ref="B15:B18"/>
    <mergeCell ref="B9:B11"/>
    <mergeCell ref="A9:A11"/>
    <mergeCell ref="B12:B14"/>
    <mergeCell ref="A12:A14"/>
    <mergeCell ref="A15:A18"/>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4"/>
  <sheetViews>
    <sheetView showGridLines="0" topLeftCell="F1" zoomScale="70" zoomScaleNormal="70" workbookViewId="0">
      <pane ySplit="6" topLeftCell="A28" activePane="bottomLeft" state="frozen"/>
      <selection sqref="A1:V1"/>
      <selection pane="bottomLeft" activeCell="E8" sqref="E8"/>
    </sheetView>
  </sheetViews>
  <sheetFormatPr baseColWidth="10" defaultColWidth="12.5703125" defaultRowHeight="12" x14ac:dyDescent="0.25"/>
  <cols>
    <col min="1" max="1" width="45.42578125" style="376" customWidth="1"/>
    <col min="2" max="2" width="48.140625" style="356" customWidth="1"/>
    <col min="3" max="3" width="32.42578125" style="356" customWidth="1"/>
    <col min="4" max="4" width="32.7109375" style="356" customWidth="1"/>
    <col min="5" max="5" width="27.42578125" style="377" customWidth="1"/>
    <col min="6" max="7" width="36.42578125" style="356" customWidth="1"/>
    <col min="8" max="8" width="15.28515625" style="356" customWidth="1"/>
    <col min="9" max="9" width="15.85546875" style="356" customWidth="1"/>
    <col min="10" max="10" width="15.28515625" style="356" customWidth="1"/>
    <col min="11" max="11" width="15.42578125" style="356" customWidth="1"/>
    <col min="12" max="12" width="15.28515625" style="356" customWidth="1"/>
    <col min="13" max="13" width="14.85546875" style="356" customWidth="1"/>
    <col min="14" max="14" width="15.28515625" style="356" customWidth="1"/>
    <col min="15" max="15" width="17.5703125" style="356" customWidth="1"/>
    <col min="16" max="16" width="15.28515625" style="356" customWidth="1"/>
    <col min="17" max="17" width="16.28515625" style="356" bestFit="1" customWidth="1"/>
    <col min="18" max="19" width="12.5703125" style="356"/>
    <col min="20" max="23" width="14.28515625" style="356" customWidth="1"/>
    <col min="24" max="24" width="15.7109375" style="356" customWidth="1"/>
    <col min="25" max="16384" width="12.5703125" style="356"/>
  </cols>
  <sheetData>
    <row r="1" spans="1:24" s="345" customFormat="1" ht="18.75" x14ac:dyDescent="0.25">
      <c r="B1" s="455"/>
      <c r="C1" s="455"/>
      <c r="D1" s="455"/>
      <c r="E1" s="455"/>
      <c r="F1" s="455"/>
      <c r="G1" s="455"/>
      <c r="H1" s="455" t="s">
        <v>95</v>
      </c>
      <c r="I1" s="455"/>
      <c r="J1" s="455"/>
      <c r="K1" s="455"/>
      <c r="L1" s="455"/>
      <c r="M1" s="455"/>
      <c r="N1" s="455"/>
      <c r="O1" s="455"/>
      <c r="P1" s="455"/>
      <c r="Q1" s="455"/>
      <c r="R1" s="455"/>
      <c r="S1" s="455"/>
      <c r="T1" s="455"/>
      <c r="U1" s="455"/>
      <c r="V1" s="455"/>
      <c r="W1" s="455"/>
      <c r="X1" s="455"/>
    </row>
    <row r="2" spans="1:24" s="345" customFormat="1" ht="18.75" x14ac:dyDescent="0.25">
      <c r="A2" s="496" t="s">
        <v>1719</v>
      </c>
      <c r="B2" s="455"/>
      <c r="C2" s="455"/>
      <c r="D2" s="455"/>
      <c r="E2" s="455"/>
      <c r="F2" s="455"/>
      <c r="G2" s="455"/>
      <c r="H2" s="455"/>
      <c r="I2" s="455"/>
      <c r="J2" s="455"/>
      <c r="K2" s="455"/>
      <c r="L2" s="455"/>
      <c r="M2" s="455"/>
      <c r="N2" s="455"/>
      <c r="O2" s="455"/>
      <c r="P2" s="455"/>
      <c r="Q2" s="455"/>
      <c r="R2" s="455"/>
      <c r="S2" s="455"/>
      <c r="T2" s="455"/>
      <c r="U2" s="455"/>
      <c r="V2" s="455"/>
      <c r="W2" s="455"/>
      <c r="X2" s="455"/>
    </row>
    <row r="3" spans="1:24" s="345" customFormat="1" ht="21" customHeight="1" x14ac:dyDescent="0.25">
      <c r="A3" s="346" t="s">
        <v>1725</v>
      </c>
      <c r="B3" s="347"/>
      <c r="C3" s="347"/>
      <c r="D3" s="347"/>
      <c r="E3" s="348"/>
      <c r="F3" s="347"/>
      <c r="G3" s="347"/>
      <c r="H3" s="347"/>
      <c r="I3" s="347"/>
      <c r="J3" s="347"/>
      <c r="K3" s="347"/>
      <c r="L3" s="347"/>
      <c r="M3" s="347"/>
      <c r="N3" s="347"/>
      <c r="O3" s="347"/>
      <c r="P3" s="347"/>
      <c r="Q3" s="347"/>
      <c r="R3" s="347"/>
      <c r="S3" s="347"/>
      <c r="T3" s="347"/>
      <c r="U3" s="347"/>
      <c r="V3" s="347"/>
      <c r="W3" s="347"/>
      <c r="X3" s="347"/>
    </row>
    <row r="4" spans="1:24" s="67" customFormat="1" ht="23.25" customHeight="1" x14ac:dyDescent="0.25">
      <c r="A4" s="629" t="s">
        <v>102</v>
      </c>
      <c r="B4" s="629" t="s">
        <v>121</v>
      </c>
      <c r="C4" s="639" t="s">
        <v>90</v>
      </c>
      <c r="D4" s="639" t="s">
        <v>91</v>
      </c>
      <c r="E4" s="652" t="s">
        <v>480</v>
      </c>
      <c r="F4" s="639" t="s">
        <v>92</v>
      </c>
      <c r="G4" s="490"/>
      <c r="H4" s="642" t="s">
        <v>106</v>
      </c>
      <c r="I4" s="644"/>
      <c r="J4" s="644"/>
      <c r="K4" s="644"/>
      <c r="L4" s="644"/>
      <c r="M4" s="644"/>
      <c r="N4" s="644"/>
      <c r="O4" s="643"/>
      <c r="P4" s="655" t="s">
        <v>107</v>
      </c>
      <c r="Q4" s="656"/>
      <c r="R4" s="648" t="s">
        <v>108</v>
      </c>
      <c r="S4" s="649"/>
      <c r="T4" s="629" t="s">
        <v>109</v>
      </c>
      <c r="U4" s="629" t="s">
        <v>110</v>
      </c>
      <c r="V4" s="629" t="s">
        <v>118</v>
      </c>
      <c r="W4" s="629" t="s">
        <v>117</v>
      </c>
      <c r="X4" s="639" t="s">
        <v>93</v>
      </c>
    </row>
    <row r="5" spans="1:24" s="67" customFormat="1" ht="15" customHeight="1" x14ac:dyDescent="0.25">
      <c r="A5" s="627"/>
      <c r="B5" s="627"/>
      <c r="C5" s="640"/>
      <c r="D5" s="640"/>
      <c r="E5" s="653"/>
      <c r="F5" s="640"/>
      <c r="G5" s="494"/>
      <c r="H5" s="642" t="s">
        <v>111</v>
      </c>
      <c r="I5" s="643"/>
      <c r="J5" s="642" t="s">
        <v>112</v>
      </c>
      <c r="K5" s="643"/>
      <c r="L5" s="642" t="s">
        <v>113</v>
      </c>
      <c r="M5" s="643"/>
      <c r="N5" s="642" t="s">
        <v>114</v>
      </c>
      <c r="O5" s="643"/>
      <c r="P5" s="657"/>
      <c r="Q5" s="658"/>
      <c r="R5" s="650"/>
      <c r="S5" s="651"/>
      <c r="T5" s="627"/>
      <c r="U5" s="627"/>
      <c r="V5" s="627"/>
      <c r="W5" s="627"/>
      <c r="X5" s="640"/>
    </row>
    <row r="6" spans="1:24" s="67" customFormat="1" ht="24" customHeight="1" x14ac:dyDescent="0.25">
      <c r="A6" s="628"/>
      <c r="B6" s="628"/>
      <c r="C6" s="641"/>
      <c r="D6" s="641"/>
      <c r="E6" s="654"/>
      <c r="F6" s="641"/>
      <c r="G6" s="491"/>
      <c r="H6" s="333" t="s">
        <v>115</v>
      </c>
      <c r="I6" s="333" t="s">
        <v>12</v>
      </c>
      <c r="J6" s="333" t="s">
        <v>115</v>
      </c>
      <c r="K6" s="333" t="s">
        <v>12</v>
      </c>
      <c r="L6" s="333" t="s">
        <v>115</v>
      </c>
      <c r="M6" s="333" t="s">
        <v>12</v>
      </c>
      <c r="N6" s="333" t="s">
        <v>115</v>
      </c>
      <c r="O6" s="333" t="s">
        <v>12</v>
      </c>
      <c r="P6" s="333" t="s">
        <v>115</v>
      </c>
      <c r="Q6" s="333" t="s">
        <v>12</v>
      </c>
      <c r="R6" s="333" t="s">
        <v>116</v>
      </c>
      <c r="S6" s="333" t="s">
        <v>87</v>
      </c>
      <c r="T6" s="628"/>
      <c r="U6" s="628"/>
      <c r="V6" s="628"/>
      <c r="W6" s="628"/>
      <c r="X6" s="641"/>
    </row>
    <row r="7" spans="1:24" ht="132.75" customHeight="1" x14ac:dyDescent="0.25">
      <c r="A7" s="659" t="s">
        <v>1726</v>
      </c>
      <c r="B7" s="349" t="s">
        <v>1608</v>
      </c>
      <c r="C7" s="350" t="s">
        <v>1612</v>
      </c>
      <c r="D7" s="351" t="s">
        <v>1614</v>
      </c>
      <c r="E7" s="352" t="s">
        <v>1764</v>
      </c>
      <c r="F7" s="352" t="s">
        <v>1616</v>
      </c>
      <c r="G7" s="483"/>
      <c r="H7" s="353"/>
      <c r="I7" s="353"/>
      <c r="J7" s="354"/>
      <c r="K7" s="355"/>
      <c r="L7" s="353"/>
      <c r="M7" s="284"/>
      <c r="N7" s="354"/>
      <c r="O7" s="284"/>
      <c r="P7" s="353"/>
      <c r="Q7" s="284"/>
      <c r="R7" s="353"/>
      <c r="S7" s="353"/>
      <c r="T7" s="353"/>
      <c r="U7" s="353"/>
      <c r="V7" s="353"/>
      <c r="W7" s="353"/>
      <c r="X7" s="352"/>
    </row>
    <row r="8" spans="1:24" ht="108.75" customHeight="1" x14ac:dyDescent="0.25">
      <c r="A8" s="659"/>
      <c r="B8" s="349"/>
      <c r="C8" s="350" t="s">
        <v>1613</v>
      </c>
      <c r="D8" s="351" t="s">
        <v>1615</v>
      </c>
      <c r="E8" s="483"/>
      <c r="F8" s="483" t="s">
        <v>1617</v>
      </c>
      <c r="G8" s="483"/>
      <c r="H8" s="353"/>
      <c r="I8" s="353"/>
      <c r="J8" s="354"/>
      <c r="K8" s="355"/>
      <c r="L8" s="353"/>
      <c r="M8" s="284"/>
      <c r="N8" s="354"/>
      <c r="O8" s="284"/>
      <c r="P8" s="353"/>
      <c r="Q8" s="284"/>
      <c r="R8" s="353"/>
      <c r="S8" s="353"/>
      <c r="T8" s="353"/>
      <c r="U8" s="353"/>
      <c r="V8" s="353"/>
      <c r="W8" s="353"/>
      <c r="X8" s="483"/>
    </row>
    <row r="9" spans="1:24" ht="108.75" customHeight="1" x14ac:dyDescent="0.25">
      <c r="A9" s="659"/>
      <c r="B9" s="349"/>
      <c r="C9" s="350"/>
      <c r="D9" s="351" t="s">
        <v>1618</v>
      </c>
      <c r="E9" s="483"/>
      <c r="F9" s="483" t="s">
        <v>1619</v>
      </c>
      <c r="G9" s="483"/>
      <c r="H9" s="353"/>
      <c r="I9" s="353"/>
      <c r="J9" s="354"/>
      <c r="K9" s="355"/>
      <c r="L9" s="353"/>
      <c r="M9" s="284"/>
      <c r="N9" s="354"/>
      <c r="O9" s="284"/>
      <c r="P9" s="353"/>
      <c r="Q9" s="284"/>
      <c r="R9" s="353"/>
      <c r="S9" s="353"/>
      <c r="T9" s="353"/>
      <c r="U9" s="353"/>
      <c r="V9" s="353"/>
      <c r="W9" s="353"/>
      <c r="X9" s="483"/>
    </row>
    <row r="10" spans="1:24" ht="129.75" customHeight="1" x14ac:dyDescent="0.25">
      <c r="A10" s="659"/>
      <c r="B10" s="349"/>
      <c r="C10" s="350" t="s">
        <v>1620</v>
      </c>
      <c r="D10" s="351" t="s">
        <v>1621</v>
      </c>
      <c r="E10" s="483"/>
      <c r="F10" s="483" t="s">
        <v>1622</v>
      </c>
      <c r="G10" s="483"/>
      <c r="H10" s="353"/>
      <c r="I10" s="353"/>
      <c r="J10" s="354"/>
      <c r="K10" s="355"/>
      <c r="L10" s="353"/>
      <c r="M10" s="284"/>
      <c r="N10" s="354"/>
      <c r="O10" s="284"/>
      <c r="P10" s="353"/>
      <c r="Q10" s="284"/>
      <c r="R10" s="353"/>
      <c r="S10" s="353"/>
      <c r="T10" s="353"/>
      <c r="U10" s="353"/>
      <c r="V10" s="353"/>
      <c r="W10" s="353"/>
      <c r="X10" s="483"/>
    </row>
    <row r="11" spans="1:24" ht="85.5" customHeight="1" x14ac:dyDescent="0.25">
      <c r="A11" s="659"/>
      <c r="B11" s="660" t="s">
        <v>1609</v>
      </c>
      <c r="C11" s="350" t="s">
        <v>1623</v>
      </c>
      <c r="D11" s="351" t="s">
        <v>1624</v>
      </c>
      <c r="E11" s="352"/>
      <c r="F11" s="352" t="s">
        <v>1625</v>
      </c>
      <c r="G11" s="483"/>
      <c r="H11" s="353"/>
      <c r="I11" s="353"/>
      <c r="J11" s="354"/>
      <c r="K11" s="355"/>
      <c r="L11" s="353"/>
      <c r="M11" s="284"/>
      <c r="N11" s="354"/>
      <c r="O11" s="284"/>
      <c r="P11" s="353"/>
      <c r="Q11" s="284"/>
      <c r="R11" s="353"/>
      <c r="S11" s="353"/>
      <c r="T11" s="353"/>
      <c r="U11" s="353"/>
      <c r="V11" s="353"/>
      <c r="W11" s="353"/>
      <c r="X11" s="352"/>
    </row>
    <row r="12" spans="1:24" ht="85.5" customHeight="1" x14ac:dyDescent="0.25">
      <c r="A12" s="659"/>
      <c r="B12" s="660"/>
      <c r="C12" s="350"/>
      <c r="D12" s="351" t="s">
        <v>1628</v>
      </c>
      <c r="E12" s="483"/>
      <c r="F12" s="483" t="s">
        <v>1626</v>
      </c>
      <c r="G12" s="483"/>
      <c r="H12" s="353"/>
      <c r="I12" s="353"/>
      <c r="J12" s="354"/>
      <c r="K12" s="355"/>
      <c r="L12" s="353"/>
      <c r="M12" s="284"/>
      <c r="N12" s="354"/>
      <c r="O12" s="284"/>
      <c r="P12" s="353"/>
      <c r="Q12" s="284"/>
      <c r="R12" s="353"/>
      <c r="S12" s="353"/>
      <c r="T12" s="353"/>
      <c r="U12" s="353"/>
      <c r="V12" s="353"/>
      <c r="W12" s="353"/>
      <c r="X12" s="483"/>
    </row>
    <row r="13" spans="1:24" ht="211.5" customHeight="1" x14ac:dyDescent="0.25">
      <c r="A13" s="659"/>
      <c r="B13" s="660"/>
      <c r="C13" s="350" t="s">
        <v>1627</v>
      </c>
      <c r="D13" s="351" t="s">
        <v>1634</v>
      </c>
      <c r="E13" s="352"/>
      <c r="F13" s="357" t="s">
        <v>1629</v>
      </c>
      <c r="G13" s="357"/>
      <c r="H13" s="358"/>
      <c r="I13" s="358"/>
      <c r="J13" s="358"/>
      <c r="K13" s="358"/>
      <c r="L13" s="358"/>
      <c r="M13" s="285"/>
      <c r="N13" s="358"/>
      <c r="O13" s="285"/>
      <c r="P13" s="359"/>
      <c r="Q13" s="288"/>
      <c r="R13" s="359"/>
      <c r="S13" s="359"/>
      <c r="T13" s="360"/>
      <c r="U13" s="360"/>
      <c r="V13" s="360"/>
      <c r="W13" s="360"/>
      <c r="X13" s="352"/>
    </row>
    <row r="14" spans="1:24" ht="211.5" customHeight="1" x14ac:dyDescent="0.25">
      <c r="A14" s="659"/>
      <c r="B14" s="660"/>
      <c r="C14" s="350"/>
      <c r="D14" s="351" t="s">
        <v>1633</v>
      </c>
      <c r="E14" s="483"/>
      <c r="F14" s="357" t="s">
        <v>1630</v>
      </c>
      <c r="G14" s="357"/>
      <c r="H14" s="358"/>
      <c r="I14" s="358"/>
      <c r="J14" s="358"/>
      <c r="K14" s="358"/>
      <c r="L14" s="358"/>
      <c r="M14" s="285"/>
      <c r="N14" s="358"/>
      <c r="O14" s="285"/>
      <c r="P14" s="359"/>
      <c r="Q14" s="288"/>
      <c r="R14" s="359"/>
      <c r="S14" s="359"/>
      <c r="T14" s="360"/>
      <c r="U14" s="360"/>
      <c r="V14" s="360"/>
      <c r="W14" s="360"/>
      <c r="X14" s="483"/>
    </row>
    <row r="15" spans="1:24" ht="178.5" customHeight="1" x14ac:dyDescent="0.25">
      <c r="A15" s="659"/>
      <c r="B15" s="660"/>
      <c r="C15" s="350" t="s">
        <v>1631</v>
      </c>
      <c r="D15" s="351" t="s">
        <v>1632</v>
      </c>
      <c r="E15" s="352"/>
      <c r="F15" s="351" t="s">
        <v>1635</v>
      </c>
      <c r="G15" s="351"/>
      <c r="H15" s="358"/>
      <c r="I15" s="361"/>
      <c r="J15" s="358"/>
      <c r="K15" s="361"/>
      <c r="L15" s="358"/>
      <c r="M15" s="285"/>
      <c r="N15" s="358"/>
      <c r="O15" s="285"/>
      <c r="P15" s="359"/>
      <c r="Q15" s="288"/>
      <c r="R15" s="359"/>
      <c r="S15" s="359"/>
      <c r="T15" s="359"/>
      <c r="U15" s="359"/>
      <c r="V15" s="359"/>
      <c r="W15" s="359"/>
      <c r="X15" s="352"/>
    </row>
    <row r="16" spans="1:24" ht="178.5" customHeight="1" x14ac:dyDescent="0.25">
      <c r="A16" s="659"/>
      <c r="B16" s="482"/>
      <c r="C16" s="350" t="s">
        <v>1636</v>
      </c>
      <c r="D16" s="485" t="s">
        <v>1637</v>
      </c>
      <c r="E16" s="483"/>
      <c r="F16" s="351" t="s">
        <v>1638</v>
      </c>
      <c r="G16" s="351"/>
      <c r="H16" s="358"/>
      <c r="I16" s="361"/>
      <c r="J16" s="358"/>
      <c r="K16" s="361"/>
      <c r="L16" s="358"/>
      <c r="M16" s="285"/>
      <c r="N16" s="358"/>
      <c r="O16" s="285"/>
      <c r="P16" s="359"/>
      <c r="Q16" s="288"/>
      <c r="R16" s="359"/>
      <c r="S16" s="359"/>
      <c r="T16" s="359"/>
      <c r="U16" s="359"/>
      <c r="V16" s="359"/>
      <c r="W16" s="359"/>
      <c r="X16" s="483"/>
    </row>
    <row r="17" spans="1:24" ht="126.75" customHeight="1" x14ac:dyDescent="0.25">
      <c r="A17" s="659"/>
      <c r="B17" s="349" t="s">
        <v>1642</v>
      </c>
      <c r="C17" s="486" t="s">
        <v>1639</v>
      </c>
      <c r="D17" s="485" t="s">
        <v>1640</v>
      </c>
      <c r="E17" s="352"/>
      <c r="F17" s="362" t="s">
        <v>1641</v>
      </c>
      <c r="G17" s="362"/>
      <c r="H17" s="363"/>
      <c r="I17" s="358"/>
      <c r="J17" s="363"/>
      <c r="K17" s="358"/>
      <c r="L17" s="363"/>
      <c r="M17" s="285"/>
      <c r="N17" s="363"/>
      <c r="O17" s="285"/>
      <c r="P17" s="364"/>
      <c r="Q17" s="288"/>
      <c r="R17" s="359"/>
      <c r="S17" s="359"/>
      <c r="T17" s="359"/>
      <c r="U17" s="359"/>
      <c r="V17" s="359"/>
      <c r="W17" s="359"/>
      <c r="X17" s="353"/>
    </row>
    <row r="18" spans="1:24" ht="95.25" customHeight="1" x14ac:dyDescent="0.25">
      <c r="A18" s="659"/>
      <c r="B18" s="663" t="s">
        <v>1610</v>
      </c>
      <c r="C18" s="661" t="s">
        <v>1643</v>
      </c>
      <c r="D18" s="485" t="s">
        <v>1644</v>
      </c>
      <c r="E18" s="352"/>
      <c r="F18" s="351" t="s">
        <v>1645</v>
      </c>
      <c r="G18" s="351"/>
      <c r="H18" s="354"/>
      <c r="I18" s="366"/>
      <c r="J18" s="354"/>
      <c r="K18" s="366"/>
      <c r="L18" s="354"/>
      <c r="M18" s="284"/>
      <c r="N18" s="354"/>
      <c r="O18" s="284"/>
      <c r="P18" s="353"/>
      <c r="Q18" s="284"/>
      <c r="R18" s="367"/>
      <c r="S18" s="367"/>
      <c r="T18" s="353"/>
      <c r="U18" s="353"/>
      <c r="V18" s="353"/>
      <c r="W18" s="353"/>
      <c r="X18" s="352"/>
    </row>
    <row r="19" spans="1:24" ht="113.25" customHeight="1" x14ac:dyDescent="0.25">
      <c r="A19" s="659"/>
      <c r="B19" s="664"/>
      <c r="C19" s="662"/>
      <c r="D19" s="485" t="s">
        <v>1646</v>
      </c>
      <c r="E19" s="352"/>
      <c r="F19" s="368" t="s">
        <v>1647</v>
      </c>
      <c r="G19" s="368"/>
      <c r="H19" s="363"/>
      <c r="I19" s="358"/>
      <c r="J19" s="363"/>
      <c r="K19" s="358"/>
      <c r="L19" s="363"/>
      <c r="M19" s="285"/>
      <c r="N19" s="363"/>
      <c r="O19" s="285"/>
      <c r="P19" s="364"/>
      <c r="Q19" s="288"/>
      <c r="R19" s="359"/>
      <c r="S19" s="359"/>
      <c r="T19" s="359"/>
      <c r="U19" s="359"/>
      <c r="V19" s="359"/>
      <c r="W19" s="359"/>
      <c r="X19" s="352"/>
    </row>
    <row r="20" spans="1:24" ht="103.5" customHeight="1" x14ac:dyDescent="0.25">
      <c r="A20" s="659"/>
      <c r="B20" s="663" t="s">
        <v>1611</v>
      </c>
      <c r="C20" s="661" t="s">
        <v>1648</v>
      </c>
      <c r="D20" s="485" t="s">
        <v>1649</v>
      </c>
      <c r="E20" s="352"/>
      <c r="F20" s="351" t="s">
        <v>1650</v>
      </c>
      <c r="G20" s="351"/>
      <c r="H20" s="358"/>
      <c r="I20" s="358"/>
      <c r="J20" s="249"/>
      <c r="K20" s="358"/>
      <c r="L20" s="358"/>
      <c r="M20" s="285"/>
      <c r="N20" s="358"/>
      <c r="O20" s="285"/>
      <c r="P20" s="250"/>
      <c r="Q20" s="284"/>
      <c r="R20" s="353"/>
      <c r="S20" s="353"/>
      <c r="T20" s="362"/>
      <c r="U20" s="362"/>
      <c r="V20" s="359"/>
      <c r="W20" s="359"/>
      <c r="X20" s="352"/>
    </row>
    <row r="21" spans="1:24" ht="170.25" customHeight="1" x14ac:dyDescent="0.25">
      <c r="A21" s="659"/>
      <c r="B21" s="664"/>
      <c r="C21" s="662"/>
      <c r="D21" s="351" t="s">
        <v>1653</v>
      </c>
      <c r="E21" s="352"/>
      <c r="F21" s="351" t="s">
        <v>1654</v>
      </c>
      <c r="G21" s="351"/>
      <c r="H21" s="358"/>
      <c r="I21" s="358"/>
      <c r="J21" s="249"/>
      <c r="K21" s="358"/>
      <c r="L21" s="358"/>
      <c r="M21" s="285"/>
      <c r="N21" s="358"/>
      <c r="O21" s="285"/>
      <c r="P21" s="250"/>
      <c r="Q21" s="284"/>
      <c r="R21" s="353"/>
      <c r="S21" s="353"/>
      <c r="T21" s="362"/>
      <c r="U21" s="362"/>
      <c r="V21" s="359"/>
      <c r="W21" s="359"/>
      <c r="X21" s="352"/>
    </row>
    <row r="22" spans="1:24" ht="96" customHeight="1" x14ac:dyDescent="0.25">
      <c r="A22" s="487"/>
      <c r="B22" s="349"/>
      <c r="C22" s="350"/>
      <c r="D22" s="351" t="s">
        <v>1651</v>
      </c>
      <c r="E22" s="489"/>
      <c r="F22" s="351" t="s">
        <v>1652</v>
      </c>
      <c r="G22" s="351"/>
      <c r="H22" s="358"/>
      <c r="I22" s="358"/>
      <c r="J22" s="249"/>
      <c r="K22" s="358"/>
      <c r="L22" s="358"/>
      <c r="M22" s="285"/>
      <c r="N22" s="358"/>
      <c r="O22" s="285"/>
      <c r="P22" s="250"/>
      <c r="Q22" s="284"/>
      <c r="R22" s="353"/>
      <c r="S22" s="353"/>
      <c r="T22" s="362"/>
      <c r="U22" s="362"/>
      <c r="V22" s="359"/>
      <c r="W22" s="359"/>
      <c r="X22" s="483"/>
    </row>
    <row r="23" spans="1:24" ht="96" customHeight="1" x14ac:dyDescent="0.25">
      <c r="A23" s="487"/>
      <c r="B23" s="488"/>
      <c r="C23" s="350" t="s">
        <v>1655</v>
      </c>
      <c r="D23" s="351" t="s">
        <v>1657</v>
      </c>
      <c r="E23" s="483"/>
      <c r="F23" s="351" t="s">
        <v>1656</v>
      </c>
      <c r="G23" s="351"/>
      <c r="H23" s="358"/>
      <c r="I23" s="358"/>
      <c r="J23" s="249"/>
      <c r="K23" s="358"/>
      <c r="L23" s="358"/>
      <c r="M23" s="285"/>
      <c r="N23" s="358"/>
      <c r="O23" s="285"/>
      <c r="P23" s="250"/>
      <c r="Q23" s="284"/>
      <c r="R23" s="353"/>
      <c r="S23" s="353"/>
      <c r="T23" s="362"/>
      <c r="U23" s="362"/>
      <c r="V23" s="359"/>
      <c r="W23" s="359"/>
      <c r="X23" s="483"/>
    </row>
    <row r="24" spans="1:24" ht="133.5" customHeight="1" x14ac:dyDescent="0.25">
      <c r="A24" s="487"/>
      <c r="B24" s="488"/>
      <c r="C24" s="350" t="s">
        <v>1658</v>
      </c>
      <c r="D24" s="485" t="s">
        <v>1659</v>
      </c>
      <c r="E24" s="483"/>
      <c r="F24" s="351" t="s">
        <v>1663</v>
      </c>
      <c r="G24" s="351"/>
      <c r="H24" s="358"/>
      <c r="I24" s="358"/>
      <c r="J24" s="249"/>
      <c r="K24" s="358"/>
      <c r="L24" s="358"/>
      <c r="M24" s="285"/>
      <c r="N24" s="358"/>
      <c r="O24" s="285"/>
      <c r="P24" s="250"/>
      <c r="Q24" s="284"/>
      <c r="R24" s="353"/>
      <c r="S24" s="353"/>
      <c r="T24" s="362"/>
      <c r="U24" s="362"/>
      <c r="V24" s="359"/>
      <c r="W24" s="359"/>
      <c r="X24" s="483"/>
    </row>
    <row r="25" spans="1:24" ht="186.75" customHeight="1" x14ac:dyDescent="0.25">
      <c r="A25" s="487"/>
      <c r="B25" s="488"/>
      <c r="C25" s="486" t="s">
        <v>1660</v>
      </c>
      <c r="D25" s="351" t="s">
        <v>1661</v>
      </c>
      <c r="E25" s="483"/>
      <c r="F25" s="351" t="s">
        <v>1662</v>
      </c>
      <c r="G25" s="351"/>
      <c r="H25" s="358"/>
      <c r="I25" s="358"/>
      <c r="J25" s="249"/>
      <c r="K25" s="358"/>
      <c r="L25" s="358"/>
      <c r="M25" s="285"/>
      <c r="N25" s="358"/>
      <c r="O25" s="285"/>
      <c r="P25" s="250"/>
      <c r="Q25" s="284"/>
      <c r="R25" s="353"/>
      <c r="S25" s="353"/>
      <c r="T25" s="362"/>
      <c r="U25" s="362"/>
      <c r="V25" s="359"/>
      <c r="W25" s="359"/>
      <c r="X25" s="483"/>
    </row>
    <row r="26" spans="1:24" ht="96" customHeight="1" x14ac:dyDescent="0.25">
      <c r="A26" s="487"/>
      <c r="B26" s="488"/>
      <c r="C26" s="350"/>
      <c r="D26" s="351" t="s">
        <v>1665</v>
      </c>
      <c r="E26" s="483"/>
      <c r="F26" s="351" t="s">
        <v>1664</v>
      </c>
      <c r="G26" s="351"/>
      <c r="H26" s="358"/>
      <c r="I26" s="358"/>
      <c r="J26" s="249"/>
      <c r="K26" s="358"/>
      <c r="L26" s="358"/>
      <c r="M26" s="285"/>
      <c r="N26" s="358"/>
      <c r="O26" s="285"/>
      <c r="P26" s="250"/>
      <c r="Q26" s="284"/>
      <c r="R26" s="353"/>
      <c r="S26" s="353"/>
      <c r="T26" s="362"/>
      <c r="U26" s="362"/>
      <c r="V26" s="359"/>
      <c r="W26" s="359"/>
      <c r="X26" s="483"/>
    </row>
    <row r="27" spans="1:24" ht="133.5" customHeight="1" x14ac:dyDescent="0.25">
      <c r="A27" s="487"/>
      <c r="B27" s="488"/>
      <c r="C27" s="350"/>
      <c r="D27" s="485" t="s">
        <v>1666</v>
      </c>
      <c r="E27" s="483"/>
      <c r="F27" s="351" t="s">
        <v>1667</v>
      </c>
      <c r="G27" s="351"/>
      <c r="H27" s="358"/>
      <c r="I27" s="358"/>
      <c r="J27" s="249"/>
      <c r="K27" s="358"/>
      <c r="L27" s="358"/>
      <c r="M27" s="285"/>
      <c r="N27" s="358"/>
      <c r="O27" s="285"/>
      <c r="P27" s="250"/>
      <c r="Q27" s="284"/>
      <c r="R27" s="353"/>
      <c r="S27" s="353"/>
      <c r="T27" s="362"/>
      <c r="U27" s="362"/>
      <c r="V27" s="359"/>
      <c r="W27" s="359"/>
      <c r="X27" s="483"/>
    </row>
    <row r="28" spans="1:24" ht="67.5" customHeight="1" x14ac:dyDescent="0.25">
      <c r="A28" s="459"/>
      <c r="B28" s="460"/>
      <c r="C28" s="459" t="s">
        <v>103</v>
      </c>
      <c r="D28" s="460"/>
      <c r="E28" s="460"/>
      <c r="F28" s="461"/>
      <c r="G28" s="461"/>
      <c r="H28" s="369">
        <f t="shared" ref="H28:O28" si="0">SUM(H7:H21)</f>
        <v>0</v>
      </c>
      <c r="I28" s="370">
        <f t="shared" si="0"/>
        <v>0</v>
      </c>
      <c r="J28" s="369">
        <f t="shared" si="0"/>
        <v>0</v>
      </c>
      <c r="K28" s="369">
        <f t="shared" si="0"/>
        <v>0</v>
      </c>
      <c r="L28" s="369">
        <f t="shared" si="0"/>
        <v>0</v>
      </c>
      <c r="M28" s="370">
        <f t="shared" si="0"/>
        <v>0</v>
      </c>
      <c r="N28" s="369">
        <f t="shared" si="0"/>
        <v>0</v>
      </c>
      <c r="O28" s="369">
        <f t="shared" si="0"/>
        <v>0</v>
      </c>
      <c r="P28" s="369">
        <f>H28+J28+L28+N28</f>
        <v>0</v>
      </c>
      <c r="Q28" s="371">
        <f>I28+K28+M28+O28</f>
        <v>0</v>
      </c>
      <c r="R28" s="372"/>
      <c r="S28" s="372"/>
      <c r="T28" s="372"/>
      <c r="U28" s="372"/>
      <c r="V28" s="372"/>
      <c r="W28" s="372"/>
      <c r="X28" s="372"/>
    </row>
    <row r="29" spans="1:24" ht="197.25" customHeight="1" x14ac:dyDescent="0.25">
      <c r="A29" s="373"/>
      <c r="B29" s="374"/>
      <c r="C29" s="374"/>
      <c r="D29" s="374"/>
      <c r="E29" s="375"/>
      <c r="F29" s="374"/>
      <c r="G29" s="374"/>
      <c r="H29" s="374"/>
      <c r="I29" s="374"/>
      <c r="J29" s="374"/>
      <c r="K29" s="374"/>
      <c r="L29" s="374"/>
      <c r="M29" s="374"/>
      <c r="N29" s="374"/>
      <c r="O29" s="374"/>
      <c r="P29" s="374"/>
      <c r="Q29" s="374"/>
      <c r="R29" s="374"/>
      <c r="S29" s="374"/>
      <c r="T29" s="374"/>
      <c r="U29" s="374"/>
      <c r="V29" s="374"/>
      <c r="W29" s="374"/>
      <c r="X29" s="374"/>
    </row>
    <row r="30" spans="1:24" ht="105" customHeight="1" x14ac:dyDescent="0.25">
      <c r="A30" s="373"/>
      <c r="B30" s="374"/>
      <c r="C30" s="374"/>
      <c r="D30" s="374"/>
      <c r="E30" s="375"/>
      <c r="F30" s="374"/>
      <c r="G30" s="374"/>
      <c r="H30" s="374"/>
      <c r="I30" s="374"/>
      <c r="J30" s="374"/>
      <c r="K30" s="374"/>
      <c r="L30" s="374"/>
      <c r="M30" s="374"/>
      <c r="N30" s="374"/>
      <c r="O30" s="374"/>
      <c r="P30" s="374"/>
      <c r="Q30" s="374"/>
      <c r="R30" s="374"/>
      <c r="S30" s="374"/>
      <c r="T30" s="374"/>
      <c r="U30" s="374"/>
      <c r="V30" s="374"/>
      <c r="W30" s="374"/>
      <c r="X30" s="374"/>
    </row>
    <row r="31" spans="1:24" ht="69" customHeight="1" x14ac:dyDescent="0.25">
      <c r="A31" s="373"/>
      <c r="B31" s="374"/>
      <c r="C31" s="374"/>
      <c r="D31" s="374"/>
      <c r="E31" s="375"/>
      <c r="F31" s="374"/>
      <c r="G31" s="374"/>
      <c r="H31" s="374"/>
      <c r="I31" s="374"/>
      <c r="J31" s="374"/>
      <c r="K31" s="374"/>
      <c r="L31" s="374"/>
      <c r="M31" s="374"/>
      <c r="N31" s="374"/>
      <c r="O31" s="374"/>
      <c r="P31" s="374"/>
      <c r="Q31" s="374"/>
      <c r="R31" s="374"/>
      <c r="S31" s="374"/>
      <c r="T31" s="374"/>
      <c r="U31" s="374"/>
      <c r="V31" s="374"/>
      <c r="W31" s="374"/>
      <c r="X31" s="374"/>
    </row>
    <row r="32" spans="1:24" ht="57.75" customHeight="1" x14ac:dyDescent="0.25">
      <c r="A32" s="373"/>
      <c r="B32" s="374"/>
      <c r="C32" s="374"/>
      <c r="D32" s="374"/>
      <c r="E32" s="375"/>
      <c r="F32" s="374"/>
      <c r="G32" s="374"/>
      <c r="H32" s="374"/>
      <c r="I32" s="374"/>
      <c r="J32" s="374"/>
      <c r="K32" s="374"/>
      <c r="L32" s="374"/>
      <c r="M32" s="374"/>
      <c r="N32" s="374"/>
      <c r="O32" s="374"/>
      <c r="P32" s="374"/>
      <c r="Q32" s="374"/>
      <c r="R32" s="374"/>
      <c r="S32" s="374"/>
      <c r="T32" s="374"/>
      <c r="U32" s="374"/>
      <c r="V32" s="374"/>
      <c r="W32" s="374"/>
      <c r="X32" s="374"/>
    </row>
    <row r="33" spans="1:24" ht="94.5" customHeight="1" x14ac:dyDescent="0.25">
      <c r="A33" s="373"/>
      <c r="B33" s="374"/>
      <c r="C33" s="374"/>
      <c r="D33" s="374"/>
      <c r="E33" s="375"/>
      <c r="F33" s="374"/>
      <c r="G33" s="374"/>
      <c r="H33" s="374"/>
      <c r="I33" s="374"/>
      <c r="J33" s="374"/>
      <c r="K33" s="374"/>
      <c r="L33" s="374"/>
      <c r="M33" s="374"/>
      <c r="N33" s="374"/>
      <c r="O33" s="374"/>
      <c r="P33" s="374"/>
      <c r="Q33" s="374"/>
      <c r="R33" s="374"/>
      <c r="S33" s="374"/>
      <c r="T33" s="374"/>
      <c r="U33" s="374"/>
      <c r="V33" s="374"/>
      <c r="W33" s="374"/>
      <c r="X33" s="374"/>
    </row>
    <row r="34" spans="1:24" ht="72.75" customHeight="1" x14ac:dyDescent="0.25">
      <c r="A34" s="373"/>
      <c r="B34" s="374"/>
      <c r="C34" s="374"/>
      <c r="D34" s="374"/>
      <c r="E34" s="375"/>
      <c r="F34" s="374"/>
      <c r="G34" s="374"/>
      <c r="H34" s="374"/>
      <c r="I34" s="374"/>
      <c r="J34" s="374"/>
      <c r="K34" s="374"/>
      <c r="L34" s="374"/>
      <c r="M34" s="374"/>
      <c r="N34" s="374"/>
      <c r="O34" s="374"/>
      <c r="P34" s="374"/>
      <c r="Q34" s="374"/>
      <c r="R34" s="374"/>
      <c r="S34" s="374"/>
      <c r="T34" s="374"/>
      <c r="U34" s="374"/>
      <c r="V34" s="374"/>
      <c r="W34" s="374"/>
      <c r="X34" s="374"/>
    </row>
    <row r="35" spans="1:24" ht="94.5" customHeight="1" x14ac:dyDescent="0.25">
      <c r="A35" s="373"/>
      <c r="B35" s="374"/>
      <c r="C35" s="374"/>
      <c r="D35" s="374"/>
      <c r="E35" s="375"/>
      <c r="F35" s="374"/>
      <c r="G35" s="374"/>
      <c r="H35" s="374"/>
      <c r="I35" s="374"/>
      <c r="J35" s="374"/>
      <c r="K35" s="374"/>
      <c r="L35" s="374"/>
      <c r="M35" s="374"/>
      <c r="N35" s="374"/>
      <c r="O35" s="374"/>
      <c r="P35" s="374"/>
      <c r="Q35" s="374"/>
      <c r="R35" s="374"/>
      <c r="S35" s="374"/>
      <c r="T35" s="374"/>
      <c r="U35" s="374"/>
      <c r="V35" s="374"/>
      <c r="W35" s="374"/>
      <c r="X35" s="374"/>
    </row>
    <row r="36" spans="1:24" ht="94.5" customHeight="1" x14ac:dyDescent="0.25">
      <c r="A36" s="373"/>
      <c r="B36" s="374"/>
      <c r="C36" s="374"/>
      <c r="D36" s="374"/>
      <c r="E36" s="375"/>
      <c r="F36" s="374"/>
      <c r="G36" s="374"/>
      <c r="H36" s="374"/>
      <c r="I36" s="374"/>
      <c r="J36" s="374"/>
      <c r="K36" s="374"/>
      <c r="L36" s="374"/>
      <c r="M36" s="374"/>
      <c r="N36" s="374"/>
      <c r="O36" s="374"/>
      <c r="P36" s="374"/>
      <c r="Q36" s="374"/>
      <c r="R36" s="374"/>
      <c r="S36" s="374"/>
      <c r="T36" s="374"/>
      <c r="U36" s="374"/>
      <c r="V36" s="374"/>
      <c r="W36" s="374"/>
      <c r="X36" s="374"/>
    </row>
    <row r="37" spans="1:24" ht="94.5" customHeight="1" x14ac:dyDescent="0.25">
      <c r="A37" s="373"/>
      <c r="B37" s="374"/>
      <c r="C37" s="374"/>
      <c r="D37" s="374"/>
      <c r="E37" s="375"/>
      <c r="F37" s="374"/>
      <c r="G37" s="374"/>
      <c r="H37" s="374"/>
      <c r="I37" s="374"/>
      <c r="J37" s="374"/>
      <c r="K37" s="374"/>
      <c r="L37" s="374"/>
      <c r="M37" s="374"/>
      <c r="N37" s="374"/>
      <c r="O37" s="374"/>
      <c r="P37" s="374"/>
      <c r="Q37" s="374"/>
      <c r="R37" s="374"/>
      <c r="S37" s="374"/>
      <c r="T37" s="374"/>
      <c r="U37" s="374"/>
      <c r="V37" s="374"/>
      <c r="W37" s="374"/>
      <c r="X37" s="374"/>
    </row>
    <row r="38" spans="1:24" ht="94.5" customHeight="1" x14ac:dyDescent="0.25">
      <c r="A38" s="373"/>
      <c r="B38" s="374"/>
      <c r="C38" s="374"/>
      <c r="D38" s="374"/>
      <c r="E38" s="375"/>
      <c r="F38" s="374"/>
      <c r="G38" s="374"/>
      <c r="H38" s="374"/>
      <c r="I38" s="374"/>
      <c r="J38" s="374"/>
      <c r="K38" s="374"/>
      <c r="L38" s="374"/>
      <c r="M38" s="374"/>
      <c r="N38" s="374"/>
      <c r="O38" s="374"/>
      <c r="P38" s="374"/>
      <c r="Q38" s="374"/>
      <c r="R38" s="374"/>
      <c r="S38" s="374"/>
      <c r="T38" s="374"/>
      <c r="U38" s="374"/>
      <c r="V38" s="374"/>
      <c r="W38" s="374"/>
      <c r="X38" s="374"/>
    </row>
    <row r="39" spans="1:24" ht="72.75" customHeight="1" x14ac:dyDescent="0.25">
      <c r="A39" s="373"/>
      <c r="B39" s="374"/>
      <c r="C39" s="374"/>
      <c r="D39" s="374"/>
      <c r="E39" s="375"/>
      <c r="F39" s="374"/>
      <c r="G39" s="374"/>
      <c r="H39" s="374"/>
      <c r="I39" s="374"/>
      <c r="J39" s="374"/>
      <c r="K39" s="374"/>
      <c r="L39" s="374"/>
      <c r="M39" s="374"/>
      <c r="N39" s="374"/>
      <c r="O39" s="374"/>
      <c r="P39" s="374"/>
      <c r="Q39" s="374"/>
      <c r="R39" s="374"/>
      <c r="S39" s="374"/>
      <c r="T39" s="374"/>
      <c r="U39" s="374"/>
      <c r="V39" s="374"/>
      <c r="W39" s="374"/>
      <c r="X39" s="374"/>
    </row>
    <row r="40" spans="1:24" ht="72.75" customHeight="1" x14ac:dyDescent="0.25">
      <c r="A40" s="373"/>
      <c r="B40" s="374"/>
      <c r="C40" s="374"/>
      <c r="D40" s="374"/>
      <c r="E40" s="375"/>
      <c r="F40" s="374"/>
      <c r="G40" s="374"/>
      <c r="H40" s="374"/>
      <c r="I40" s="374"/>
      <c r="J40" s="374"/>
      <c r="K40" s="374"/>
      <c r="L40" s="374"/>
      <c r="M40" s="374"/>
      <c r="N40" s="374"/>
      <c r="O40" s="374"/>
      <c r="P40" s="374"/>
      <c r="Q40" s="374"/>
      <c r="R40" s="374"/>
      <c r="S40" s="374"/>
      <c r="T40" s="374"/>
      <c r="U40" s="374"/>
      <c r="V40" s="374"/>
      <c r="W40" s="374"/>
      <c r="X40" s="374"/>
    </row>
    <row r="41" spans="1:24" ht="72.75" customHeight="1" x14ac:dyDescent="0.25">
      <c r="A41" s="373"/>
      <c r="B41" s="374"/>
      <c r="C41" s="374"/>
      <c r="D41" s="374"/>
      <c r="E41" s="375"/>
      <c r="F41" s="374"/>
      <c r="G41" s="374"/>
      <c r="H41" s="374"/>
      <c r="I41" s="374"/>
      <c r="J41" s="374"/>
      <c r="K41" s="374"/>
      <c r="L41" s="374"/>
      <c r="M41" s="374"/>
      <c r="N41" s="374"/>
      <c r="O41" s="374"/>
      <c r="P41" s="374"/>
      <c r="Q41" s="374"/>
      <c r="R41" s="374"/>
      <c r="S41" s="374"/>
      <c r="T41" s="374"/>
      <c r="U41" s="374"/>
      <c r="V41" s="374"/>
      <c r="W41" s="374"/>
      <c r="X41" s="374"/>
    </row>
    <row r="42" spans="1:24" ht="72.75" customHeight="1" x14ac:dyDescent="0.25">
      <c r="A42" s="373"/>
      <c r="B42" s="374"/>
      <c r="C42" s="374"/>
      <c r="D42" s="374"/>
      <c r="E42" s="375"/>
      <c r="F42" s="374"/>
      <c r="G42" s="374"/>
      <c r="H42" s="374"/>
      <c r="I42" s="374"/>
      <c r="J42" s="374"/>
      <c r="K42" s="374"/>
      <c r="L42" s="374"/>
      <c r="M42" s="374"/>
      <c r="N42" s="374"/>
      <c r="O42" s="374"/>
      <c r="P42" s="374"/>
      <c r="Q42" s="374"/>
      <c r="R42" s="374"/>
      <c r="S42" s="374"/>
      <c r="T42" s="374"/>
      <c r="U42" s="374"/>
      <c r="V42" s="374"/>
      <c r="W42" s="374"/>
      <c r="X42" s="374"/>
    </row>
    <row r="43" spans="1:24" ht="52.5" customHeight="1" x14ac:dyDescent="0.25">
      <c r="A43" s="373"/>
      <c r="B43" s="374"/>
      <c r="C43" s="374"/>
      <c r="D43" s="374"/>
      <c r="E43" s="375"/>
      <c r="F43" s="374"/>
      <c r="G43" s="374"/>
      <c r="H43" s="374"/>
      <c r="I43" s="374"/>
      <c r="J43" s="374"/>
      <c r="K43" s="374"/>
      <c r="L43" s="374"/>
      <c r="M43" s="374"/>
      <c r="N43" s="374"/>
      <c r="O43" s="374"/>
      <c r="P43" s="374"/>
      <c r="Q43" s="374"/>
      <c r="R43" s="374"/>
      <c r="S43" s="374"/>
      <c r="T43" s="374"/>
      <c r="U43" s="374"/>
      <c r="V43" s="374"/>
      <c r="W43" s="374"/>
      <c r="X43" s="374"/>
    </row>
    <row r="44" spans="1:24" ht="72.75" customHeight="1" x14ac:dyDescent="0.25">
      <c r="A44" s="373"/>
      <c r="B44" s="374"/>
      <c r="C44" s="374"/>
      <c r="D44" s="374"/>
      <c r="E44" s="375"/>
      <c r="F44" s="374"/>
      <c r="G44" s="374"/>
      <c r="H44" s="374"/>
      <c r="I44" s="374"/>
      <c r="J44" s="374"/>
      <c r="K44" s="374"/>
      <c r="L44" s="374"/>
      <c r="M44" s="374"/>
      <c r="N44" s="374"/>
      <c r="O44" s="374"/>
      <c r="P44" s="374"/>
      <c r="Q44" s="374"/>
      <c r="R44" s="374"/>
      <c r="S44" s="374"/>
      <c r="T44" s="374"/>
      <c r="U44" s="374"/>
      <c r="V44" s="374"/>
      <c r="W44" s="374"/>
      <c r="X44" s="374"/>
    </row>
    <row r="45" spans="1:24" ht="67.5" customHeight="1" x14ac:dyDescent="0.25">
      <c r="A45" s="373"/>
      <c r="B45" s="374"/>
      <c r="C45" s="374"/>
      <c r="D45" s="374"/>
      <c r="E45" s="375"/>
      <c r="F45" s="374"/>
      <c r="G45" s="374"/>
      <c r="H45" s="374"/>
      <c r="I45" s="374"/>
      <c r="J45" s="374"/>
      <c r="K45" s="374"/>
      <c r="L45" s="374"/>
      <c r="M45" s="374"/>
      <c r="N45" s="374"/>
      <c r="O45" s="374"/>
      <c r="P45" s="374"/>
      <c r="Q45" s="374"/>
      <c r="R45" s="374"/>
      <c r="S45" s="374"/>
      <c r="T45" s="374"/>
      <c r="U45" s="374"/>
      <c r="V45" s="374"/>
      <c r="W45" s="374"/>
      <c r="X45" s="374"/>
    </row>
    <row r="46" spans="1:24" ht="39.75" customHeight="1" x14ac:dyDescent="0.25">
      <c r="A46" s="373"/>
      <c r="B46" s="374"/>
      <c r="C46" s="374"/>
      <c r="D46" s="374"/>
      <c r="E46" s="375"/>
      <c r="F46" s="374"/>
      <c r="G46" s="374"/>
      <c r="H46" s="374"/>
      <c r="I46" s="374"/>
      <c r="J46" s="374"/>
      <c r="K46" s="374"/>
      <c r="L46" s="374"/>
      <c r="M46" s="374"/>
      <c r="N46" s="374"/>
      <c r="O46" s="374"/>
      <c r="P46" s="374"/>
      <c r="Q46" s="374"/>
      <c r="R46" s="374"/>
      <c r="S46" s="374"/>
      <c r="T46" s="374"/>
      <c r="U46" s="374"/>
      <c r="V46" s="374"/>
      <c r="W46" s="374"/>
      <c r="X46" s="374"/>
    </row>
    <row r="47" spans="1:24" ht="72.75" customHeight="1" x14ac:dyDescent="0.25">
      <c r="A47" s="373"/>
      <c r="B47" s="374"/>
      <c r="C47" s="374"/>
      <c r="D47" s="374"/>
      <c r="E47" s="375"/>
      <c r="F47" s="374"/>
      <c r="G47" s="374"/>
      <c r="H47" s="374"/>
      <c r="I47" s="374"/>
      <c r="J47" s="374"/>
      <c r="K47" s="374"/>
      <c r="L47" s="374"/>
      <c r="M47" s="374"/>
      <c r="N47" s="374"/>
      <c r="O47" s="374"/>
      <c r="P47" s="374"/>
      <c r="Q47" s="374"/>
      <c r="R47" s="374"/>
      <c r="S47" s="374"/>
      <c r="T47" s="374"/>
      <c r="U47" s="374"/>
      <c r="V47" s="374"/>
      <c r="W47" s="374"/>
      <c r="X47" s="374"/>
    </row>
    <row r="48" spans="1:24" ht="72.75" customHeight="1" x14ac:dyDescent="0.25">
      <c r="A48" s="373"/>
      <c r="B48" s="374"/>
      <c r="C48" s="374"/>
      <c r="D48" s="374"/>
      <c r="E48" s="375"/>
      <c r="F48" s="374"/>
      <c r="G48" s="374"/>
      <c r="H48" s="374"/>
      <c r="I48" s="374"/>
      <c r="J48" s="374"/>
      <c r="K48" s="374"/>
      <c r="L48" s="374"/>
      <c r="M48" s="374"/>
      <c r="N48" s="374"/>
      <c r="O48" s="374"/>
      <c r="P48" s="374"/>
      <c r="Q48" s="374"/>
      <c r="R48" s="374"/>
      <c r="S48" s="374"/>
      <c r="T48" s="374"/>
      <c r="U48" s="374"/>
      <c r="V48" s="374"/>
      <c r="W48" s="374"/>
      <c r="X48" s="374"/>
    </row>
    <row r="49" spans="1:24" ht="73.5" customHeight="1" x14ac:dyDescent="0.25">
      <c r="A49" s="373"/>
      <c r="B49" s="374"/>
      <c r="C49" s="374"/>
      <c r="D49" s="374"/>
      <c r="E49" s="375"/>
      <c r="F49" s="374"/>
      <c r="G49" s="374"/>
      <c r="H49" s="374"/>
      <c r="I49" s="374"/>
      <c r="J49" s="374"/>
      <c r="K49" s="374"/>
      <c r="L49" s="374"/>
      <c r="M49" s="374"/>
      <c r="N49" s="374"/>
      <c r="O49" s="374"/>
      <c r="P49" s="374"/>
      <c r="Q49" s="374"/>
      <c r="R49" s="374"/>
      <c r="S49" s="374"/>
      <c r="T49" s="374"/>
      <c r="U49" s="374"/>
      <c r="V49" s="374"/>
      <c r="W49" s="374"/>
      <c r="X49" s="374"/>
    </row>
    <row r="50" spans="1:24" ht="87.75" customHeight="1" x14ac:dyDescent="0.25">
      <c r="A50" s="373"/>
      <c r="B50" s="374"/>
      <c r="C50" s="374"/>
      <c r="D50" s="374"/>
      <c r="E50" s="375"/>
      <c r="F50" s="374"/>
      <c r="G50" s="374"/>
      <c r="H50" s="374"/>
      <c r="I50" s="374"/>
      <c r="J50" s="374"/>
      <c r="K50" s="374"/>
      <c r="L50" s="374"/>
      <c r="M50" s="374"/>
      <c r="N50" s="374"/>
      <c r="O50" s="374"/>
      <c r="P50" s="374"/>
      <c r="Q50" s="374"/>
      <c r="R50" s="374"/>
      <c r="S50" s="374"/>
      <c r="T50" s="374"/>
      <c r="U50" s="374"/>
      <c r="V50" s="374"/>
      <c r="W50" s="374"/>
      <c r="X50" s="374"/>
    </row>
    <row r="51" spans="1:24" ht="87.75" customHeight="1" x14ac:dyDescent="0.25">
      <c r="A51" s="373"/>
      <c r="B51" s="374"/>
      <c r="C51" s="374"/>
      <c r="D51" s="374"/>
      <c r="E51" s="375"/>
      <c r="F51" s="374"/>
      <c r="G51" s="374"/>
      <c r="H51" s="374"/>
      <c r="I51" s="374"/>
      <c r="J51" s="374"/>
      <c r="K51" s="374"/>
      <c r="L51" s="374"/>
      <c r="M51" s="374"/>
      <c r="N51" s="374"/>
      <c r="O51" s="374"/>
      <c r="P51" s="374"/>
      <c r="Q51" s="374"/>
      <c r="R51" s="374"/>
      <c r="S51" s="374"/>
      <c r="T51" s="374"/>
      <c r="U51" s="374"/>
      <c r="V51" s="374"/>
      <c r="W51" s="374"/>
      <c r="X51" s="374"/>
    </row>
    <row r="52" spans="1:24" ht="66" customHeight="1" x14ac:dyDescent="0.25">
      <c r="A52" s="373"/>
      <c r="B52" s="374"/>
      <c r="C52" s="374"/>
      <c r="D52" s="374"/>
      <c r="E52" s="375"/>
      <c r="F52" s="374"/>
      <c r="G52" s="374"/>
      <c r="H52" s="374"/>
      <c r="I52" s="374"/>
      <c r="J52" s="374"/>
      <c r="K52" s="374"/>
      <c r="L52" s="374"/>
      <c r="M52" s="374"/>
      <c r="N52" s="374"/>
      <c r="O52" s="374"/>
      <c r="P52" s="374"/>
      <c r="Q52" s="374"/>
      <c r="R52" s="374"/>
      <c r="S52" s="374"/>
      <c r="T52" s="374"/>
      <c r="U52" s="374"/>
      <c r="V52" s="374"/>
      <c r="W52" s="374"/>
      <c r="X52" s="374"/>
    </row>
    <row r="53" spans="1:24" ht="87.75" customHeight="1" x14ac:dyDescent="0.25">
      <c r="A53" s="373"/>
      <c r="B53" s="374"/>
      <c r="C53" s="374"/>
      <c r="D53" s="374"/>
      <c r="E53" s="375"/>
      <c r="F53" s="374"/>
      <c r="G53" s="374"/>
      <c r="H53" s="374"/>
      <c r="I53" s="374"/>
      <c r="J53" s="374"/>
      <c r="K53" s="374"/>
      <c r="L53" s="374"/>
      <c r="M53" s="374"/>
      <c r="N53" s="374"/>
      <c r="O53" s="374"/>
      <c r="P53" s="374"/>
      <c r="Q53" s="374"/>
      <c r="R53" s="374"/>
      <c r="S53" s="374"/>
      <c r="T53" s="374"/>
      <c r="U53" s="374"/>
      <c r="V53" s="374"/>
      <c r="W53" s="374"/>
      <c r="X53" s="374"/>
    </row>
    <row r="54" spans="1:24" ht="87.75" customHeight="1" x14ac:dyDescent="0.25">
      <c r="A54" s="373"/>
      <c r="B54" s="374"/>
      <c r="C54" s="374"/>
      <c r="D54" s="374"/>
      <c r="E54" s="375"/>
      <c r="F54" s="374"/>
      <c r="G54" s="374"/>
      <c r="H54" s="374"/>
      <c r="I54" s="374"/>
      <c r="J54" s="374"/>
      <c r="K54" s="374"/>
      <c r="L54" s="374"/>
      <c r="M54" s="374"/>
      <c r="N54" s="374"/>
      <c r="O54" s="374"/>
      <c r="P54" s="374"/>
      <c r="Q54" s="374"/>
      <c r="R54" s="374"/>
      <c r="S54" s="374"/>
      <c r="T54" s="374"/>
      <c r="U54" s="374"/>
      <c r="V54" s="374"/>
      <c r="W54" s="374"/>
      <c r="X54" s="374"/>
    </row>
    <row r="55" spans="1:24" ht="72" customHeight="1" x14ac:dyDescent="0.25">
      <c r="A55" s="373"/>
      <c r="B55" s="374"/>
      <c r="C55" s="374"/>
      <c r="D55" s="374"/>
      <c r="E55" s="375"/>
      <c r="F55" s="374"/>
      <c r="G55" s="374"/>
      <c r="H55" s="374"/>
      <c r="I55" s="374"/>
      <c r="J55" s="374"/>
      <c r="K55" s="374"/>
      <c r="L55" s="374"/>
      <c r="M55" s="374"/>
      <c r="N55" s="374"/>
      <c r="O55" s="374"/>
      <c r="P55" s="374"/>
      <c r="Q55" s="374"/>
      <c r="R55" s="374"/>
      <c r="S55" s="374"/>
      <c r="T55" s="374"/>
      <c r="U55" s="374"/>
      <c r="V55" s="374"/>
      <c r="W55" s="374"/>
      <c r="X55" s="374"/>
    </row>
    <row r="56" spans="1:24" ht="66" customHeight="1" x14ac:dyDescent="0.25">
      <c r="A56" s="373"/>
      <c r="B56" s="374"/>
      <c r="C56" s="374"/>
      <c r="D56" s="374"/>
      <c r="E56" s="375"/>
      <c r="F56" s="374"/>
      <c r="G56" s="374"/>
      <c r="H56" s="374"/>
      <c r="I56" s="374"/>
      <c r="J56" s="374"/>
      <c r="K56" s="374"/>
      <c r="L56" s="374"/>
      <c r="M56" s="374"/>
      <c r="N56" s="374"/>
      <c r="O56" s="374"/>
      <c r="P56" s="374"/>
      <c r="Q56" s="374"/>
      <c r="R56" s="374"/>
      <c r="S56" s="374"/>
      <c r="T56" s="374"/>
      <c r="U56" s="374"/>
      <c r="V56" s="374"/>
      <c r="W56" s="374"/>
      <c r="X56" s="374"/>
    </row>
    <row r="57" spans="1:24" ht="87.75" customHeight="1" x14ac:dyDescent="0.25">
      <c r="A57" s="373"/>
      <c r="B57" s="374"/>
      <c r="C57" s="374"/>
      <c r="D57" s="374"/>
      <c r="E57" s="375"/>
      <c r="F57" s="374"/>
      <c r="G57" s="374"/>
      <c r="H57" s="374"/>
      <c r="I57" s="374"/>
      <c r="J57" s="374"/>
      <c r="K57" s="374"/>
      <c r="L57" s="374"/>
      <c r="M57" s="374"/>
      <c r="N57" s="374"/>
      <c r="O57" s="374"/>
      <c r="P57" s="374"/>
      <c r="Q57" s="374"/>
      <c r="R57" s="374"/>
      <c r="S57" s="374"/>
      <c r="T57" s="374"/>
      <c r="U57" s="374"/>
      <c r="V57" s="374"/>
      <c r="W57" s="374"/>
      <c r="X57" s="374"/>
    </row>
    <row r="58" spans="1:24" ht="87.75" customHeight="1" x14ac:dyDescent="0.25">
      <c r="A58" s="373"/>
      <c r="B58" s="374"/>
      <c r="C58" s="374"/>
      <c r="D58" s="374"/>
      <c r="E58" s="375"/>
      <c r="F58" s="374"/>
      <c r="G58" s="374"/>
      <c r="H58" s="374"/>
      <c r="I58" s="374"/>
      <c r="J58" s="374"/>
      <c r="K58" s="374"/>
      <c r="L58" s="374"/>
      <c r="M58" s="374"/>
      <c r="N58" s="374"/>
      <c r="O58" s="374"/>
      <c r="P58" s="374"/>
      <c r="Q58" s="374"/>
      <c r="R58" s="374"/>
      <c r="S58" s="374"/>
      <c r="T58" s="374"/>
      <c r="U58" s="374"/>
      <c r="V58" s="374"/>
      <c r="W58" s="374"/>
      <c r="X58" s="374"/>
    </row>
    <row r="59" spans="1:24" ht="72.75" customHeight="1" x14ac:dyDescent="0.25">
      <c r="A59" s="373"/>
      <c r="B59" s="374"/>
      <c r="C59" s="374"/>
      <c r="D59" s="374"/>
      <c r="E59" s="375"/>
      <c r="F59" s="374"/>
      <c r="G59" s="374"/>
      <c r="H59" s="374"/>
      <c r="I59" s="374"/>
      <c r="J59" s="374"/>
      <c r="K59" s="374"/>
      <c r="L59" s="374"/>
      <c r="M59" s="374"/>
      <c r="N59" s="374"/>
      <c r="O59" s="374"/>
      <c r="P59" s="374"/>
      <c r="Q59" s="374"/>
      <c r="R59" s="374"/>
      <c r="S59" s="374"/>
      <c r="T59" s="374"/>
      <c r="U59" s="374"/>
      <c r="V59" s="374"/>
      <c r="W59" s="374"/>
      <c r="X59" s="374"/>
    </row>
    <row r="60" spans="1:24" ht="15.75" x14ac:dyDescent="0.25">
      <c r="A60" s="373"/>
      <c r="B60" s="374"/>
      <c r="C60" s="374"/>
      <c r="D60" s="374"/>
      <c r="E60" s="375"/>
      <c r="F60" s="374"/>
      <c r="G60" s="374"/>
      <c r="H60" s="374"/>
      <c r="I60" s="374"/>
      <c r="J60" s="374"/>
      <c r="K60" s="374"/>
      <c r="L60" s="374"/>
      <c r="M60" s="374"/>
      <c r="N60" s="374"/>
      <c r="O60" s="374"/>
      <c r="P60" s="374"/>
      <c r="Q60" s="374"/>
      <c r="R60" s="374"/>
      <c r="S60" s="374"/>
      <c r="T60" s="374"/>
      <c r="U60" s="374"/>
      <c r="V60" s="374"/>
      <c r="W60" s="374"/>
      <c r="X60" s="374"/>
    </row>
    <row r="76" spans="1:5" ht="117.75" customHeight="1" x14ac:dyDescent="0.25">
      <c r="A76" s="356"/>
      <c r="E76" s="356"/>
    </row>
    <row r="77" spans="1:5" ht="117.75" customHeight="1" x14ac:dyDescent="0.25">
      <c r="A77" s="356"/>
      <c r="E77" s="356"/>
    </row>
    <row r="78" spans="1:5" ht="117.75" customHeight="1" x14ac:dyDescent="0.25">
      <c r="A78" s="356"/>
      <c r="E78" s="356"/>
    </row>
    <row r="79" spans="1:5" ht="117.75" customHeight="1" x14ac:dyDescent="0.25">
      <c r="A79" s="356"/>
      <c r="E79" s="356"/>
    </row>
    <row r="80" spans="1:5" ht="82.5" customHeight="1" x14ac:dyDescent="0.25">
      <c r="A80" s="356"/>
      <c r="E80" s="356"/>
    </row>
    <row r="81" spans="1:5" ht="117.75" customHeight="1" x14ac:dyDescent="0.25">
      <c r="A81" s="356"/>
      <c r="E81" s="356"/>
    </row>
    <row r="82" spans="1:5" ht="84" customHeight="1" x14ac:dyDescent="0.25">
      <c r="A82" s="356"/>
      <c r="E82" s="356"/>
    </row>
    <row r="83" spans="1:5" ht="84" customHeight="1" x14ac:dyDescent="0.25">
      <c r="A83" s="356"/>
      <c r="E83" s="356"/>
    </row>
    <row r="84" spans="1:5" ht="57.75" customHeight="1" x14ac:dyDescent="0.25">
      <c r="A84" s="356"/>
      <c r="E84" s="356"/>
    </row>
    <row r="85" spans="1:5" ht="58.5" customHeight="1" x14ac:dyDescent="0.25">
      <c r="A85" s="356"/>
      <c r="E85" s="356"/>
    </row>
    <row r="86" spans="1:5" ht="44.25" customHeight="1" x14ac:dyDescent="0.25">
      <c r="A86" s="356"/>
      <c r="E86" s="356"/>
    </row>
    <row r="87" spans="1:5" ht="84" customHeight="1" x14ac:dyDescent="0.25">
      <c r="A87" s="356"/>
      <c r="E87" s="356"/>
    </row>
    <row r="88" spans="1:5" ht="51" customHeight="1" x14ac:dyDescent="0.25">
      <c r="A88" s="356"/>
      <c r="E88" s="356"/>
    </row>
    <row r="89" spans="1:5" ht="56.25" customHeight="1" x14ac:dyDescent="0.25">
      <c r="A89" s="356"/>
      <c r="E89" s="356"/>
    </row>
    <row r="90" spans="1:5" ht="84" customHeight="1" x14ac:dyDescent="0.25">
      <c r="A90" s="356"/>
      <c r="E90" s="356"/>
    </row>
    <row r="91" spans="1:5" ht="84" customHeight="1" x14ac:dyDescent="0.25">
      <c r="A91" s="356"/>
      <c r="E91" s="356"/>
    </row>
    <row r="92" spans="1:5" ht="56.25" customHeight="1" x14ac:dyDescent="0.25">
      <c r="A92" s="356"/>
      <c r="E92" s="356"/>
    </row>
    <row r="93" spans="1:5" ht="58.5" customHeight="1" x14ac:dyDescent="0.25">
      <c r="A93" s="356"/>
      <c r="E93" s="356"/>
    </row>
    <row r="94" spans="1:5" ht="55.5" customHeight="1" x14ac:dyDescent="0.25">
      <c r="A94" s="356"/>
      <c r="E94" s="356"/>
    </row>
    <row r="95" spans="1:5" ht="84" customHeight="1" x14ac:dyDescent="0.25">
      <c r="A95" s="356"/>
      <c r="E95" s="356"/>
    </row>
    <row r="96" spans="1:5" ht="136.5" customHeight="1" x14ac:dyDescent="0.25">
      <c r="A96" s="356"/>
      <c r="E96" s="356"/>
    </row>
    <row r="97" spans="1:5" ht="136.5" customHeight="1" x14ac:dyDescent="0.25">
      <c r="A97" s="356"/>
      <c r="E97" s="356"/>
    </row>
    <row r="98" spans="1:5" ht="136.5" customHeight="1" x14ac:dyDescent="0.25">
      <c r="A98" s="356"/>
      <c r="E98" s="356"/>
    </row>
    <row r="99" spans="1:5" ht="136.5" customHeight="1" x14ac:dyDescent="0.25">
      <c r="A99" s="356"/>
      <c r="E99" s="356"/>
    </row>
    <row r="100" spans="1:5" ht="136.5" customHeight="1" x14ac:dyDescent="0.25">
      <c r="A100" s="356"/>
      <c r="E100" s="356"/>
    </row>
    <row r="101" spans="1:5" ht="116.25" customHeight="1" x14ac:dyDescent="0.25">
      <c r="A101" s="356"/>
      <c r="E101" s="356"/>
    </row>
    <row r="102" spans="1:5" ht="88.5" customHeight="1" x14ac:dyDescent="0.25">
      <c r="A102" s="356"/>
      <c r="E102" s="356"/>
    </row>
    <row r="103" spans="1:5" ht="116.25" customHeight="1" x14ac:dyDescent="0.25">
      <c r="A103" s="356"/>
      <c r="E103" s="356"/>
    </row>
    <row r="104" spans="1:5" ht="116.25" customHeight="1" x14ac:dyDescent="0.25">
      <c r="A104" s="356"/>
      <c r="E104" s="356"/>
    </row>
    <row r="105" spans="1:5" ht="116.25" customHeight="1" x14ac:dyDescent="0.25">
      <c r="A105" s="356"/>
      <c r="E105" s="356"/>
    </row>
    <row r="106" spans="1:5" ht="116.25" customHeight="1" x14ac:dyDescent="0.25">
      <c r="A106" s="356"/>
      <c r="E106" s="356"/>
    </row>
    <row r="107" spans="1:5" ht="116.25" customHeight="1" x14ac:dyDescent="0.25">
      <c r="A107" s="356"/>
      <c r="E107" s="356"/>
    </row>
    <row r="108" spans="1:5" ht="116.25" customHeight="1" x14ac:dyDescent="0.25">
      <c r="A108" s="356"/>
      <c r="E108" s="356"/>
    </row>
    <row r="109" spans="1:5" ht="116.25" customHeight="1" x14ac:dyDescent="0.25">
      <c r="A109" s="356"/>
      <c r="E109" s="356"/>
    </row>
    <row r="110" spans="1:5" ht="116.25" customHeight="1" x14ac:dyDescent="0.25">
      <c r="A110" s="356"/>
      <c r="E110" s="356"/>
    </row>
    <row r="111" spans="1:5" ht="116.25" customHeight="1" x14ac:dyDescent="0.25">
      <c r="A111" s="356"/>
      <c r="E111" s="356"/>
    </row>
    <row r="112" spans="1:5" ht="37.5" customHeight="1" x14ac:dyDescent="0.25">
      <c r="A112" s="356"/>
      <c r="E112" s="356"/>
    </row>
    <row r="113" spans="1:5" x14ac:dyDescent="0.25">
      <c r="A113" s="356"/>
      <c r="E113" s="356"/>
    </row>
    <row r="114" spans="1:5" x14ac:dyDescent="0.25">
      <c r="A114" s="356"/>
      <c r="E114" s="356"/>
    </row>
    <row r="115" spans="1:5" x14ac:dyDescent="0.25">
      <c r="A115" s="356"/>
      <c r="E115" s="356"/>
    </row>
    <row r="116" spans="1:5" x14ac:dyDescent="0.25">
      <c r="A116" s="356"/>
      <c r="E116" s="356"/>
    </row>
    <row r="117" spans="1:5" x14ac:dyDescent="0.25">
      <c r="A117" s="356"/>
      <c r="E117" s="356"/>
    </row>
    <row r="118" spans="1:5" x14ac:dyDescent="0.25">
      <c r="A118" s="356"/>
      <c r="E118" s="356"/>
    </row>
    <row r="119" spans="1:5" x14ac:dyDescent="0.25">
      <c r="A119" s="356"/>
      <c r="E119" s="356"/>
    </row>
    <row r="120" spans="1:5" x14ac:dyDescent="0.25">
      <c r="A120" s="356"/>
      <c r="E120" s="356"/>
    </row>
    <row r="121" spans="1:5" x14ac:dyDescent="0.25">
      <c r="A121" s="356"/>
      <c r="E121" s="356"/>
    </row>
    <row r="122" spans="1:5" x14ac:dyDescent="0.25">
      <c r="A122" s="356"/>
      <c r="E122" s="356"/>
    </row>
    <row r="123" spans="1:5" x14ac:dyDescent="0.25">
      <c r="A123" s="356"/>
      <c r="E123" s="356"/>
    </row>
    <row r="124" spans="1:5" x14ac:dyDescent="0.25">
      <c r="A124" s="356"/>
      <c r="E124" s="356"/>
    </row>
    <row r="125" spans="1:5" x14ac:dyDescent="0.25">
      <c r="A125" s="356"/>
      <c r="E125" s="356"/>
    </row>
    <row r="126" spans="1:5" x14ac:dyDescent="0.25">
      <c r="A126" s="356"/>
      <c r="E126" s="356"/>
    </row>
    <row r="127" spans="1:5" x14ac:dyDescent="0.25">
      <c r="A127" s="356"/>
      <c r="E127" s="356"/>
    </row>
    <row r="128" spans="1:5" x14ac:dyDescent="0.25">
      <c r="A128" s="356"/>
      <c r="E128" s="356"/>
    </row>
    <row r="129" spans="1:5" x14ac:dyDescent="0.25">
      <c r="A129" s="356"/>
      <c r="E129" s="356"/>
    </row>
    <row r="130" spans="1:5" x14ac:dyDescent="0.25">
      <c r="A130" s="356"/>
      <c r="E130" s="356"/>
    </row>
    <row r="131" spans="1:5" x14ac:dyDescent="0.25">
      <c r="A131" s="356"/>
      <c r="E131" s="356"/>
    </row>
    <row r="132" spans="1:5" x14ac:dyDescent="0.25">
      <c r="A132" s="356"/>
      <c r="E132" s="356"/>
    </row>
    <row r="133" spans="1:5" x14ac:dyDescent="0.25">
      <c r="A133" s="356"/>
      <c r="E133" s="356"/>
    </row>
    <row r="134" spans="1:5" x14ac:dyDescent="0.25">
      <c r="A134" s="356"/>
      <c r="E134" s="356"/>
    </row>
    <row r="135" spans="1:5" x14ac:dyDescent="0.25">
      <c r="A135" s="356"/>
      <c r="E135" s="356"/>
    </row>
    <row r="136" spans="1:5" x14ac:dyDescent="0.25">
      <c r="A136" s="356"/>
      <c r="E136" s="356"/>
    </row>
    <row r="137" spans="1:5" x14ac:dyDescent="0.25">
      <c r="A137" s="356"/>
      <c r="E137" s="356"/>
    </row>
    <row r="138" spans="1:5" x14ac:dyDescent="0.25">
      <c r="A138" s="356"/>
      <c r="E138" s="356"/>
    </row>
    <row r="139" spans="1:5" x14ac:dyDescent="0.25">
      <c r="A139" s="356"/>
      <c r="E139" s="356"/>
    </row>
    <row r="140" spans="1:5" x14ac:dyDescent="0.25">
      <c r="A140" s="356"/>
      <c r="E140" s="356"/>
    </row>
    <row r="141" spans="1:5" x14ac:dyDescent="0.25">
      <c r="A141" s="356"/>
      <c r="E141" s="356"/>
    </row>
    <row r="142" spans="1:5" x14ac:dyDescent="0.25">
      <c r="A142" s="356"/>
      <c r="E142" s="356"/>
    </row>
    <row r="143" spans="1:5" x14ac:dyDescent="0.25">
      <c r="A143" s="356"/>
      <c r="E143" s="356"/>
    </row>
    <row r="144" spans="1:5" x14ac:dyDescent="0.25">
      <c r="A144" s="356"/>
      <c r="E144" s="356"/>
    </row>
  </sheetData>
  <mergeCells count="24">
    <mergeCell ref="J5:K5"/>
    <mergeCell ref="L5:M5"/>
    <mergeCell ref="N5:O5"/>
    <mergeCell ref="X4:X6"/>
    <mergeCell ref="H4:O4"/>
    <mergeCell ref="V4:V6"/>
    <mergeCell ref="W4:W6"/>
    <mergeCell ref="P4:Q5"/>
    <mergeCell ref="R4:S5"/>
    <mergeCell ref="T4:T6"/>
    <mergeCell ref="U4:U6"/>
    <mergeCell ref="H5:I5"/>
    <mergeCell ref="E4:E6"/>
    <mergeCell ref="A4:A6"/>
    <mergeCell ref="D4:D6"/>
    <mergeCell ref="F4:F6"/>
    <mergeCell ref="B4:B6"/>
    <mergeCell ref="A7:A21"/>
    <mergeCell ref="B11:B15"/>
    <mergeCell ref="C4:C6"/>
    <mergeCell ref="C20:C21"/>
    <mergeCell ref="B20:B21"/>
    <mergeCell ref="B18:B19"/>
    <mergeCell ref="C18:C19"/>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K15" activePane="bottomRight" state="frozen"/>
      <selection sqref="A1:V1"/>
      <selection pane="topRight" sqref="A1:V1"/>
      <selection pane="bottomLeft" sqref="A1:V1"/>
      <selection pane="bottomRight" activeCell="E10" sqref="E10"/>
    </sheetView>
  </sheetViews>
  <sheetFormatPr baseColWidth="10" defaultColWidth="11.42578125" defaultRowHeight="12.75" x14ac:dyDescent="0.25"/>
  <cols>
    <col min="1" max="2" width="21.7109375" style="378" customWidth="1"/>
    <col min="3" max="4" width="27.42578125" style="378" customWidth="1"/>
    <col min="5" max="5" width="27.42578125" style="377" customWidth="1"/>
    <col min="6" max="6" width="27.42578125" style="378" customWidth="1"/>
    <col min="7" max="7" width="15.28515625" style="378" customWidth="1"/>
    <col min="8" max="8" width="16" style="378" customWidth="1"/>
    <col min="9" max="9" width="15.28515625" style="378" customWidth="1"/>
    <col min="10" max="10" width="18.5703125" style="378" customWidth="1"/>
    <col min="11" max="11" width="15.28515625" style="378" customWidth="1"/>
    <col min="12" max="12" width="15.85546875" style="378" customWidth="1"/>
    <col min="13" max="13" width="15.28515625" style="378" customWidth="1"/>
    <col min="14" max="14" width="15" style="378" customWidth="1"/>
    <col min="15" max="15" width="15.28515625" style="378" customWidth="1"/>
    <col min="16" max="16" width="17" style="378" bestFit="1" customWidth="1"/>
    <col min="17" max="18" width="11.42578125" style="378"/>
    <col min="19" max="20" width="14.28515625" style="378" customWidth="1"/>
    <col min="21" max="22" width="14.28515625" style="376" customWidth="1"/>
    <col min="23" max="23" width="17" style="378" customWidth="1"/>
    <col min="24" max="16384" width="11.42578125" style="378"/>
  </cols>
  <sheetData>
    <row r="1" spans="1:29" ht="18.75" customHeight="1" x14ac:dyDescent="0.25">
      <c r="E1" s="455"/>
      <c r="G1" s="442" t="s">
        <v>96</v>
      </c>
      <c r="I1" s="442"/>
      <c r="J1" s="442"/>
      <c r="K1" s="442"/>
      <c r="L1" s="442"/>
      <c r="M1" s="442"/>
      <c r="N1" s="442"/>
      <c r="O1" s="442"/>
      <c r="P1" s="442"/>
      <c r="Q1" s="442"/>
      <c r="R1" s="442"/>
      <c r="S1" s="442"/>
      <c r="T1" s="442"/>
      <c r="U1" s="442"/>
      <c r="V1" s="442"/>
      <c r="W1" s="442"/>
      <c r="X1" s="442"/>
      <c r="Y1" s="442"/>
      <c r="Z1" s="442"/>
      <c r="AA1" s="442"/>
      <c r="AB1" s="442"/>
      <c r="AC1" s="442"/>
    </row>
    <row r="2" spans="1:29" ht="22.5" customHeight="1" x14ac:dyDescent="0.25">
      <c r="A2" s="404" t="s">
        <v>1731</v>
      </c>
      <c r="B2" s="404"/>
      <c r="C2" s="404"/>
      <c r="D2" s="404"/>
      <c r="E2" s="348"/>
      <c r="F2" s="404"/>
      <c r="G2" s="404"/>
      <c r="H2" s="404"/>
      <c r="I2" s="404"/>
      <c r="J2" s="404"/>
      <c r="K2" s="404"/>
      <c r="L2" s="404"/>
      <c r="M2" s="404"/>
      <c r="N2" s="404"/>
      <c r="O2" s="404"/>
      <c r="P2" s="404"/>
      <c r="Q2" s="404"/>
      <c r="R2" s="404"/>
      <c r="S2" s="404"/>
      <c r="T2" s="404"/>
      <c r="U2" s="404"/>
      <c r="V2" s="404"/>
      <c r="W2" s="404"/>
    </row>
    <row r="3" spans="1:29" s="66" customFormat="1" ht="23.25" customHeight="1" x14ac:dyDescent="0.25">
      <c r="A3" s="669" t="s">
        <v>102</v>
      </c>
      <c r="B3" s="670" t="s">
        <v>121</v>
      </c>
      <c r="C3" s="668" t="s">
        <v>90</v>
      </c>
      <c r="D3" s="668" t="s">
        <v>91</v>
      </c>
      <c r="E3" s="652" t="s">
        <v>480</v>
      </c>
      <c r="F3" s="668" t="s">
        <v>92</v>
      </c>
      <c r="G3" s="669" t="s">
        <v>106</v>
      </c>
      <c r="H3" s="669"/>
      <c r="I3" s="669"/>
      <c r="J3" s="669"/>
      <c r="K3" s="669"/>
      <c r="L3" s="669"/>
      <c r="M3" s="669"/>
      <c r="N3" s="669"/>
      <c r="O3" s="668" t="s">
        <v>107</v>
      </c>
      <c r="P3" s="668"/>
      <c r="Q3" s="669" t="s">
        <v>108</v>
      </c>
      <c r="R3" s="669"/>
      <c r="S3" s="669" t="s">
        <v>109</v>
      </c>
      <c r="T3" s="669" t="s">
        <v>110</v>
      </c>
      <c r="U3" s="670" t="s">
        <v>118</v>
      </c>
      <c r="V3" s="670" t="s">
        <v>117</v>
      </c>
      <c r="W3" s="665" t="s">
        <v>93</v>
      </c>
    </row>
    <row r="4" spans="1:29" s="66" customFormat="1" ht="15" customHeight="1" x14ac:dyDescent="0.25">
      <c r="A4" s="669"/>
      <c r="B4" s="671"/>
      <c r="C4" s="668"/>
      <c r="D4" s="668"/>
      <c r="E4" s="653"/>
      <c r="F4" s="668"/>
      <c r="G4" s="669" t="s">
        <v>111</v>
      </c>
      <c r="H4" s="669"/>
      <c r="I4" s="669" t="s">
        <v>112</v>
      </c>
      <c r="J4" s="669"/>
      <c r="K4" s="669" t="s">
        <v>113</v>
      </c>
      <c r="L4" s="669"/>
      <c r="M4" s="669" t="s">
        <v>114</v>
      </c>
      <c r="N4" s="669"/>
      <c r="O4" s="668"/>
      <c r="P4" s="668"/>
      <c r="Q4" s="669"/>
      <c r="R4" s="669"/>
      <c r="S4" s="669"/>
      <c r="T4" s="669"/>
      <c r="U4" s="671"/>
      <c r="V4" s="671"/>
      <c r="W4" s="666"/>
    </row>
    <row r="5" spans="1:29" s="66" customFormat="1" ht="24" customHeight="1" x14ac:dyDescent="0.25">
      <c r="A5" s="669"/>
      <c r="B5" s="672"/>
      <c r="C5" s="668"/>
      <c r="D5" s="668"/>
      <c r="E5" s="654"/>
      <c r="F5" s="668"/>
      <c r="G5" s="290" t="s">
        <v>115</v>
      </c>
      <c r="H5" s="290" t="s">
        <v>12</v>
      </c>
      <c r="I5" s="290" t="s">
        <v>115</v>
      </c>
      <c r="J5" s="290" t="s">
        <v>12</v>
      </c>
      <c r="K5" s="290" t="s">
        <v>115</v>
      </c>
      <c r="L5" s="290" t="s">
        <v>12</v>
      </c>
      <c r="M5" s="290" t="s">
        <v>115</v>
      </c>
      <c r="N5" s="290" t="s">
        <v>12</v>
      </c>
      <c r="O5" s="290" t="s">
        <v>115</v>
      </c>
      <c r="P5" s="290" t="s">
        <v>12</v>
      </c>
      <c r="Q5" s="290" t="s">
        <v>116</v>
      </c>
      <c r="R5" s="290" t="s">
        <v>87</v>
      </c>
      <c r="S5" s="669"/>
      <c r="T5" s="669"/>
      <c r="U5" s="672"/>
      <c r="V5" s="672"/>
      <c r="W5" s="667"/>
    </row>
    <row r="6" spans="1:29" ht="15.75" customHeight="1" x14ac:dyDescent="0.25">
      <c r="A6" s="473"/>
      <c r="B6" s="474"/>
      <c r="C6" s="474"/>
      <c r="D6" s="474"/>
      <c r="E6" s="474"/>
      <c r="F6" s="474"/>
      <c r="G6" s="474"/>
      <c r="H6" s="474"/>
      <c r="I6" s="473" t="s">
        <v>119</v>
      </c>
      <c r="J6" s="474"/>
      <c r="K6" s="474"/>
      <c r="L6" s="474"/>
      <c r="M6" s="474"/>
      <c r="N6" s="474"/>
      <c r="O6" s="474"/>
      <c r="P6" s="474"/>
      <c r="Q6" s="474"/>
      <c r="R6" s="474"/>
      <c r="S6" s="474"/>
      <c r="T6" s="474"/>
      <c r="U6" s="474"/>
      <c r="V6" s="474"/>
      <c r="W6" s="475"/>
    </row>
    <row r="7" spans="1:29" ht="161.25" customHeight="1" x14ac:dyDescent="0.25">
      <c r="A7" s="673" t="s">
        <v>1728</v>
      </c>
      <c r="B7" s="673" t="s">
        <v>601</v>
      </c>
      <c r="C7" s="379" t="s">
        <v>602</v>
      </c>
      <c r="D7" s="380" t="s">
        <v>603</v>
      </c>
      <c r="E7" s="365" t="s">
        <v>1763</v>
      </c>
      <c r="F7" s="379" t="s">
        <v>604</v>
      </c>
      <c r="G7" s="381"/>
      <c r="H7" s="382"/>
      <c r="I7" s="382"/>
      <c r="J7" s="382"/>
      <c r="K7" s="382"/>
      <c r="L7" s="382"/>
      <c r="M7" s="382"/>
      <c r="N7" s="382"/>
      <c r="O7" s="382"/>
      <c r="P7" s="289"/>
      <c r="Q7" s="383"/>
      <c r="R7" s="383"/>
      <c r="S7" s="384"/>
      <c r="T7" s="384"/>
      <c r="U7" s="385"/>
      <c r="V7" s="385"/>
      <c r="W7" s="380"/>
    </row>
    <row r="8" spans="1:29" ht="137.25" customHeight="1" x14ac:dyDescent="0.25">
      <c r="A8" s="674"/>
      <c r="B8" s="675"/>
      <c r="C8" s="379" t="s">
        <v>605</v>
      </c>
      <c r="D8" s="380"/>
      <c r="E8" s="365"/>
      <c r="F8" s="379"/>
      <c r="G8" s="381"/>
      <c r="H8" s="382"/>
      <c r="I8" s="382"/>
      <c r="J8" s="382"/>
      <c r="K8" s="382"/>
      <c r="L8" s="382"/>
      <c r="M8" s="382"/>
      <c r="N8" s="382"/>
      <c r="O8" s="382"/>
      <c r="P8" s="289"/>
      <c r="Q8" s="383"/>
      <c r="R8" s="383"/>
      <c r="S8" s="384"/>
      <c r="T8" s="384"/>
      <c r="U8" s="385"/>
      <c r="V8" s="385"/>
      <c r="W8" s="380"/>
    </row>
    <row r="9" spans="1:29" ht="113.25" customHeight="1" x14ac:dyDescent="0.25">
      <c r="A9" s="674"/>
      <c r="B9" s="663" t="s">
        <v>606</v>
      </c>
      <c r="C9" s="379" t="s">
        <v>131</v>
      </c>
      <c r="D9" s="380" t="s">
        <v>132</v>
      </c>
      <c r="E9" s="365"/>
      <c r="F9" s="379" t="s">
        <v>607</v>
      </c>
      <c r="G9" s="386"/>
      <c r="H9" s="387"/>
      <c r="I9" s="388"/>
      <c r="J9" s="387"/>
      <c r="K9" s="388"/>
      <c r="L9" s="387"/>
      <c r="M9" s="388"/>
      <c r="N9" s="387"/>
      <c r="O9" s="389"/>
      <c r="P9" s="314"/>
      <c r="Q9" s="389"/>
      <c r="R9" s="389"/>
      <c r="S9" s="390"/>
      <c r="T9" s="391"/>
      <c r="U9" s="380"/>
      <c r="V9" s="380"/>
      <c r="W9" s="380"/>
    </row>
    <row r="10" spans="1:29" ht="89.25" customHeight="1" x14ac:dyDescent="0.25">
      <c r="A10" s="674"/>
      <c r="B10" s="676"/>
      <c r="C10" s="379" t="s">
        <v>608</v>
      </c>
      <c r="D10" s="380" t="s">
        <v>609</v>
      </c>
      <c r="E10" s="365"/>
      <c r="F10" s="379" t="s">
        <v>610</v>
      </c>
      <c r="G10" s="381"/>
      <c r="H10" s="392"/>
      <c r="I10" s="382"/>
      <c r="J10" s="382"/>
      <c r="K10" s="382"/>
      <c r="L10" s="382"/>
      <c r="M10" s="382"/>
      <c r="N10" s="382"/>
      <c r="O10" s="382"/>
      <c r="P10" s="289"/>
      <c r="Q10" s="383"/>
      <c r="R10" s="385"/>
      <c r="S10" s="385"/>
      <c r="T10" s="385"/>
      <c r="U10" s="385"/>
      <c r="V10" s="385"/>
      <c r="W10" s="380"/>
    </row>
    <row r="11" spans="1:29" ht="105" customHeight="1" x14ac:dyDescent="0.25">
      <c r="A11" s="674"/>
      <c r="B11" s="664"/>
      <c r="C11" s="379" t="s">
        <v>1732</v>
      </c>
      <c r="D11" s="380"/>
      <c r="E11" s="483"/>
      <c r="F11" s="379"/>
      <c r="G11" s="381"/>
      <c r="H11" s="392"/>
      <c r="I11" s="382"/>
      <c r="J11" s="382"/>
      <c r="K11" s="382"/>
      <c r="L11" s="382"/>
      <c r="M11" s="382"/>
      <c r="N11" s="382"/>
      <c r="O11" s="382"/>
      <c r="P11" s="289"/>
      <c r="Q11" s="383"/>
      <c r="R11" s="385"/>
      <c r="S11" s="385"/>
      <c r="T11" s="385"/>
      <c r="U11" s="385"/>
      <c r="V11" s="385"/>
      <c r="W11" s="380"/>
    </row>
    <row r="12" spans="1:29" ht="186.75" customHeight="1" x14ac:dyDescent="0.25">
      <c r="A12" s="674"/>
      <c r="B12" s="393" t="s">
        <v>611</v>
      </c>
      <c r="C12" s="379" t="s">
        <v>133</v>
      </c>
      <c r="D12" s="380" t="s">
        <v>612</v>
      </c>
      <c r="E12" s="365"/>
      <c r="F12" s="379" t="s">
        <v>613</v>
      </c>
      <c r="G12" s="394"/>
      <c r="H12" s="382"/>
      <c r="I12" s="395"/>
      <c r="J12" s="382"/>
      <c r="K12" s="395"/>
      <c r="L12" s="382"/>
      <c r="M12" s="395"/>
      <c r="N12" s="382"/>
      <c r="O12" s="382"/>
      <c r="P12" s="289"/>
      <c r="Q12" s="383"/>
      <c r="R12" s="383"/>
      <c r="S12" s="383"/>
      <c r="T12" s="383"/>
      <c r="U12" s="385"/>
      <c r="V12" s="385"/>
      <c r="W12" s="380"/>
    </row>
    <row r="13" spans="1:29" ht="81.75" customHeight="1" x14ac:dyDescent="0.25">
      <c r="A13" s="674"/>
      <c r="B13" s="663" t="s">
        <v>614</v>
      </c>
      <c r="C13" s="379" t="s">
        <v>615</v>
      </c>
      <c r="D13" s="380" t="s">
        <v>616</v>
      </c>
      <c r="E13" s="365"/>
      <c r="F13" s="379"/>
      <c r="G13" s="381"/>
      <c r="H13" s="101"/>
      <c r="I13" s="381"/>
      <c r="J13" s="101"/>
      <c r="K13" s="381"/>
      <c r="L13" s="101"/>
      <c r="M13" s="381"/>
      <c r="N13" s="101"/>
      <c r="O13" s="382"/>
      <c r="P13" s="289"/>
      <c r="Q13" s="383"/>
      <c r="R13" s="383"/>
      <c r="S13" s="396"/>
      <c r="T13" s="396"/>
      <c r="U13" s="380"/>
      <c r="V13" s="380"/>
      <c r="W13" s="380"/>
    </row>
    <row r="14" spans="1:29" ht="263.25" customHeight="1" x14ac:dyDescent="0.25">
      <c r="A14" s="675"/>
      <c r="B14" s="664"/>
      <c r="C14" s="379" t="s">
        <v>617</v>
      </c>
      <c r="D14" s="380" t="s">
        <v>618</v>
      </c>
      <c r="E14" s="365"/>
      <c r="F14" s="379" t="s">
        <v>619</v>
      </c>
      <c r="G14" s="381"/>
      <c r="H14" s="382"/>
      <c r="I14" s="382"/>
      <c r="J14" s="382"/>
      <c r="K14" s="382"/>
      <c r="L14" s="382"/>
      <c r="M14" s="382"/>
      <c r="N14" s="382"/>
      <c r="O14" s="382"/>
      <c r="P14" s="289"/>
      <c r="Q14" s="383"/>
      <c r="R14" s="384"/>
      <c r="S14" s="384"/>
      <c r="T14" s="384"/>
      <c r="U14" s="385"/>
      <c r="V14" s="385"/>
      <c r="W14" s="380"/>
    </row>
    <row r="15" spans="1:29" s="376" customFormat="1" ht="30.75" customHeight="1" x14ac:dyDescent="0.25">
      <c r="A15" s="459"/>
      <c r="B15" s="460"/>
      <c r="C15" s="459" t="s">
        <v>104</v>
      </c>
      <c r="D15" s="460"/>
      <c r="E15" s="460"/>
      <c r="F15" s="461"/>
      <c r="G15" s="397">
        <f t="shared" ref="G15:N15" si="0">SUM(G7:G14)</f>
        <v>0</v>
      </c>
      <c r="H15" s="397">
        <f t="shared" si="0"/>
        <v>0</v>
      </c>
      <c r="I15" s="397">
        <f t="shared" si="0"/>
        <v>0</v>
      </c>
      <c r="J15" s="397">
        <f t="shared" si="0"/>
        <v>0</v>
      </c>
      <c r="K15" s="397">
        <f t="shared" si="0"/>
        <v>0</v>
      </c>
      <c r="L15" s="397">
        <f t="shared" si="0"/>
        <v>0</v>
      </c>
      <c r="M15" s="397">
        <f t="shared" si="0"/>
        <v>0</v>
      </c>
      <c r="N15" s="397">
        <f t="shared" si="0"/>
        <v>0</v>
      </c>
      <c r="O15" s="398"/>
      <c r="P15" s="399">
        <f>H15+J15+L15+N15</f>
        <v>0</v>
      </c>
      <c r="Q15" s="400"/>
      <c r="R15" s="400"/>
      <c r="S15" s="400"/>
      <c r="T15" s="400"/>
      <c r="U15" s="400"/>
      <c r="V15" s="400"/>
      <c r="W15" s="400"/>
    </row>
    <row r="16" spans="1:29" ht="15.75" x14ac:dyDescent="0.25">
      <c r="A16" s="376"/>
      <c r="B16" s="376"/>
      <c r="C16" s="376"/>
      <c r="D16" s="376"/>
      <c r="E16" s="375"/>
      <c r="F16" s="376"/>
      <c r="G16" s="376"/>
      <c r="U16" s="401"/>
      <c r="V16" s="401"/>
      <c r="W16" s="402"/>
    </row>
    <row r="17" spans="5:22" ht="15.75" x14ac:dyDescent="0.25">
      <c r="E17" s="375"/>
      <c r="U17" s="401"/>
      <c r="V17" s="401"/>
    </row>
    <row r="18" spans="5:22" ht="15.75" x14ac:dyDescent="0.25">
      <c r="E18" s="375"/>
      <c r="U18" s="401"/>
      <c r="V18" s="401"/>
    </row>
    <row r="19" spans="5:22" ht="15.75" x14ac:dyDescent="0.25">
      <c r="E19" s="375"/>
      <c r="U19" s="401"/>
      <c r="V19" s="401"/>
    </row>
    <row r="20" spans="5:22" ht="15.75" x14ac:dyDescent="0.25">
      <c r="E20" s="375"/>
      <c r="U20" s="401"/>
      <c r="V20" s="401"/>
    </row>
    <row r="21" spans="5:22" ht="15.75" x14ac:dyDescent="0.25">
      <c r="E21" s="375"/>
      <c r="U21" s="401"/>
      <c r="V21" s="401"/>
    </row>
    <row r="22" spans="5:22" ht="15.75" x14ac:dyDescent="0.25">
      <c r="E22" s="375"/>
      <c r="U22" s="401"/>
      <c r="V22" s="401"/>
    </row>
    <row r="23" spans="5:22" ht="15.75" x14ac:dyDescent="0.25">
      <c r="E23" s="375"/>
      <c r="U23" s="401"/>
      <c r="V23" s="401"/>
    </row>
    <row r="24" spans="5:22" ht="15.75" x14ac:dyDescent="0.25">
      <c r="E24" s="375"/>
      <c r="U24" s="401"/>
      <c r="V24" s="401"/>
    </row>
    <row r="25" spans="5:22" ht="15.75" x14ac:dyDescent="0.25">
      <c r="E25" s="375"/>
      <c r="U25" s="401"/>
      <c r="V25" s="401"/>
    </row>
    <row r="26" spans="5:22" ht="15.75" x14ac:dyDescent="0.25">
      <c r="E26" s="375"/>
      <c r="U26" s="401"/>
      <c r="V26" s="401"/>
    </row>
    <row r="27" spans="5:22" ht="15.75" x14ac:dyDescent="0.25">
      <c r="E27" s="375"/>
      <c r="U27" s="403"/>
      <c r="V27" s="403"/>
    </row>
    <row r="28" spans="5:22" ht="15.75" x14ac:dyDescent="0.25">
      <c r="E28" s="375"/>
      <c r="U28" s="401"/>
      <c r="V28" s="401"/>
    </row>
    <row r="29" spans="5:22" ht="15.75" x14ac:dyDescent="0.25">
      <c r="E29" s="375"/>
      <c r="U29" s="401"/>
      <c r="V29" s="401"/>
    </row>
    <row r="30" spans="5:22" ht="15.75" x14ac:dyDescent="0.25">
      <c r="E30" s="375"/>
      <c r="U30" s="401"/>
      <c r="V30" s="401"/>
    </row>
    <row r="31" spans="5:22" ht="15.75" x14ac:dyDescent="0.25">
      <c r="E31" s="375"/>
      <c r="U31" s="401"/>
      <c r="V31" s="401"/>
    </row>
    <row r="32" spans="5:22" ht="15.75" x14ac:dyDescent="0.25">
      <c r="E32" s="375"/>
      <c r="U32" s="401"/>
      <c r="V32" s="401"/>
    </row>
    <row r="33" spans="5:22" ht="15.75" x14ac:dyDescent="0.25">
      <c r="E33" s="375"/>
      <c r="U33" s="401"/>
      <c r="V33" s="401"/>
    </row>
    <row r="34" spans="5:22" ht="15.75" x14ac:dyDescent="0.25">
      <c r="E34" s="375"/>
      <c r="U34" s="401"/>
      <c r="V34" s="401"/>
    </row>
    <row r="35" spans="5:22" ht="15.75" x14ac:dyDescent="0.25">
      <c r="E35" s="375"/>
      <c r="U35" s="401"/>
      <c r="V35" s="401"/>
    </row>
    <row r="36" spans="5:22" ht="15.75" x14ac:dyDescent="0.25">
      <c r="E36" s="375"/>
      <c r="U36" s="401"/>
      <c r="V36" s="401"/>
    </row>
    <row r="37" spans="5:22" ht="15.75" x14ac:dyDescent="0.25">
      <c r="E37" s="375"/>
      <c r="U37" s="401"/>
      <c r="V37" s="401"/>
    </row>
    <row r="38" spans="5:22" ht="15.75" x14ac:dyDescent="0.25">
      <c r="E38" s="375"/>
      <c r="U38" s="401"/>
      <c r="V38" s="401"/>
    </row>
    <row r="39" spans="5:22" ht="15.75" x14ac:dyDescent="0.25">
      <c r="E39" s="375"/>
      <c r="U39" s="403"/>
      <c r="V39" s="403"/>
    </row>
    <row r="40" spans="5:22" ht="15.75" x14ac:dyDescent="0.25">
      <c r="E40" s="375"/>
      <c r="U40" s="401"/>
      <c r="V40" s="401"/>
    </row>
    <row r="41" spans="5:22" ht="15.75" x14ac:dyDescent="0.25">
      <c r="E41" s="375"/>
      <c r="U41" s="401"/>
      <c r="V41" s="401"/>
    </row>
    <row r="42" spans="5:22" ht="15.75" x14ac:dyDescent="0.25">
      <c r="E42" s="375"/>
      <c r="U42" s="401"/>
      <c r="V42" s="401"/>
    </row>
    <row r="43" spans="5:22" ht="15.75" x14ac:dyDescent="0.25">
      <c r="E43" s="375"/>
      <c r="U43" s="401"/>
      <c r="V43" s="401"/>
    </row>
    <row r="44" spans="5:22" ht="15.75" x14ac:dyDescent="0.25">
      <c r="E44" s="375"/>
      <c r="U44" s="401"/>
      <c r="V44" s="401"/>
    </row>
    <row r="45" spans="5:22" ht="15.75" x14ac:dyDescent="0.25">
      <c r="E45" s="375"/>
      <c r="U45" s="401"/>
      <c r="V45" s="401"/>
    </row>
    <row r="46" spans="5:22" ht="15.75" x14ac:dyDescent="0.25">
      <c r="E46" s="375"/>
      <c r="U46" s="401"/>
      <c r="V46" s="401"/>
    </row>
    <row r="47" spans="5:22" ht="15.75" x14ac:dyDescent="0.25">
      <c r="E47" s="375"/>
      <c r="U47" s="401"/>
      <c r="V47" s="401"/>
    </row>
    <row r="48" spans="5:22" ht="15.75" x14ac:dyDescent="0.25">
      <c r="E48" s="375"/>
      <c r="U48" s="403"/>
      <c r="V48" s="403"/>
    </row>
    <row r="49" spans="5:22" ht="15.75" x14ac:dyDescent="0.25">
      <c r="E49" s="375"/>
      <c r="U49" s="401"/>
      <c r="V49" s="401"/>
    </row>
    <row r="50" spans="5:22" ht="15.75" x14ac:dyDescent="0.25">
      <c r="E50" s="375"/>
      <c r="U50" s="401"/>
      <c r="V50" s="401"/>
    </row>
    <row r="51" spans="5:22" x14ac:dyDescent="0.25">
      <c r="U51" s="401"/>
      <c r="V51" s="401"/>
    </row>
    <row r="52" spans="5:22" x14ac:dyDescent="0.25">
      <c r="U52" s="401"/>
      <c r="V52" s="401"/>
    </row>
    <row r="53" spans="5:22" x14ac:dyDescent="0.25">
      <c r="U53" s="401"/>
      <c r="V53" s="401"/>
    </row>
    <row r="54" spans="5:22" x14ac:dyDescent="0.25">
      <c r="U54" s="401"/>
      <c r="V54" s="401"/>
    </row>
    <row r="55" spans="5:22" x14ac:dyDescent="0.25">
      <c r="U55" s="401"/>
      <c r="V55" s="401"/>
    </row>
    <row r="56" spans="5:22" ht="15.75" x14ac:dyDescent="0.25">
      <c r="U56" s="403"/>
      <c r="V56" s="403"/>
    </row>
    <row r="57" spans="5:22" x14ac:dyDescent="0.25">
      <c r="U57" s="401"/>
      <c r="V57" s="401"/>
    </row>
    <row r="58" spans="5:22" x14ac:dyDescent="0.25">
      <c r="U58" s="401"/>
      <c r="V58" s="401"/>
    </row>
    <row r="59" spans="5:22" x14ac:dyDescent="0.25">
      <c r="U59" s="401"/>
      <c r="V59" s="401"/>
    </row>
    <row r="60" spans="5:22" x14ac:dyDescent="0.25">
      <c r="U60" s="401"/>
      <c r="V60" s="401"/>
    </row>
    <row r="61" spans="5:22" x14ac:dyDescent="0.25">
      <c r="U61" s="401"/>
      <c r="V61" s="401"/>
    </row>
    <row r="62" spans="5:22" x14ac:dyDescent="0.25">
      <c r="U62" s="401"/>
      <c r="V62" s="401"/>
    </row>
    <row r="66" spans="5:22" x14ac:dyDescent="0.25">
      <c r="E66" s="356"/>
      <c r="U66" s="378"/>
      <c r="V66" s="378"/>
    </row>
    <row r="67" spans="5:22" x14ac:dyDescent="0.25">
      <c r="E67" s="356"/>
      <c r="U67" s="378"/>
      <c r="V67" s="378"/>
    </row>
    <row r="68" spans="5:22" x14ac:dyDescent="0.25">
      <c r="E68" s="356"/>
      <c r="U68" s="378"/>
      <c r="V68" s="378"/>
    </row>
    <row r="69" spans="5:22" x14ac:dyDescent="0.25">
      <c r="E69" s="356"/>
      <c r="U69" s="378"/>
      <c r="V69" s="378"/>
    </row>
    <row r="70" spans="5:22" x14ac:dyDescent="0.25">
      <c r="E70" s="356"/>
      <c r="U70" s="378"/>
      <c r="V70" s="378"/>
    </row>
    <row r="71" spans="5:22" x14ac:dyDescent="0.25">
      <c r="E71" s="356"/>
      <c r="U71" s="378"/>
      <c r="V71" s="378"/>
    </row>
    <row r="72" spans="5:22" x14ac:dyDescent="0.25">
      <c r="E72" s="356"/>
      <c r="U72" s="378"/>
      <c r="V72" s="378"/>
    </row>
    <row r="73" spans="5:22" x14ac:dyDescent="0.25">
      <c r="E73" s="356"/>
      <c r="U73" s="378"/>
      <c r="V73" s="378"/>
    </row>
    <row r="74" spans="5:22" x14ac:dyDescent="0.25">
      <c r="E74" s="356"/>
      <c r="U74" s="378"/>
      <c r="V74" s="378"/>
    </row>
    <row r="75" spans="5:22" x14ac:dyDescent="0.25">
      <c r="E75" s="356"/>
      <c r="U75" s="378"/>
      <c r="V75" s="378"/>
    </row>
    <row r="76" spans="5:22" x14ac:dyDescent="0.25">
      <c r="E76" s="356"/>
      <c r="U76" s="378"/>
      <c r="V76" s="378"/>
    </row>
    <row r="77" spans="5:22" x14ac:dyDescent="0.25">
      <c r="E77" s="356"/>
      <c r="U77" s="378"/>
      <c r="V77" s="378"/>
    </row>
    <row r="78" spans="5:22" x14ac:dyDescent="0.25">
      <c r="E78" s="356"/>
      <c r="U78" s="378"/>
      <c r="V78" s="378"/>
    </row>
    <row r="79" spans="5:22" x14ac:dyDescent="0.25">
      <c r="E79" s="356"/>
      <c r="U79" s="378"/>
      <c r="V79" s="378"/>
    </row>
    <row r="80" spans="5:22" x14ac:dyDescent="0.25">
      <c r="E80" s="356"/>
      <c r="U80" s="378"/>
      <c r="V80" s="378"/>
    </row>
    <row r="81" spans="5:22" x14ac:dyDescent="0.25">
      <c r="E81" s="356"/>
      <c r="U81" s="378"/>
      <c r="V81" s="378"/>
    </row>
    <row r="82" spans="5:22" x14ac:dyDescent="0.25">
      <c r="E82" s="356"/>
      <c r="U82" s="378"/>
      <c r="V82" s="378"/>
    </row>
    <row r="83" spans="5:22" x14ac:dyDescent="0.25">
      <c r="E83" s="356"/>
      <c r="U83" s="378"/>
      <c r="V83" s="378"/>
    </row>
    <row r="84" spans="5:22" x14ac:dyDescent="0.25">
      <c r="E84" s="356"/>
      <c r="U84" s="378"/>
      <c r="V84" s="378"/>
    </row>
    <row r="85" spans="5:22" x14ac:dyDescent="0.25">
      <c r="E85" s="356"/>
      <c r="U85" s="378"/>
      <c r="V85" s="378"/>
    </row>
    <row r="86" spans="5:22" x14ac:dyDescent="0.25">
      <c r="E86" s="356"/>
      <c r="U86" s="378"/>
      <c r="V86" s="378"/>
    </row>
    <row r="87" spans="5:22" x14ac:dyDescent="0.25">
      <c r="E87" s="356"/>
      <c r="U87" s="378"/>
      <c r="V87" s="378"/>
    </row>
    <row r="88" spans="5:22" x14ac:dyDescent="0.25">
      <c r="E88" s="356"/>
      <c r="U88" s="378"/>
      <c r="V88" s="378"/>
    </row>
    <row r="89" spans="5:22" x14ac:dyDescent="0.25">
      <c r="E89" s="356"/>
      <c r="U89" s="378"/>
      <c r="V89" s="378"/>
    </row>
    <row r="90" spans="5:22" x14ac:dyDescent="0.25">
      <c r="E90" s="356"/>
      <c r="U90" s="378"/>
      <c r="V90" s="378"/>
    </row>
    <row r="91" spans="5:22" x14ac:dyDescent="0.25">
      <c r="E91" s="356"/>
      <c r="U91" s="378"/>
      <c r="V91" s="378"/>
    </row>
    <row r="92" spans="5:22" x14ac:dyDescent="0.25">
      <c r="E92" s="356"/>
      <c r="U92" s="378"/>
      <c r="V92" s="378"/>
    </row>
    <row r="93" spans="5:22" x14ac:dyDescent="0.25">
      <c r="E93" s="356"/>
      <c r="U93" s="378"/>
      <c r="V93" s="378"/>
    </row>
    <row r="94" spans="5:22" x14ac:dyDescent="0.25">
      <c r="E94" s="356"/>
      <c r="U94" s="378"/>
      <c r="V94" s="378"/>
    </row>
    <row r="95" spans="5:22" x14ac:dyDescent="0.25">
      <c r="E95" s="356"/>
    </row>
    <row r="96" spans="5:22" x14ac:dyDescent="0.25">
      <c r="E96" s="356"/>
    </row>
    <row r="97" spans="5:5" x14ac:dyDescent="0.25">
      <c r="E97" s="356"/>
    </row>
    <row r="98" spans="5:5" x14ac:dyDescent="0.25">
      <c r="E98" s="356"/>
    </row>
    <row r="99" spans="5:5" x14ac:dyDescent="0.25">
      <c r="E99" s="356"/>
    </row>
    <row r="100" spans="5:5" x14ac:dyDescent="0.25">
      <c r="E100" s="356"/>
    </row>
    <row r="101" spans="5:5" x14ac:dyDescent="0.25">
      <c r="E101" s="356"/>
    </row>
    <row r="102" spans="5:5" x14ac:dyDescent="0.25">
      <c r="E102" s="356"/>
    </row>
    <row r="103" spans="5:5" x14ac:dyDescent="0.25">
      <c r="E103" s="356"/>
    </row>
    <row r="104" spans="5:5" x14ac:dyDescent="0.25">
      <c r="E104" s="356"/>
    </row>
    <row r="105" spans="5:5" x14ac:dyDescent="0.25">
      <c r="E105" s="356"/>
    </row>
    <row r="106" spans="5:5" x14ac:dyDescent="0.25">
      <c r="E106" s="356"/>
    </row>
    <row r="107" spans="5:5" x14ac:dyDescent="0.25">
      <c r="E107" s="356"/>
    </row>
    <row r="108" spans="5:5" x14ac:dyDescent="0.25">
      <c r="E108" s="356"/>
    </row>
    <row r="109" spans="5:5" x14ac:dyDescent="0.25">
      <c r="E109" s="356"/>
    </row>
    <row r="110" spans="5:5" x14ac:dyDescent="0.25">
      <c r="E110" s="356"/>
    </row>
    <row r="111" spans="5:5" x14ac:dyDescent="0.25">
      <c r="E111" s="356"/>
    </row>
    <row r="112" spans="5:5" x14ac:dyDescent="0.25">
      <c r="E112" s="356"/>
    </row>
    <row r="113" spans="5:5" x14ac:dyDescent="0.25">
      <c r="E113" s="356"/>
    </row>
    <row r="114" spans="5:5" x14ac:dyDescent="0.25">
      <c r="E114" s="356"/>
    </row>
    <row r="115" spans="5:5" x14ac:dyDescent="0.25">
      <c r="E115" s="356"/>
    </row>
    <row r="116" spans="5:5" x14ac:dyDescent="0.25">
      <c r="E116" s="356"/>
    </row>
    <row r="117" spans="5:5" x14ac:dyDescent="0.25">
      <c r="E117" s="356"/>
    </row>
    <row r="118" spans="5:5" x14ac:dyDescent="0.25">
      <c r="E118" s="356"/>
    </row>
    <row r="119" spans="5:5" x14ac:dyDescent="0.25">
      <c r="E119" s="356"/>
    </row>
    <row r="120" spans="5:5" x14ac:dyDescent="0.25">
      <c r="E120" s="356"/>
    </row>
    <row r="121" spans="5:5" x14ac:dyDescent="0.25">
      <c r="E121" s="356"/>
    </row>
    <row r="122" spans="5:5" x14ac:dyDescent="0.25">
      <c r="E122" s="356"/>
    </row>
    <row r="123" spans="5:5" x14ac:dyDescent="0.25">
      <c r="E123" s="356"/>
    </row>
    <row r="124" spans="5:5" x14ac:dyDescent="0.25">
      <c r="E124" s="356"/>
    </row>
    <row r="125" spans="5:5" x14ac:dyDescent="0.25">
      <c r="E125" s="356"/>
    </row>
    <row r="126" spans="5:5" x14ac:dyDescent="0.25">
      <c r="E126" s="356"/>
    </row>
    <row r="127" spans="5:5" x14ac:dyDescent="0.25">
      <c r="E127" s="356"/>
    </row>
    <row r="128" spans="5:5" x14ac:dyDescent="0.25">
      <c r="E128" s="356"/>
    </row>
    <row r="129" spans="5:5" x14ac:dyDescent="0.25">
      <c r="E129" s="356"/>
    </row>
    <row r="130" spans="5:5" x14ac:dyDescent="0.25">
      <c r="E130" s="356"/>
    </row>
    <row r="131" spans="5:5" x14ac:dyDescent="0.25">
      <c r="E131" s="356"/>
    </row>
    <row r="132" spans="5:5" x14ac:dyDescent="0.25">
      <c r="E132" s="356"/>
    </row>
    <row r="133" spans="5:5" x14ac:dyDescent="0.25">
      <c r="E133" s="356"/>
    </row>
    <row r="134" spans="5:5" x14ac:dyDescent="0.25">
      <c r="E134" s="356"/>
    </row>
  </sheetData>
  <mergeCells count="22">
    <mergeCell ref="M4:N4"/>
    <mergeCell ref="A7:A14"/>
    <mergeCell ref="B7:B8"/>
    <mergeCell ref="B13:B14"/>
    <mergeCell ref="A3:A5"/>
    <mergeCell ref="B9:B11"/>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opLeftCell="G10" zoomScale="66" zoomScaleNormal="66" workbookViewId="0">
      <selection activeCell="F8" sqref="F8"/>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2.140625" style="296" bestFit="1" customWidth="1"/>
    <col min="9" max="9" width="15.28515625" customWidth="1"/>
    <col min="10" max="10" width="18.85546875" style="296" customWidth="1"/>
    <col min="12" max="12" width="13.7109375" style="296" bestFit="1" customWidth="1"/>
    <col min="14" max="14" width="13.7109375" style="296" bestFit="1" customWidth="1"/>
    <col min="15" max="15" width="15.28515625" customWidth="1"/>
    <col min="16" max="16" width="18.28515625" style="296" customWidth="1"/>
    <col min="19" max="22" width="14.140625" customWidth="1"/>
    <col min="23" max="23" width="17" customWidth="1"/>
  </cols>
  <sheetData>
    <row r="1" spans="1:23" ht="18.75" x14ac:dyDescent="0.25">
      <c r="B1" s="442"/>
      <c r="C1" s="442"/>
      <c r="D1" s="442"/>
      <c r="E1" s="442"/>
      <c r="F1" s="442"/>
      <c r="G1" s="442" t="s">
        <v>620</v>
      </c>
      <c r="I1" s="442"/>
      <c r="J1" s="442"/>
      <c r="K1" s="442"/>
      <c r="L1" s="442"/>
      <c r="M1" s="442"/>
      <c r="N1" s="442"/>
      <c r="O1" s="442"/>
      <c r="P1" s="442"/>
      <c r="Q1" s="442"/>
      <c r="R1" s="442"/>
      <c r="S1" s="442"/>
      <c r="T1" s="442"/>
      <c r="U1" s="442"/>
      <c r="V1" s="442"/>
      <c r="W1" s="442"/>
    </row>
    <row r="2" spans="1:23" x14ac:dyDescent="0.25">
      <c r="A2" s="454" t="s">
        <v>1730</v>
      </c>
      <c r="B2" s="405"/>
      <c r="C2" s="405"/>
      <c r="D2" s="405"/>
      <c r="E2" s="405"/>
      <c r="F2" s="405"/>
      <c r="G2" s="405"/>
      <c r="H2" s="405"/>
      <c r="I2" s="405"/>
      <c r="J2" s="405"/>
      <c r="K2" s="405"/>
      <c r="L2" s="405"/>
      <c r="M2" s="405"/>
      <c r="N2" s="405"/>
      <c r="O2" s="405"/>
      <c r="P2" s="405"/>
      <c r="Q2" s="405"/>
      <c r="R2" s="405"/>
      <c r="S2" s="405"/>
      <c r="T2" s="405"/>
      <c r="U2" s="405"/>
      <c r="V2" s="405"/>
      <c r="W2" s="405"/>
    </row>
    <row r="3" spans="1:23" x14ac:dyDescent="0.25">
      <c r="A3" s="679" t="s">
        <v>102</v>
      </c>
      <c r="B3" s="629" t="s">
        <v>121</v>
      </c>
      <c r="C3" s="680" t="s">
        <v>90</v>
      </c>
      <c r="D3" s="680" t="s">
        <v>91</v>
      </c>
      <c r="E3" s="652" t="s">
        <v>480</v>
      </c>
      <c r="F3" s="680" t="s">
        <v>92</v>
      </c>
      <c r="G3" s="679" t="s">
        <v>106</v>
      </c>
      <c r="H3" s="679"/>
      <c r="I3" s="679"/>
      <c r="J3" s="679"/>
      <c r="K3" s="679"/>
      <c r="L3" s="679"/>
      <c r="M3" s="679"/>
      <c r="N3" s="679"/>
      <c r="O3" s="680" t="s">
        <v>107</v>
      </c>
      <c r="P3" s="680"/>
      <c r="Q3" s="679" t="s">
        <v>108</v>
      </c>
      <c r="R3" s="679"/>
      <c r="S3" s="679" t="s">
        <v>109</v>
      </c>
      <c r="T3" s="679" t="s">
        <v>110</v>
      </c>
      <c r="U3" s="629" t="s">
        <v>118</v>
      </c>
      <c r="V3" s="629" t="s">
        <v>117</v>
      </c>
      <c r="W3" s="681" t="s">
        <v>93</v>
      </c>
    </row>
    <row r="4" spans="1:23" x14ac:dyDescent="0.25">
      <c r="A4" s="679"/>
      <c r="B4" s="627"/>
      <c r="C4" s="680"/>
      <c r="D4" s="680"/>
      <c r="E4" s="653"/>
      <c r="F4" s="680"/>
      <c r="G4" s="679" t="s">
        <v>111</v>
      </c>
      <c r="H4" s="679"/>
      <c r="I4" s="679" t="s">
        <v>112</v>
      </c>
      <c r="J4" s="679"/>
      <c r="K4" s="679" t="s">
        <v>113</v>
      </c>
      <c r="L4" s="679"/>
      <c r="M4" s="679" t="s">
        <v>114</v>
      </c>
      <c r="N4" s="679"/>
      <c r="O4" s="680"/>
      <c r="P4" s="680"/>
      <c r="Q4" s="679"/>
      <c r="R4" s="679"/>
      <c r="S4" s="679"/>
      <c r="T4" s="679"/>
      <c r="U4" s="627"/>
      <c r="V4" s="627"/>
      <c r="W4" s="681"/>
    </row>
    <row r="5" spans="1:23" ht="25.5" x14ac:dyDescent="0.25">
      <c r="A5" s="679"/>
      <c r="B5" s="628"/>
      <c r="C5" s="680"/>
      <c r="D5" s="680"/>
      <c r="E5" s="654"/>
      <c r="F5" s="680"/>
      <c r="G5" s="333" t="s">
        <v>115</v>
      </c>
      <c r="H5" s="291" t="s">
        <v>12</v>
      </c>
      <c r="I5" s="333" t="s">
        <v>115</v>
      </c>
      <c r="J5" s="291" t="s">
        <v>12</v>
      </c>
      <c r="K5" s="333" t="s">
        <v>115</v>
      </c>
      <c r="L5" s="291" t="s">
        <v>12</v>
      </c>
      <c r="M5" s="333" t="s">
        <v>115</v>
      </c>
      <c r="N5" s="291" t="s">
        <v>12</v>
      </c>
      <c r="O5" s="333" t="s">
        <v>115</v>
      </c>
      <c r="P5" s="291" t="s">
        <v>12</v>
      </c>
      <c r="Q5" s="333" t="s">
        <v>116</v>
      </c>
      <c r="R5" s="333" t="s">
        <v>87</v>
      </c>
      <c r="S5" s="679"/>
      <c r="T5" s="679"/>
      <c r="U5" s="628"/>
      <c r="V5" s="628"/>
      <c r="W5" s="681"/>
    </row>
    <row r="6" spans="1:23" ht="158.25" customHeight="1" x14ac:dyDescent="0.25">
      <c r="A6" s="659" t="s">
        <v>1729</v>
      </c>
      <c r="B6" s="663" t="s">
        <v>621</v>
      </c>
      <c r="C6" s="677" t="s">
        <v>1734</v>
      </c>
      <c r="D6" s="677" t="s">
        <v>622</v>
      </c>
      <c r="E6" s="603" t="s">
        <v>1765</v>
      </c>
      <c r="F6" s="353" t="s">
        <v>623</v>
      </c>
      <c r="G6" s="354"/>
      <c r="H6" s="284"/>
      <c r="I6" s="354"/>
      <c r="J6" s="284"/>
      <c r="K6" s="354"/>
      <c r="L6" s="284"/>
      <c r="M6" s="354"/>
      <c r="N6" s="284"/>
      <c r="O6" s="353"/>
      <c r="P6" s="284"/>
      <c r="Q6" s="353"/>
      <c r="R6" s="353"/>
      <c r="S6" s="353"/>
      <c r="T6" s="353"/>
      <c r="U6" s="353"/>
      <c r="V6" s="353"/>
      <c r="W6" s="353"/>
    </row>
    <row r="7" spans="1:23" ht="66" customHeight="1" x14ac:dyDescent="0.25">
      <c r="A7" s="659"/>
      <c r="B7" s="676"/>
      <c r="C7" s="678"/>
      <c r="D7" s="678"/>
      <c r="E7" s="600"/>
      <c r="F7" s="353" t="s">
        <v>624</v>
      </c>
      <c r="G7" s="354"/>
      <c r="H7" s="284"/>
      <c r="I7" s="354"/>
      <c r="J7" s="284"/>
      <c r="K7" s="354"/>
      <c r="L7" s="284"/>
      <c r="M7" s="354"/>
      <c r="N7" s="284"/>
      <c r="O7" s="353"/>
      <c r="P7" s="284"/>
      <c r="Q7" s="353"/>
      <c r="R7" s="353"/>
      <c r="S7" s="353"/>
      <c r="T7" s="353"/>
      <c r="U7" s="353"/>
      <c r="V7" s="353"/>
      <c r="W7" s="353"/>
    </row>
    <row r="8" spans="1:23" ht="306" customHeight="1" x14ac:dyDescent="0.25">
      <c r="A8" s="659"/>
      <c r="B8" s="664"/>
      <c r="C8" s="498" t="s">
        <v>1733</v>
      </c>
      <c r="D8" s="498"/>
      <c r="E8" s="498"/>
      <c r="F8" s="353"/>
      <c r="G8" s="354"/>
      <c r="H8" s="284"/>
      <c r="I8" s="354"/>
      <c r="J8" s="284"/>
      <c r="K8" s="354"/>
      <c r="L8" s="284"/>
      <c r="M8" s="354"/>
      <c r="N8" s="284"/>
      <c r="O8" s="353"/>
      <c r="P8" s="284"/>
      <c r="Q8" s="353"/>
      <c r="R8" s="353"/>
      <c r="S8" s="353"/>
      <c r="T8" s="353"/>
      <c r="U8" s="353"/>
      <c r="V8" s="353"/>
      <c r="W8" s="353"/>
    </row>
    <row r="9" spans="1:23" ht="125.25" customHeight="1" x14ac:dyDescent="0.25">
      <c r="A9" s="659"/>
      <c r="B9" s="497"/>
      <c r="C9" s="498" t="s">
        <v>1735</v>
      </c>
      <c r="D9" s="498"/>
      <c r="E9" s="498"/>
      <c r="F9" s="353"/>
      <c r="G9" s="354"/>
      <c r="H9" s="284"/>
      <c r="I9" s="354"/>
      <c r="J9" s="284"/>
      <c r="K9" s="354"/>
      <c r="L9" s="284"/>
      <c r="M9" s="354"/>
      <c r="N9" s="284"/>
      <c r="O9" s="353"/>
      <c r="P9" s="284"/>
      <c r="Q9" s="353"/>
      <c r="R9" s="353"/>
      <c r="S9" s="353"/>
      <c r="T9" s="353"/>
      <c r="U9" s="353"/>
      <c r="V9" s="353"/>
      <c r="W9" s="353"/>
    </row>
    <row r="10" spans="1:23" ht="94.5" x14ac:dyDescent="0.25">
      <c r="A10" s="659"/>
      <c r="B10" s="663" t="s">
        <v>625</v>
      </c>
      <c r="C10" s="385" t="s">
        <v>626</v>
      </c>
      <c r="D10" s="385" t="s">
        <v>627</v>
      </c>
      <c r="E10" s="406"/>
      <c r="F10" s="367" t="s">
        <v>628</v>
      </c>
      <c r="G10" s="367"/>
      <c r="H10" s="407"/>
      <c r="I10" s="367"/>
      <c r="J10" s="407"/>
      <c r="K10" s="367"/>
      <c r="L10" s="407"/>
      <c r="M10" s="367"/>
      <c r="N10" s="407"/>
      <c r="O10" s="367"/>
      <c r="P10" s="407"/>
      <c r="Q10" s="367"/>
      <c r="R10" s="367"/>
      <c r="S10" s="367"/>
      <c r="T10" s="367"/>
      <c r="U10" s="367"/>
      <c r="V10" s="367"/>
      <c r="W10" s="367"/>
    </row>
    <row r="11" spans="1:23" ht="47.25" x14ac:dyDescent="0.25">
      <c r="A11" s="659"/>
      <c r="B11" s="676"/>
      <c r="C11" s="385" t="s">
        <v>629</v>
      </c>
      <c r="D11" s="385"/>
      <c r="E11" s="406"/>
      <c r="F11" s="353"/>
      <c r="G11" s="353"/>
      <c r="H11" s="284"/>
      <c r="I11" s="353"/>
      <c r="J11" s="284"/>
      <c r="K11" s="353"/>
      <c r="L11" s="284"/>
      <c r="M11" s="353"/>
      <c r="N11" s="284"/>
      <c r="O11" s="353"/>
      <c r="P11" s="284"/>
      <c r="Q11" s="353"/>
      <c r="R11" s="353"/>
      <c r="S11" s="408"/>
      <c r="T11" s="409"/>
      <c r="U11" s="408"/>
      <c r="V11" s="353"/>
      <c r="W11" s="410"/>
    </row>
    <row r="12" spans="1:23" ht="78.75" x14ac:dyDescent="0.25">
      <c r="A12" s="659"/>
      <c r="B12" s="676"/>
      <c r="C12" s="385" t="s">
        <v>630</v>
      </c>
      <c r="D12" s="385" t="s">
        <v>631</v>
      </c>
      <c r="E12" s="406"/>
      <c r="F12" s="367" t="s">
        <v>632</v>
      </c>
      <c r="G12" s="367"/>
      <c r="H12" s="407"/>
      <c r="I12" s="367"/>
      <c r="J12" s="407"/>
      <c r="K12" s="367"/>
      <c r="L12" s="407"/>
      <c r="M12" s="367"/>
      <c r="N12" s="407"/>
      <c r="O12" s="367"/>
      <c r="P12" s="407"/>
      <c r="Q12" s="367"/>
      <c r="R12" s="367"/>
      <c r="S12" s="367"/>
      <c r="T12" s="367"/>
      <c r="U12" s="367"/>
      <c r="V12" s="367"/>
      <c r="W12" s="367"/>
    </row>
    <row r="13" spans="1:23" ht="94.5" x14ac:dyDescent="0.25">
      <c r="A13" s="659"/>
      <c r="B13" s="664"/>
      <c r="C13" s="385" t="s">
        <v>633</v>
      </c>
      <c r="D13" s="385" t="s">
        <v>634</v>
      </c>
      <c r="E13" s="385"/>
      <c r="F13" s="353" t="s">
        <v>635</v>
      </c>
      <c r="G13" s="354"/>
      <c r="H13" s="284"/>
      <c r="I13" s="354"/>
      <c r="J13" s="284"/>
      <c r="K13" s="354"/>
      <c r="L13" s="284"/>
      <c r="M13" s="353"/>
      <c r="N13" s="284"/>
      <c r="O13" s="353"/>
      <c r="P13" s="284"/>
      <c r="Q13" s="353"/>
      <c r="R13" s="353"/>
      <c r="S13" s="353"/>
      <c r="T13" s="353"/>
      <c r="U13" s="353"/>
      <c r="V13" s="353"/>
      <c r="W13" s="353"/>
    </row>
    <row r="14" spans="1:23" ht="15.75" x14ac:dyDescent="0.25">
      <c r="A14" s="459"/>
      <c r="B14" s="460"/>
      <c r="C14" s="459" t="s">
        <v>123</v>
      </c>
      <c r="D14" s="460"/>
      <c r="E14" s="460"/>
      <c r="F14" s="461"/>
      <c r="G14" s="397">
        <f t="shared" ref="G14:N14" si="0">SUM(G6:G13)</f>
        <v>0</v>
      </c>
      <c r="H14" s="411">
        <f t="shared" si="0"/>
        <v>0</v>
      </c>
      <c r="I14" s="397">
        <f t="shared" si="0"/>
        <v>0</v>
      </c>
      <c r="J14" s="411">
        <f t="shared" si="0"/>
        <v>0</v>
      </c>
      <c r="K14" s="397">
        <f t="shared" si="0"/>
        <v>0</v>
      </c>
      <c r="L14" s="411">
        <f t="shared" si="0"/>
        <v>0</v>
      </c>
      <c r="M14" s="397">
        <f t="shared" si="0"/>
        <v>0</v>
      </c>
      <c r="N14" s="411">
        <f t="shared" si="0"/>
        <v>0</v>
      </c>
      <c r="O14" s="397">
        <f t="shared" ref="O14:P14" si="1">G14+I14+K14+M14</f>
        <v>0</v>
      </c>
      <c r="P14" s="412">
        <f t="shared" si="1"/>
        <v>0</v>
      </c>
      <c r="Q14" s="400"/>
      <c r="R14" s="400"/>
      <c r="S14" s="400"/>
      <c r="T14" s="400"/>
      <c r="U14" s="400"/>
      <c r="V14" s="400"/>
      <c r="W14" s="400"/>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ht="15.6" customHeight="1" x14ac:dyDescent="0.25">
      <c r="H49"/>
      <c r="J49"/>
      <c r="L49"/>
      <c r="N49"/>
      <c r="P49"/>
    </row>
  </sheetData>
  <mergeCells count="23">
    <mergeCell ref="T3:T5"/>
    <mergeCell ref="U3:U5"/>
    <mergeCell ref="V3:V5"/>
    <mergeCell ref="W3:W5"/>
    <mergeCell ref="E3:E5"/>
    <mergeCell ref="S3:S5"/>
    <mergeCell ref="K4:L4"/>
    <mergeCell ref="M4:N4"/>
    <mergeCell ref="G4:H4"/>
    <mergeCell ref="I4:J4"/>
    <mergeCell ref="G3:N3"/>
    <mergeCell ref="O3:P4"/>
    <mergeCell ref="Q3:R4"/>
    <mergeCell ref="A3:A5"/>
    <mergeCell ref="B3:B5"/>
    <mergeCell ref="C3:C5"/>
    <mergeCell ref="D3:D5"/>
    <mergeCell ref="F3:F5"/>
    <mergeCell ref="A6:A13"/>
    <mergeCell ref="C6:C7"/>
    <mergeCell ref="D6:D7"/>
    <mergeCell ref="B10:B13"/>
    <mergeCell ref="B6:B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topLeftCell="K19" zoomScale="84" zoomScaleNormal="84" workbookViewId="0">
      <selection activeCell="B18" sqref="B18"/>
    </sheetView>
  </sheetViews>
  <sheetFormatPr baseColWidth="10" defaultRowHeight="15" x14ac:dyDescent="0.25"/>
  <cols>
    <col min="1" max="2" width="21.7109375" customWidth="1"/>
    <col min="3" max="6" width="27.42578125" customWidth="1"/>
    <col min="7" max="7" width="15.28515625" customWidth="1"/>
    <col min="8" max="8" width="13.7109375" style="296" bestFit="1" customWidth="1"/>
    <col min="9" max="9" width="15.28515625" customWidth="1"/>
    <col min="10" max="10" width="18.85546875" style="296" customWidth="1"/>
    <col min="12" max="12" width="12.140625" style="296" bestFit="1" customWidth="1"/>
    <col min="14" max="14" width="12.140625" style="296" bestFit="1" customWidth="1"/>
    <col min="15" max="15" width="15.28515625" customWidth="1"/>
    <col min="16" max="16" width="18.28515625" style="296" customWidth="1"/>
    <col min="19" max="22" width="14.140625" customWidth="1"/>
    <col min="23" max="23" width="17" customWidth="1"/>
  </cols>
  <sheetData>
    <row r="1" spans="1:29" ht="18.75" x14ac:dyDescent="0.25">
      <c r="G1" s="442" t="s">
        <v>636</v>
      </c>
      <c r="I1" s="442"/>
      <c r="J1" s="442"/>
      <c r="K1" s="442"/>
      <c r="L1" s="442"/>
      <c r="M1" s="442"/>
      <c r="N1" s="442"/>
      <c r="O1" s="442"/>
      <c r="P1" s="442"/>
      <c r="Q1" s="442"/>
      <c r="R1" s="442"/>
      <c r="S1" s="442"/>
      <c r="T1" s="442"/>
      <c r="U1" s="442"/>
      <c r="V1" s="442"/>
      <c r="W1" s="442"/>
      <c r="X1" s="442"/>
      <c r="Y1" s="442"/>
      <c r="Z1" s="442"/>
      <c r="AA1" s="442"/>
      <c r="AB1" s="442"/>
      <c r="AC1" s="442"/>
    </row>
    <row r="2" spans="1:29" x14ac:dyDescent="0.25">
      <c r="A2" s="454" t="s">
        <v>1740</v>
      </c>
      <c r="B2" s="405"/>
      <c r="C2" s="405"/>
      <c r="D2" s="405"/>
      <c r="E2" s="405"/>
      <c r="F2" s="405"/>
      <c r="G2" s="405"/>
      <c r="H2" s="405"/>
      <c r="I2" s="405"/>
      <c r="J2" s="405"/>
      <c r="K2" s="405"/>
      <c r="L2" s="405"/>
      <c r="M2" s="405"/>
      <c r="N2" s="405"/>
      <c r="O2" s="405"/>
      <c r="P2" s="405"/>
      <c r="Q2" s="405"/>
      <c r="R2" s="405"/>
      <c r="S2" s="405"/>
      <c r="T2" s="405"/>
      <c r="U2" s="405"/>
      <c r="V2" s="405"/>
      <c r="W2" s="405"/>
    </row>
    <row r="3" spans="1:29" x14ac:dyDescent="0.25">
      <c r="A3" s="679" t="s">
        <v>102</v>
      </c>
      <c r="B3" s="629" t="s">
        <v>121</v>
      </c>
      <c r="C3" s="680" t="s">
        <v>90</v>
      </c>
      <c r="D3" s="680" t="s">
        <v>91</v>
      </c>
      <c r="E3" s="652" t="s">
        <v>480</v>
      </c>
      <c r="F3" s="680" t="s">
        <v>92</v>
      </c>
      <c r="G3" s="679" t="s">
        <v>106</v>
      </c>
      <c r="H3" s="679"/>
      <c r="I3" s="679"/>
      <c r="J3" s="679"/>
      <c r="K3" s="679"/>
      <c r="L3" s="679"/>
      <c r="M3" s="679"/>
      <c r="N3" s="679"/>
      <c r="O3" s="680" t="s">
        <v>107</v>
      </c>
      <c r="P3" s="680"/>
      <c r="Q3" s="679" t="s">
        <v>108</v>
      </c>
      <c r="R3" s="679"/>
      <c r="S3" s="679" t="s">
        <v>109</v>
      </c>
      <c r="T3" s="679" t="s">
        <v>110</v>
      </c>
      <c r="U3" s="629" t="s">
        <v>118</v>
      </c>
      <c r="V3" s="629" t="s">
        <v>117</v>
      </c>
      <c r="W3" s="681" t="s">
        <v>93</v>
      </c>
    </row>
    <row r="4" spans="1:29" x14ac:dyDescent="0.25">
      <c r="A4" s="679"/>
      <c r="B4" s="627"/>
      <c r="C4" s="680"/>
      <c r="D4" s="680"/>
      <c r="E4" s="653"/>
      <c r="F4" s="680"/>
      <c r="G4" s="679" t="s">
        <v>111</v>
      </c>
      <c r="H4" s="679"/>
      <c r="I4" s="679" t="s">
        <v>112</v>
      </c>
      <c r="J4" s="679"/>
      <c r="K4" s="679" t="s">
        <v>113</v>
      </c>
      <c r="L4" s="679"/>
      <c r="M4" s="679" t="s">
        <v>114</v>
      </c>
      <c r="N4" s="679"/>
      <c r="O4" s="680"/>
      <c r="P4" s="680"/>
      <c r="Q4" s="679"/>
      <c r="R4" s="679"/>
      <c r="S4" s="679"/>
      <c r="T4" s="679"/>
      <c r="U4" s="627"/>
      <c r="V4" s="627"/>
      <c r="W4" s="681"/>
    </row>
    <row r="5" spans="1:29" ht="25.5" x14ac:dyDescent="0.25">
      <c r="A5" s="679"/>
      <c r="B5" s="628"/>
      <c r="C5" s="680"/>
      <c r="D5" s="680"/>
      <c r="E5" s="654"/>
      <c r="F5" s="680"/>
      <c r="G5" s="333" t="s">
        <v>115</v>
      </c>
      <c r="H5" s="291" t="s">
        <v>12</v>
      </c>
      <c r="I5" s="333" t="s">
        <v>115</v>
      </c>
      <c r="J5" s="291" t="s">
        <v>12</v>
      </c>
      <c r="K5" s="333" t="s">
        <v>115</v>
      </c>
      <c r="L5" s="291" t="s">
        <v>12</v>
      </c>
      <c r="M5" s="333" t="s">
        <v>115</v>
      </c>
      <c r="N5" s="291" t="s">
        <v>12</v>
      </c>
      <c r="O5" s="333" t="s">
        <v>115</v>
      </c>
      <c r="P5" s="291" t="s">
        <v>12</v>
      </c>
      <c r="Q5" s="333" t="s">
        <v>116</v>
      </c>
      <c r="R5" s="333" t="s">
        <v>87</v>
      </c>
      <c r="S5" s="679"/>
      <c r="T5" s="679"/>
      <c r="U5" s="628"/>
      <c r="V5" s="628"/>
      <c r="W5" s="681"/>
    </row>
    <row r="6" spans="1:29" ht="126" x14ac:dyDescent="0.25">
      <c r="A6" s="673" t="s">
        <v>1739</v>
      </c>
      <c r="B6" s="682" t="s">
        <v>637</v>
      </c>
      <c r="C6" s="353" t="s">
        <v>638</v>
      </c>
      <c r="D6" s="353" t="s">
        <v>639</v>
      </c>
      <c r="E6" s="353" t="s">
        <v>1766</v>
      </c>
      <c r="F6" s="367" t="s">
        <v>640</v>
      </c>
      <c r="G6" s="413"/>
      <c r="H6" s="293"/>
      <c r="I6" s="413"/>
      <c r="J6" s="293"/>
      <c r="K6" s="413"/>
      <c r="L6" s="293"/>
      <c r="M6" s="413"/>
      <c r="N6" s="293"/>
      <c r="O6" s="413"/>
      <c r="P6" s="293"/>
      <c r="Q6" s="414"/>
      <c r="R6" s="414"/>
      <c r="S6" s="414"/>
      <c r="T6" s="414"/>
      <c r="U6" s="414"/>
      <c r="V6" s="414"/>
      <c r="W6" s="77"/>
    </row>
    <row r="7" spans="1:29" ht="94.5" x14ac:dyDescent="0.25">
      <c r="A7" s="674"/>
      <c r="B7" s="683"/>
      <c r="C7" s="353" t="s">
        <v>641</v>
      </c>
      <c r="D7" s="353" t="s">
        <v>642</v>
      </c>
      <c r="E7" s="353"/>
      <c r="F7" s="367" t="s">
        <v>199</v>
      </c>
      <c r="G7" s="413"/>
      <c r="H7" s="293"/>
      <c r="I7" s="413"/>
      <c r="J7" s="293"/>
      <c r="K7" s="413"/>
      <c r="L7" s="293"/>
      <c r="M7" s="413"/>
      <c r="N7" s="293"/>
      <c r="O7" s="413"/>
      <c r="P7" s="293"/>
      <c r="Q7" s="414"/>
      <c r="R7" s="414"/>
      <c r="S7" s="414"/>
      <c r="T7" s="414"/>
      <c r="U7" s="414"/>
      <c r="V7" s="414"/>
      <c r="W7" s="78"/>
    </row>
    <row r="8" spans="1:29" ht="95.25" thickBot="1" x14ac:dyDescent="0.3">
      <c r="A8" s="674"/>
      <c r="B8" s="683"/>
      <c r="C8" s="353" t="s">
        <v>643</v>
      </c>
      <c r="D8" s="353" t="s">
        <v>644</v>
      </c>
      <c r="E8" s="353"/>
      <c r="F8" s="353" t="s">
        <v>201</v>
      </c>
      <c r="G8" s="381"/>
      <c r="H8" s="294"/>
      <c r="I8" s="381"/>
      <c r="J8" s="294"/>
      <c r="K8" s="381"/>
      <c r="L8" s="294"/>
      <c r="M8" s="381"/>
      <c r="N8" s="294"/>
      <c r="O8" s="381"/>
      <c r="P8" s="294"/>
      <c r="Q8" s="385"/>
      <c r="R8" s="385"/>
      <c r="S8" s="385"/>
      <c r="T8" s="385"/>
      <c r="U8" s="385"/>
      <c r="V8" s="385"/>
      <c r="W8" s="69"/>
    </row>
    <row r="9" spans="1:29" ht="95.25" thickBot="1" x14ac:dyDescent="0.3">
      <c r="A9" s="674"/>
      <c r="B9" s="683"/>
      <c r="C9" s="353" t="s">
        <v>645</v>
      </c>
      <c r="D9" s="353" t="s">
        <v>644</v>
      </c>
      <c r="E9" s="353"/>
      <c r="F9" s="367" t="s">
        <v>201</v>
      </c>
      <c r="G9" s="394"/>
      <c r="H9" s="298"/>
      <c r="I9" s="394"/>
      <c r="J9" s="298"/>
      <c r="K9" s="394"/>
      <c r="L9" s="294"/>
      <c r="M9" s="381"/>
      <c r="N9" s="294"/>
      <c r="O9" s="394"/>
      <c r="P9" s="298"/>
      <c r="Q9" s="385"/>
      <c r="R9" s="385"/>
      <c r="S9" s="385"/>
      <c r="T9" s="385"/>
      <c r="U9" s="385"/>
      <c r="V9" s="385"/>
      <c r="W9" s="385"/>
    </row>
    <row r="10" spans="1:29" ht="117.75" customHeight="1" x14ac:dyDescent="0.25">
      <c r="A10" s="674"/>
      <c r="B10" s="684"/>
      <c r="C10" s="353" t="s">
        <v>646</v>
      </c>
      <c r="D10" s="353" t="s">
        <v>647</v>
      </c>
      <c r="E10" s="353"/>
      <c r="F10" s="353" t="s">
        <v>180</v>
      </c>
      <c r="G10" s="381"/>
      <c r="H10" s="294"/>
      <c r="I10" s="381"/>
      <c r="J10" s="294"/>
      <c r="K10" s="381"/>
      <c r="L10" s="294"/>
      <c r="M10" s="381"/>
      <c r="N10" s="294"/>
      <c r="O10" s="381"/>
      <c r="P10" s="294"/>
      <c r="Q10" s="385"/>
      <c r="R10" s="385"/>
      <c r="S10" s="385"/>
      <c r="T10" s="385"/>
      <c r="U10" s="385"/>
      <c r="V10" s="385"/>
      <c r="W10" s="353"/>
    </row>
    <row r="11" spans="1:29" ht="107.25" customHeight="1" x14ac:dyDescent="0.25">
      <c r="A11" s="674"/>
      <c r="B11" s="504"/>
      <c r="C11" s="353" t="s">
        <v>1747</v>
      </c>
      <c r="D11" s="353"/>
      <c r="E11" s="353"/>
      <c r="F11" s="353"/>
      <c r="G11" s="381"/>
      <c r="H11" s="294"/>
      <c r="I11" s="381"/>
      <c r="J11" s="294"/>
      <c r="K11" s="381"/>
      <c r="L11" s="294"/>
      <c r="M11" s="381"/>
      <c r="N11" s="294"/>
      <c r="O11" s="381"/>
      <c r="P11" s="294"/>
      <c r="Q11" s="385"/>
      <c r="R11" s="385"/>
      <c r="S11" s="385"/>
      <c r="T11" s="385"/>
      <c r="U11" s="385"/>
      <c r="V11" s="385"/>
      <c r="W11" s="353"/>
    </row>
    <row r="12" spans="1:29" ht="83.25" customHeight="1" x14ac:dyDescent="0.25">
      <c r="A12" s="674"/>
      <c r="B12" s="685" t="s">
        <v>1741</v>
      </c>
      <c r="C12" s="353" t="s">
        <v>648</v>
      </c>
      <c r="D12" s="353" t="s">
        <v>125</v>
      </c>
      <c r="E12" s="353"/>
      <c r="F12" s="353" t="s">
        <v>649</v>
      </c>
      <c r="G12" s="381"/>
      <c r="H12" s="294"/>
      <c r="I12" s="381"/>
      <c r="J12" s="294"/>
      <c r="K12" s="381"/>
      <c r="L12" s="294"/>
      <c r="M12" s="381"/>
      <c r="N12" s="294"/>
      <c r="O12" s="381"/>
      <c r="P12" s="294"/>
      <c r="Q12" s="385"/>
      <c r="R12" s="385"/>
      <c r="S12" s="385"/>
      <c r="T12" s="385"/>
      <c r="U12" s="385"/>
      <c r="V12" s="385"/>
      <c r="W12" s="79"/>
    </row>
    <row r="13" spans="1:29" ht="78.75" x14ac:dyDescent="0.25">
      <c r="A13" s="674"/>
      <c r="B13" s="686"/>
      <c r="C13" s="353" t="s">
        <v>650</v>
      </c>
      <c r="D13" s="353" t="s">
        <v>651</v>
      </c>
      <c r="E13" s="353"/>
      <c r="F13" s="367" t="s">
        <v>652</v>
      </c>
      <c r="G13" s="381"/>
      <c r="H13" s="294"/>
      <c r="I13" s="381"/>
      <c r="J13" s="294"/>
      <c r="K13" s="381"/>
      <c r="L13" s="294"/>
      <c r="M13" s="381"/>
      <c r="N13" s="294"/>
      <c r="O13" s="381"/>
      <c r="P13" s="294"/>
      <c r="Q13" s="385"/>
      <c r="R13" s="385"/>
      <c r="S13" s="385"/>
      <c r="T13" s="385"/>
      <c r="U13" s="385"/>
      <c r="V13" s="385"/>
      <c r="W13" s="75"/>
    </row>
    <row r="14" spans="1:29" ht="120.75" customHeight="1" x14ac:dyDescent="0.25">
      <c r="A14" s="674"/>
      <c r="B14" s="687"/>
      <c r="C14" s="353" t="s">
        <v>653</v>
      </c>
      <c r="D14" s="353" t="s">
        <v>654</v>
      </c>
      <c r="E14" s="353"/>
      <c r="F14" s="353" t="s">
        <v>655</v>
      </c>
      <c r="G14" s="381"/>
      <c r="H14" s="294"/>
      <c r="I14" s="381"/>
      <c r="J14" s="294"/>
      <c r="K14" s="394"/>
      <c r="L14" s="294"/>
      <c r="M14" s="381"/>
      <c r="N14" s="294"/>
      <c r="O14" s="102"/>
      <c r="P14" s="292"/>
      <c r="Q14" s="380"/>
      <c r="R14" s="380"/>
      <c r="S14" s="385"/>
      <c r="T14" s="385"/>
      <c r="U14" s="385"/>
      <c r="V14" s="385"/>
      <c r="W14" s="79"/>
    </row>
    <row r="15" spans="1:29" ht="186.75" customHeight="1" x14ac:dyDescent="0.25">
      <c r="A15" s="674"/>
      <c r="B15" s="503"/>
      <c r="C15" s="353" t="s">
        <v>1743</v>
      </c>
      <c r="D15" s="353"/>
      <c r="E15" s="353"/>
      <c r="F15" s="353"/>
      <c r="G15" s="381"/>
      <c r="H15" s="294"/>
      <c r="I15" s="381"/>
      <c r="J15" s="294"/>
      <c r="K15" s="394"/>
      <c r="L15" s="294"/>
      <c r="M15" s="381"/>
      <c r="N15" s="294"/>
      <c r="O15" s="102"/>
      <c r="P15" s="292"/>
      <c r="Q15" s="380"/>
      <c r="R15" s="380"/>
      <c r="S15" s="385"/>
      <c r="T15" s="385"/>
      <c r="U15" s="385"/>
      <c r="V15" s="385"/>
      <c r="W15" s="79"/>
    </row>
    <row r="16" spans="1:29" ht="164.25" customHeight="1" x14ac:dyDescent="0.25">
      <c r="A16" s="674"/>
      <c r="B16" s="503"/>
      <c r="C16" s="353" t="s">
        <v>1744</v>
      </c>
      <c r="D16" s="353"/>
      <c r="E16" s="353"/>
      <c r="F16" s="353"/>
      <c r="G16" s="381"/>
      <c r="H16" s="294"/>
      <c r="I16" s="381"/>
      <c r="J16" s="294"/>
      <c r="K16" s="394"/>
      <c r="L16" s="294"/>
      <c r="M16" s="381"/>
      <c r="N16" s="294"/>
      <c r="O16" s="102"/>
      <c r="P16" s="292"/>
      <c r="Q16" s="380"/>
      <c r="R16" s="380"/>
      <c r="S16" s="385"/>
      <c r="T16" s="385"/>
      <c r="U16" s="385"/>
      <c r="V16" s="385"/>
      <c r="W16" s="79"/>
    </row>
    <row r="17" spans="1:23" ht="164.25" customHeight="1" x14ac:dyDescent="0.25">
      <c r="A17" s="674"/>
      <c r="B17" s="503"/>
      <c r="C17" s="353" t="s">
        <v>1745</v>
      </c>
      <c r="D17" s="353"/>
      <c r="E17" s="353"/>
      <c r="F17" s="353"/>
      <c r="G17" s="381"/>
      <c r="H17" s="294"/>
      <c r="I17" s="381"/>
      <c r="J17" s="294"/>
      <c r="K17" s="394"/>
      <c r="L17" s="294"/>
      <c r="M17" s="381"/>
      <c r="N17" s="294"/>
      <c r="O17" s="102"/>
      <c r="P17" s="292"/>
      <c r="Q17" s="380"/>
      <c r="R17" s="380"/>
      <c r="S17" s="385"/>
      <c r="T17" s="385"/>
      <c r="U17" s="385"/>
      <c r="V17" s="385"/>
      <c r="W17" s="79"/>
    </row>
    <row r="18" spans="1:23" ht="191.25" customHeight="1" x14ac:dyDescent="0.25">
      <c r="A18" s="674"/>
      <c r="B18" s="503"/>
      <c r="C18" s="353" t="s">
        <v>1746</v>
      </c>
      <c r="D18" s="353"/>
      <c r="E18" s="353"/>
      <c r="F18" s="353"/>
      <c r="G18" s="381"/>
      <c r="H18" s="294"/>
      <c r="I18" s="381"/>
      <c r="J18" s="294"/>
      <c r="K18" s="394"/>
      <c r="L18" s="294"/>
      <c r="M18" s="381"/>
      <c r="N18" s="294"/>
      <c r="O18" s="102"/>
      <c r="P18" s="292"/>
      <c r="Q18" s="380"/>
      <c r="R18" s="380"/>
      <c r="S18" s="385"/>
      <c r="T18" s="385"/>
      <c r="U18" s="385"/>
      <c r="V18" s="385"/>
      <c r="W18" s="79"/>
    </row>
    <row r="19" spans="1:23" ht="81.75" customHeight="1" x14ac:dyDescent="0.25">
      <c r="A19" s="675"/>
      <c r="B19" s="415" t="s">
        <v>1742</v>
      </c>
      <c r="C19" s="353" t="s">
        <v>656</v>
      </c>
      <c r="D19" s="353" t="s">
        <v>657</v>
      </c>
      <c r="E19" s="353"/>
      <c r="F19" s="353" t="s">
        <v>658</v>
      </c>
      <c r="G19" s="381"/>
      <c r="H19" s="294"/>
      <c r="I19" s="381"/>
      <c r="J19" s="294"/>
      <c r="K19" s="381"/>
      <c r="L19" s="294"/>
      <c r="M19" s="394"/>
      <c r="N19" s="294"/>
      <c r="O19" s="102"/>
      <c r="P19" s="292"/>
      <c r="Q19" s="380"/>
      <c r="R19" s="380"/>
      <c r="S19" s="385"/>
      <c r="T19" s="385"/>
      <c r="U19" s="385"/>
      <c r="V19" s="385"/>
      <c r="W19" s="79"/>
    </row>
    <row r="20" spans="1:23" ht="15.75" x14ac:dyDescent="0.25">
      <c r="A20" s="459"/>
      <c r="B20" s="460"/>
      <c r="C20" s="460"/>
      <c r="D20" s="459" t="s">
        <v>126</v>
      </c>
      <c r="E20" s="460"/>
      <c r="F20" s="461"/>
      <c r="G20" s="416">
        <f t="shared" ref="G20:N20" si="0">SUM(G6:G19)</f>
        <v>0</v>
      </c>
      <c r="H20" s="417">
        <f t="shared" si="0"/>
        <v>0</v>
      </c>
      <c r="I20" s="416">
        <f t="shared" si="0"/>
        <v>0</v>
      </c>
      <c r="J20" s="417">
        <f t="shared" si="0"/>
        <v>0</v>
      </c>
      <c r="K20" s="416">
        <f t="shared" si="0"/>
        <v>0</v>
      </c>
      <c r="L20" s="417">
        <f t="shared" si="0"/>
        <v>0</v>
      </c>
      <c r="M20" s="416">
        <f t="shared" si="0"/>
        <v>0</v>
      </c>
      <c r="N20" s="417">
        <f t="shared" si="0"/>
        <v>0</v>
      </c>
      <c r="O20" s="416">
        <f>G20+I20+K20+M20</f>
        <v>0</v>
      </c>
      <c r="P20" s="418">
        <f>H20+J20+L20+N20</f>
        <v>0</v>
      </c>
      <c r="Q20" s="400"/>
      <c r="R20" s="400"/>
      <c r="S20" s="400"/>
      <c r="T20" s="400"/>
      <c r="U20" s="400"/>
      <c r="V20" s="400"/>
      <c r="W20" s="400"/>
    </row>
    <row r="22" spans="1:23" x14ac:dyDescent="0.25">
      <c r="H22"/>
      <c r="J22"/>
      <c r="L22"/>
      <c r="N22"/>
      <c r="P22"/>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sheetData>
  <mergeCells count="21">
    <mergeCell ref="F3:F5"/>
    <mergeCell ref="G3:N3"/>
    <mergeCell ref="A6:A19"/>
    <mergeCell ref="B6:B10"/>
    <mergeCell ref="E3:E5"/>
    <mergeCell ref="A3:A5"/>
    <mergeCell ref="B3:B5"/>
    <mergeCell ref="C3:C5"/>
    <mergeCell ref="D3:D5"/>
    <mergeCell ref="B12:B14"/>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abSelected="1" topLeftCell="J1" zoomScale="80" zoomScaleNormal="80" workbookViewId="0">
      <selection activeCell="P13" sqref="P13"/>
    </sheetView>
  </sheetViews>
  <sheetFormatPr baseColWidth="10" defaultColWidth="12.5703125" defaultRowHeight="15" x14ac:dyDescent="0.25"/>
  <cols>
    <col min="1" max="2" width="21.7109375" customWidth="1"/>
    <col min="3" max="6" width="27.42578125" customWidth="1"/>
    <col min="7" max="7" width="15.28515625" customWidth="1"/>
    <col min="8" max="8" width="16.85546875" style="296" customWidth="1"/>
    <col min="9" max="9" width="15.28515625" customWidth="1"/>
    <col min="10" max="10" width="18.7109375" style="296" customWidth="1"/>
    <col min="11" max="11" width="15.28515625" customWidth="1"/>
    <col min="12" max="12" width="18.42578125" style="296" customWidth="1"/>
    <col min="13" max="13" width="15.28515625" customWidth="1"/>
    <col min="14" max="14" width="18.140625" style="296" customWidth="1"/>
    <col min="15" max="15" width="15.28515625" customWidth="1"/>
    <col min="16" max="16" width="19.85546875" style="296" customWidth="1"/>
    <col min="19" max="22" width="14.28515625" customWidth="1"/>
    <col min="23" max="23" width="15.7109375" customWidth="1"/>
  </cols>
  <sheetData>
    <row r="1" spans="1:32" s="419" customFormat="1" ht="18.75" x14ac:dyDescent="0.3">
      <c r="G1" s="431" t="s">
        <v>141</v>
      </c>
      <c r="L1" s="431"/>
      <c r="M1" s="431"/>
      <c r="N1" s="431"/>
      <c r="O1" s="431"/>
      <c r="P1" s="431"/>
      <c r="Q1" s="431"/>
      <c r="R1" s="431"/>
      <c r="S1" s="431"/>
      <c r="T1" s="431"/>
      <c r="U1" s="431"/>
      <c r="V1" s="431"/>
      <c r="W1" s="431"/>
      <c r="X1" s="431"/>
      <c r="Y1" s="431"/>
      <c r="Z1" s="431"/>
      <c r="AA1" s="431"/>
      <c r="AB1" s="431"/>
      <c r="AC1" s="431"/>
      <c r="AD1" s="431"/>
      <c r="AE1" s="431"/>
      <c r="AF1" s="431"/>
    </row>
    <row r="2" spans="1:32" s="505" customFormat="1" x14ac:dyDescent="0.2">
      <c r="A2" s="429" t="s">
        <v>1756</v>
      </c>
      <c r="B2" s="346"/>
      <c r="C2" s="429"/>
      <c r="D2" s="346"/>
      <c r="E2" s="346"/>
      <c r="F2" s="346"/>
      <c r="G2" s="346"/>
      <c r="H2" s="346"/>
      <c r="I2" s="346"/>
      <c r="J2" s="346"/>
      <c r="K2" s="346"/>
      <c r="L2" s="346"/>
      <c r="M2" s="346"/>
      <c r="N2" s="346"/>
      <c r="O2" s="346"/>
      <c r="P2" s="346"/>
      <c r="Q2" s="346"/>
      <c r="R2" s="346"/>
      <c r="S2" s="346"/>
      <c r="T2" s="346"/>
      <c r="U2" s="346"/>
      <c r="V2" s="346"/>
      <c r="W2" s="346"/>
    </row>
    <row r="3" spans="1:32" s="66" customFormat="1" ht="23.25" customHeight="1" x14ac:dyDescent="0.25">
      <c r="A3" s="679" t="s">
        <v>102</v>
      </c>
      <c r="B3" s="679" t="s">
        <v>121</v>
      </c>
      <c r="C3" s="680" t="s">
        <v>90</v>
      </c>
      <c r="D3" s="680" t="s">
        <v>91</v>
      </c>
      <c r="E3" s="652" t="s">
        <v>480</v>
      </c>
      <c r="F3" s="680" t="s">
        <v>92</v>
      </c>
      <c r="G3" s="679" t="s">
        <v>106</v>
      </c>
      <c r="H3" s="679"/>
      <c r="I3" s="679"/>
      <c r="J3" s="679"/>
      <c r="K3" s="679"/>
      <c r="L3" s="679"/>
      <c r="M3" s="679"/>
      <c r="N3" s="679"/>
      <c r="O3" s="680" t="s">
        <v>107</v>
      </c>
      <c r="P3" s="680"/>
      <c r="Q3" s="679" t="s">
        <v>108</v>
      </c>
      <c r="R3" s="679"/>
      <c r="S3" s="679" t="s">
        <v>109</v>
      </c>
      <c r="T3" s="679" t="s">
        <v>110</v>
      </c>
      <c r="U3" s="679" t="s">
        <v>118</v>
      </c>
      <c r="V3" s="679" t="s">
        <v>117</v>
      </c>
      <c r="W3" s="680" t="s">
        <v>93</v>
      </c>
    </row>
    <row r="4" spans="1:32" s="66" customFormat="1" ht="15" customHeight="1" x14ac:dyDescent="0.25">
      <c r="A4" s="679"/>
      <c r="B4" s="679"/>
      <c r="C4" s="680"/>
      <c r="D4" s="680"/>
      <c r="E4" s="653"/>
      <c r="F4" s="680"/>
      <c r="G4" s="679" t="s">
        <v>111</v>
      </c>
      <c r="H4" s="679"/>
      <c r="I4" s="679" t="s">
        <v>112</v>
      </c>
      <c r="J4" s="679"/>
      <c r="K4" s="679" t="s">
        <v>113</v>
      </c>
      <c r="L4" s="679"/>
      <c r="M4" s="679" t="s">
        <v>114</v>
      </c>
      <c r="N4" s="679"/>
      <c r="O4" s="680"/>
      <c r="P4" s="680"/>
      <c r="Q4" s="679"/>
      <c r="R4" s="679"/>
      <c r="S4" s="679"/>
      <c r="T4" s="679"/>
      <c r="U4" s="679"/>
      <c r="V4" s="679"/>
      <c r="W4" s="680"/>
    </row>
    <row r="5" spans="1:32" s="67" customFormat="1" ht="24" customHeight="1" x14ac:dyDescent="0.25">
      <c r="A5" s="679"/>
      <c r="B5" s="679"/>
      <c r="C5" s="680"/>
      <c r="D5" s="680"/>
      <c r="E5" s="654"/>
      <c r="F5" s="680"/>
      <c r="G5" s="333" t="s">
        <v>115</v>
      </c>
      <c r="H5" s="291" t="s">
        <v>12</v>
      </c>
      <c r="I5" s="333" t="s">
        <v>115</v>
      </c>
      <c r="J5" s="291" t="s">
        <v>12</v>
      </c>
      <c r="K5" s="333" t="s">
        <v>115</v>
      </c>
      <c r="L5" s="291" t="s">
        <v>12</v>
      </c>
      <c r="M5" s="333" t="s">
        <v>115</v>
      </c>
      <c r="N5" s="291" t="s">
        <v>12</v>
      </c>
      <c r="O5" s="333" t="s">
        <v>115</v>
      </c>
      <c r="P5" s="291" t="s">
        <v>12</v>
      </c>
      <c r="Q5" s="333" t="s">
        <v>116</v>
      </c>
      <c r="R5" s="333" t="s">
        <v>87</v>
      </c>
      <c r="S5" s="679"/>
      <c r="T5" s="679"/>
      <c r="U5" s="679"/>
      <c r="V5" s="679"/>
      <c r="W5" s="680"/>
    </row>
    <row r="6" spans="1:32" s="376" customFormat="1" ht="24" customHeight="1" x14ac:dyDescent="0.25">
      <c r="A6" s="732" t="s">
        <v>141</v>
      </c>
      <c r="B6" s="733"/>
      <c r="C6" s="733"/>
      <c r="D6" s="733"/>
      <c r="E6" s="733"/>
      <c r="F6" s="733"/>
      <c r="G6" s="733"/>
      <c r="H6" s="733"/>
      <c r="I6" s="733"/>
      <c r="J6" s="733"/>
      <c r="K6" s="733"/>
      <c r="L6" s="733"/>
      <c r="M6" s="733"/>
      <c r="N6" s="733"/>
      <c r="O6" s="733"/>
      <c r="P6" s="733"/>
      <c r="Q6" s="733"/>
      <c r="R6" s="733"/>
      <c r="S6" s="733"/>
      <c r="T6" s="733"/>
      <c r="U6" s="733"/>
      <c r="V6" s="733"/>
      <c r="W6" s="734"/>
    </row>
    <row r="7" spans="1:32" s="376" customFormat="1" ht="24" customHeight="1" x14ac:dyDescent="0.25">
      <c r="A7" s="420"/>
      <c r="B7" s="420"/>
      <c r="C7" s="420"/>
      <c r="D7" s="420"/>
      <c r="E7" s="420"/>
      <c r="F7" s="420"/>
      <c r="G7" s="420"/>
      <c r="H7" s="300"/>
      <c r="I7" s="420"/>
      <c r="J7" s="300"/>
      <c r="K7" s="420"/>
      <c r="L7" s="300"/>
      <c r="M7" s="420"/>
      <c r="N7" s="300"/>
      <c r="O7" s="420"/>
      <c r="P7" s="300"/>
      <c r="Q7" s="420"/>
      <c r="R7" s="420"/>
      <c r="S7" s="420"/>
      <c r="T7" s="420"/>
      <c r="U7" s="420"/>
      <c r="V7" s="420"/>
      <c r="W7" s="420"/>
    </row>
    <row r="8" spans="1:32" ht="181.5" customHeight="1" x14ac:dyDescent="0.25">
      <c r="A8" s="673" t="s">
        <v>1755</v>
      </c>
      <c r="B8" s="421" t="s">
        <v>659</v>
      </c>
      <c r="C8" s="422" t="s">
        <v>660</v>
      </c>
      <c r="D8" s="422" t="s">
        <v>661</v>
      </c>
      <c r="E8" s="422" t="s">
        <v>1767</v>
      </c>
      <c r="F8" s="422" t="s">
        <v>662</v>
      </c>
      <c r="G8" s="423">
        <v>0.25</v>
      </c>
      <c r="H8" s="318">
        <f>P8*G8</f>
        <v>46755</v>
      </c>
      <c r="I8" s="423">
        <v>0.25</v>
      </c>
      <c r="J8" s="736">
        <f>P8*I8</f>
        <v>46755</v>
      </c>
      <c r="K8" s="425">
        <v>0.25</v>
      </c>
      <c r="L8" s="736">
        <f>P8*K8</f>
        <v>46755</v>
      </c>
      <c r="M8" s="425">
        <v>0.25</v>
      </c>
      <c r="N8" s="736">
        <f>P8*M8</f>
        <v>46755</v>
      </c>
      <c r="O8" s="424">
        <v>100</v>
      </c>
      <c r="P8" s="304">
        <f>'4. EQUIPO TECNOLÓGICOS'!D10</f>
        <v>187020</v>
      </c>
      <c r="Q8" s="105"/>
      <c r="R8" s="105"/>
      <c r="S8" s="87"/>
      <c r="T8" s="105"/>
      <c r="U8" s="105"/>
      <c r="V8" s="105"/>
      <c r="W8" s="105"/>
    </row>
    <row r="9" spans="1:32" ht="180.75" customHeight="1" x14ac:dyDescent="0.25">
      <c r="A9" s="674"/>
      <c r="B9" s="421" t="s">
        <v>663</v>
      </c>
      <c r="C9" s="422" t="s">
        <v>664</v>
      </c>
      <c r="D9" s="422" t="s">
        <v>139</v>
      </c>
      <c r="E9" s="422" t="s">
        <v>1808</v>
      </c>
      <c r="F9" s="422" t="s">
        <v>181</v>
      </c>
      <c r="G9" s="425">
        <v>0.25</v>
      </c>
      <c r="H9" s="318">
        <f>P9*G9</f>
        <v>25000</v>
      </c>
      <c r="I9" s="423">
        <v>0.25</v>
      </c>
      <c r="J9" s="736">
        <f>P9*I9</f>
        <v>25000</v>
      </c>
      <c r="K9" s="423">
        <v>0.25</v>
      </c>
      <c r="L9" s="736">
        <f>P9*K9</f>
        <v>25000</v>
      </c>
      <c r="M9" s="423">
        <v>0.25</v>
      </c>
      <c r="N9" s="736">
        <f>P9*M9</f>
        <v>25000</v>
      </c>
      <c r="O9" s="426">
        <v>100</v>
      </c>
      <c r="P9" s="304">
        <f>'3. EQUIPO DE OFICINA'!D10</f>
        <v>100000</v>
      </c>
      <c r="Q9" s="87"/>
      <c r="R9" s="87"/>
      <c r="S9" s="87"/>
      <c r="T9" s="87"/>
      <c r="U9" s="87"/>
      <c r="V9" s="87"/>
      <c r="W9" s="105"/>
    </row>
    <row r="10" spans="1:32" ht="144.75" customHeight="1" x14ac:dyDescent="0.25">
      <c r="A10" s="674"/>
      <c r="B10" s="421" t="s">
        <v>665</v>
      </c>
      <c r="C10" s="422" t="s">
        <v>666</v>
      </c>
      <c r="D10" s="422" t="s">
        <v>667</v>
      </c>
      <c r="E10" s="422" t="s">
        <v>1809</v>
      </c>
      <c r="F10" s="422" t="s">
        <v>668</v>
      </c>
      <c r="G10" s="425">
        <v>0.25</v>
      </c>
      <c r="H10" s="318">
        <f>P10*G10</f>
        <v>4040819.25</v>
      </c>
      <c r="I10" s="423">
        <v>0.25</v>
      </c>
      <c r="J10" s="736">
        <f>P10*I10</f>
        <v>4040819.25</v>
      </c>
      <c r="K10" s="423">
        <v>0.25</v>
      </c>
      <c r="L10" s="736">
        <f>P10*K10</f>
        <v>4040819.25</v>
      </c>
      <c r="M10" s="423">
        <v>0.25</v>
      </c>
      <c r="N10" s="736">
        <f>P10*M10</f>
        <v>4040819.25</v>
      </c>
      <c r="O10" s="426">
        <v>100</v>
      </c>
      <c r="P10" s="304">
        <f>'5. ACTIVIDADES ESPECIALES'!D10</f>
        <v>16163277</v>
      </c>
      <c r="Q10" s="87"/>
      <c r="R10" s="87"/>
      <c r="S10" s="87"/>
      <c r="T10" s="87"/>
      <c r="U10" s="87"/>
      <c r="V10" s="87"/>
      <c r="W10" s="105"/>
    </row>
    <row r="11" spans="1:32" ht="204.75" x14ac:dyDescent="0.25">
      <c r="A11" s="674"/>
      <c r="B11" s="421" t="s">
        <v>669</v>
      </c>
      <c r="C11" s="422" t="s">
        <v>670</v>
      </c>
      <c r="D11" s="422" t="s">
        <v>671</v>
      </c>
      <c r="E11" s="422"/>
      <c r="F11" s="422" t="s">
        <v>672</v>
      </c>
      <c r="G11" s="425"/>
      <c r="H11" s="318">
        <f t="shared" ref="H11:H14" si="0">P11*G11</f>
        <v>0</v>
      </c>
      <c r="I11" s="87"/>
      <c r="J11" s="736">
        <f t="shared" ref="J11:J14" si="1">P11*I11</f>
        <v>0</v>
      </c>
      <c r="K11" s="87"/>
      <c r="L11" s="736">
        <f t="shared" ref="L11:L14" si="2">P11*K11</f>
        <v>0</v>
      </c>
      <c r="M11" s="87"/>
      <c r="N11" s="736">
        <f t="shared" ref="N11:N14" si="3">P11*M11</f>
        <v>0</v>
      </c>
      <c r="O11" s="426"/>
      <c r="P11" s="304"/>
      <c r="Q11" s="87"/>
      <c r="R11" s="87"/>
      <c r="S11" s="87"/>
      <c r="T11" s="87"/>
      <c r="U11" s="87"/>
      <c r="V11" s="87"/>
      <c r="W11" s="105"/>
    </row>
    <row r="12" spans="1:32" ht="165.75" customHeight="1" x14ac:dyDescent="0.25">
      <c r="A12" s="674"/>
      <c r="B12" s="421" t="s">
        <v>673</v>
      </c>
      <c r="C12" s="422" t="s">
        <v>140</v>
      </c>
      <c r="D12" s="422" t="s">
        <v>674</v>
      </c>
      <c r="E12" s="422" t="s">
        <v>1807</v>
      </c>
      <c r="F12" s="422" t="s">
        <v>675</v>
      </c>
      <c r="G12" s="425">
        <v>0.25</v>
      </c>
      <c r="H12" s="318">
        <f t="shared" si="0"/>
        <v>145695.83333333334</v>
      </c>
      <c r="I12" s="425">
        <v>0.25</v>
      </c>
      <c r="J12" s="736">
        <f t="shared" si="1"/>
        <v>145695.83333333334</v>
      </c>
      <c r="K12" s="425">
        <v>0.25</v>
      </c>
      <c r="L12" s="736">
        <f t="shared" si="2"/>
        <v>145695.83333333334</v>
      </c>
      <c r="M12" s="425">
        <v>0.25</v>
      </c>
      <c r="N12" s="736">
        <f t="shared" si="3"/>
        <v>145695.83333333334</v>
      </c>
      <c r="O12" s="737">
        <f>N12+L12+J12+H12</f>
        <v>582783.33333333337</v>
      </c>
      <c r="P12" s="304">
        <f>'1. TALLERES SEMINARIOS'!D29+'2. CONTRATACION DE PERSONAL'!D10</f>
        <v>582783.33333333337</v>
      </c>
      <c r="Q12" s="87"/>
      <c r="R12" s="87"/>
      <c r="S12" s="87"/>
      <c r="T12" s="87"/>
      <c r="U12" s="87"/>
      <c r="V12" s="87"/>
      <c r="W12" s="105"/>
    </row>
    <row r="13" spans="1:32" ht="141.75" x14ac:dyDescent="0.25">
      <c r="A13" s="674"/>
      <c r="B13" s="660" t="s">
        <v>676</v>
      </c>
      <c r="C13" s="422" t="s">
        <v>677</v>
      </c>
      <c r="D13" s="422" t="s">
        <v>124</v>
      </c>
      <c r="E13" s="422" t="s">
        <v>1774</v>
      </c>
      <c r="F13" s="422" t="s">
        <v>198</v>
      </c>
      <c r="G13" s="425">
        <v>0.25</v>
      </c>
      <c r="H13" s="318">
        <f t="shared" si="0"/>
        <v>32087.5</v>
      </c>
      <c r="I13" s="425">
        <v>0.25</v>
      </c>
      <c r="J13" s="736">
        <f t="shared" si="1"/>
        <v>32087.5</v>
      </c>
      <c r="K13" s="425">
        <v>0.25</v>
      </c>
      <c r="L13" s="736">
        <f t="shared" si="2"/>
        <v>32087.5</v>
      </c>
      <c r="M13" s="425">
        <v>0.25</v>
      </c>
      <c r="N13" s="736">
        <f t="shared" si="3"/>
        <v>32087.5</v>
      </c>
      <c r="O13" s="452">
        <v>1</v>
      </c>
      <c r="P13" s="304">
        <f>'1. TALLERES SEMINARIOS'!D10</f>
        <v>128350</v>
      </c>
      <c r="Q13" s="87"/>
      <c r="R13" s="87"/>
      <c r="S13" s="87"/>
      <c r="T13" s="87"/>
      <c r="U13" s="87"/>
      <c r="V13" s="87"/>
      <c r="W13" s="105"/>
    </row>
    <row r="14" spans="1:32" ht="112.5" customHeight="1" x14ac:dyDescent="0.25">
      <c r="A14" s="675"/>
      <c r="B14" s="660"/>
      <c r="C14" s="422" t="s">
        <v>678</v>
      </c>
      <c r="D14" s="422"/>
      <c r="E14" s="422"/>
      <c r="F14" s="422"/>
      <c r="G14" s="425"/>
      <c r="H14" s="318"/>
      <c r="I14" s="425"/>
      <c r="J14" s="736"/>
      <c r="K14" s="425"/>
      <c r="L14" s="736"/>
      <c r="M14" s="425"/>
      <c r="N14" s="736"/>
      <c r="O14" s="452"/>
      <c r="P14" s="304"/>
      <c r="Q14" s="87"/>
      <c r="R14" s="87"/>
      <c r="S14" s="87"/>
      <c r="T14" s="87"/>
      <c r="U14" s="87"/>
      <c r="V14" s="87"/>
      <c r="W14" s="427"/>
    </row>
    <row r="15" spans="1:32" s="376" customFormat="1" ht="15" customHeight="1" x14ac:dyDescent="0.25">
      <c r="A15" s="466"/>
      <c r="B15" s="467"/>
      <c r="C15" s="466" t="s">
        <v>142</v>
      </c>
      <c r="D15" s="467"/>
      <c r="E15" s="467"/>
      <c r="F15" s="468"/>
      <c r="G15" s="735">
        <f>SUM(G8:G14)</f>
        <v>1.25</v>
      </c>
      <c r="H15" s="295">
        <f>SUM(H8:H14)</f>
        <v>4290357.583333333</v>
      </c>
      <c r="I15" s="400">
        <f>SUM(I8:I14)</f>
        <v>1.25</v>
      </c>
      <c r="J15" s="295">
        <f>SUM(J8:J14)</f>
        <v>4290357.583333333</v>
      </c>
      <c r="K15" s="400">
        <f>SUM(K8:K14)</f>
        <v>1.25</v>
      </c>
      <c r="L15" s="295">
        <f>SUM(L8:L14)</f>
        <v>4290357.583333333</v>
      </c>
      <c r="M15" s="400">
        <f>SUM(M8:M14)</f>
        <v>1.25</v>
      </c>
      <c r="N15" s="295">
        <f>SUM(N8:N14)</f>
        <v>4290357.583333333</v>
      </c>
      <c r="O15" s="735">
        <f>G15+I15+K15+M15</f>
        <v>5</v>
      </c>
      <c r="P15" s="297">
        <f>H15+J15+L15+N15</f>
        <v>17161430.333333332</v>
      </c>
      <c r="Q15" s="400"/>
      <c r="R15" s="400"/>
      <c r="S15" s="400"/>
      <c r="T15" s="400"/>
      <c r="U15" s="400"/>
      <c r="V15" s="400"/>
      <c r="W15" s="428"/>
    </row>
    <row r="16" spans="1:32" s="376" customFormat="1" ht="24" customHeight="1" x14ac:dyDescent="0.25">
      <c r="G16" s="376">
        <v>25</v>
      </c>
      <c r="H16" s="303">
        <v>590000</v>
      </c>
      <c r="I16" s="376">
        <v>25</v>
      </c>
      <c r="J16" s="303">
        <v>590000</v>
      </c>
      <c r="K16" s="376">
        <v>25</v>
      </c>
      <c r="L16" s="303">
        <v>590000</v>
      </c>
      <c r="M16" s="376">
        <v>25</v>
      </c>
      <c r="N16" s="303">
        <v>590000</v>
      </c>
      <c r="O16" s="376">
        <v>100</v>
      </c>
      <c r="P16" s="303">
        <v>2360000</v>
      </c>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76" customFormat="1" ht="15" customHeight="1" x14ac:dyDescent="0.25">
      <c r="H29" s="303"/>
      <c r="J29" s="303"/>
      <c r="L29" s="303"/>
      <c r="N29" s="303"/>
      <c r="P29" s="303"/>
    </row>
    <row r="30" spans="8:16" s="376" customFormat="1" ht="12" x14ac:dyDescent="0.25">
      <c r="H30" s="303"/>
      <c r="J30" s="303"/>
      <c r="L30" s="303"/>
      <c r="N30" s="303"/>
      <c r="P30" s="303"/>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80"/>
      <c r="E40" s="465"/>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1">
    <mergeCell ref="E3:E5"/>
    <mergeCell ref="I4:J4"/>
    <mergeCell ref="K4:L4"/>
    <mergeCell ref="M4:N4"/>
    <mergeCell ref="A8:A14"/>
    <mergeCell ref="B13:B14"/>
    <mergeCell ref="A3:A5"/>
    <mergeCell ref="B3:B5"/>
    <mergeCell ref="C3:C5"/>
    <mergeCell ref="D3:D5"/>
    <mergeCell ref="F3:F5"/>
    <mergeCell ref="G3:N3"/>
    <mergeCell ref="G4:H4"/>
    <mergeCell ref="A6:W6"/>
    <mergeCell ref="U3:U5"/>
    <mergeCell ref="V3:V5"/>
    <mergeCell ref="W3:W5"/>
    <mergeCell ref="O3:P4"/>
    <mergeCell ref="Q3:R4"/>
    <mergeCell ref="S3:S5"/>
    <mergeCell ref="T3:T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L16" zoomScaleNormal="100" workbookViewId="0">
      <selection activeCell="Q7" sqref="Q7:W17"/>
    </sheetView>
  </sheetViews>
  <sheetFormatPr baseColWidth="10" defaultRowHeight="15" x14ac:dyDescent="0.25"/>
  <cols>
    <col min="1" max="2" width="21.7109375" customWidth="1"/>
    <col min="3" max="6" width="27.42578125" customWidth="1"/>
    <col min="7" max="7" width="15.28515625" customWidth="1"/>
    <col min="8" max="8" width="14.85546875" style="296" bestFit="1" customWidth="1"/>
    <col min="9" max="9" width="15.28515625" customWidth="1"/>
    <col min="10" max="10" width="18.85546875" style="296" customWidth="1"/>
    <col min="12" max="12" width="14.85546875" style="296" bestFit="1" customWidth="1"/>
    <col min="14" max="14" width="14.85546875" style="296" bestFit="1" customWidth="1"/>
    <col min="15" max="15" width="15.28515625" customWidth="1"/>
    <col min="16" max="16" width="18.28515625" style="296" customWidth="1"/>
    <col min="19" max="22" width="14.140625" customWidth="1"/>
    <col min="23" max="23" width="17" customWidth="1"/>
  </cols>
  <sheetData>
    <row r="1" spans="1:23" ht="18" customHeight="1" x14ac:dyDescent="0.25">
      <c r="B1" s="327"/>
      <c r="C1" s="327"/>
      <c r="D1" s="327"/>
      <c r="E1" s="337"/>
      <c r="F1" s="327"/>
      <c r="G1" s="458" t="s">
        <v>207</v>
      </c>
      <c r="J1" s="327"/>
      <c r="K1" s="327"/>
      <c r="L1" s="327"/>
      <c r="M1" s="327"/>
      <c r="N1" s="327"/>
      <c r="O1" s="327"/>
      <c r="P1" s="327"/>
      <c r="Q1" s="327"/>
      <c r="R1" s="327"/>
      <c r="S1" s="327"/>
      <c r="T1" s="327"/>
      <c r="U1" s="327"/>
      <c r="V1" s="327"/>
      <c r="W1" s="327"/>
    </row>
    <row r="2" spans="1:23" ht="14.45" customHeight="1" x14ac:dyDescent="0.25">
      <c r="A2" s="430" t="s">
        <v>1758</v>
      </c>
      <c r="B2" s="331"/>
      <c r="C2" s="331"/>
      <c r="D2" s="331"/>
      <c r="E2" s="338"/>
      <c r="F2" s="331"/>
      <c r="G2" s="331"/>
      <c r="H2" s="331"/>
      <c r="I2" s="331"/>
      <c r="J2" s="331"/>
      <c r="K2" s="331"/>
      <c r="L2" s="331"/>
      <c r="M2" s="331"/>
      <c r="N2" s="331"/>
      <c r="O2" s="331"/>
      <c r="P2" s="331"/>
      <c r="Q2" s="331"/>
      <c r="R2" s="331"/>
      <c r="S2" s="331"/>
      <c r="T2" s="331"/>
      <c r="U2" s="331"/>
      <c r="V2" s="331"/>
      <c r="W2" s="331"/>
    </row>
    <row r="3" spans="1:23" ht="14.45" customHeight="1" x14ac:dyDescent="0.25">
      <c r="A3" s="629" t="s">
        <v>102</v>
      </c>
      <c r="B3" s="629" t="s">
        <v>121</v>
      </c>
      <c r="C3" s="639" t="s">
        <v>90</v>
      </c>
      <c r="D3" s="639" t="s">
        <v>91</v>
      </c>
      <c r="E3" s="652" t="s">
        <v>480</v>
      </c>
      <c r="F3" s="639" t="s">
        <v>92</v>
      </c>
      <c r="G3" s="330" t="s">
        <v>106</v>
      </c>
      <c r="H3" s="330"/>
      <c r="I3" s="330"/>
      <c r="J3" s="330"/>
      <c r="K3" s="330"/>
      <c r="L3" s="330"/>
      <c r="M3" s="330"/>
      <c r="N3" s="330"/>
      <c r="O3" s="332" t="s">
        <v>107</v>
      </c>
      <c r="P3" s="332"/>
      <c r="Q3" s="330" t="s">
        <v>108</v>
      </c>
      <c r="R3" s="330"/>
      <c r="S3" s="330" t="s">
        <v>109</v>
      </c>
      <c r="T3" s="330" t="s">
        <v>110</v>
      </c>
      <c r="U3" s="323" t="s">
        <v>118</v>
      </c>
      <c r="V3" s="323" t="s">
        <v>117</v>
      </c>
      <c r="W3" s="333" t="s">
        <v>93</v>
      </c>
    </row>
    <row r="4" spans="1:23" ht="14.45" customHeight="1" x14ac:dyDescent="0.25">
      <c r="A4" s="627"/>
      <c r="B4" s="627"/>
      <c r="C4" s="640"/>
      <c r="D4" s="640"/>
      <c r="E4" s="653"/>
      <c r="F4" s="640"/>
      <c r="G4" s="330" t="s">
        <v>111</v>
      </c>
      <c r="H4" s="330"/>
      <c r="I4" s="330" t="s">
        <v>112</v>
      </c>
      <c r="J4" s="330"/>
      <c r="K4" s="330" t="s">
        <v>113</v>
      </c>
      <c r="L4" s="330"/>
      <c r="M4" s="330" t="s">
        <v>114</v>
      </c>
      <c r="N4" s="330"/>
      <c r="O4" s="332"/>
      <c r="P4" s="332"/>
      <c r="Q4" s="330"/>
      <c r="R4" s="330"/>
      <c r="S4" s="330"/>
      <c r="T4" s="330"/>
      <c r="U4" s="324"/>
      <c r="V4" s="324"/>
      <c r="W4" s="333"/>
    </row>
    <row r="5" spans="1:23" ht="25.5" x14ac:dyDescent="0.25">
      <c r="A5" s="628"/>
      <c r="B5" s="628"/>
      <c r="C5" s="641"/>
      <c r="D5" s="641"/>
      <c r="E5" s="654"/>
      <c r="F5" s="641"/>
      <c r="G5" s="333" t="s">
        <v>115</v>
      </c>
      <c r="H5" s="291" t="s">
        <v>12</v>
      </c>
      <c r="I5" s="333" t="s">
        <v>115</v>
      </c>
      <c r="J5" s="291" t="s">
        <v>12</v>
      </c>
      <c r="K5" s="333" t="s">
        <v>115</v>
      </c>
      <c r="L5" s="291" t="s">
        <v>12</v>
      </c>
      <c r="M5" s="333" t="s">
        <v>115</v>
      </c>
      <c r="N5" s="291" t="s">
        <v>12</v>
      </c>
      <c r="O5" s="333" t="s">
        <v>115</v>
      </c>
      <c r="P5" s="291" t="s">
        <v>12</v>
      </c>
      <c r="Q5" s="333" t="s">
        <v>116</v>
      </c>
      <c r="R5" s="333" t="s">
        <v>87</v>
      </c>
      <c r="S5" s="330"/>
      <c r="T5" s="330"/>
      <c r="U5" s="325"/>
      <c r="V5" s="325"/>
      <c r="W5" s="333"/>
    </row>
    <row r="6" spans="1:23" ht="15.6" customHeight="1" x14ac:dyDescent="0.25">
      <c r="A6" s="469" t="s">
        <v>154</v>
      </c>
      <c r="B6" s="335"/>
      <c r="C6" s="335"/>
      <c r="D6" s="335"/>
      <c r="E6" s="335"/>
      <c r="F6" s="335"/>
      <c r="G6" s="335"/>
      <c r="H6" s="470" t="s">
        <v>154</v>
      </c>
      <c r="I6" s="335"/>
      <c r="J6" s="335"/>
      <c r="K6" s="335"/>
      <c r="L6" s="335"/>
      <c r="M6" s="335"/>
      <c r="N6" s="335"/>
      <c r="O6" s="335"/>
      <c r="P6" s="335"/>
      <c r="Q6" s="335"/>
      <c r="R6" s="335"/>
      <c r="S6" s="335"/>
      <c r="T6" s="335"/>
      <c r="U6" s="335"/>
      <c r="V6" s="335"/>
      <c r="W6" s="335"/>
    </row>
    <row r="7" spans="1:23" ht="218.45" customHeight="1" x14ac:dyDescent="0.25">
      <c r="A7" s="688" t="s">
        <v>1757</v>
      </c>
      <c r="B7" s="329" t="s">
        <v>143</v>
      </c>
      <c r="C7" s="93" t="s">
        <v>144</v>
      </c>
      <c r="D7" s="93" t="s">
        <v>145</v>
      </c>
      <c r="E7" s="93" t="s">
        <v>1768</v>
      </c>
      <c r="F7" s="93" t="s">
        <v>186</v>
      </c>
      <c r="G7" s="92"/>
      <c r="H7" s="302"/>
      <c r="I7" s="92"/>
      <c r="J7" s="302"/>
      <c r="K7" s="92"/>
      <c r="L7" s="302"/>
      <c r="M7" s="92"/>
      <c r="N7" s="302"/>
      <c r="O7" s="96">
        <f t="shared" ref="O7:O20" si="0">G7+I7+K7+M7</f>
        <v>0</v>
      </c>
      <c r="P7" s="304">
        <f t="shared" ref="P7:P20" si="1">H7+J7+L7+N7</f>
        <v>0</v>
      </c>
      <c r="Q7" s="92"/>
      <c r="R7" s="92"/>
      <c r="S7" s="80"/>
      <c r="T7" s="80"/>
      <c r="U7" s="80"/>
      <c r="V7" s="80"/>
      <c r="W7" s="93"/>
    </row>
    <row r="8" spans="1:23" ht="189" x14ac:dyDescent="0.25">
      <c r="A8" s="689"/>
      <c r="B8" s="329"/>
      <c r="C8" s="93"/>
      <c r="D8" s="93" t="s">
        <v>146</v>
      </c>
      <c r="E8" s="93"/>
      <c r="F8" s="93" t="s">
        <v>187</v>
      </c>
      <c r="G8" s="92"/>
      <c r="H8" s="302"/>
      <c r="I8" s="92"/>
      <c r="J8" s="302"/>
      <c r="K8" s="92"/>
      <c r="L8" s="302"/>
      <c r="M8" s="92"/>
      <c r="N8" s="302"/>
      <c r="O8" s="96">
        <f t="shared" si="0"/>
        <v>0</v>
      </c>
      <c r="P8" s="304">
        <f t="shared" si="1"/>
        <v>0</v>
      </c>
      <c r="Q8" s="92"/>
      <c r="R8" s="92"/>
      <c r="S8" s="80"/>
      <c r="T8" s="80"/>
      <c r="U8" s="80"/>
      <c r="V8" s="80"/>
      <c r="W8" s="93"/>
    </row>
    <row r="9" spans="1:23" ht="173.25" x14ac:dyDescent="0.25">
      <c r="A9" s="689"/>
      <c r="B9" s="329"/>
      <c r="C9" s="93" t="s">
        <v>1759</v>
      </c>
      <c r="D9" s="93"/>
      <c r="E9" s="93"/>
      <c r="F9" s="93"/>
      <c r="G9" s="92"/>
      <c r="H9" s="302"/>
      <c r="I9" s="92"/>
      <c r="J9" s="302"/>
      <c r="K9" s="92"/>
      <c r="L9" s="302"/>
      <c r="M9" s="92"/>
      <c r="N9" s="302"/>
      <c r="O9" s="96"/>
      <c r="P9" s="304"/>
      <c r="Q9" s="80"/>
      <c r="R9" s="80"/>
      <c r="S9" s="80"/>
      <c r="T9" s="80"/>
      <c r="U9" s="80"/>
      <c r="V9" s="80"/>
      <c r="W9" s="93"/>
    </row>
    <row r="10" spans="1:23" ht="15.75" x14ac:dyDescent="0.25">
      <c r="A10" s="689"/>
      <c r="B10" s="329"/>
      <c r="C10" s="93"/>
      <c r="D10" s="93"/>
      <c r="E10" s="93"/>
      <c r="F10" s="93"/>
      <c r="G10" s="92"/>
      <c r="H10" s="302"/>
      <c r="I10" s="92"/>
      <c r="J10" s="302"/>
      <c r="K10" s="92"/>
      <c r="L10" s="302"/>
      <c r="M10" s="92"/>
      <c r="N10" s="302"/>
      <c r="O10" s="96"/>
      <c r="P10" s="304"/>
      <c r="Q10" s="80"/>
      <c r="R10" s="80"/>
      <c r="S10" s="80"/>
      <c r="T10" s="80"/>
      <c r="U10" s="80"/>
      <c r="V10" s="80"/>
      <c r="W10" s="84"/>
    </row>
    <row r="11" spans="1:23" ht="315" x14ac:dyDescent="0.25">
      <c r="A11" s="689"/>
      <c r="B11" s="329" t="s">
        <v>147</v>
      </c>
      <c r="C11" s="93" t="s">
        <v>148</v>
      </c>
      <c r="D11" s="93" t="s">
        <v>149</v>
      </c>
      <c r="E11" s="93"/>
      <c r="F11" s="87" t="s">
        <v>164</v>
      </c>
      <c r="G11" s="88">
        <v>0</v>
      </c>
      <c r="H11" s="302"/>
      <c r="I11" s="88">
        <v>0</v>
      </c>
      <c r="J11" s="302"/>
      <c r="K11" s="88">
        <v>0</v>
      </c>
      <c r="L11" s="302"/>
      <c r="M11" s="88">
        <v>0</v>
      </c>
      <c r="N11" s="302"/>
      <c r="O11" s="96">
        <f t="shared" si="0"/>
        <v>0</v>
      </c>
      <c r="P11" s="304">
        <f t="shared" si="1"/>
        <v>0</v>
      </c>
      <c r="Q11" s="92"/>
      <c r="R11" s="92"/>
      <c r="S11" s="80"/>
      <c r="T11" s="80"/>
      <c r="U11" s="80"/>
      <c r="V11" s="80"/>
      <c r="W11" s="87"/>
    </row>
    <row r="12" spans="1:23" ht="94.5" x14ac:dyDescent="0.25">
      <c r="A12" s="689"/>
      <c r="B12" s="329"/>
      <c r="C12" s="93"/>
      <c r="D12" s="93"/>
      <c r="E12" s="93"/>
      <c r="F12" s="93" t="s">
        <v>188</v>
      </c>
      <c r="G12" s="92"/>
      <c r="H12" s="302"/>
      <c r="I12" s="92"/>
      <c r="J12" s="302"/>
      <c r="K12" s="92"/>
      <c r="L12" s="302"/>
      <c r="M12" s="92"/>
      <c r="N12" s="302"/>
      <c r="O12" s="96">
        <f t="shared" si="0"/>
        <v>0</v>
      </c>
      <c r="P12" s="304">
        <f t="shared" si="1"/>
        <v>0</v>
      </c>
      <c r="Q12" s="92"/>
      <c r="R12" s="80"/>
      <c r="S12" s="80"/>
      <c r="T12" s="80"/>
      <c r="U12" s="80"/>
      <c r="V12" s="80"/>
      <c r="W12" s="93"/>
    </row>
    <row r="13" spans="1:23" ht="63" x14ac:dyDescent="0.25">
      <c r="A13" s="689"/>
      <c r="B13" s="329"/>
      <c r="C13" s="93"/>
      <c r="D13" s="93"/>
      <c r="E13" s="93"/>
      <c r="F13" s="107" t="s">
        <v>191</v>
      </c>
      <c r="G13" s="92"/>
      <c r="H13" s="302"/>
      <c r="I13" s="92"/>
      <c r="J13" s="302"/>
      <c r="K13" s="92"/>
      <c r="L13" s="302"/>
      <c r="M13" s="92"/>
      <c r="N13" s="302"/>
      <c r="O13" s="96">
        <f t="shared" si="0"/>
        <v>0</v>
      </c>
      <c r="P13" s="304">
        <f t="shared" si="1"/>
        <v>0</v>
      </c>
      <c r="Q13" s="92"/>
      <c r="R13" s="92"/>
      <c r="S13" s="91"/>
      <c r="T13" s="91"/>
      <c r="U13" s="91"/>
      <c r="V13" s="91"/>
      <c r="W13" s="91"/>
    </row>
    <row r="14" spans="1:23" ht="141.75" x14ac:dyDescent="0.25">
      <c r="A14" s="689"/>
      <c r="B14" s="329" t="s">
        <v>150</v>
      </c>
      <c r="C14" s="93" t="s">
        <v>151</v>
      </c>
      <c r="D14" s="93" t="s">
        <v>152</v>
      </c>
      <c r="E14" s="93"/>
      <c r="F14" s="93" t="s">
        <v>189</v>
      </c>
      <c r="G14" s="92"/>
      <c r="H14" s="302"/>
      <c r="I14" s="92"/>
      <c r="J14" s="302"/>
      <c r="K14" s="92"/>
      <c r="L14" s="302"/>
      <c r="M14" s="92"/>
      <c r="N14" s="302"/>
      <c r="O14" s="96">
        <f t="shared" si="0"/>
        <v>0</v>
      </c>
      <c r="P14" s="304">
        <f t="shared" si="1"/>
        <v>0</v>
      </c>
      <c r="Q14" s="92"/>
      <c r="R14" s="92"/>
      <c r="S14" s="80"/>
      <c r="T14" s="80"/>
      <c r="U14" s="80"/>
      <c r="V14" s="80"/>
      <c r="W14" s="93"/>
    </row>
    <row r="15" spans="1:23" ht="141.75" x14ac:dyDescent="0.25">
      <c r="A15" s="689"/>
      <c r="B15" s="329"/>
      <c r="C15" s="93"/>
      <c r="D15" s="93"/>
      <c r="E15" s="93"/>
      <c r="F15" s="93" t="s">
        <v>190</v>
      </c>
      <c r="G15" s="88">
        <v>0</v>
      </c>
      <c r="H15" s="302"/>
      <c r="I15" s="88">
        <v>0</v>
      </c>
      <c r="J15" s="302"/>
      <c r="K15" s="88">
        <v>0</v>
      </c>
      <c r="L15" s="302"/>
      <c r="M15" s="88">
        <v>0</v>
      </c>
      <c r="N15" s="302"/>
      <c r="O15" s="96">
        <f t="shared" si="0"/>
        <v>0</v>
      </c>
      <c r="P15" s="304">
        <f t="shared" si="1"/>
        <v>0</v>
      </c>
      <c r="Q15" s="92"/>
      <c r="R15" s="92"/>
      <c r="S15" s="92"/>
      <c r="T15" s="92"/>
      <c r="U15" s="92"/>
      <c r="V15" s="92"/>
      <c r="W15" s="93"/>
    </row>
    <row r="16" spans="1:23" ht="126" x14ac:dyDescent="0.25">
      <c r="A16" s="689"/>
      <c r="B16" s="329"/>
      <c r="C16" s="93"/>
      <c r="D16" s="93"/>
      <c r="E16" s="93"/>
      <c r="F16" s="93" t="s">
        <v>195</v>
      </c>
      <c r="G16" s="92"/>
      <c r="H16" s="302"/>
      <c r="I16" s="92">
        <v>0</v>
      </c>
      <c r="J16" s="302">
        <v>0</v>
      </c>
      <c r="K16" s="92">
        <v>0</v>
      </c>
      <c r="L16" s="302">
        <v>0</v>
      </c>
      <c r="M16" s="92"/>
      <c r="N16" s="302"/>
      <c r="O16" s="104">
        <f t="shared" si="0"/>
        <v>0</v>
      </c>
      <c r="P16" s="306">
        <v>0</v>
      </c>
      <c r="Q16" s="92"/>
      <c r="R16" s="92"/>
      <c r="S16" s="80"/>
      <c r="T16" s="80"/>
      <c r="U16" s="80"/>
      <c r="V16" s="80"/>
      <c r="W16" s="93"/>
    </row>
    <row r="17" spans="1:23" ht="126" x14ac:dyDescent="0.25">
      <c r="A17" s="689"/>
      <c r="B17" s="329"/>
      <c r="C17" s="93"/>
      <c r="D17" s="93"/>
      <c r="E17" s="93"/>
      <c r="F17" s="93" t="s">
        <v>195</v>
      </c>
      <c r="G17" s="92"/>
      <c r="H17" s="302"/>
      <c r="I17" s="92">
        <v>0</v>
      </c>
      <c r="J17" s="302">
        <v>0</v>
      </c>
      <c r="K17" s="92">
        <v>0</v>
      </c>
      <c r="L17" s="302">
        <v>0</v>
      </c>
      <c r="M17" s="92"/>
      <c r="N17" s="302"/>
      <c r="O17" s="104">
        <f t="shared" si="0"/>
        <v>0</v>
      </c>
      <c r="P17" s="306">
        <v>0</v>
      </c>
      <c r="Q17" s="92"/>
      <c r="R17" s="92"/>
      <c r="S17" s="80"/>
      <c r="T17" s="80"/>
      <c r="U17" s="80"/>
      <c r="V17" s="80"/>
      <c r="W17" s="103"/>
    </row>
    <row r="18" spans="1:23" ht="236.25" x14ac:dyDescent="0.25">
      <c r="A18" s="690"/>
      <c r="B18" s="329" t="s">
        <v>153</v>
      </c>
      <c r="C18" s="93" t="s">
        <v>1760</v>
      </c>
      <c r="D18" s="93"/>
      <c r="E18" s="93"/>
      <c r="F18" s="93"/>
      <c r="G18" s="92"/>
      <c r="H18" s="302"/>
      <c r="I18" s="92"/>
      <c r="J18" s="302"/>
      <c r="K18" s="92"/>
      <c r="L18" s="302"/>
      <c r="M18" s="92"/>
      <c r="N18" s="302"/>
      <c r="O18" s="96">
        <f t="shared" si="0"/>
        <v>0</v>
      </c>
      <c r="P18" s="304">
        <f t="shared" si="1"/>
        <v>0</v>
      </c>
      <c r="Q18" s="92"/>
      <c r="R18" s="92"/>
      <c r="S18" s="92"/>
      <c r="T18" s="92"/>
      <c r="U18" s="92"/>
      <c r="V18" s="92"/>
      <c r="W18" s="93"/>
    </row>
    <row r="19" spans="1:23" ht="15.6" customHeight="1" x14ac:dyDescent="0.25">
      <c r="A19" s="471" t="s">
        <v>155</v>
      </c>
      <c r="B19" s="328"/>
      <c r="C19" s="328"/>
      <c r="D19" s="328"/>
      <c r="E19" s="328"/>
      <c r="F19" s="328"/>
      <c r="G19" s="106">
        <f t="shared" ref="G19:N19" si="2">SUM(G7:G18)</f>
        <v>0</v>
      </c>
      <c r="H19" s="299">
        <f t="shared" si="2"/>
        <v>0</v>
      </c>
      <c r="I19" s="106">
        <f t="shared" si="2"/>
        <v>0</v>
      </c>
      <c r="J19" s="299">
        <f t="shared" si="2"/>
        <v>0</v>
      </c>
      <c r="K19" s="106">
        <f t="shared" si="2"/>
        <v>0</v>
      </c>
      <c r="L19" s="299">
        <f t="shared" si="2"/>
        <v>0</v>
      </c>
      <c r="M19" s="106">
        <f t="shared" si="2"/>
        <v>0</v>
      </c>
      <c r="N19" s="299">
        <f t="shared" si="2"/>
        <v>0</v>
      </c>
      <c r="O19" s="106">
        <f t="shared" si="0"/>
        <v>0</v>
      </c>
      <c r="P19" s="299">
        <f t="shared" si="1"/>
        <v>0</v>
      </c>
      <c r="Q19" s="68"/>
      <c r="R19" s="68"/>
      <c r="S19" s="68"/>
      <c r="T19" s="68"/>
      <c r="U19" s="68"/>
      <c r="V19" s="68"/>
      <c r="W19" s="68"/>
    </row>
    <row r="20" spans="1:23" ht="15.6" customHeight="1" x14ac:dyDescent="0.25">
      <c r="A20" s="472" t="s">
        <v>156</v>
      </c>
      <c r="B20" s="334"/>
      <c r="C20" s="334"/>
      <c r="D20" s="334"/>
      <c r="E20" s="334"/>
      <c r="F20" s="334"/>
      <c r="G20" s="108">
        <f>G19+'Gestion Administrativa'!G114</f>
        <v>0</v>
      </c>
      <c r="H20" s="307">
        <f>H19+'Gestion Administrativa'!H114</f>
        <v>0</v>
      </c>
      <c r="I20" s="108">
        <f>I19+'Gestion Administrativa'!I114</f>
        <v>0</v>
      </c>
      <c r="J20" s="307">
        <f>J19+'Gestion Administrativa'!J114</f>
        <v>0</v>
      </c>
      <c r="K20" s="108">
        <f>K19+'Gestion Administrativa'!K114</f>
        <v>0</v>
      </c>
      <c r="L20" s="307">
        <f>L19+'Gestion Administrativa'!L114</f>
        <v>0</v>
      </c>
      <c r="M20" s="108">
        <f>M19+'Gestion Administrativa'!M114</f>
        <v>0</v>
      </c>
      <c r="N20" s="307">
        <f>N19+'Gestion Administrativa'!N114</f>
        <v>0</v>
      </c>
      <c r="O20" s="109">
        <f t="shared" si="0"/>
        <v>0</v>
      </c>
      <c r="P20" s="308">
        <f t="shared" si="1"/>
        <v>0</v>
      </c>
      <c r="Q20" s="83"/>
      <c r="R20" s="83"/>
      <c r="S20" s="83"/>
      <c r="T20" s="83"/>
      <c r="U20" s="83"/>
      <c r="V20" s="83"/>
      <c r="W20" s="83"/>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G1" zoomScale="72" zoomScaleNormal="72" workbookViewId="0">
      <selection activeCell="F8" sqref="F8"/>
    </sheetView>
  </sheetViews>
  <sheetFormatPr baseColWidth="10" defaultRowHeight="15" x14ac:dyDescent="0.25"/>
  <cols>
    <col min="1" max="2" width="21.7109375" customWidth="1"/>
    <col min="3" max="6" width="27.42578125" customWidth="1"/>
    <col min="7" max="7" width="15.28515625" customWidth="1"/>
    <col min="8" max="8" width="13.7109375" style="296" bestFit="1" customWidth="1"/>
    <col min="9" max="9" width="15.28515625" customWidth="1"/>
    <col min="10" max="10" width="18.85546875" style="296" customWidth="1"/>
    <col min="12" max="12" width="13.7109375" style="296" bestFit="1" customWidth="1"/>
    <col min="14" max="14" width="13.7109375" style="296" bestFit="1" customWidth="1"/>
    <col min="15" max="15" width="15.28515625" customWidth="1"/>
    <col min="16" max="16" width="18.28515625" style="296" customWidth="1"/>
    <col min="19" max="22" width="14.140625" customWidth="1"/>
    <col min="23" max="23" width="17" customWidth="1"/>
  </cols>
  <sheetData>
    <row r="1" spans="1:23" ht="18.75" x14ac:dyDescent="0.25">
      <c r="B1" s="442"/>
      <c r="C1" s="442"/>
      <c r="D1" s="442"/>
      <c r="E1" s="442"/>
      <c r="F1" s="442"/>
      <c r="G1" s="442" t="s">
        <v>679</v>
      </c>
      <c r="J1" s="442"/>
      <c r="K1" s="442"/>
      <c r="L1" s="442"/>
      <c r="M1" s="442"/>
      <c r="N1" s="442"/>
      <c r="O1" s="442"/>
      <c r="P1" s="442"/>
      <c r="Q1" s="442"/>
      <c r="R1" s="442"/>
      <c r="S1" s="442"/>
      <c r="T1" s="442"/>
      <c r="U1" s="442"/>
      <c r="V1" s="442"/>
      <c r="W1" s="442"/>
    </row>
    <row r="2" spans="1:23" x14ac:dyDescent="0.25">
      <c r="A2" s="405" t="s">
        <v>1738</v>
      </c>
      <c r="B2" s="405"/>
      <c r="C2" s="405"/>
      <c r="D2" s="405"/>
      <c r="E2" s="405"/>
      <c r="F2" s="405"/>
      <c r="G2" s="405"/>
      <c r="H2" s="405"/>
      <c r="I2" s="405"/>
      <c r="J2" s="405"/>
      <c r="K2" s="405"/>
      <c r="L2" s="405"/>
      <c r="M2" s="405"/>
      <c r="N2" s="405"/>
      <c r="O2" s="405"/>
      <c r="P2" s="405"/>
      <c r="Q2" s="405"/>
      <c r="R2" s="405"/>
      <c r="S2" s="405"/>
      <c r="T2" s="405"/>
      <c r="U2" s="405"/>
      <c r="V2" s="405"/>
      <c r="W2" s="405"/>
    </row>
    <row r="3" spans="1:23" x14ac:dyDescent="0.25">
      <c r="A3" s="679" t="s">
        <v>102</v>
      </c>
      <c r="B3" s="629" t="s">
        <v>121</v>
      </c>
      <c r="C3" s="680" t="s">
        <v>90</v>
      </c>
      <c r="D3" s="680" t="s">
        <v>91</v>
      </c>
      <c r="E3" s="652" t="s">
        <v>480</v>
      </c>
      <c r="F3" s="680" t="s">
        <v>92</v>
      </c>
      <c r="G3" s="679" t="s">
        <v>106</v>
      </c>
      <c r="H3" s="679"/>
      <c r="I3" s="679"/>
      <c r="J3" s="679"/>
      <c r="K3" s="679"/>
      <c r="L3" s="679"/>
      <c r="M3" s="679"/>
      <c r="N3" s="679"/>
      <c r="O3" s="680" t="s">
        <v>107</v>
      </c>
      <c r="P3" s="680"/>
      <c r="Q3" s="679" t="s">
        <v>108</v>
      </c>
      <c r="R3" s="679"/>
      <c r="S3" s="679" t="s">
        <v>109</v>
      </c>
      <c r="T3" s="679" t="s">
        <v>110</v>
      </c>
      <c r="U3" s="629" t="s">
        <v>118</v>
      </c>
      <c r="V3" s="629" t="s">
        <v>117</v>
      </c>
      <c r="W3" s="681" t="s">
        <v>93</v>
      </c>
    </row>
    <row r="4" spans="1:23" x14ac:dyDescent="0.25">
      <c r="A4" s="679"/>
      <c r="B4" s="627"/>
      <c r="C4" s="680"/>
      <c r="D4" s="680"/>
      <c r="E4" s="653"/>
      <c r="F4" s="680"/>
      <c r="G4" s="679" t="s">
        <v>111</v>
      </c>
      <c r="H4" s="679"/>
      <c r="I4" s="679" t="s">
        <v>112</v>
      </c>
      <c r="J4" s="679"/>
      <c r="K4" s="679" t="s">
        <v>113</v>
      </c>
      <c r="L4" s="679"/>
      <c r="M4" s="679" t="s">
        <v>114</v>
      </c>
      <c r="N4" s="679"/>
      <c r="O4" s="680"/>
      <c r="P4" s="680"/>
      <c r="Q4" s="679"/>
      <c r="R4" s="679"/>
      <c r="S4" s="679"/>
      <c r="T4" s="679"/>
      <c r="U4" s="627"/>
      <c r="V4" s="627"/>
      <c r="W4" s="681"/>
    </row>
    <row r="5" spans="1:23" ht="25.5" x14ac:dyDescent="0.25">
      <c r="A5" s="679"/>
      <c r="B5" s="628"/>
      <c r="C5" s="680"/>
      <c r="D5" s="680"/>
      <c r="E5" s="654"/>
      <c r="F5" s="680"/>
      <c r="G5" s="333" t="s">
        <v>115</v>
      </c>
      <c r="H5" s="291" t="s">
        <v>12</v>
      </c>
      <c r="I5" s="333" t="s">
        <v>115</v>
      </c>
      <c r="J5" s="291" t="s">
        <v>12</v>
      </c>
      <c r="K5" s="333" t="s">
        <v>115</v>
      </c>
      <c r="L5" s="291" t="s">
        <v>12</v>
      </c>
      <c r="M5" s="333" t="s">
        <v>115</v>
      </c>
      <c r="N5" s="291" t="s">
        <v>12</v>
      </c>
      <c r="O5" s="333" t="s">
        <v>115</v>
      </c>
      <c r="P5" s="291" t="s">
        <v>12</v>
      </c>
      <c r="Q5" s="333" t="s">
        <v>116</v>
      </c>
      <c r="R5" s="333" t="s">
        <v>87</v>
      </c>
      <c r="S5" s="679"/>
      <c r="T5" s="679"/>
      <c r="U5" s="628"/>
      <c r="V5" s="628"/>
      <c r="W5" s="681"/>
    </row>
    <row r="6" spans="1:23" ht="126" x14ac:dyDescent="0.25">
      <c r="A6" s="691" t="s">
        <v>1736</v>
      </c>
      <c r="B6" s="691" t="s">
        <v>1737</v>
      </c>
      <c r="C6" s="432" t="s">
        <v>1748</v>
      </c>
      <c r="D6" s="432" t="s">
        <v>680</v>
      </c>
      <c r="E6" s="432" t="s">
        <v>1769</v>
      </c>
      <c r="F6" s="433" t="s">
        <v>681</v>
      </c>
      <c r="G6" s="426"/>
      <c r="H6" s="304"/>
      <c r="I6" s="426"/>
      <c r="J6" s="304"/>
      <c r="K6" s="426"/>
      <c r="L6" s="304"/>
      <c r="M6" s="426"/>
      <c r="N6" s="304"/>
      <c r="O6" s="426"/>
      <c r="P6" s="304"/>
      <c r="Q6" s="434"/>
      <c r="R6" s="434"/>
      <c r="S6" s="434"/>
      <c r="T6" s="434"/>
      <c r="U6" s="434"/>
      <c r="V6" s="434"/>
      <c r="W6" s="424"/>
    </row>
    <row r="7" spans="1:23" ht="102.75" customHeight="1" x14ac:dyDescent="0.25">
      <c r="A7" s="691"/>
      <c r="B7" s="691"/>
      <c r="C7" s="432" t="s">
        <v>682</v>
      </c>
      <c r="D7" s="432" t="s">
        <v>683</v>
      </c>
      <c r="E7" s="432"/>
      <c r="F7" s="433" t="s">
        <v>183</v>
      </c>
      <c r="G7" s="426"/>
      <c r="H7" s="304"/>
      <c r="I7" s="426"/>
      <c r="J7" s="304"/>
      <c r="K7" s="426"/>
      <c r="L7" s="304"/>
      <c r="M7" s="426"/>
      <c r="N7" s="304"/>
      <c r="O7" s="426"/>
      <c r="P7" s="304"/>
      <c r="Q7" s="434"/>
      <c r="R7" s="434"/>
      <c r="S7" s="434"/>
      <c r="T7" s="434"/>
      <c r="U7" s="434"/>
      <c r="V7" s="434"/>
      <c r="W7" s="427"/>
    </row>
    <row r="8" spans="1:23" ht="126" x14ac:dyDescent="0.25">
      <c r="A8" s="691"/>
      <c r="B8" s="435" t="s">
        <v>684</v>
      </c>
      <c r="C8" s="432" t="s">
        <v>685</v>
      </c>
      <c r="D8" s="432" t="s">
        <v>686</v>
      </c>
      <c r="E8" s="432"/>
      <c r="F8" s="433" t="s">
        <v>184</v>
      </c>
      <c r="G8" s="426"/>
      <c r="H8" s="304"/>
      <c r="I8" s="426"/>
      <c r="J8" s="304"/>
      <c r="K8" s="436"/>
      <c r="L8" s="304"/>
      <c r="M8" s="426"/>
      <c r="N8" s="304"/>
      <c r="O8" s="437"/>
      <c r="P8" s="305"/>
      <c r="Q8" s="424"/>
      <c r="R8" s="424"/>
      <c r="S8" s="434"/>
      <c r="T8" s="434"/>
      <c r="U8" s="434"/>
      <c r="V8" s="434"/>
      <c r="W8" s="424"/>
    </row>
    <row r="9" spans="1:23" ht="110.25" x14ac:dyDescent="0.25">
      <c r="A9" s="691"/>
      <c r="B9" s="435" t="s">
        <v>687</v>
      </c>
      <c r="C9" s="432" t="s">
        <v>127</v>
      </c>
      <c r="D9" s="432" t="s">
        <v>127</v>
      </c>
      <c r="E9" s="432"/>
      <c r="F9" s="433" t="s">
        <v>688</v>
      </c>
      <c r="G9" s="426"/>
      <c r="H9" s="304"/>
      <c r="I9" s="426"/>
      <c r="J9" s="304"/>
      <c r="K9" s="426"/>
      <c r="L9" s="304"/>
      <c r="M9" s="426"/>
      <c r="N9" s="304"/>
      <c r="O9" s="426"/>
      <c r="P9" s="304"/>
      <c r="Q9" s="434"/>
      <c r="R9" s="434"/>
      <c r="S9" s="434"/>
      <c r="T9" s="434"/>
      <c r="U9" s="434"/>
      <c r="V9" s="434"/>
      <c r="W9" s="438"/>
    </row>
    <row r="10" spans="1:23" ht="167.25" customHeight="1" x14ac:dyDescent="0.25">
      <c r="A10" s="691"/>
      <c r="B10" s="435" t="s">
        <v>689</v>
      </c>
      <c r="C10" s="432" t="s">
        <v>128</v>
      </c>
      <c r="D10" s="432" t="s">
        <v>129</v>
      </c>
      <c r="E10" s="432"/>
      <c r="F10" s="433" t="s">
        <v>185</v>
      </c>
      <c r="G10" s="426"/>
      <c r="H10" s="304"/>
      <c r="I10" s="426"/>
      <c r="J10" s="304"/>
      <c r="K10" s="426"/>
      <c r="L10" s="304"/>
      <c r="M10" s="426"/>
      <c r="N10" s="304"/>
      <c r="O10" s="426"/>
      <c r="P10" s="304"/>
      <c r="Q10" s="434"/>
      <c r="R10" s="434"/>
      <c r="S10" s="434"/>
      <c r="T10" s="434"/>
      <c r="U10" s="434"/>
      <c r="V10" s="434"/>
      <c r="W10" s="424"/>
    </row>
    <row r="11" spans="1:23" ht="15.75" x14ac:dyDescent="0.25">
      <c r="A11" s="459"/>
      <c r="B11" s="460"/>
      <c r="C11" s="459" t="s">
        <v>130</v>
      </c>
      <c r="D11" s="460"/>
      <c r="E11" s="460"/>
      <c r="F11" s="461"/>
      <c r="G11" s="439">
        <f t="shared" ref="G11:N11" si="0">SUM(G6:G10)</f>
        <v>0</v>
      </c>
      <c r="H11" s="440">
        <f t="shared" si="0"/>
        <v>0</v>
      </c>
      <c r="I11" s="439">
        <f t="shared" si="0"/>
        <v>0</v>
      </c>
      <c r="J11" s="440">
        <f t="shared" si="0"/>
        <v>0</v>
      </c>
      <c r="K11" s="439">
        <f t="shared" si="0"/>
        <v>0</v>
      </c>
      <c r="L11" s="440">
        <f t="shared" si="0"/>
        <v>0</v>
      </c>
      <c r="M11" s="439">
        <f t="shared" si="0"/>
        <v>0</v>
      </c>
      <c r="N11" s="440">
        <f t="shared" si="0"/>
        <v>0</v>
      </c>
      <c r="O11" s="439">
        <f t="shared" ref="O11:P11" si="1">G11+I11+K11+M11</f>
        <v>0</v>
      </c>
      <c r="P11" s="441">
        <f t="shared" si="1"/>
        <v>0</v>
      </c>
      <c r="Q11" s="397"/>
      <c r="R11" s="397"/>
      <c r="S11" s="397"/>
      <c r="T11" s="397"/>
      <c r="U11" s="397"/>
      <c r="V11" s="397"/>
      <c r="W11" s="397"/>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opLeftCell="D1" zoomScale="120" zoomScaleNormal="120" workbookViewId="0">
      <selection activeCell="I8" sqref="I8"/>
    </sheetView>
  </sheetViews>
  <sheetFormatPr baseColWidth="10" defaultColWidth="11.5703125" defaultRowHeight="15" x14ac:dyDescent="0.25"/>
  <cols>
    <col min="1" max="1" width="11.5703125" style="116"/>
    <col min="2" max="2" width="35" style="116" customWidth="1"/>
    <col min="3" max="3" width="21.5703125" style="116" customWidth="1"/>
    <col min="4" max="4" width="18.42578125" style="116" customWidth="1"/>
    <col min="5" max="5" width="14.85546875" style="116" customWidth="1"/>
    <col min="6" max="6" width="16.28515625" style="116" bestFit="1" customWidth="1"/>
    <col min="7" max="7" width="11.5703125" style="116"/>
    <col min="8" max="8" width="50.85546875" style="116" bestFit="1" customWidth="1"/>
    <col min="9" max="9" width="18.5703125" style="116" customWidth="1"/>
    <col min="10" max="10" width="15.85546875" style="116" bestFit="1" customWidth="1"/>
    <col min="11" max="16384" width="11.5703125" style="116"/>
  </cols>
  <sheetData>
    <row r="2" spans="2:10" ht="18.75" x14ac:dyDescent="0.25">
      <c r="B2" s="111" t="s">
        <v>21</v>
      </c>
      <c r="C2" s="111" t="s">
        <v>478</v>
      </c>
      <c r="H2" s="121" t="s">
        <v>477</v>
      </c>
      <c r="I2" s="121" t="s">
        <v>478</v>
      </c>
    </row>
    <row r="3" spans="2:10" ht="18.75" x14ac:dyDescent="0.25">
      <c r="B3" s="112" t="s">
        <v>177</v>
      </c>
      <c r="C3" s="236">
        <f>'1. TALLERES SEMINARIOS'!D5</f>
        <v>171133.33333333334</v>
      </c>
      <c r="H3" s="156" t="s">
        <v>209</v>
      </c>
      <c r="I3" s="228">
        <f>'Desarrollo e Innov. Curricular'!P19</f>
        <v>0</v>
      </c>
    </row>
    <row r="4" spans="2:10" ht="18.75" x14ac:dyDescent="0.25">
      <c r="B4" s="112" t="s">
        <v>505</v>
      </c>
      <c r="C4" s="236">
        <f>'2. CONTRATACION DE PERSONAL'!D5</f>
        <v>540000</v>
      </c>
      <c r="H4" s="156" t="s">
        <v>197</v>
      </c>
      <c r="I4" s="228">
        <f>Investigación!Q28</f>
        <v>0</v>
      </c>
    </row>
    <row r="5" spans="2:10" ht="18.75" x14ac:dyDescent="0.25">
      <c r="B5" s="112" t="s">
        <v>205</v>
      </c>
      <c r="C5" s="236">
        <f>'3. EQUIPO DE OFICINA'!D5</f>
        <v>100000</v>
      </c>
      <c r="H5" s="156" t="s">
        <v>562</v>
      </c>
      <c r="I5" s="228">
        <f>'Vinculación Univ. Sociedad'!P15</f>
        <v>0</v>
      </c>
    </row>
    <row r="6" spans="2:10" ht="18.75" x14ac:dyDescent="0.25">
      <c r="B6" s="112" t="s">
        <v>506</v>
      </c>
      <c r="C6" s="236">
        <f>'4. EQUIPO TECNOLÓGICOS'!D5</f>
        <v>187020</v>
      </c>
      <c r="H6" s="156" t="s">
        <v>210</v>
      </c>
      <c r="I6" s="228">
        <f>'Docencia y Profesorado Universi'!P14</f>
        <v>0</v>
      </c>
    </row>
    <row r="7" spans="2:10" ht="18.75" x14ac:dyDescent="0.25">
      <c r="B7" s="112" t="s">
        <v>206</v>
      </c>
      <c r="C7" s="236">
        <f>'5. ACTIVIDADES ESPECIALES'!D5</f>
        <v>16163277</v>
      </c>
      <c r="H7" s="156" t="s">
        <v>176</v>
      </c>
      <c r="I7" s="228">
        <f>Estudiantes!P20</f>
        <v>0</v>
      </c>
    </row>
    <row r="8" spans="2:10" ht="18.75" x14ac:dyDescent="0.25">
      <c r="B8" s="123" t="s">
        <v>473</v>
      </c>
      <c r="C8" s="113">
        <f>'6. Becas'!D5</f>
        <v>0</v>
      </c>
      <c r="H8" s="156" t="s">
        <v>563</v>
      </c>
      <c r="I8" s="228">
        <f>'Gestion Administrativa'!P15</f>
        <v>17161430.333333332</v>
      </c>
    </row>
    <row r="9" spans="2:10" ht="18.75" x14ac:dyDescent="0.25">
      <c r="B9" s="123" t="s">
        <v>474</v>
      </c>
      <c r="C9" s="113">
        <f>'7. Infraestructura'!D5</f>
        <v>0</v>
      </c>
      <c r="E9" s="156" t="s">
        <v>165</v>
      </c>
      <c r="F9" s="239">
        <f>Presupuesto!F587</f>
        <v>17161430.333333336</v>
      </c>
      <c r="G9" s="142"/>
      <c r="H9" s="229" t="s">
        <v>211</v>
      </c>
      <c r="I9" s="230">
        <f>Graduados!P11</f>
        <v>0</v>
      </c>
    </row>
    <row r="10" spans="2:10" ht="18.75" x14ac:dyDescent="0.25">
      <c r="B10" s="112" t="s">
        <v>508</v>
      </c>
      <c r="C10" s="113">
        <f>'8. Venta de Servicios'!D5</f>
        <v>0</v>
      </c>
      <c r="F10" s="142"/>
      <c r="G10" s="142"/>
      <c r="H10" s="229" t="s">
        <v>564</v>
      </c>
      <c r="I10" s="230">
        <f>'Gestion Academica'!P19</f>
        <v>0</v>
      </c>
    </row>
    <row r="11" spans="2:10" ht="18.75" x14ac:dyDescent="0.25">
      <c r="B11" s="123"/>
      <c r="C11" s="113"/>
      <c r="F11" s="142"/>
      <c r="G11" s="142"/>
      <c r="H11" s="229" t="s">
        <v>565</v>
      </c>
      <c r="I11" s="230">
        <f>'Gestión del Conocimiento'!P31</f>
        <v>0</v>
      </c>
    </row>
    <row r="12" spans="2:10" ht="18.75" x14ac:dyDescent="0.25">
      <c r="B12" s="123"/>
      <c r="C12" s="113"/>
      <c r="F12" s="142"/>
      <c r="G12" s="142"/>
      <c r="H12" s="229" t="s">
        <v>212</v>
      </c>
      <c r="I12" s="230">
        <f>Gobernabilidad!P10</f>
        <v>0</v>
      </c>
    </row>
    <row r="13" spans="2:10" ht="23.25" x14ac:dyDescent="0.25">
      <c r="B13" s="114"/>
      <c r="C13" s="115"/>
      <c r="F13" s="142"/>
      <c r="G13" s="142"/>
      <c r="H13" s="229" t="s">
        <v>566</v>
      </c>
      <c r="I13" s="230">
        <f>'Lo Esencial'!P25</f>
        <v>0</v>
      </c>
    </row>
    <row r="14" spans="2:10" ht="26.25" x14ac:dyDescent="0.25">
      <c r="B14" s="237" t="s">
        <v>204</v>
      </c>
      <c r="C14" s="238">
        <f>SUM(C3:C13)</f>
        <v>17161430.333333332</v>
      </c>
      <c r="F14" s="142"/>
      <c r="G14" s="142"/>
      <c r="H14" s="142"/>
      <c r="I14" s="142"/>
    </row>
    <row r="15" spans="2:10" x14ac:dyDescent="0.25">
      <c r="F15" s="142"/>
      <c r="G15" s="142"/>
      <c r="H15" s="142" t="s">
        <v>204</v>
      </c>
      <c r="I15" s="240">
        <f>SUM(I3:I14)</f>
        <v>17161430.333333332</v>
      </c>
    </row>
    <row r="16" spans="2:10" x14ac:dyDescent="0.25">
      <c r="F16" s="142"/>
      <c r="G16" s="142"/>
      <c r="H16" s="142"/>
      <c r="I16" s="142"/>
      <c r="J16" s="231"/>
    </row>
    <row r="17" spans="2:15" x14ac:dyDescent="0.25">
      <c r="J17" s="231"/>
    </row>
    <row r="18" spans="2:15" x14ac:dyDescent="0.25">
      <c r="J18" s="231"/>
    </row>
    <row r="19" spans="2:15" x14ac:dyDescent="0.25">
      <c r="J19" s="231"/>
    </row>
    <row r="20" spans="2:15" x14ac:dyDescent="0.25">
      <c r="J20" s="231"/>
    </row>
    <row r="21" spans="2:15" x14ac:dyDescent="0.25">
      <c r="J21" s="231"/>
    </row>
    <row r="24" spans="2:15" x14ac:dyDescent="0.25">
      <c r="H24" s="231"/>
    </row>
    <row r="25" spans="2:15" x14ac:dyDescent="0.25">
      <c r="B25" s="116" t="s">
        <v>749</v>
      </c>
      <c r="C25" s="116" t="s">
        <v>750</v>
      </c>
      <c r="D25" s="116" t="s">
        <v>751</v>
      </c>
      <c r="E25" s="116" t="s">
        <v>752</v>
      </c>
      <c r="F25" s="116" t="s">
        <v>753</v>
      </c>
      <c r="G25" s="116" t="s">
        <v>754</v>
      </c>
      <c r="H25" s="116" t="s">
        <v>755</v>
      </c>
      <c r="I25" s="116" t="s">
        <v>756</v>
      </c>
      <c r="J25" s="116" t="s">
        <v>757</v>
      </c>
      <c r="K25" s="116" t="s">
        <v>758</v>
      </c>
      <c r="L25" s="116" t="s">
        <v>759</v>
      </c>
      <c r="M25" s="116" t="s">
        <v>760</v>
      </c>
      <c r="N25" s="116" t="s">
        <v>761</v>
      </c>
      <c r="O25" s="116" t="s">
        <v>762</v>
      </c>
    </row>
    <row r="27" spans="2:15" x14ac:dyDescent="0.25">
      <c r="H27" s="187"/>
    </row>
    <row r="29" spans="2:15" ht="18.75" x14ac:dyDescent="0.25">
      <c r="B29" s="112"/>
      <c r="C29" s="113"/>
    </row>
    <row r="30" spans="2:15" ht="18.75" x14ac:dyDescent="0.25">
      <c r="B30" s="112"/>
      <c r="C30" s="113"/>
    </row>
    <row r="31" spans="2:15" x14ac:dyDescent="0.25">
      <c r="B31" s="232" t="s">
        <v>501</v>
      </c>
    </row>
    <row r="33" spans="2:4" ht="18.75" x14ac:dyDescent="0.25">
      <c r="B33" s="111" t="s">
        <v>21</v>
      </c>
      <c r="C33" s="111" t="s">
        <v>55</v>
      </c>
      <c r="D33" s="319" t="s">
        <v>569</v>
      </c>
    </row>
    <row r="34" spans="2:4" ht="18.75" x14ac:dyDescent="0.25">
      <c r="B34" s="116" t="s">
        <v>749</v>
      </c>
      <c r="C34" s="197">
        <f>SUMIF('2. CONTRATACION DE PERSONAL'!C:C,'Cuadro resumen'!$B$34:$B$50,'2. CONTRATACION DE PERSONAL'!D:D)</f>
        <v>0</v>
      </c>
      <c r="D34" s="320">
        <f>SUMIF('2. CONTRATACION DE PERSONAL'!$C:$C,'Cuadro resumen'!$B$34:$B$50,'2. CONTRATACION DE PERSONAL'!$G:$G)</f>
        <v>0</v>
      </c>
    </row>
    <row r="35" spans="2:4" ht="18.75" x14ac:dyDescent="0.25">
      <c r="B35" s="116" t="s">
        <v>750</v>
      </c>
      <c r="C35" s="197">
        <f>SUMIF('2. CONTRATACION DE PERSONAL'!C:C,'Cuadro resumen'!$B$34:$B$50,'2. CONTRATACION DE PERSONAL'!D:D)</f>
        <v>0</v>
      </c>
      <c r="D35" s="320">
        <f>SUMIF('2. CONTRATACION DE PERSONAL'!$C:$C,'Cuadro resumen'!$B$34:$B$50,'2. CONTRATACION DE PERSONAL'!$G:$G)</f>
        <v>0</v>
      </c>
    </row>
    <row r="36" spans="2:4" ht="18.75" x14ac:dyDescent="0.25">
      <c r="B36" s="116" t="s">
        <v>751</v>
      </c>
      <c r="C36" s="197">
        <f>SUMIF('2. CONTRATACION DE PERSONAL'!C:C,'Cuadro resumen'!$B$34:$B$50,'2. CONTRATACION DE PERSONAL'!D:D)</f>
        <v>0</v>
      </c>
      <c r="D36" s="320">
        <f>SUMIF('2. CONTRATACION DE PERSONAL'!$C:$C,'Cuadro resumen'!$B$34:$B$50,'2. CONTRATACION DE PERSONAL'!$G:$G)</f>
        <v>0</v>
      </c>
    </row>
    <row r="37" spans="2:4" ht="18.75" x14ac:dyDescent="0.25">
      <c r="B37" s="116" t="s">
        <v>752</v>
      </c>
      <c r="C37" s="197">
        <f>SUMIF('2. CONTRATACION DE PERSONAL'!C:C,'Cuadro resumen'!$B$34:$B$50,'2. CONTRATACION DE PERSONAL'!D:D)</f>
        <v>0</v>
      </c>
      <c r="D37" s="320">
        <f>SUMIF('2. CONTRATACION DE PERSONAL'!$C:$C,'Cuadro resumen'!$B$34:$B$50,'2. CONTRATACION DE PERSONAL'!$G:$G)</f>
        <v>0</v>
      </c>
    </row>
    <row r="38" spans="2:4" ht="18.75" x14ac:dyDescent="0.25">
      <c r="B38" s="116" t="s">
        <v>753</v>
      </c>
      <c r="C38" s="197">
        <f>SUMIF('2. CONTRATACION DE PERSONAL'!C:C,'Cuadro resumen'!$B$34:$B$50,'2. CONTRATACION DE PERSONAL'!D:D)</f>
        <v>0</v>
      </c>
      <c r="D38" s="320">
        <f>SUMIF('2. CONTRATACION DE PERSONAL'!$C:$C,'Cuadro resumen'!$B$34:$B$50,'2. CONTRATACION DE PERSONAL'!$G:$G)</f>
        <v>0</v>
      </c>
    </row>
    <row r="39" spans="2:4" ht="18.75" x14ac:dyDescent="0.25">
      <c r="B39" s="116" t="s">
        <v>754</v>
      </c>
      <c r="C39" s="197">
        <f>SUMIF('2. CONTRATACION DE PERSONAL'!C:C,'Cuadro resumen'!$B$34:$B$50,'2. CONTRATACION DE PERSONAL'!D:D)</f>
        <v>0</v>
      </c>
      <c r="D39" s="320">
        <f>SUMIF('2. CONTRATACION DE PERSONAL'!$C:$C,'Cuadro resumen'!$B$34:$B$50,'2. CONTRATACION DE PERSONAL'!$G:$G)</f>
        <v>0</v>
      </c>
    </row>
    <row r="40" spans="2:4" ht="18.75" x14ac:dyDescent="0.25">
      <c r="B40" s="116" t="s">
        <v>755</v>
      </c>
      <c r="C40" s="197">
        <f>SUMIF('2. CONTRATACION DE PERSONAL'!C:C,'Cuadro resumen'!$B$34:$B$50,'2. CONTRATACION DE PERSONAL'!D:D)</f>
        <v>0</v>
      </c>
      <c r="D40" s="320">
        <f>SUMIF('2. CONTRATACION DE PERSONAL'!$C:$C,'Cuadro resumen'!$B$34:$B$50,'2. CONTRATACION DE PERSONAL'!$G:$G)</f>
        <v>0</v>
      </c>
    </row>
    <row r="41" spans="2:4" ht="18.75" x14ac:dyDescent="0.25">
      <c r="B41" s="116" t="s">
        <v>756</v>
      </c>
      <c r="C41" s="197">
        <f>SUMIF('2. CONTRATACION DE PERSONAL'!C:C,'Cuadro resumen'!$B$34:$B$50,'2. CONTRATACION DE PERSONAL'!D:D)</f>
        <v>0</v>
      </c>
      <c r="D41" s="320">
        <f>SUMIF('2. CONTRATACION DE PERSONAL'!$C:$C,'Cuadro resumen'!$B$34:$B$50,'2. CONTRATACION DE PERSONAL'!$G:$G)</f>
        <v>0</v>
      </c>
    </row>
    <row r="42" spans="2:4" ht="18.75" x14ac:dyDescent="0.25">
      <c r="B42" s="116" t="s">
        <v>757</v>
      </c>
      <c r="C42" s="197">
        <f>SUMIF('2. CONTRATACION DE PERSONAL'!C:C,'Cuadro resumen'!$B$34:$B$50,'2. CONTRATACION DE PERSONAL'!D:D)</f>
        <v>0</v>
      </c>
      <c r="D42" s="320">
        <f>SUMIF('2. CONTRATACION DE PERSONAL'!$C:$C,'Cuadro resumen'!$B$34:$B$50,'2. CONTRATACION DE PERSONAL'!$G:$G)</f>
        <v>0</v>
      </c>
    </row>
    <row r="43" spans="2:4" ht="18.75" x14ac:dyDescent="0.25">
      <c r="B43" s="116" t="s">
        <v>758</v>
      </c>
      <c r="C43" s="197">
        <f>SUMIF('2. CONTRATACION DE PERSONAL'!C:C,'Cuadro resumen'!$B$34:$B$50,'2. CONTRATACION DE PERSONAL'!D:D)</f>
        <v>0</v>
      </c>
      <c r="D43" s="320">
        <f>SUMIF('2. CONTRATACION DE PERSONAL'!$C:$C,'Cuadro resumen'!$B$34:$B$50,'2. CONTRATACION DE PERSONAL'!$G:$G)</f>
        <v>0</v>
      </c>
    </row>
    <row r="44" spans="2:4" ht="18.75" x14ac:dyDescent="0.25">
      <c r="B44" s="116" t="s">
        <v>759</v>
      </c>
      <c r="C44" s="197">
        <f>SUMIF('2. CONTRATACION DE PERSONAL'!C:C,'Cuadro resumen'!$B$34:$B$50,'2. CONTRATACION DE PERSONAL'!D:D)</f>
        <v>0</v>
      </c>
      <c r="D44" s="320">
        <f>SUMIF('2. CONTRATACION DE PERSONAL'!$C:$C,'Cuadro resumen'!$B$34:$B$50,'2. CONTRATACION DE PERSONAL'!$G:$G)</f>
        <v>0</v>
      </c>
    </row>
    <row r="45" spans="2:4" ht="18.75" x14ac:dyDescent="0.25">
      <c r="B45" s="116" t="s">
        <v>760</v>
      </c>
      <c r="C45" s="197">
        <f>SUMIF('2. CONTRATACION DE PERSONAL'!C:C,'Cuadro resumen'!$B$34:$B$50,'2. CONTRATACION DE PERSONAL'!D:D)</f>
        <v>0</v>
      </c>
      <c r="D45" s="320">
        <f>SUMIF('2. CONTRATACION DE PERSONAL'!$C:$C,'Cuadro resumen'!$B$34:$B$50,'2. CONTRATACION DE PERSONAL'!$G:$G)</f>
        <v>0</v>
      </c>
    </row>
    <row r="46" spans="2:4" ht="18.75" x14ac:dyDescent="0.25">
      <c r="B46" s="116" t="s">
        <v>761</v>
      </c>
      <c r="C46" s="197">
        <f>SUMIF('2. CONTRATACION DE PERSONAL'!C:C,'Cuadro resumen'!$B$34:$B$50,'2. CONTRATACION DE PERSONAL'!D:D)</f>
        <v>0</v>
      </c>
      <c r="D46" s="320">
        <f>SUMIF('2. CONTRATACION DE PERSONAL'!$C:$C,'Cuadro resumen'!$B$34:$B$50,'2. CONTRATACION DE PERSONAL'!$G:$G)</f>
        <v>0</v>
      </c>
    </row>
    <row r="47" spans="2:4" ht="18.75" x14ac:dyDescent="0.25">
      <c r="B47" s="116" t="s">
        <v>762</v>
      </c>
      <c r="C47" s="197">
        <f>SUMIF('2. CONTRATACION DE PERSONAL'!C:C,'Cuadro resumen'!$B$34:$B$50,'2. CONTRATACION DE PERSONAL'!D:D)</f>
        <v>0</v>
      </c>
      <c r="D47" s="320">
        <f>SUMIF('2. CONTRATACION DE PERSONAL'!$C:$C,'Cuadro resumen'!$B$34:$B$50,'2. CONTRATACION DE PERSONAL'!$G:$G)</f>
        <v>0</v>
      </c>
    </row>
    <row r="48" spans="2:4" ht="18.75" x14ac:dyDescent="0.25">
      <c r="B48" s="112" t="s">
        <v>84</v>
      </c>
      <c r="C48" s="197">
        <f>SUMIF('2. CONTRATACION DE PERSONAL'!C:C,'Cuadro resumen'!$B$34:$B$50,'2. CONTRATACION DE PERSONAL'!D:D)</f>
        <v>0</v>
      </c>
      <c r="D48" s="320">
        <f>SUMIF('2. CONTRATACION DE PERSONAL'!$C:$C,'Cuadro resumen'!$B$34:$B$50,'2. CONTRATACION DE PERSONAL'!$G:$G)</f>
        <v>0</v>
      </c>
    </row>
    <row r="49" spans="2:4" ht="18.75" x14ac:dyDescent="0.25">
      <c r="B49" s="112" t="s">
        <v>60</v>
      </c>
      <c r="C49" s="197">
        <f>SUMIF('2. CONTRATACION DE PERSONAL'!C:C,'Cuadro resumen'!$B$34:$B$50,'2. CONTRATACION DE PERSONAL'!D:D)</f>
        <v>0</v>
      </c>
      <c r="D49" s="320">
        <f>SUMIF('2. CONTRATACION DE PERSONAL'!$C:$C,'Cuadro resumen'!$B$34:$B$50,'2. CONTRATACION DE PERSONAL'!$G:$G)</f>
        <v>0</v>
      </c>
    </row>
    <row r="50" spans="2:4" ht="18.75" x14ac:dyDescent="0.25">
      <c r="B50" s="112" t="s">
        <v>61</v>
      </c>
      <c r="C50" s="197">
        <f>SUMIF('2. CONTRATACION DE PERSONAL'!C:C,'Cuadro resumen'!$B$34:$B$50,'2. CONTRATACION DE PERSONAL'!D:D)</f>
        <v>2</v>
      </c>
      <c r="D50" s="320">
        <f>SUMIF('2. CONTRATACION DE PERSONAL'!$C:$C,'Cuadro resumen'!$B$34:$B$50,'2. CONTRATACION DE PERSONAL'!$G:$G)</f>
        <v>480000</v>
      </c>
    </row>
    <row r="51" spans="2:4" ht="23.25" x14ac:dyDescent="0.25">
      <c r="B51" s="114" t="s">
        <v>204</v>
      </c>
      <c r="C51" s="198">
        <f>SUBTOTAL(109,C34:C50)</f>
        <v>2</v>
      </c>
      <c r="D51" s="320">
        <f>SUM(D34:D50)</f>
        <v>480000</v>
      </c>
    </row>
    <row r="60" spans="2:4" x14ac:dyDescent="0.25">
      <c r="B60" s="232" t="s">
        <v>467</v>
      </c>
    </row>
    <row r="62" spans="2:4" ht="18.75" x14ac:dyDescent="0.25">
      <c r="B62" s="111" t="s">
        <v>21</v>
      </c>
      <c r="C62" s="111" t="s">
        <v>55</v>
      </c>
      <c r="D62" s="319" t="s">
        <v>569</v>
      </c>
    </row>
    <row r="63" spans="2:4" ht="18.75" x14ac:dyDescent="0.25">
      <c r="B63" s="112" t="s">
        <v>63</v>
      </c>
      <c r="C63" s="113">
        <f>SUMIF('3. EQUIPO DE OFICINA'!C:C,'Cuadro resumen'!$B$63:$B$72,'3. EQUIPO DE OFICINA'!D:D)</f>
        <v>0</v>
      </c>
      <c r="D63" s="321">
        <f>SUMIF('3. EQUIPO DE OFICINA'!$C:$C,'Cuadro resumen'!$B$63:$B$72,'3. EQUIPO DE OFICINA'!$F:$F)</f>
        <v>0</v>
      </c>
    </row>
    <row r="64" spans="2:4" ht="18.75" x14ac:dyDescent="0.25">
      <c r="B64" s="123" t="s">
        <v>64</v>
      </c>
      <c r="C64" s="113">
        <f>SUMIF('3. EQUIPO DE OFICINA'!C:C,'Cuadro resumen'!$B$63:$B$72,'3. EQUIPO DE OFICINA'!D:D)</f>
        <v>0</v>
      </c>
      <c r="D64" s="321">
        <f>SUMIF('3. EQUIPO DE OFICINA'!$C:$C,'Cuadro resumen'!$B$63:$B$72,'3. EQUIPO DE OFICINA'!$F:$F)</f>
        <v>0</v>
      </c>
    </row>
    <row r="65" spans="2:4" ht="18.75" x14ac:dyDescent="0.25">
      <c r="B65" s="123" t="s">
        <v>65</v>
      </c>
      <c r="C65" s="113">
        <f>SUMIF('3. EQUIPO DE OFICINA'!C:C,'Cuadro resumen'!$B$63:$B$72,'3. EQUIPO DE OFICINA'!D:D)</f>
        <v>0</v>
      </c>
      <c r="D65" s="321">
        <f>SUMIF('3. EQUIPO DE OFICINA'!$C:$C,'Cuadro resumen'!$B$63:$B$72,'3. EQUIPO DE OFICINA'!$F:$F)</f>
        <v>0</v>
      </c>
    </row>
    <row r="66" spans="2:4" ht="18.75" x14ac:dyDescent="0.25">
      <c r="B66" s="123" t="s">
        <v>66</v>
      </c>
      <c r="C66" s="113">
        <f>SUMIF('3. EQUIPO DE OFICINA'!C:C,'Cuadro resumen'!$B$63:$B$72,'3. EQUIPO DE OFICINA'!D:D)</f>
        <v>0</v>
      </c>
      <c r="D66" s="321">
        <f>SUMIF('3. EQUIPO DE OFICINA'!$C:$C,'Cuadro resumen'!$B$63:$B$72,'3. EQUIPO DE OFICINA'!$F:$F)</f>
        <v>0</v>
      </c>
    </row>
    <row r="67" spans="2:4" ht="18.75" x14ac:dyDescent="0.25">
      <c r="B67" s="123" t="s">
        <v>67</v>
      </c>
      <c r="C67" s="113">
        <f>SUMIF('3. EQUIPO DE OFICINA'!C:C,'Cuadro resumen'!$B$63:$B$72,'3. EQUIPO DE OFICINA'!D:D)</f>
        <v>0</v>
      </c>
      <c r="D67" s="321">
        <f>SUMIF('3. EQUIPO DE OFICINA'!$C:$C,'Cuadro resumen'!$B$63:$B$72,'3. EQUIPO DE OFICINA'!$F:$F)</f>
        <v>0</v>
      </c>
    </row>
    <row r="68" spans="2:4" ht="18.75" x14ac:dyDescent="0.25">
      <c r="B68" s="123" t="s">
        <v>68</v>
      </c>
      <c r="C68" s="113">
        <f>SUMIF('3. EQUIPO DE OFICINA'!C:C,'Cuadro resumen'!$B$63:$B$72,'3. EQUIPO DE OFICINA'!D:D)</f>
        <v>0</v>
      </c>
      <c r="D68" s="321">
        <f>SUMIF('3. EQUIPO DE OFICINA'!$C:$C,'Cuadro resumen'!$B$63:$B$72,'3. EQUIPO DE OFICINA'!$F:$F)</f>
        <v>0</v>
      </c>
    </row>
    <row r="69" spans="2:4" ht="18.75" x14ac:dyDescent="0.25">
      <c r="B69" s="123" t="s">
        <v>69</v>
      </c>
      <c r="C69" s="113">
        <f>SUMIF('3. EQUIPO DE OFICINA'!C:C,'Cuadro resumen'!$B$63:$B$72,'3. EQUIPO DE OFICINA'!D:D)</f>
        <v>0</v>
      </c>
      <c r="D69" s="321">
        <f>SUMIF('3. EQUIPO DE OFICINA'!$C:$C,'Cuadro resumen'!$B$63:$B$72,'3. EQUIPO DE OFICINA'!$F:$F)</f>
        <v>0</v>
      </c>
    </row>
    <row r="70" spans="2:4" ht="18.75" x14ac:dyDescent="0.25">
      <c r="B70" s="112" t="s">
        <v>70</v>
      </c>
      <c r="C70" s="113">
        <f>SUMIF('3. EQUIPO DE OFICINA'!C:C,'Cuadro resumen'!$B$63:$B$72,'3. EQUIPO DE OFICINA'!D:D)</f>
        <v>0</v>
      </c>
      <c r="D70" s="321">
        <f>SUMIF('3. EQUIPO DE OFICINA'!$C:$C,'Cuadro resumen'!$B$63:$B$72,'3. EQUIPO DE OFICINA'!$F:$F)</f>
        <v>0</v>
      </c>
    </row>
    <row r="71" spans="2:4" ht="18.75" x14ac:dyDescent="0.25">
      <c r="B71" s="112" t="s">
        <v>71</v>
      </c>
      <c r="C71" s="113">
        <f>SUMIF('3. EQUIPO DE OFICINA'!C:C,'Cuadro resumen'!$B$63:$B$72,'3. EQUIPO DE OFICINA'!D:D)</f>
        <v>0</v>
      </c>
      <c r="D71" s="321">
        <f>SUMIF('3. EQUIPO DE OFICINA'!$C:$C,'Cuadro resumen'!$B$63:$B$72,'3. EQUIPO DE OFICINA'!$F:$F)</f>
        <v>0</v>
      </c>
    </row>
    <row r="72" spans="2:4" ht="18.75" x14ac:dyDescent="0.25">
      <c r="B72" s="112" t="s">
        <v>72</v>
      </c>
      <c r="C72" s="113">
        <f>SUMIF('3. EQUIPO DE OFICINA'!C:C,'Cuadro resumen'!$B$63:$B$72,'3. EQUIPO DE OFICINA'!D:D)</f>
        <v>1</v>
      </c>
      <c r="D72" s="321">
        <f>SUMIF('3. EQUIPO DE OFICINA'!$C:$C,'Cuadro resumen'!$B$63:$B$72,'3. EQUIPO DE OFICINA'!$F:$F)</f>
        <v>100000</v>
      </c>
    </row>
    <row r="73" spans="2:4" ht="18.75" x14ac:dyDescent="0.25">
      <c r="B73" s="112"/>
      <c r="C73" s="113">
        <f>SUMIF('3. EQUIPO DE OFICINA'!C:C,'Cuadro resumen'!$B$63:$B$72,'3. EQUIPO DE OFICINA'!D:D)</f>
        <v>0</v>
      </c>
      <c r="D73" s="321">
        <f>SUMIF('3. EQUIPO DE OFICINA'!$C:$C,'Cuadro resumen'!$B$63:$B$72,'3. EQUIPO DE OFICINA'!$F:$F)</f>
        <v>0</v>
      </c>
    </row>
    <row r="74" spans="2:4" ht="23.25" x14ac:dyDescent="0.25">
      <c r="B74" s="114" t="s">
        <v>204</v>
      </c>
      <c r="C74" s="115">
        <f>SUM(C63:C73)</f>
        <v>1</v>
      </c>
      <c r="D74" s="322">
        <f>SUM(D63:D73)</f>
        <v>100000</v>
      </c>
    </row>
    <row r="77" spans="2:4" x14ac:dyDescent="0.25">
      <c r="B77" s="232" t="s">
        <v>468</v>
      </c>
    </row>
    <row r="79" spans="2:4" ht="18.75" x14ac:dyDescent="0.25">
      <c r="B79" s="111" t="s">
        <v>469</v>
      </c>
      <c r="C79" s="111" t="s">
        <v>55</v>
      </c>
      <c r="D79" s="319" t="s">
        <v>569</v>
      </c>
    </row>
    <row r="80" spans="2:4" ht="37.5" x14ac:dyDescent="0.25">
      <c r="B80" s="481" t="s">
        <v>1605</v>
      </c>
      <c r="C80" s="113">
        <f>SUMIF('4. EQUIPO TECNOLÓGICOS'!C:C,'Cuadro resumen'!$B$80:$B$96,'4. EQUIPO TECNOLÓGICOS'!D:D)</f>
        <v>0</v>
      </c>
      <c r="D80" s="113">
        <f>SUMIF('4. EQUIPO TECNOLÓGICOS'!$C:$C,'Cuadro resumen'!$B$80:$B$96,'4. EQUIPO TECNOLÓGICOS'!F:F)</f>
        <v>0</v>
      </c>
    </row>
    <row r="81" spans="2:4" ht="18.75" x14ac:dyDescent="0.25">
      <c r="B81" s="481" t="s">
        <v>1606</v>
      </c>
      <c r="C81" s="113">
        <f>SUMIF('4. EQUIPO TECNOLÓGICOS'!C:C,'Cuadro resumen'!$B$80:$B$96,'4. EQUIPO TECNOLÓGICOS'!D:D)</f>
        <v>0</v>
      </c>
      <c r="D81" s="113">
        <f>SUMIF('4. EQUIPO TECNOLÓGICOS'!$C:$C,'Cuadro resumen'!$B$80:$B$96,'4. EQUIPO TECNOLÓGICOS'!F:F)</f>
        <v>0</v>
      </c>
    </row>
    <row r="82" spans="2:4" ht="37.5" x14ac:dyDescent="0.25">
      <c r="B82" s="481" t="s">
        <v>1604</v>
      </c>
      <c r="C82" s="113">
        <f>SUMIF('4. EQUIPO TECNOLÓGICOS'!C:C,'Cuadro resumen'!$B$80:$B$96,'4. EQUIPO TECNOLÓGICOS'!D:D)</f>
        <v>0</v>
      </c>
      <c r="D82" s="113">
        <f>SUMIF('4. EQUIPO TECNOLÓGICOS'!$C:$C,'Cuadro resumen'!$B$80:$B$96,'4. EQUIPO TECNOLÓGICOS'!F:F)</f>
        <v>0</v>
      </c>
    </row>
    <row r="83" spans="2:4" ht="37.5" x14ac:dyDescent="0.25">
      <c r="B83" s="481" t="s">
        <v>1607</v>
      </c>
      <c r="C83" s="113">
        <f>SUMIF('4. EQUIPO TECNOLÓGICOS'!C:C,'Cuadro resumen'!$B$80:$B$96,'4. EQUIPO TECNOLÓGICOS'!D:D)</f>
        <v>6</v>
      </c>
      <c r="D83" s="113">
        <f>SUMIF('4. EQUIPO TECNOLÓGICOS'!$C:$C,'Cuadro resumen'!$B$80:$B$96,'4. EQUIPO TECNOLÓGICOS'!F:F)</f>
        <v>90000</v>
      </c>
    </row>
    <row r="84" spans="2:4" ht="18.75" x14ac:dyDescent="0.25">
      <c r="B84" s="112" t="s">
        <v>502</v>
      </c>
      <c r="C84" s="113">
        <f>SUMIF('4. EQUIPO TECNOLÓGICOS'!C:C,'Cuadro resumen'!$B$80:$B$96,'4. EQUIPO TECNOLÓGICOS'!D:D)</f>
        <v>0</v>
      </c>
      <c r="D84" s="113">
        <f>SUMIF('4. EQUIPO TECNOLÓGICOS'!$C:$C,'Cuadro resumen'!$B$80:$B$96,'4. EQUIPO TECNOLÓGICOS'!F:F)</f>
        <v>0</v>
      </c>
    </row>
    <row r="85" spans="2:4" ht="18.75" x14ac:dyDescent="0.25">
      <c r="B85" s="123" t="s">
        <v>73</v>
      </c>
      <c r="C85" s="113">
        <f>SUMIF('4. EQUIPO TECNOLÓGICOS'!C:C,'Cuadro resumen'!$B$80:$B$96,'4. EQUIPO TECNOLÓGICOS'!D:D)</f>
        <v>0</v>
      </c>
      <c r="D85" s="113">
        <f>SUMIF('4. EQUIPO TECNOLÓGICOS'!$C:$C,'Cuadro resumen'!$B$80:$B$96,'4. EQUIPO TECNOLÓGICOS'!F:F)</f>
        <v>0</v>
      </c>
    </row>
    <row r="86" spans="2:4" ht="18.75" x14ac:dyDescent="0.25">
      <c r="B86" s="123" t="s">
        <v>74</v>
      </c>
      <c r="C86" s="113">
        <f>SUMIF('4. EQUIPO TECNOLÓGICOS'!C:C,'Cuadro resumen'!$B$80:$B$96,'4. EQUIPO TECNOLÓGICOS'!D:D)</f>
        <v>6</v>
      </c>
      <c r="D86" s="113">
        <f>SUMIF('4. EQUIPO TECNOLÓGICOS'!$C:$C,'Cuadro resumen'!$B$80:$B$96,'4. EQUIPO TECNOLÓGICOS'!F:F)</f>
        <v>48000</v>
      </c>
    </row>
    <row r="87" spans="2:4" ht="18.75" x14ac:dyDescent="0.25">
      <c r="B87" s="123" t="s">
        <v>75</v>
      </c>
      <c r="C87" s="113">
        <f>SUMIF('4. EQUIPO TECNOLÓGICOS'!C:C,'Cuadro resumen'!$B$80:$B$96,'4. EQUIPO TECNOLÓGICOS'!D:D)</f>
        <v>2</v>
      </c>
      <c r="D87" s="113">
        <f>SUMIF('4. EQUIPO TECNOLÓGICOS'!$C:$C,'Cuadro resumen'!$B$80:$B$96,'4. EQUIPO TECNOLÓGICOS'!F:F)</f>
        <v>10000</v>
      </c>
    </row>
    <row r="88" spans="2:4" ht="18.75" x14ac:dyDescent="0.25">
      <c r="B88" s="112" t="s">
        <v>503</v>
      </c>
      <c r="C88" s="113">
        <f>SUMIF('4. EQUIPO TECNOLÓGICOS'!C:C,'Cuadro resumen'!$B$80:$B$96,'4. EQUIPO TECNOLÓGICOS'!D:D)</f>
        <v>0</v>
      </c>
      <c r="D88" s="113">
        <f>SUMIF('4. EQUIPO TECNOLÓGICOS'!$C:$C,'Cuadro resumen'!$B$80:$B$96,'4. EQUIPO TECNOLÓGICOS'!F:F)</f>
        <v>0</v>
      </c>
    </row>
    <row r="89" spans="2:4" ht="18.75" x14ac:dyDescent="0.25">
      <c r="B89" s="123" t="s">
        <v>76</v>
      </c>
      <c r="C89" s="113">
        <f>SUMIF('4. EQUIPO TECNOLÓGICOS'!C:C,'Cuadro resumen'!$B$80:$B$96,'4. EQUIPO TECNOLÓGICOS'!D:D)</f>
        <v>1</v>
      </c>
      <c r="D89" s="113">
        <f>SUMIF('4. EQUIPO TECNOLÓGICOS'!$C:$C,'Cuadro resumen'!$B$80:$B$96,'4. EQUIPO TECNOLÓGICOS'!F:F)</f>
        <v>15000</v>
      </c>
    </row>
    <row r="90" spans="2:4" ht="18.75" x14ac:dyDescent="0.25">
      <c r="B90" s="112" t="s">
        <v>77</v>
      </c>
      <c r="C90" s="113">
        <f>SUMIF('4. EQUIPO TECNOLÓGICOS'!C:C,'Cuadro resumen'!$B$80:$B$96,'4. EQUIPO TECNOLÓGICOS'!D:D)</f>
        <v>0</v>
      </c>
      <c r="D90" s="113">
        <f>SUMIF('4. EQUIPO TECNOLÓGICOS'!$C:$C,'Cuadro resumen'!$B$80:$B$96,'4. EQUIPO TECNOLÓGICOS'!F:F)</f>
        <v>0</v>
      </c>
    </row>
    <row r="91" spans="2:4" ht="18.75" x14ac:dyDescent="0.25">
      <c r="B91" s="123" t="s">
        <v>78</v>
      </c>
      <c r="C91" s="113">
        <f>SUMIF('4. EQUIPO TECNOLÓGICOS'!C:C,'Cuadro resumen'!$B$80:$B$96,'4. EQUIPO TECNOLÓGICOS'!D:D)</f>
        <v>0</v>
      </c>
      <c r="D91" s="113">
        <f>SUMIF('4. EQUIPO TECNOLÓGICOS'!$C:$C,'Cuadro resumen'!$B$80:$B$96,'4. EQUIPO TECNOLÓGICOS'!F:F)</f>
        <v>0</v>
      </c>
    </row>
    <row r="92" spans="2:4" ht="18.75" x14ac:dyDescent="0.25">
      <c r="B92" s="123" t="s">
        <v>79</v>
      </c>
      <c r="C92" s="113">
        <f>SUMIF('4. EQUIPO TECNOLÓGICOS'!C:C,'Cuadro resumen'!$B$80:$B$96,'4. EQUIPO TECNOLÓGICOS'!D:D)</f>
        <v>0</v>
      </c>
      <c r="D92" s="113">
        <f>SUMIF('4. EQUIPO TECNOLÓGICOS'!$C:$C,'Cuadro resumen'!$B$80:$B$96,'4. EQUIPO TECNOLÓGICOS'!F:F)</f>
        <v>0</v>
      </c>
    </row>
    <row r="93" spans="2:4" ht="18.75" x14ac:dyDescent="0.25">
      <c r="B93" s="112" t="s">
        <v>504</v>
      </c>
      <c r="C93" s="113">
        <f>SUMIF('4. EQUIPO TECNOLÓGICOS'!C:C,'Cuadro resumen'!$B$80:$B$96,'4. EQUIPO TECNOLÓGICOS'!D:D)</f>
        <v>0</v>
      </c>
      <c r="D93" s="113">
        <f>SUMIF('4. EQUIPO TECNOLÓGICOS'!$C:$C,'Cuadro resumen'!$B$80:$B$96,'4. EQUIPO TECNOLÓGICOS'!F:F)</f>
        <v>0</v>
      </c>
    </row>
    <row r="94" spans="2:4" ht="18.75" x14ac:dyDescent="0.25">
      <c r="B94" s="123" t="s">
        <v>81</v>
      </c>
      <c r="C94" s="113">
        <f>SUMIF('4. EQUIPO TECNOLÓGICOS'!C:C,'Cuadro resumen'!$B$80:$B$96,'4. EQUIPO TECNOLÓGICOS'!D:D)</f>
        <v>0</v>
      </c>
      <c r="D94" s="113">
        <f>SUMIF('4. EQUIPO TECNOLÓGICOS'!$C:$C,'Cuadro resumen'!$B$80:$B$96,'4. EQUIPO TECNOLÓGICOS'!F:F)</f>
        <v>0</v>
      </c>
    </row>
    <row r="95" spans="2:4" ht="18.75" x14ac:dyDescent="0.25">
      <c r="B95" s="123" t="s">
        <v>82</v>
      </c>
      <c r="C95" s="113">
        <f>SUMIF('4. EQUIPO TECNOLÓGICOS'!C:C,'Cuadro resumen'!$B$80:$B$96,'4. EQUIPO TECNOLÓGICOS'!D:D)</f>
        <v>4</v>
      </c>
      <c r="D95" s="113">
        <f>SUMIF('4. EQUIPO TECNOLÓGICOS'!$C:$C,'Cuadro resumen'!$B$80:$B$96,'4. EQUIPO TECNOLÓGICOS'!F:F)</f>
        <v>2000</v>
      </c>
    </row>
    <row r="96" spans="2:4" ht="18.75" x14ac:dyDescent="0.25">
      <c r="B96" s="123" t="s">
        <v>83</v>
      </c>
      <c r="C96" s="113">
        <f>SUMIF('4. EQUIPO TECNOLÓGICOS'!C:C,'Cuadro resumen'!$B$80:$B$96,'4. EQUIPO TECNOLÓGICOS'!D:D)</f>
        <v>1</v>
      </c>
      <c r="D96" s="113">
        <f>SUMIF('4. EQUIPO TECNOLÓGICOS'!$C:$C,'Cuadro resumen'!$B$80:$B$96,'4. EQUIPO TECNOLÓGICOS'!F:F)</f>
        <v>20</v>
      </c>
    </row>
    <row r="97" spans="2:4" ht="23.25" x14ac:dyDescent="0.25">
      <c r="B97" s="114" t="s">
        <v>204</v>
      </c>
      <c r="C97" s="115">
        <f>SUM(C80:C96)</f>
        <v>20</v>
      </c>
      <c r="D97" s="115">
        <f>SUM(D80:D96)</f>
        <v>165020</v>
      </c>
    </row>
    <row r="101" spans="2:4" x14ac:dyDescent="0.25">
      <c r="B101" s="232" t="s">
        <v>567</v>
      </c>
    </row>
    <row r="122" spans="2:4" x14ac:dyDescent="0.25">
      <c r="B122" s="232" t="s">
        <v>568</v>
      </c>
    </row>
    <row r="123" spans="2:4" x14ac:dyDescent="0.25">
      <c r="B123" s="116" t="s">
        <v>166</v>
      </c>
      <c r="C123" s="116" t="s">
        <v>55</v>
      </c>
      <c r="D123" s="116" t="s">
        <v>569</v>
      </c>
    </row>
    <row r="124" spans="2:4" x14ac:dyDescent="0.25">
      <c r="B124" s="116" t="s">
        <v>570</v>
      </c>
    </row>
    <row r="125" spans="2:4" x14ac:dyDescent="0.25">
      <c r="B125" s="116" t="s">
        <v>557</v>
      </c>
    </row>
    <row r="126" spans="2:4" x14ac:dyDescent="0.25">
      <c r="B126" s="116" t="s">
        <v>747</v>
      </c>
    </row>
    <row r="139" spans="2:2" x14ac:dyDescent="0.25">
      <c r="B139" s="232" t="s">
        <v>748</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P21" activePane="bottomRight" state="frozen"/>
      <selection pane="topRight" activeCell="F1" sqref="F1"/>
      <selection pane="bottomLeft" activeCell="A6" sqref="A6"/>
      <selection pane="bottomRight" activeCell="E9" sqref="E9"/>
    </sheetView>
  </sheetViews>
  <sheetFormatPr baseColWidth="10" defaultRowHeight="15" x14ac:dyDescent="0.25"/>
  <cols>
    <col min="1" max="2" width="21.7109375" customWidth="1"/>
    <col min="3" max="6" width="27.42578125" customWidth="1"/>
    <col min="7" max="7" width="15.28515625" customWidth="1"/>
    <col min="8" max="8" width="12.140625" style="296" bestFit="1" customWidth="1"/>
    <col min="9" max="9" width="15.28515625" customWidth="1"/>
    <col min="10" max="10" width="12.140625" style="296" bestFit="1" customWidth="1"/>
    <col min="11" max="11" width="15.28515625" customWidth="1"/>
    <col min="12" max="12" width="12.140625" style="296" bestFit="1" customWidth="1"/>
    <col min="13" max="13" width="15.28515625" customWidth="1"/>
    <col min="14" max="14" width="11.5703125" style="296"/>
    <col min="15" max="15" width="15.28515625" customWidth="1"/>
    <col min="16" max="16" width="15.7109375" style="296" customWidth="1"/>
    <col min="19" max="22" width="14.28515625" customWidth="1"/>
    <col min="23" max="23" width="17" customWidth="1"/>
  </cols>
  <sheetData>
    <row r="1" spans="1:23" s="443" customFormat="1" ht="18" customHeight="1" x14ac:dyDescent="0.2">
      <c r="B1" s="442"/>
      <c r="C1" s="442"/>
      <c r="D1" s="442"/>
      <c r="E1" s="442"/>
      <c r="F1" s="442"/>
      <c r="G1" s="442" t="s">
        <v>138</v>
      </c>
      <c r="I1" s="442"/>
      <c r="J1" s="442"/>
      <c r="K1" s="442"/>
      <c r="L1" s="442"/>
      <c r="M1" s="442"/>
      <c r="N1" s="442"/>
      <c r="O1" s="442"/>
      <c r="P1" s="442"/>
      <c r="Q1" s="442"/>
      <c r="R1" s="442"/>
      <c r="S1" s="442"/>
      <c r="T1" s="442"/>
      <c r="U1" s="442"/>
      <c r="V1" s="442"/>
      <c r="W1" s="442"/>
    </row>
    <row r="2" spans="1:23" s="444" customFormat="1" ht="33.75" customHeight="1" x14ac:dyDescent="0.25">
      <c r="A2" s="449" t="s">
        <v>1750</v>
      </c>
      <c r="B2" s="449"/>
      <c r="C2" s="449"/>
      <c r="D2" s="449"/>
      <c r="E2" s="449"/>
      <c r="F2" s="449"/>
      <c r="G2" s="449"/>
      <c r="H2" s="449"/>
      <c r="I2" s="449"/>
      <c r="J2" s="449"/>
      <c r="K2" s="449"/>
      <c r="L2" s="449"/>
      <c r="M2" s="449"/>
      <c r="N2" s="449"/>
      <c r="O2" s="449"/>
      <c r="P2" s="449"/>
      <c r="Q2" s="449"/>
      <c r="R2" s="449"/>
      <c r="S2" s="449"/>
      <c r="T2" s="449"/>
      <c r="U2" s="449"/>
      <c r="V2" s="449"/>
      <c r="W2" s="449"/>
    </row>
    <row r="3" spans="1:23" s="66" customFormat="1" ht="14.45" customHeight="1" x14ac:dyDescent="0.25">
      <c r="A3" s="703" t="s">
        <v>102</v>
      </c>
      <c r="B3" s="703" t="s">
        <v>121</v>
      </c>
      <c r="C3" s="692" t="s">
        <v>90</v>
      </c>
      <c r="D3" s="692" t="s">
        <v>91</v>
      </c>
      <c r="E3" s="652" t="s">
        <v>480</v>
      </c>
      <c r="F3" s="692" t="s">
        <v>92</v>
      </c>
      <c r="G3" s="695" t="s">
        <v>106</v>
      </c>
      <c r="H3" s="696"/>
      <c r="I3" s="696"/>
      <c r="J3" s="696"/>
      <c r="K3" s="696"/>
      <c r="L3" s="696"/>
      <c r="M3" s="696"/>
      <c r="N3" s="697"/>
      <c r="O3" s="712" t="s">
        <v>107</v>
      </c>
      <c r="P3" s="713"/>
      <c r="Q3" s="716" t="s">
        <v>108</v>
      </c>
      <c r="R3" s="717"/>
      <c r="S3" s="706" t="s">
        <v>109</v>
      </c>
      <c r="T3" s="706" t="s">
        <v>110</v>
      </c>
      <c r="U3" s="706" t="s">
        <v>118</v>
      </c>
      <c r="V3" s="706" t="s">
        <v>117</v>
      </c>
      <c r="W3" s="709" t="s">
        <v>93</v>
      </c>
    </row>
    <row r="4" spans="1:23" s="66" customFormat="1" ht="15.75" x14ac:dyDescent="0.25">
      <c r="A4" s="704"/>
      <c r="B4" s="704"/>
      <c r="C4" s="693"/>
      <c r="D4" s="693"/>
      <c r="E4" s="653"/>
      <c r="F4" s="693"/>
      <c r="G4" s="695" t="s">
        <v>111</v>
      </c>
      <c r="H4" s="697"/>
      <c r="I4" s="695" t="s">
        <v>112</v>
      </c>
      <c r="J4" s="697"/>
      <c r="K4" s="695" t="s">
        <v>113</v>
      </c>
      <c r="L4" s="697"/>
      <c r="M4" s="695" t="s">
        <v>114</v>
      </c>
      <c r="N4" s="697"/>
      <c r="O4" s="714"/>
      <c r="P4" s="715"/>
      <c r="Q4" s="718"/>
      <c r="R4" s="719"/>
      <c r="S4" s="707"/>
      <c r="T4" s="707"/>
      <c r="U4" s="707"/>
      <c r="V4" s="707"/>
      <c r="W4" s="710"/>
    </row>
    <row r="5" spans="1:23" s="67" customFormat="1" ht="31.5" x14ac:dyDescent="0.25">
      <c r="A5" s="705"/>
      <c r="B5" s="705"/>
      <c r="C5" s="694"/>
      <c r="D5" s="694"/>
      <c r="E5" s="654"/>
      <c r="F5" s="694"/>
      <c r="G5" s="336" t="s">
        <v>115</v>
      </c>
      <c r="H5" s="312" t="s">
        <v>12</v>
      </c>
      <c r="I5" s="336" t="s">
        <v>115</v>
      </c>
      <c r="J5" s="312" t="s">
        <v>12</v>
      </c>
      <c r="K5" s="336" t="s">
        <v>115</v>
      </c>
      <c r="L5" s="312" t="s">
        <v>12</v>
      </c>
      <c r="M5" s="336" t="s">
        <v>115</v>
      </c>
      <c r="N5" s="312" t="s">
        <v>12</v>
      </c>
      <c r="O5" s="336" t="s">
        <v>115</v>
      </c>
      <c r="P5" s="312" t="s">
        <v>12</v>
      </c>
      <c r="Q5" s="336" t="s">
        <v>116</v>
      </c>
      <c r="R5" s="336" t="s">
        <v>87</v>
      </c>
      <c r="S5" s="708"/>
      <c r="T5" s="708"/>
      <c r="U5" s="708"/>
      <c r="V5" s="708"/>
      <c r="W5" s="711"/>
    </row>
    <row r="6" spans="1:23" ht="78" customHeight="1" x14ac:dyDescent="0.25">
      <c r="A6" s="698" t="s">
        <v>1749</v>
      </c>
      <c r="B6" s="698" t="s">
        <v>134</v>
      </c>
      <c r="C6" s="69" t="s">
        <v>690</v>
      </c>
      <c r="D6" s="69" t="s">
        <v>135</v>
      </c>
      <c r="E6" s="450" t="s">
        <v>1770</v>
      </c>
      <c r="F6" s="78" t="s">
        <v>691</v>
      </c>
      <c r="G6" s="92"/>
      <c r="H6" s="302"/>
      <c r="I6" s="92"/>
      <c r="J6" s="302"/>
      <c r="K6" s="92"/>
      <c r="L6" s="302"/>
      <c r="M6" s="92"/>
      <c r="N6" s="302"/>
      <c r="O6" s="445"/>
      <c r="P6" s="313"/>
      <c r="Q6" s="383"/>
      <c r="R6" s="384"/>
      <c r="S6" s="384"/>
      <c r="T6" s="384"/>
      <c r="U6" s="385"/>
      <c r="V6" s="385"/>
      <c r="W6" s="380"/>
    </row>
    <row r="7" spans="1:23" ht="63" x14ac:dyDescent="0.25">
      <c r="A7" s="699"/>
      <c r="B7" s="699"/>
      <c r="C7" s="69" t="s">
        <v>692</v>
      </c>
      <c r="D7" s="69" t="s">
        <v>693</v>
      </c>
      <c r="E7" s="450"/>
      <c r="F7" s="78"/>
      <c r="G7" s="92"/>
      <c r="H7" s="302"/>
      <c r="I7" s="92"/>
      <c r="J7" s="302"/>
      <c r="K7" s="92"/>
      <c r="L7" s="302"/>
      <c r="M7" s="92"/>
      <c r="N7" s="302"/>
      <c r="O7" s="445"/>
      <c r="P7" s="313"/>
      <c r="Q7" s="383"/>
      <c r="R7" s="384"/>
      <c r="S7" s="384"/>
      <c r="T7" s="384"/>
      <c r="U7" s="385"/>
      <c r="V7" s="385"/>
      <c r="W7" s="380"/>
    </row>
    <row r="8" spans="1:23" ht="94.5" x14ac:dyDescent="0.25">
      <c r="A8" s="699"/>
      <c r="B8" s="699"/>
      <c r="C8" s="69" t="s">
        <v>694</v>
      </c>
      <c r="D8" s="69" t="s">
        <v>695</v>
      </c>
      <c r="E8" s="450"/>
      <c r="F8" s="78" t="s">
        <v>696</v>
      </c>
      <c r="G8" s="92"/>
      <c r="H8" s="302"/>
      <c r="I8" s="92"/>
      <c r="J8" s="302"/>
      <c r="K8" s="92"/>
      <c r="L8" s="302"/>
      <c r="M8" s="92"/>
      <c r="N8" s="302"/>
      <c r="O8" s="445"/>
      <c r="P8" s="313"/>
      <c r="Q8" s="383"/>
      <c r="R8" s="384"/>
      <c r="S8" s="384"/>
      <c r="T8" s="384"/>
      <c r="U8" s="385"/>
      <c r="V8" s="385"/>
      <c r="W8" s="380"/>
    </row>
    <row r="9" spans="1:23" ht="120" customHeight="1" x14ac:dyDescent="0.25">
      <c r="A9" s="699"/>
      <c r="B9" s="700"/>
      <c r="C9" s="500" t="s">
        <v>1753</v>
      </c>
      <c r="D9" s="500"/>
      <c r="E9" s="500"/>
      <c r="F9" s="78"/>
      <c r="G9" s="92"/>
      <c r="H9" s="302"/>
      <c r="I9" s="92"/>
      <c r="J9" s="302"/>
      <c r="K9" s="92"/>
      <c r="L9" s="302"/>
      <c r="M9" s="92"/>
      <c r="N9" s="302"/>
      <c r="O9" s="445"/>
      <c r="P9" s="313"/>
      <c r="Q9" s="383"/>
      <c r="R9" s="384"/>
      <c r="S9" s="384"/>
      <c r="T9" s="384"/>
      <c r="U9" s="385"/>
      <c r="V9" s="385"/>
      <c r="W9" s="380"/>
    </row>
    <row r="10" spans="1:23" ht="147" customHeight="1" x14ac:dyDescent="0.25">
      <c r="A10" s="699"/>
      <c r="B10" s="499"/>
      <c r="C10" s="500" t="s">
        <v>1754</v>
      </c>
      <c r="D10" s="500"/>
      <c r="E10" s="500"/>
      <c r="F10" s="78"/>
      <c r="G10" s="92"/>
      <c r="H10" s="302"/>
      <c r="I10" s="92"/>
      <c r="J10" s="302"/>
      <c r="K10" s="92"/>
      <c r="L10" s="302"/>
      <c r="M10" s="92"/>
      <c r="N10" s="302"/>
      <c r="O10" s="445"/>
      <c r="P10" s="313"/>
      <c r="Q10" s="383"/>
      <c r="R10" s="384"/>
      <c r="S10" s="384"/>
      <c r="T10" s="384"/>
      <c r="U10" s="385"/>
      <c r="V10" s="385"/>
      <c r="W10" s="380"/>
    </row>
    <row r="11" spans="1:23" ht="141.75" x14ac:dyDescent="0.25">
      <c r="A11" s="699"/>
      <c r="B11" s="698" t="s">
        <v>136</v>
      </c>
      <c r="C11" s="69" t="s">
        <v>697</v>
      </c>
      <c r="D11" s="69" t="s">
        <v>698</v>
      </c>
      <c r="E11" s="450"/>
      <c r="F11" s="78" t="s">
        <v>200</v>
      </c>
      <c r="G11" s="92"/>
      <c r="H11" s="302"/>
      <c r="I11" s="92"/>
      <c r="J11" s="302"/>
      <c r="K11" s="92"/>
      <c r="L11" s="302"/>
      <c r="M11" s="92"/>
      <c r="N11" s="302"/>
      <c r="O11" s="445"/>
      <c r="P11" s="313"/>
      <c r="Q11" s="383"/>
      <c r="R11" s="384"/>
      <c r="S11" s="384"/>
      <c r="T11" s="384"/>
      <c r="U11" s="385"/>
      <c r="V11" s="385"/>
      <c r="W11" s="380"/>
    </row>
    <row r="12" spans="1:23" ht="236.25" x14ac:dyDescent="0.25">
      <c r="A12" s="699"/>
      <c r="B12" s="699"/>
      <c r="C12" s="69" t="s">
        <v>699</v>
      </c>
      <c r="D12" s="69" t="s">
        <v>700</v>
      </c>
      <c r="E12" s="450"/>
      <c r="F12" s="78" t="s">
        <v>701</v>
      </c>
      <c r="G12" s="92"/>
      <c r="H12" s="302"/>
      <c r="I12" s="92"/>
      <c r="J12" s="302"/>
      <c r="K12" s="92"/>
      <c r="L12" s="302"/>
      <c r="M12" s="92"/>
      <c r="N12" s="302"/>
      <c r="O12" s="445"/>
      <c r="P12" s="313"/>
      <c r="Q12" s="383"/>
      <c r="R12" s="384"/>
      <c r="S12" s="384"/>
      <c r="T12" s="384"/>
      <c r="U12" s="385"/>
      <c r="V12" s="385"/>
      <c r="W12" s="380"/>
    </row>
    <row r="13" spans="1:23" ht="149.25" customHeight="1" x14ac:dyDescent="0.25">
      <c r="A13" s="699"/>
      <c r="B13" s="699"/>
      <c r="C13" s="69" t="s">
        <v>702</v>
      </c>
      <c r="D13" s="69" t="s">
        <v>703</v>
      </c>
      <c r="E13" s="450"/>
      <c r="F13" s="78" t="s">
        <v>704</v>
      </c>
      <c r="G13" s="92"/>
      <c r="H13" s="302"/>
      <c r="I13" s="92"/>
      <c r="J13" s="302"/>
      <c r="K13" s="92"/>
      <c r="L13" s="302"/>
      <c r="M13" s="92"/>
      <c r="N13" s="302"/>
      <c r="O13" s="445"/>
      <c r="P13" s="313"/>
      <c r="Q13" s="383"/>
      <c r="R13" s="384"/>
      <c r="S13" s="384"/>
      <c r="T13" s="384"/>
      <c r="U13" s="385"/>
      <c r="V13" s="385"/>
      <c r="W13" s="380"/>
    </row>
    <row r="14" spans="1:23" ht="110.25" x14ac:dyDescent="0.25">
      <c r="A14" s="699"/>
      <c r="B14" s="699"/>
      <c r="C14" s="69" t="s">
        <v>705</v>
      </c>
      <c r="D14" s="69" t="s">
        <v>706</v>
      </c>
      <c r="E14" s="450"/>
      <c r="F14" s="78" t="s">
        <v>707</v>
      </c>
      <c r="G14" s="92"/>
      <c r="H14" s="302"/>
      <c r="I14" s="92"/>
      <c r="J14" s="302"/>
      <c r="K14" s="92"/>
      <c r="L14" s="302"/>
      <c r="M14" s="92"/>
      <c r="N14" s="302"/>
      <c r="O14" s="445"/>
      <c r="P14" s="313"/>
      <c r="Q14" s="383"/>
      <c r="R14" s="384"/>
      <c r="S14" s="384"/>
      <c r="T14" s="384"/>
      <c r="U14" s="385"/>
      <c r="V14" s="385"/>
      <c r="W14" s="380"/>
    </row>
    <row r="15" spans="1:23" ht="203.25" customHeight="1" x14ac:dyDescent="0.25">
      <c r="A15" s="699"/>
      <c r="B15" s="700"/>
      <c r="C15" s="69" t="s">
        <v>708</v>
      </c>
      <c r="D15" s="69" t="s">
        <v>709</v>
      </c>
      <c r="E15" s="450"/>
      <c r="F15" s="78" t="s">
        <v>710</v>
      </c>
      <c r="G15" s="92"/>
      <c r="H15" s="302"/>
      <c r="I15" s="92"/>
      <c r="J15" s="302"/>
      <c r="K15" s="92"/>
      <c r="L15" s="302"/>
      <c r="M15" s="92"/>
      <c r="N15" s="302"/>
      <c r="O15" s="445"/>
      <c r="P15" s="313"/>
      <c r="Q15" s="383"/>
      <c r="R15" s="384"/>
      <c r="S15" s="384"/>
      <c r="T15" s="384"/>
      <c r="U15" s="385"/>
      <c r="V15" s="385"/>
      <c r="W15" s="380"/>
    </row>
    <row r="16" spans="1:23" ht="136.5" customHeight="1" x14ac:dyDescent="0.25">
      <c r="A16" s="699"/>
      <c r="B16" s="698" t="s">
        <v>1751</v>
      </c>
      <c r="C16" s="69" t="s">
        <v>711</v>
      </c>
      <c r="D16" s="69" t="s">
        <v>712</v>
      </c>
      <c r="E16" s="450"/>
      <c r="F16" s="78"/>
      <c r="G16" s="92"/>
      <c r="H16" s="302"/>
      <c r="I16" s="92"/>
      <c r="J16" s="302"/>
      <c r="K16" s="92"/>
      <c r="L16" s="302"/>
      <c r="M16" s="92"/>
      <c r="N16" s="302"/>
      <c r="O16" s="445"/>
      <c r="P16" s="313"/>
      <c r="Q16" s="383"/>
      <c r="R16" s="384"/>
      <c r="S16" s="384"/>
      <c r="T16" s="384"/>
      <c r="U16" s="385"/>
      <c r="V16" s="385"/>
      <c r="W16" s="380"/>
    </row>
    <row r="17" spans="1:23" ht="114" customHeight="1" x14ac:dyDescent="0.25">
      <c r="A17" s="699"/>
      <c r="B17" s="699"/>
      <c r="C17" s="69" t="s">
        <v>713</v>
      </c>
      <c r="D17" s="69" t="s">
        <v>714</v>
      </c>
      <c r="E17" s="450"/>
      <c r="F17" s="78"/>
      <c r="G17" s="92"/>
      <c r="H17" s="302"/>
      <c r="I17" s="92"/>
      <c r="J17" s="302"/>
      <c r="K17" s="92"/>
      <c r="L17" s="302"/>
      <c r="M17" s="92"/>
      <c r="N17" s="302"/>
      <c r="O17" s="445"/>
      <c r="P17" s="313"/>
      <c r="Q17" s="383"/>
      <c r="R17" s="384"/>
      <c r="S17" s="384"/>
      <c r="T17" s="384"/>
      <c r="U17" s="385"/>
      <c r="V17" s="385"/>
      <c r="W17" s="380"/>
    </row>
    <row r="18" spans="1:23" ht="94.5" x14ac:dyDescent="0.25">
      <c r="A18" s="699"/>
      <c r="B18" s="699"/>
      <c r="C18" s="69" t="s">
        <v>715</v>
      </c>
      <c r="D18" s="69" t="s">
        <v>716</v>
      </c>
      <c r="E18" s="450"/>
      <c r="F18" s="78"/>
      <c r="G18" s="92"/>
      <c r="H18" s="302"/>
      <c r="I18" s="92"/>
      <c r="J18" s="302"/>
      <c r="K18" s="92"/>
      <c r="L18" s="302"/>
      <c r="M18" s="92"/>
      <c r="N18" s="302"/>
      <c r="O18" s="445"/>
      <c r="P18" s="313"/>
      <c r="Q18" s="383"/>
      <c r="R18" s="384"/>
      <c r="S18" s="384"/>
      <c r="T18" s="384"/>
      <c r="U18" s="385"/>
      <c r="V18" s="385"/>
      <c r="W18" s="380"/>
    </row>
    <row r="19" spans="1:23" ht="128.25" customHeight="1" x14ac:dyDescent="0.25">
      <c r="A19" s="699"/>
      <c r="B19" s="699"/>
      <c r="C19" s="69" t="s">
        <v>1752</v>
      </c>
      <c r="D19" s="69" t="s">
        <v>717</v>
      </c>
      <c r="E19" s="450"/>
      <c r="F19" s="78"/>
      <c r="G19" s="92"/>
      <c r="H19" s="302"/>
      <c r="I19" s="92"/>
      <c r="J19" s="302"/>
      <c r="K19" s="92"/>
      <c r="L19" s="302"/>
      <c r="M19" s="92"/>
      <c r="N19" s="302"/>
      <c r="O19" s="445"/>
      <c r="P19" s="313"/>
      <c r="Q19" s="383"/>
      <c r="R19" s="384"/>
      <c r="S19" s="384"/>
      <c r="T19" s="384"/>
      <c r="U19" s="385"/>
      <c r="V19" s="385"/>
      <c r="W19" s="380"/>
    </row>
    <row r="20" spans="1:23" ht="157.5" x14ac:dyDescent="0.25">
      <c r="A20" s="699"/>
      <c r="B20" s="699"/>
      <c r="C20" s="701" t="s">
        <v>718</v>
      </c>
      <c r="D20" s="69" t="s">
        <v>719</v>
      </c>
      <c r="E20" s="450"/>
      <c r="F20" s="78" t="s">
        <v>720</v>
      </c>
      <c r="G20" s="92"/>
      <c r="H20" s="302"/>
      <c r="I20" s="92"/>
      <c r="J20" s="302"/>
      <c r="K20" s="92"/>
      <c r="L20" s="302"/>
      <c r="M20" s="92"/>
      <c r="N20" s="302"/>
      <c r="O20" s="445"/>
      <c r="P20" s="313"/>
      <c r="Q20" s="383"/>
      <c r="R20" s="384"/>
      <c r="S20" s="384"/>
      <c r="T20" s="384"/>
      <c r="U20" s="385"/>
      <c r="V20" s="385"/>
      <c r="W20" s="380"/>
    </row>
    <row r="21" spans="1:23" ht="63" x14ac:dyDescent="0.25">
      <c r="A21" s="699"/>
      <c r="B21" s="699"/>
      <c r="C21" s="702"/>
      <c r="D21" s="69" t="s">
        <v>721</v>
      </c>
      <c r="E21" s="450"/>
      <c r="F21" s="78"/>
      <c r="G21" s="92"/>
      <c r="H21" s="302"/>
      <c r="I21" s="92"/>
      <c r="J21" s="302"/>
      <c r="K21" s="92"/>
      <c r="L21" s="302"/>
      <c r="M21" s="92"/>
      <c r="N21" s="302"/>
      <c r="O21" s="445"/>
      <c r="P21" s="313"/>
      <c r="Q21" s="383"/>
      <c r="R21" s="384"/>
      <c r="S21" s="384"/>
      <c r="T21" s="384"/>
      <c r="U21" s="385"/>
      <c r="V21" s="385"/>
      <c r="W21" s="380"/>
    </row>
    <row r="22" spans="1:23" ht="141.75" x14ac:dyDescent="0.25">
      <c r="A22" s="699"/>
      <c r="B22" s="699"/>
      <c r="C22" s="93" t="s">
        <v>722</v>
      </c>
      <c r="D22" s="69" t="s">
        <v>723</v>
      </c>
      <c r="E22" s="450"/>
      <c r="F22" s="78" t="s">
        <v>724</v>
      </c>
      <c r="G22" s="92"/>
      <c r="H22" s="302"/>
      <c r="I22" s="92"/>
      <c r="J22" s="302"/>
      <c r="K22" s="92"/>
      <c r="L22" s="302"/>
      <c r="M22" s="92"/>
      <c r="N22" s="302"/>
      <c r="O22" s="445"/>
      <c r="P22" s="313"/>
      <c r="Q22" s="383"/>
      <c r="R22" s="384"/>
      <c r="S22" s="384"/>
      <c r="T22" s="384"/>
      <c r="U22" s="385"/>
      <c r="V22" s="385"/>
      <c r="W22" s="380"/>
    </row>
    <row r="23" spans="1:23" ht="15.75" hidden="1" x14ac:dyDescent="0.25">
      <c r="A23" s="446"/>
      <c r="B23" s="446"/>
      <c r="C23" s="93"/>
      <c r="D23" s="93"/>
      <c r="E23" s="93"/>
      <c r="F23" s="107"/>
      <c r="G23" s="92"/>
      <c r="H23" s="302"/>
      <c r="I23" s="92"/>
      <c r="J23" s="302"/>
      <c r="K23" s="92"/>
      <c r="L23" s="302"/>
      <c r="M23" s="92"/>
      <c r="N23" s="302"/>
      <c r="O23" s="445"/>
      <c r="P23" s="313"/>
      <c r="Q23" s="383"/>
      <c r="R23" s="384"/>
      <c r="S23" s="384"/>
      <c r="T23" s="384"/>
      <c r="U23" s="385"/>
      <c r="V23" s="385"/>
      <c r="W23" s="380"/>
    </row>
    <row r="24" spans="1:23" ht="15.75" hidden="1" x14ac:dyDescent="0.25">
      <c r="A24" s="446"/>
      <c r="B24" s="446"/>
      <c r="C24" s="93"/>
      <c r="D24" s="93"/>
      <c r="E24" s="93"/>
      <c r="F24" s="107"/>
      <c r="G24" s="92"/>
      <c r="H24" s="302"/>
      <c r="I24" s="92"/>
      <c r="J24" s="302"/>
      <c r="K24" s="92"/>
      <c r="L24" s="302"/>
      <c r="M24" s="92"/>
      <c r="N24" s="302"/>
      <c r="O24" s="445"/>
      <c r="P24" s="313"/>
      <c r="Q24" s="383"/>
      <c r="R24" s="384"/>
      <c r="S24" s="384"/>
      <c r="T24" s="384"/>
      <c r="U24" s="385"/>
      <c r="V24" s="385"/>
      <c r="W24" s="380"/>
    </row>
    <row r="25" spans="1:23" ht="15.75" hidden="1" x14ac:dyDescent="0.25">
      <c r="A25" s="446"/>
      <c r="B25" s="446"/>
      <c r="C25" s="93"/>
      <c r="D25" s="93"/>
      <c r="E25" s="93"/>
      <c r="F25" s="107"/>
      <c r="G25" s="92"/>
      <c r="H25" s="302"/>
      <c r="I25" s="92"/>
      <c r="J25" s="302"/>
      <c r="K25" s="92"/>
      <c r="L25" s="302"/>
      <c r="M25" s="92"/>
      <c r="N25" s="302"/>
      <c r="O25" s="445"/>
      <c r="P25" s="313"/>
      <c r="Q25" s="383"/>
      <c r="R25" s="384"/>
      <c r="S25" s="384"/>
      <c r="T25" s="384"/>
      <c r="U25" s="385"/>
      <c r="V25" s="385"/>
      <c r="W25" s="380"/>
    </row>
    <row r="26" spans="1:23" ht="15.75" hidden="1" x14ac:dyDescent="0.25">
      <c r="A26" s="446"/>
      <c r="B26" s="446"/>
      <c r="C26" s="93"/>
      <c r="D26" s="93"/>
      <c r="E26" s="93"/>
      <c r="F26" s="107"/>
      <c r="G26" s="92"/>
      <c r="H26" s="302"/>
      <c r="I26" s="92"/>
      <c r="J26" s="302"/>
      <c r="K26" s="92"/>
      <c r="L26" s="302"/>
      <c r="M26" s="92"/>
      <c r="N26" s="302"/>
      <c r="O26" s="445"/>
      <c r="P26" s="313"/>
      <c r="Q26" s="383"/>
      <c r="R26" s="384"/>
      <c r="S26" s="384"/>
      <c r="T26" s="384"/>
      <c r="U26" s="385"/>
      <c r="V26" s="385"/>
      <c r="W26" s="380"/>
    </row>
    <row r="27" spans="1:23" ht="15.75" hidden="1" x14ac:dyDescent="0.25">
      <c r="A27" s="446"/>
      <c r="B27" s="446"/>
      <c r="C27" s="93"/>
      <c r="D27" s="93"/>
      <c r="E27" s="93"/>
      <c r="F27" s="107"/>
      <c r="G27" s="92"/>
      <c r="H27" s="302"/>
      <c r="I27" s="92"/>
      <c r="J27" s="302"/>
      <c r="K27" s="92"/>
      <c r="L27" s="302"/>
      <c r="M27" s="92"/>
      <c r="N27" s="302"/>
      <c r="O27" s="445"/>
      <c r="P27" s="313"/>
      <c r="Q27" s="383"/>
      <c r="R27" s="384"/>
      <c r="S27" s="384"/>
      <c r="T27" s="384"/>
      <c r="U27" s="385"/>
      <c r="V27" s="385"/>
      <c r="W27" s="380"/>
    </row>
    <row r="28" spans="1:23" ht="15.75" hidden="1" x14ac:dyDescent="0.25">
      <c r="A28" s="446"/>
      <c r="B28" s="446"/>
      <c r="C28" s="93"/>
      <c r="D28" s="93"/>
      <c r="E28" s="93"/>
      <c r="F28" s="107"/>
      <c r="G28" s="92"/>
      <c r="H28" s="302"/>
      <c r="I28" s="92"/>
      <c r="J28" s="302"/>
      <c r="K28" s="92"/>
      <c r="L28" s="302"/>
      <c r="M28" s="92"/>
      <c r="N28" s="302"/>
      <c r="O28" s="445"/>
      <c r="P28" s="313"/>
      <c r="Q28" s="383"/>
      <c r="R28" s="384"/>
      <c r="S28" s="384"/>
      <c r="T28" s="384"/>
      <c r="U28" s="385"/>
      <c r="V28" s="385"/>
      <c r="W28" s="380"/>
    </row>
    <row r="29" spans="1:23" ht="15.75" hidden="1" x14ac:dyDescent="0.25">
      <c r="A29" s="446"/>
      <c r="B29" s="446"/>
      <c r="C29" s="93"/>
      <c r="D29" s="93"/>
      <c r="E29" s="93"/>
      <c r="F29" s="107"/>
      <c r="G29" s="92"/>
      <c r="H29" s="302"/>
      <c r="I29" s="92"/>
      <c r="J29" s="302"/>
      <c r="K29" s="92"/>
      <c r="L29" s="302"/>
      <c r="M29" s="92"/>
      <c r="N29" s="302"/>
      <c r="O29" s="445"/>
      <c r="P29" s="313"/>
      <c r="Q29" s="383"/>
      <c r="R29" s="384"/>
      <c r="S29" s="384"/>
      <c r="T29" s="384"/>
      <c r="U29" s="385"/>
      <c r="V29" s="385"/>
      <c r="W29" s="380"/>
    </row>
    <row r="30" spans="1:23" ht="15.75" hidden="1" x14ac:dyDescent="0.25">
      <c r="A30" s="446"/>
      <c r="B30" s="446"/>
      <c r="C30" s="93"/>
      <c r="D30" s="93"/>
      <c r="E30" s="93"/>
      <c r="F30" s="107"/>
      <c r="G30" s="92"/>
      <c r="H30" s="302"/>
      <c r="I30" s="92"/>
      <c r="J30" s="302"/>
      <c r="K30" s="92"/>
      <c r="L30" s="302"/>
      <c r="M30" s="92"/>
      <c r="N30" s="302"/>
      <c r="O30" s="445"/>
      <c r="P30" s="313"/>
      <c r="Q30" s="383"/>
      <c r="R30" s="384"/>
      <c r="S30" s="384"/>
      <c r="T30" s="384"/>
      <c r="U30" s="385"/>
      <c r="V30" s="385"/>
      <c r="W30" s="380"/>
    </row>
    <row r="31" spans="1:23" s="448" customFormat="1" ht="15.6" customHeight="1" x14ac:dyDescent="0.2">
      <c r="A31" s="466"/>
      <c r="B31" s="467"/>
      <c r="C31" s="466" t="s">
        <v>137</v>
      </c>
      <c r="D31" s="467"/>
      <c r="E31" s="467"/>
      <c r="F31" s="468"/>
      <c r="G31" s="400">
        <f t="shared" ref="G31:N31" si="0">SUM(G6:G30)</f>
        <v>0</v>
      </c>
      <c r="H31" s="295">
        <f t="shared" si="0"/>
        <v>0</v>
      </c>
      <c r="I31" s="400">
        <f t="shared" si="0"/>
        <v>0</v>
      </c>
      <c r="J31" s="295">
        <f t="shared" si="0"/>
        <v>0</v>
      </c>
      <c r="K31" s="400">
        <f t="shared" si="0"/>
        <v>0</v>
      </c>
      <c r="L31" s="295">
        <f t="shared" si="0"/>
        <v>0</v>
      </c>
      <c r="M31" s="400">
        <f t="shared" si="0"/>
        <v>0</v>
      </c>
      <c r="N31" s="295">
        <f t="shared" si="0"/>
        <v>0</v>
      </c>
      <c r="O31" s="447">
        <f>G31+I31+K31+M31</f>
        <v>0</v>
      </c>
      <c r="P31" s="315">
        <f t="shared" ref="P31" si="1">H31+J31+L31+N31</f>
        <v>0</v>
      </c>
      <c r="Q31" s="400"/>
      <c r="R31" s="400"/>
      <c r="S31" s="400"/>
      <c r="T31" s="400"/>
      <c r="U31" s="400"/>
      <c r="V31" s="400"/>
      <c r="W31" s="400"/>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2"/>
    <mergeCell ref="B11:B15"/>
    <mergeCell ref="C20:C21"/>
    <mergeCell ref="A3:A5"/>
    <mergeCell ref="B3:B5"/>
    <mergeCell ref="C3:C5"/>
    <mergeCell ref="B16:B22"/>
    <mergeCell ref="B6:B9"/>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K1" workbookViewId="0">
      <selection activeCell="E6" sqref="E6"/>
    </sheetView>
  </sheetViews>
  <sheetFormatPr baseColWidth="10" defaultRowHeight="15" x14ac:dyDescent="0.25"/>
  <cols>
    <col min="1" max="2" width="21.7109375" customWidth="1"/>
    <col min="3" max="6" width="27.42578125" customWidth="1"/>
    <col min="7" max="7" width="15.28515625" customWidth="1"/>
    <col min="8" max="8" width="11.5703125" style="296"/>
    <col min="9" max="9" width="15.28515625" customWidth="1"/>
    <col min="10" max="10" width="18.85546875" style="296" customWidth="1"/>
    <col min="12" max="12" width="11.5703125" style="296"/>
    <col min="14" max="14" width="11.5703125" style="296"/>
    <col min="15" max="15" width="15.28515625" customWidth="1"/>
    <col min="16" max="16" width="18.28515625" style="296" customWidth="1"/>
    <col min="19" max="22" width="14.140625" customWidth="1"/>
    <col min="23" max="23" width="17" customWidth="1"/>
  </cols>
  <sheetData>
    <row r="1" spans="1:23" ht="18.75" x14ac:dyDescent="0.25">
      <c r="B1" s="442"/>
      <c r="C1" s="442"/>
      <c r="D1" s="442"/>
      <c r="E1" s="442"/>
      <c r="G1" s="442" t="s">
        <v>725</v>
      </c>
      <c r="I1" s="442"/>
      <c r="J1" s="442"/>
      <c r="K1" s="442"/>
      <c r="L1" s="442"/>
      <c r="M1" s="442"/>
      <c r="N1" s="442"/>
      <c r="O1" s="442"/>
      <c r="P1" s="442"/>
      <c r="Q1" s="442"/>
      <c r="R1" s="442"/>
      <c r="S1" s="442"/>
      <c r="T1" s="442"/>
      <c r="U1" s="442"/>
      <c r="V1" s="442"/>
      <c r="W1" s="442"/>
    </row>
    <row r="2" spans="1:23" x14ac:dyDescent="0.25">
      <c r="A2" s="405" t="s">
        <v>726</v>
      </c>
      <c r="B2" s="405"/>
      <c r="C2" s="405"/>
      <c r="D2" s="405"/>
      <c r="E2" s="405"/>
      <c r="F2" s="405"/>
      <c r="G2" s="405"/>
      <c r="H2" s="405"/>
      <c r="I2" s="405"/>
      <c r="J2" s="405"/>
      <c r="K2" s="405"/>
      <c r="L2" s="405"/>
      <c r="M2" s="405"/>
      <c r="N2" s="405"/>
      <c r="O2" s="405"/>
      <c r="P2" s="405"/>
      <c r="Q2" s="405"/>
      <c r="R2" s="405"/>
      <c r="S2" s="405"/>
      <c r="T2" s="405"/>
      <c r="U2" s="405"/>
      <c r="V2" s="405"/>
      <c r="W2" s="405"/>
    </row>
    <row r="3" spans="1:23" x14ac:dyDescent="0.25">
      <c r="A3" s="679" t="s">
        <v>102</v>
      </c>
      <c r="B3" s="629" t="s">
        <v>121</v>
      </c>
      <c r="C3" s="680" t="s">
        <v>90</v>
      </c>
      <c r="D3" s="680" t="s">
        <v>91</v>
      </c>
      <c r="E3" s="652" t="s">
        <v>480</v>
      </c>
      <c r="F3" s="680" t="s">
        <v>92</v>
      </c>
      <c r="G3" s="679" t="s">
        <v>106</v>
      </c>
      <c r="H3" s="679"/>
      <c r="I3" s="679"/>
      <c r="J3" s="679"/>
      <c r="K3" s="679"/>
      <c r="L3" s="679"/>
      <c r="M3" s="679"/>
      <c r="N3" s="679"/>
      <c r="O3" s="680" t="s">
        <v>107</v>
      </c>
      <c r="P3" s="680"/>
      <c r="Q3" s="679" t="s">
        <v>108</v>
      </c>
      <c r="R3" s="679"/>
      <c r="S3" s="679" t="s">
        <v>109</v>
      </c>
      <c r="T3" s="679" t="s">
        <v>110</v>
      </c>
      <c r="U3" s="629" t="s">
        <v>118</v>
      </c>
      <c r="V3" s="629" t="s">
        <v>117</v>
      </c>
      <c r="W3" s="681" t="s">
        <v>93</v>
      </c>
    </row>
    <row r="4" spans="1:23" x14ac:dyDescent="0.25">
      <c r="A4" s="679"/>
      <c r="B4" s="627"/>
      <c r="C4" s="680"/>
      <c r="D4" s="680"/>
      <c r="E4" s="653"/>
      <c r="F4" s="680"/>
      <c r="G4" s="679" t="s">
        <v>111</v>
      </c>
      <c r="H4" s="679"/>
      <c r="I4" s="679" t="s">
        <v>112</v>
      </c>
      <c r="J4" s="679"/>
      <c r="K4" s="679" t="s">
        <v>113</v>
      </c>
      <c r="L4" s="679"/>
      <c r="M4" s="679" t="s">
        <v>114</v>
      </c>
      <c r="N4" s="679"/>
      <c r="O4" s="680"/>
      <c r="P4" s="680"/>
      <c r="Q4" s="679"/>
      <c r="R4" s="679"/>
      <c r="S4" s="679"/>
      <c r="T4" s="679"/>
      <c r="U4" s="627"/>
      <c r="V4" s="627"/>
      <c r="W4" s="681"/>
    </row>
    <row r="5" spans="1:23" ht="25.5" x14ac:dyDescent="0.25">
      <c r="A5" s="679"/>
      <c r="B5" s="628"/>
      <c r="C5" s="680"/>
      <c r="D5" s="680"/>
      <c r="E5" s="654"/>
      <c r="F5" s="680"/>
      <c r="G5" s="333" t="s">
        <v>115</v>
      </c>
      <c r="H5" s="291" t="s">
        <v>12</v>
      </c>
      <c r="I5" s="333" t="s">
        <v>115</v>
      </c>
      <c r="J5" s="291" t="s">
        <v>12</v>
      </c>
      <c r="K5" s="333" t="s">
        <v>115</v>
      </c>
      <c r="L5" s="291" t="s">
        <v>12</v>
      </c>
      <c r="M5" s="333" t="s">
        <v>115</v>
      </c>
      <c r="N5" s="291" t="s">
        <v>12</v>
      </c>
      <c r="O5" s="333" t="s">
        <v>115</v>
      </c>
      <c r="P5" s="291" t="s">
        <v>12</v>
      </c>
      <c r="Q5" s="333" t="s">
        <v>116</v>
      </c>
      <c r="R5" s="333" t="s">
        <v>87</v>
      </c>
      <c r="S5" s="679"/>
      <c r="T5" s="679"/>
      <c r="U5" s="628"/>
      <c r="V5" s="628"/>
      <c r="W5" s="681"/>
    </row>
    <row r="6" spans="1:23" ht="78.75" x14ac:dyDescent="0.25">
      <c r="A6" s="660" t="s">
        <v>727</v>
      </c>
      <c r="B6" s="660" t="s">
        <v>728</v>
      </c>
      <c r="C6" s="720" t="s">
        <v>729</v>
      </c>
      <c r="D6" s="69" t="s">
        <v>730</v>
      </c>
      <c r="E6" s="450" t="s">
        <v>1771</v>
      </c>
      <c r="F6" s="451" t="s">
        <v>731</v>
      </c>
      <c r="G6" s="94"/>
      <c r="H6" s="301"/>
      <c r="I6" s="94"/>
      <c r="J6" s="301"/>
      <c r="K6" s="94"/>
      <c r="L6" s="301"/>
      <c r="M6" s="94"/>
      <c r="N6" s="301"/>
      <c r="O6" s="452"/>
      <c r="P6" s="304"/>
      <c r="Q6" s="80"/>
      <c r="R6" s="80"/>
      <c r="S6" s="80"/>
      <c r="T6" s="80"/>
      <c r="U6" s="80"/>
      <c r="V6" s="80"/>
      <c r="W6" s="93"/>
    </row>
    <row r="7" spans="1:23" ht="157.5" x14ac:dyDescent="0.25">
      <c r="A7" s="660"/>
      <c r="B7" s="660"/>
      <c r="C7" s="720"/>
      <c r="D7" s="69" t="s">
        <v>732</v>
      </c>
      <c r="E7" s="450"/>
      <c r="F7" s="451" t="s">
        <v>733</v>
      </c>
      <c r="G7" s="94"/>
      <c r="H7" s="301"/>
      <c r="I7" s="94"/>
      <c r="J7" s="301"/>
      <c r="K7" s="94"/>
      <c r="L7" s="301"/>
      <c r="M7" s="94"/>
      <c r="N7" s="301"/>
      <c r="O7" s="452"/>
      <c r="P7" s="304"/>
      <c r="Q7" s="80"/>
      <c r="R7" s="80"/>
      <c r="S7" s="80"/>
      <c r="T7" s="80"/>
      <c r="U7" s="80"/>
      <c r="V7" s="80"/>
      <c r="W7" s="93"/>
    </row>
    <row r="8" spans="1:23" ht="94.5" x14ac:dyDescent="0.25">
      <c r="A8" s="660"/>
      <c r="B8" s="660"/>
      <c r="C8" s="720" t="s">
        <v>734</v>
      </c>
      <c r="D8" s="69"/>
      <c r="E8" s="450"/>
      <c r="F8" s="451" t="s">
        <v>735</v>
      </c>
      <c r="G8" s="94"/>
      <c r="H8" s="301"/>
      <c r="I8" s="94"/>
      <c r="J8" s="301"/>
      <c r="K8" s="94"/>
      <c r="L8" s="301"/>
      <c r="M8" s="94"/>
      <c r="N8" s="301"/>
      <c r="O8" s="452"/>
      <c r="P8" s="304"/>
      <c r="Q8" s="80"/>
      <c r="R8" s="80"/>
      <c r="S8" s="80"/>
      <c r="T8" s="80"/>
      <c r="U8" s="80"/>
      <c r="V8" s="80"/>
      <c r="W8" s="93"/>
    </row>
    <row r="9" spans="1:23" ht="126" x14ac:dyDescent="0.25">
      <c r="A9" s="660"/>
      <c r="B9" s="660"/>
      <c r="C9" s="720"/>
      <c r="D9" s="69"/>
      <c r="E9" s="450"/>
      <c r="F9" s="451" t="s">
        <v>736</v>
      </c>
      <c r="G9" s="94"/>
      <c r="H9" s="301"/>
      <c r="I9" s="94"/>
      <c r="J9" s="301"/>
      <c r="K9" s="94"/>
      <c r="L9" s="301"/>
      <c r="M9" s="94"/>
      <c r="N9" s="301"/>
      <c r="O9" s="452"/>
      <c r="P9" s="304"/>
      <c r="Q9" s="80"/>
      <c r="R9" s="80"/>
      <c r="S9" s="80"/>
      <c r="T9" s="80"/>
      <c r="U9" s="80"/>
      <c r="V9" s="80"/>
      <c r="W9" s="93"/>
    </row>
    <row r="10" spans="1:23" ht="78.75" x14ac:dyDescent="0.25">
      <c r="A10" s="660"/>
      <c r="B10" s="660"/>
      <c r="C10" s="720"/>
      <c r="D10" s="69"/>
      <c r="E10" s="450"/>
      <c r="F10" s="451" t="s">
        <v>737</v>
      </c>
      <c r="G10" s="94"/>
      <c r="H10" s="301"/>
      <c r="I10" s="94"/>
      <c r="J10" s="301"/>
      <c r="K10" s="94"/>
      <c r="L10" s="301"/>
      <c r="M10" s="94"/>
      <c r="N10" s="301"/>
      <c r="O10" s="452"/>
      <c r="P10" s="304"/>
      <c r="Q10" s="80"/>
      <c r="R10" s="80"/>
      <c r="S10" s="80"/>
      <c r="T10" s="80"/>
      <c r="U10" s="80"/>
      <c r="V10" s="80"/>
      <c r="W10" s="93"/>
    </row>
    <row r="11" spans="1:23" ht="63" x14ac:dyDescent="0.25">
      <c r="A11" s="660"/>
      <c r="B11" s="660"/>
      <c r="C11" s="720"/>
      <c r="D11" s="69"/>
      <c r="E11" s="450"/>
      <c r="F11" s="451" t="s">
        <v>738</v>
      </c>
      <c r="G11" s="94"/>
      <c r="H11" s="301"/>
      <c r="I11" s="94"/>
      <c r="J11" s="301"/>
      <c r="K11" s="94"/>
      <c r="L11" s="301"/>
      <c r="M11" s="94"/>
      <c r="N11" s="301"/>
      <c r="O11" s="452"/>
      <c r="P11" s="304"/>
      <c r="Q11" s="80"/>
      <c r="R11" s="80"/>
      <c r="S11" s="80"/>
      <c r="T11" s="80"/>
      <c r="U11" s="80"/>
      <c r="V11" s="80"/>
      <c r="W11" s="93"/>
    </row>
    <row r="12" spans="1:23" ht="189" x14ac:dyDescent="0.25">
      <c r="A12" s="660"/>
      <c r="B12" s="660" t="s">
        <v>739</v>
      </c>
      <c r="C12" s="69" t="s">
        <v>740</v>
      </c>
      <c r="D12" s="69" t="s">
        <v>161</v>
      </c>
      <c r="E12" s="450"/>
      <c r="F12" s="451" t="s">
        <v>741</v>
      </c>
      <c r="G12" s="94"/>
      <c r="H12" s="301"/>
      <c r="I12" s="94"/>
      <c r="J12" s="301"/>
      <c r="K12" s="94"/>
      <c r="L12" s="301"/>
      <c r="M12" s="94"/>
      <c r="N12" s="301"/>
      <c r="O12" s="452"/>
      <c r="P12" s="304"/>
      <c r="Q12" s="80"/>
      <c r="R12" s="80"/>
      <c r="S12" s="80"/>
      <c r="T12" s="80"/>
      <c r="U12" s="80"/>
      <c r="V12" s="80"/>
      <c r="W12" s="93"/>
    </row>
    <row r="13" spans="1:23" ht="63" x14ac:dyDescent="0.25">
      <c r="A13" s="660"/>
      <c r="B13" s="660"/>
      <c r="C13" s="69" t="s">
        <v>742</v>
      </c>
      <c r="D13" s="69" t="s">
        <v>743</v>
      </c>
      <c r="E13" s="450"/>
      <c r="F13" s="451" t="s">
        <v>744</v>
      </c>
      <c r="G13" s="94"/>
      <c r="H13" s="301"/>
      <c r="I13" s="94"/>
      <c r="J13" s="301"/>
      <c r="K13" s="94"/>
      <c r="L13" s="301"/>
      <c r="M13" s="94"/>
      <c r="N13" s="301"/>
      <c r="O13" s="426"/>
      <c r="P13" s="304"/>
      <c r="Q13" s="80"/>
      <c r="R13" s="80"/>
      <c r="S13" s="80"/>
      <c r="T13" s="80"/>
      <c r="U13" s="80"/>
      <c r="V13" s="80"/>
      <c r="W13" s="93"/>
    </row>
    <row r="14" spans="1:23" ht="15.6" customHeight="1" x14ac:dyDescent="0.25">
      <c r="A14" s="459"/>
      <c r="B14" s="460"/>
      <c r="C14" s="459" t="s">
        <v>745</v>
      </c>
      <c r="D14" s="460"/>
      <c r="E14" s="460"/>
      <c r="F14" s="461"/>
      <c r="G14" s="453">
        <f t="shared" ref="G14:N14" si="0">SUM(G6:G13)</f>
        <v>0</v>
      </c>
      <c r="H14" s="310">
        <f t="shared" si="0"/>
        <v>0</v>
      </c>
      <c r="I14" s="453">
        <f t="shared" si="0"/>
        <v>0</v>
      </c>
      <c r="J14" s="310">
        <f t="shared" si="0"/>
        <v>0</v>
      </c>
      <c r="K14" s="453">
        <f t="shared" si="0"/>
        <v>0</v>
      </c>
      <c r="L14" s="310">
        <f t="shared" si="0"/>
        <v>0</v>
      </c>
      <c r="M14" s="453">
        <f t="shared" si="0"/>
        <v>0</v>
      </c>
      <c r="N14" s="310">
        <f t="shared" si="0"/>
        <v>0</v>
      </c>
      <c r="O14" s="453">
        <f>G14+I14+K14+M14</f>
        <v>0</v>
      </c>
      <c r="P14" s="311">
        <f>H14+J14+L14+N14</f>
        <v>0</v>
      </c>
      <c r="Q14" s="400"/>
      <c r="R14" s="400"/>
      <c r="S14" s="400"/>
      <c r="T14" s="400"/>
      <c r="U14" s="400"/>
      <c r="V14" s="400"/>
      <c r="W14" s="400"/>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K1" zoomScale="69" zoomScaleNormal="69" workbookViewId="0">
      <selection activeCell="Q7" sqref="Q7:Q9"/>
    </sheetView>
  </sheetViews>
  <sheetFormatPr baseColWidth="10" defaultRowHeight="15" x14ac:dyDescent="0.25"/>
  <cols>
    <col min="1" max="2" width="21.7109375" customWidth="1"/>
    <col min="3" max="6" width="27.42578125" customWidth="1"/>
    <col min="7" max="7" width="15.28515625" customWidth="1"/>
    <col min="8" max="8" width="11.5703125" style="296"/>
    <col min="9" max="9" width="15.28515625" customWidth="1"/>
    <col min="10" max="10" width="18.85546875" style="296" customWidth="1"/>
    <col min="12" max="12" width="11.5703125" style="296"/>
    <col min="14" max="14" width="11.5703125" style="296"/>
    <col min="15" max="15" width="15.28515625" customWidth="1"/>
    <col min="16" max="16" width="18.28515625" style="296" customWidth="1"/>
    <col min="19" max="22" width="14.140625" customWidth="1"/>
    <col min="23" max="23" width="17" customWidth="1"/>
  </cols>
  <sheetData>
    <row r="1" spans="1:29" ht="18.75" x14ac:dyDescent="0.25">
      <c r="G1" s="456" t="s">
        <v>207</v>
      </c>
      <c r="I1" s="456"/>
      <c r="J1" s="456"/>
      <c r="K1" s="456"/>
      <c r="L1" s="456"/>
      <c r="M1" s="456"/>
      <c r="N1" s="456"/>
      <c r="O1" s="456"/>
      <c r="P1" s="456"/>
      <c r="Q1" s="456"/>
      <c r="R1" s="456"/>
      <c r="S1" s="456"/>
      <c r="T1" s="456"/>
      <c r="U1" s="456"/>
      <c r="V1" s="456"/>
      <c r="W1" s="456"/>
      <c r="X1" s="456"/>
      <c r="Y1" s="456"/>
      <c r="Z1" s="456"/>
      <c r="AA1" s="456"/>
      <c r="AB1" s="456"/>
      <c r="AC1" s="456"/>
    </row>
    <row r="2" spans="1:29" ht="14.45" customHeight="1" x14ac:dyDescent="0.25">
      <c r="A2" s="457" t="s">
        <v>208</v>
      </c>
      <c r="B2" s="457"/>
      <c r="C2" s="457"/>
      <c r="D2" s="457"/>
      <c r="E2" s="457"/>
      <c r="F2" s="457"/>
      <c r="G2" s="457"/>
      <c r="H2" s="457"/>
      <c r="I2" s="457"/>
      <c r="J2" s="457"/>
      <c r="K2" s="457"/>
      <c r="L2" s="457"/>
      <c r="M2" s="457"/>
      <c r="N2" s="457"/>
      <c r="O2" s="457"/>
      <c r="P2" s="457"/>
      <c r="Q2" s="457"/>
      <c r="R2" s="457"/>
      <c r="S2" s="457"/>
      <c r="T2" s="457"/>
      <c r="U2" s="457"/>
      <c r="V2" s="457"/>
      <c r="W2" s="457"/>
    </row>
    <row r="3" spans="1:29" x14ac:dyDescent="0.25">
      <c r="A3" s="679" t="s">
        <v>102</v>
      </c>
      <c r="B3" s="629" t="s">
        <v>121</v>
      </c>
      <c r="C3" s="680" t="s">
        <v>90</v>
      </c>
      <c r="D3" s="680" t="s">
        <v>91</v>
      </c>
      <c r="E3" s="652" t="s">
        <v>480</v>
      </c>
      <c r="F3" s="680" t="s">
        <v>92</v>
      </c>
      <c r="G3" s="679" t="s">
        <v>106</v>
      </c>
      <c r="H3" s="679"/>
      <c r="I3" s="679"/>
      <c r="J3" s="679"/>
      <c r="K3" s="679"/>
      <c r="L3" s="679"/>
      <c r="M3" s="679"/>
      <c r="N3" s="679"/>
      <c r="O3" s="680" t="s">
        <v>107</v>
      </c>
      <c r="P3" s="680"/>
      <c r="Q3" s="679" t="s">
        <v>108</v>
      </c>
      <c r="R3" s="679"/>
      <c r="S3" s="679" t="s">
        <v>109</v>
      </c>
      <c r="T3" s="679" t="s">
        <v>110</v>
      </c>
      <c r="U3" s="629" t="s">
        <v>118</v>
      </c>
      <c r="V3" s="629" t="s">
        <v>117</v>
      </c>
      <c r="W3" s="681" t="s">
        <v>93</v>
      </c>
    </row>
    <row r="4" spans="1:29" x14ac:dyDescent="0.25">
      <c r="A4" s="679"/>
      <c r="B4" s="627"/>
      <c r="C4" s="680"/>
      <c r="D4" s="680"/>
      <c r="E4" s="653"/>
      <c r="F4" s="680"/>
      <c r="G4" s="679" t="s">
        <v>111</v>
      </c>
      <c r="H4" s="679"/>
      <c r="I4" s="679" t="s">
        <v>112</v>
      </c>
      <c r="J4" s="679"/>
      <c r="K4" s="679" t="s">
        <v>113</v>
      </c>
      <c r="L4" s="679"/>
      <c r="M4" s="679" t="s">
        <v>114</v>
      </c>
      <c r="N4" s="679"/>
      <c r="O4" s="680"/>
      <c r="P4" s="680"/>
      <c r="Q4" s="679"/>
      <c r="R4" s="679"/>
      <c r="S4" s="679"/>
      <c r="T4" s="679"/>
      <c r="U4" s="627"/>
      <c r="V4" s="627"/>
      <c r="W4" s="681"/>
    </row>
    <row r="5" spans="1:29" ht="25.5" x14ac:dyDescent="0.25">
      <c r="A5" s="679"/>
      <c r="B5" s="628"/>
      <c r="C5" s="680"/>
      <c r="D5" s="680"/>
      <c r="E5" s="654"/>
      <c r="F5" s="680"/>
      <c r="G5" s="110" t="s">
        <v>115</v>
      </c>
      <c r="H5" s="291" t="s">
        <v>12</v>
      </c>
      <c r="I5" s="110" t="s">
        <v>115</v>
      </c>
      <c r="J5" s="291" t="s">
        <v>12</v>
      </c>
      <c r="K5" s="110" t="s">
        <v>115</v>
      </c>
      <c r="L5" s="291" t="s">
        <v>12</v>
      </c>
      <c r="M5" s="110" t="s">
        <v>115</v>
      </c>
      <c r="N5" s="291" t="s">
        <v>12</v>
      </c>
      <c r="O5" s="110" t="s">
        <v>115</v>
      </c>
      <c r="P5" s="291" t="s">
        <v>12</v>
      </c>
      <c r="Q5" s="110" t="s">
        <v>116</v>
      </c>
      <c r="R5" s="110" t="s">
        <v>87</v>
      </c>
      <c r="S5" s="679"/>
      <c r="T5" s="679"/>
      <c r="U5" s="628"/>
      <c r="V5" s="628"/>
      <c r="W5" s="681"/>
    </row>
    <row r="6" spans="1:29" ht="15.75" x14ac:dyDescent="0.25">
      <c r="A6" s="721" t="s">
        <v>1761</v>
      </c>
      <c r="B6" s="721"/>
      <c r="C6" s="93"/>
      <c r="D6" s="93"/>
      <c r="E6" s="93"/>
      <c r="F6" s="91"/>
      <c r="G6" s="94"/>
      <c r="H6" s="301"/>
      <c r="I6" s="94"/>
      <c r="J6" s="301"/>
      <c r="K6" s="94"/>
      <c r="L6" s="301"/>
      <c r="M6" s="94"/>
      <c r="N6" s="301"/>
      <c r="O6" s="95"/>
      <c r="P6" s="304"/>
      <c r="Q6" s="80"/>
      <c r="R6" s="80"/>
      <c r="S6" s="85"/>
      <c r="T6" s="80"/>
      <c r="U6" s="80"/>
      <c r="V6" s="80"/>
      <c r="W6" s="93"/>
    </row>
    <row r="7" spans="1:29" ht="110.25" x14ac:dyDescent="0.25">
      <c r="A7" s="721"/>
      <c r="B7" s="721"/>
      <c r="C7" s="93" t="s">
        <v>157</v>
      </c>
      <c r="D7" s="93" t="s">
        <v>158</v>
      </c>
      <c r="E7" s="93" t="s">
        <v>1772</v>
      </c>
      <c r="F7" s="91" t="s">
        <v>174</v>
      </c>
      <c r="G7" s="94">
        <v>0</v>
      </c>
      <c r="H7" s="301">
        <v>0</v>
      </c>
      <c r="I7" s="94">
        <v>0</v>
      </c>
      <c r="J7" s="301"/>
      <c r="K7" s="94">
        <v>0</v>
      </c>
      <c r="L7" s="301"/>
      <c r="M7" s="94">
        <v>0</v>
      </c>
      <c r="N7" s="301"/>
      <c r="O7" s="96">
        <f>G7+I7+K7+M7</f>
        <v>0</v>
      </c>
      <c r="P7" s="304">
        <v>0</v>
      </c>
      <c r="Q7" s="80"/>
      <c r="R7" s="80"/>
      <c r="S7" s="80"/>
      <c r="T7" s="80"/>
      <c r="U7" s="80"/>
      <c r="V7" s="80"/>
      <c r="W7" s="93"/>
    </row>
    <row r="8" spans="1:29" ht="173.25" x14ac:dyDescent="0.25">
      <c r="A8" s="721"/>
      <c r="B8" s="721" t="s">
        <v>159</v>
      </c>
      <c r="C8" s="93" t="s">
        <v>160</v>
      </c>
      <c r="D8" s="93" t="s">
        <v>161</v>
      </c>
      <c r="E8" s="93"/>
      <c r="F8" s="69" t="s">
        <v>182</v>
      </c>
      <c r="G8" s="86">
        <v>0</v>
      </c>
      <c r="H8" s="316">
        <v>0</v>
      </c>
      <c r="I8" s="86"/>
      <c r="J8" s="316"/>
      <c r="K8" s="86"/>
      <c r="L8" s="316"/>
      <c r="M8" s="86"/>
      <c r="N8" s="316"/>
      <c r="O8" s="86">
        <v>0</v>
      </c>
      <c r="P8" s="316">
        <v>0</v>
      </c>
      <c r="Q8" s="80"/>
      <c r="R8" s="80"/>
      <c r="S8" s="80"/>
      <c r="T8" s="73"/>
      <c r="U8" s="80"/>
      <c r="V8" s="86"/>
      <c r="W8" s="79"/>
    </row>
    <row r="9" spans="1:29" ht="228.75" customHeight="1" x14ac:dyDescent="0.25">
      <c r="A9" s="721"/>
      <c r="B9" s="721"/>
      <c r="C9" s="93"/>
      <c r="D9" s="93"/>
      <c r="E9" s="93"/>
      <c r="F9" s="78" t="s">
        <v>192</v>
      </c>
      <c r="G9" s="90">
        <v>0</v>
      </c>
      <c r="H9" s="317">
        <v>0</v>
      </c>
      <c r="I9" s="89"/>
      <c r="J9" s="317"/>
      <c r="K9" s="89"/>
      <c r="L9" s="317"/>
      <c r="M9" s="89"/>
      <c r="N9" s="317"/>
      <c r="O9" s="82">
        <f>G9+I9+K9+M9</f>
        <v>0</v>
      </c>
      <c r="P9" s="309">
        <f>H9+J9+L9+N9</f>
        <v>0</v>
      </c>
      <c r="Q9" s="89"/>
      <c r="R9" s="89"/>
      <c r="S9" s="91"/>
      <c r="T9" s="91"/>
      <c r="U9" s="91"/>
      <c r="V9" s="91"/>
      <c r="W9" s="91"/>
    </row>
    <row r="10" spans="1:29" ht="15.75" x14ac:dyDescent="0.25">
      <c r="A10" s="462"/>
      <c r="B10" s="463"/>
      <c r="C10" s="463"/>
      <c r="D10" s="462" t="s">
        <v>162</v>
      </c>
      <c r="E10" s="463"/>
      <c r="F10" s="464"/>
      <c r="G10" s="81">
        <f t="shared" ref="G10:N10" si="0">SUM(G6:G9)</f>
        <v>0</v>
      </c>
      <c r="H10" s="310">
        <f t="shared" si="0"/>
        <v>0</v>
      </c>
      <c r="I10" s="81">
        <f t="shared" si="0"/>
        <v>0</v>
      </c>
      <c r="J10" s="310">
        <f t="shared" si="0"/>
        <v>0</v>
      </c>
      <c r="K10" s="81">
        <f t="shared" si="0"/>
        <v>0</v>
      </c>
      <c r="L10" s="310">
        <f t="shared" si="0"/>
        <v>0</v>
      </c>
      <c r="M10" s="81">
        <f t="shared" si="0"/>
        <v>0</v>
      </c>
      <c r="N10" s="310">
        <f t="shared" si="0"/>
        <v>0</v>
      </c>
      <c r="O10" s="81">
        <f>G10+I10+K10+M10</f>
        <v>0</v>
      </c>
      <c r="P10" s="311">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G22"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1.5703125" style="296"/>
    <col min="9" max="9" width="15.28515625" customWidth="1"/>
    <col min="10" max="10" width="18.85546875" style="296" customWidth="1"/>
    <col min="12" max="12" width="11.5703125" style="296"/>
    <col min="14" max="14" width="11.5703125" style="296"/>
    <col min="15" max="15" width="15.28515625" customWidth="1"/>
    <col min="16" max="16" width="18.28515625" style="296" customWidth="1"/>
    <col min="19" max="22" width="14.140625" customWidth="1"/>
    <col min="23" max="23" width="17" customWidth="1"/>
  </cols>
  <sheetData>
    <row r="1" spans="1:23" ht="18.75" x14ac:dyDescent="0.25">
      <c r="B1" s="442"/>
      <c r="C1" s="442"/>
      <c r="D1" s="442"/>
      <c r="E1" s="442"/>
      <c r="F1" s="442"/>
      <c r="G1" s="442" t="s">
        <v>746</v>
      </c>
      <c r="I1" s="442"/>
      <c r="J1" s="442"/>
      <c r="K1" s="442"/>
      <c r="L1" s="442"/>
      <c r="M1" s="442"/>
      <c r="N1" s="442"/>
      <c r="O1" s="442"/>
      <c r="P1" s="442"/>
      <c r="Q1" s="442"/>
      <c r="R1" s="442"/>
      <c r="S1" s="442"/>
      <c r="T1" s="442"/>
      <c r="U1" s="442"/>
      <c r="V1" s="442"/>
      <c r="W1" s="442"/>
    </row>
    <row r="2" spans="1:23" x14ac:dyDescent="0.25">
      <c r="A2" s="405" t="s">
        <v>1668</v>
      </c>
      <c r="B2" s="405"/>
      <c r="C2" s="405"/>
      <c r="D2" s="405"/>
      <c r="E2" s="405"/>
      <c r="F2" s="405"/>
      <c r="G2" s="405"/>
      <c r="H2" s="405"/>
      <c r="I2" s="405"/>
      <c r="J2" s="405"/>
      <c r="K2" s="405"/>
      <c r="L2" s="405"/>
      <c r="M2" s="405"/>
      <c r="N2" s="405"/>
      <c r="O2" s="405"/>
      <c r="P2" s="405"/>
      <c r="Q2" s="405"/>
      <c r="R2" s="405"/>
      <c r="S2" s="405"/>
      <c r="T2" s="405"/>
      <c r="U2" s="405"/>
      <c r="V2" s="405"/>
      <c r="W2" s="405"/>
    </row>
    <row r="3" spans="1:23" x14ac:dyDescent="0.25">
      <c r="A3" s="679" t="s">
        <v>102</v>
      </c>
      <c r="B3" s="629" t="s">
        <v>121</v>
      </c>
      <c r="C3" s="680" t="s">
        <v>90</v>
      </c>
      <c r="D3" s="680" t="s">
        <v>91</v>
      </c>
      <c r="E3" s="652" t="s">
        <v>480</v>
      </c>
      <c r="F3" s="680" t="s">
        <v>92</v>
      </c>
      <c r="G3" s="679" t="s">
        <v>106</v>
      </c>
      <c r="H3" s="679"/>
      <c r="I3" s="679"/>
      <c r="J3" s="679"/>
      <c r="K3" s="679"/>
      <c r="L3" s="679"/>
      <c r="M3" s="679"/>
      <c r="N3" s="679"/>
      <c r="O3" s="680" t="s">
        <v>107</v>
      </c>
      <c r="P3" s="680"/>
      <c r="Q3" s="679" t="s">
        <v>108</v>
      </c>
      <c r="R3" s="679"/>
      <c r="S3" s="679" t="s">
        <v>109</v>
      </c>
      <c r="T3" s="679" t="s">
        <v>110</v>
      </c>
      <c r="U3" s="629" t="s">
        <v>118</v>
      </c>
      <c r="V3" s="629" t="s">
        <v>117</v>
      </c>
      <c r="W3" s="681" t="s">
        <v>93</v>
      </c>
    </row>
    <row r="4" spans="1:23" x14ac:dyDescent="0.25">
      <c r="A4" s="679"/>
      <c r="B4" s="627"/>
      <c r="C4" s="680"/>
      <c r="D4" s="680"/>
      <c r="E4" s="653"/>
      <c r="F4" s="680"/>
      <c r="G4" s="679" t="s">
        <v>111</v>
      </c>
      <c r="H4" s="679"/>
      <c r="I4" s="679" t="s">
        <v>112</v>
      </c>
      <c r="J4" s="679"/>
      <c r="K4" s="679" t="s">
        <v>113</v>
      </c>
      <c r="L4" s="679"/>
      <c r="M4" s="679" t="s">
        <v>114</v>
      </c>
      <c r="N4" s="679"/>
      <c r="O4" s="680"/>
      <c r="P4" s="680"/>
      <c r="Q4" s="679"/>
      <c r="R4" s="679"/>
      <c r="S4" s="679"/>
      <c r="T4" s="679"/>
      <c r="U4" s="627"/>
      <c r="V4" s="627"/>
      <c r="W4" s="681"/>
    </row>
    <row r="5" spans="1:23" ht="25.5" x14ac:dyDescent="0.25">
      <c r="A5" s="679"/>
      <c r="B5" s="628"/>
      <c r="C5" s="680"/>
      <c r="D5" s="680"/>
      <c r="E5" s="654"/>
      <c r="F5" s="680"/>
      <c r="G5" s="333" t="s">
        <v>115</v>
      </c>
      <c r="H5" s="291" t="s">
        <v>12</v>
      </c>
      <c r="I5" s="333" t="s">
        <v>115</v>
      </c>
      <c r="J5" s="291" t="s">
        <v>12</v>
      </c>
      <c r="K5" s="333" t="s">
        <v>115</v>
      </c>
      <c r="L5" s="291" t="s">
        <v>12</v>
      </c>
      <c r="M5" s="333" t="s">
        <v>115</v>
      </c>
      <c r="N5" s="291" t="s">
        <v>12</v>
      </c>
      <c r="O5" s="333" t="s">
        <v>115</v>
      </c>
      <c r="P5" s="291" t="s">
        <v>12</v>
      </c>
      <c r="Q5" s="333" t="s">
        <v>116</v>
      </c>
      <c r="R5" s="333" t="s">
        <v>87</v>
      </c>
      <c r="S5" s="679"/>
      <c r="T5" s="679"/>
      <c r="U5" s="628"/>
      <c r="V5" s="628"/>
      <c r="W5" s="681"/>
    </row>
    <row r="6" spans="1:23" ht="63" customHeight="1" x14ac:dyDescent="0.25">
      <c r="A6" s="723" t="s">
        <v>1669</v>
      </c>
      <c r="B6" s="663" t="s">
        <v>1670</v>
      </c>
      <c r="C6" s="701" t="s">
        <v>1671</v>
      </c>
      <c r="D6" s="69" t="s">
        <v>1672</v>
      </c>
      <c r="E6" s="450" t="s">
        <v>1773</v>
      </c>
      <c r="F6" s="87" t="s">
        <v>1675</v>
      </c>
      <c r="G6" s="94"/>
      <c r="H6" s="301"/>
      <c r="I6" s="94"/>
      <c r="J6" s="301"/>
      <c r="K6" s="94"/>
      <c r="L6" s="301"/>
      <c r="M6" s="94"/>
      <c r="N6" s="316"/>
      <c r="O6" s="89"/>
      <c r="P6" s="301"/>
      <c r="Q6" s="80"/>
      <c r="R6" s="80"/>
      <c r="S6" s="86"/>
      <c r="T6" s="80"/>
      <c r="U6" s="80"/>
      <c r="V6" s="86"/>
      <c r="W6" s="79"/>
    </row>
    <row r="7" spans="1:23" ht="78.75" x14ac:dyDescent="0.25">
      <c r="A7" s="724"/>
      <c r="B7" s="676"/>
      <c r="C7" s="722"/>
      <c r="D7" s="69" t="s">
        <v>1673</v>
      </c>
      <c r="E7" s="450"/>
      <c r="F7" s="87" t="s">
        <v>1676</v>
      </c>
      <c r="G7" s="94"/>
      <c r="H7" s="301"/>
      <c r="I7" s="94"/>
      <c r="J7" s="301"/>
      <c r="K7" s="94"/>
      <c r="L7" s="301"/>
      <c r="M7" s="94"/>
      <c r="N7" s="316"/>
      <c r="O7" s="89"/>
      <c r="P7" s="301"/>
      <c r="Q7" s="80"/>
      <c r="R7" s="80"/>
      <c r="S7" s="86"/>
      <c r="T7" s="80"/>
      <c r="U7" s="80"/>
      <c r="V7" s="86"/>
      <c r="W7" s="79"/>
    </row>
    <row r="8" spans="1:23" ht="126" x14ac:dyDescent="0.25">
      <c r="A8" s="724"/>
      <c r="B8" s="676"/>
      <c r="C8" s="722"/>
      <c r="D8" s="69" t="s">
        <v>1674</v>
      </c>
      <c r="E8" s="450"/>
      <c r="F8" s="87" t="s">
        <v>1677</v>
      </c>
      <c r="G8" s="94"/>
      <c r="H8" s="301"/>
      <c r="I8" s="94"/>
      <c r="J8" s="301"/>
      <c r="K8" s="94"/>
      <c r="L8" s="301"/>
      <c r="M8" s="94"/>
      <c r="N8" s="316"/>
      <c r="O8" s="89"/>
      <c r="P8" s="301"/>
      <c r="Q8" s="80"/>
      <c r="R8" s="80"/>
      <c r="S8" s="86"/>
      <c r="T8" s="80"/>
      <c r="U8" s="80"/>
      <c r="V8" s="86"/>
      <c r="W8" s="79"/>
    </row>
    <row r="9" spans="1:23" ht="157.5" x14ac:dyDescent="0.25">
      <c r="A9" s="724"/>
      <c r="B9" s="664"/>
      <c r="C9" s="702"/>
      <c r="D9" s="69" t="s">
        <v>1678</v>
      </c>
      <c r="E9" s="450"/>
      <c r="F9" s="87" t="s">
        <v>1679</v>
      </c>
      <c r="G9" s="94"/>
      <c r="H9" s="301"/>
      <c r="I9" s="94"/>
      <c r="J9" s="301"/>
      <c r="K9" s="94"/>
      <c r="L9" s="301"/>
      <c r="M9" s="94"/>
      <c r="N9" s="316"/>
      <c r="O9" s="89"/>
      <c r="P9" s="301"/>
      <c r="Q9" s="80"/>
      <c r="R9" s="80"/>
      <c r="S9" s="86"/>
      <c r="T9" s="80"/>
      <c r="U9" s="80"/>
      <c r="V9" s="86"/>
      <c r="W9" s="79"/>
    </row>
    <row r="10" spans="1:23" ht="220.5" customHeight="1" x14ac:dyDescent="0.25">
      <c r="A10" s="676" t="s">
        <v>1680</v>
      </c>
      <c r="B10" s="663" t="s">
        <v>1681</v>
      </c>
      <c r="C10" s="701" t="s">
        <v>1682</v>
      </c>
      <c r="D10" s="493" t="s">
        <v>1683</v>
      </c>
      <c r="E10" s="492"/>
      <c r="F10" s="492" t="s">
        <v>1684</v>
      </c>
      <c r="G10" s="94"/>
      <c r="H10" s="301"/>
      <c r="I10" s="94"/>
      <c r="J10" s="301"/>
      <c r="K10" s="94"/>
      <c r="L10" s="301"/>
      <c r="M10" s="94"/>
      <c r="N10" s="316"/>
      <c r="O10" s="89"/>
      <c r="P10" s="301"/>
      <c r="Q10" s="80"/>
      <c r="R10" s="80"/>
      <c r="S10" s="86"/>
      <c r="T10" s="80"/>
      <c r="U10" s="80"/>
      <c r="V10" s="86"/>
      <c r="W10" s="79"/>
    </row>
    <row r="11" spans="1:23" ht="78.75" x14ac:dyDescent="0.25">
      <c r="A11" s="676"/>
      <c r="B11" s="676"/>
      <c r="C11" s="722"/>
      <c r="D11" s="69" t="s">
        <v>1685</v>
      </c>
      <c r="E11" s="450"/>
      <c r="F11" s="87" t="s">
        <v>1686</v>
      </c>
      <c r="G11" s="94"/>
      <c r="H11" s="301"/>
      <c r="I11" s="94"/>
      <c r="J11" s="301"/>
      <c r="K11" s="94"/>
      <c r="L11" s="301"/>
      <c r="M11" s="94"/>
      <c r="N11" s="316"/>
      <c r="O11" s="89"/>
      <c r="P11" s="301"/>
      <c r="Q11" s="80"/>
      <c r="R11" s="80"/>
      <c r="S11" s="86"/>
      <c r="T11" s="80"/>
      <c r="U11" s="80"/>
      <c r="V11" s="86"/>
      <c r="W11" s="79"/>
    </row>
    <row r="12" spans="1:23" ht="157.5" x14ac:dyDescent="0.25">
      <c r="A12" s="676"/>
      <c r="B12" s="676"/>
      <c r="C12" s="722"/>
      <c r="D12" s="69" t="s">
        <v>1687</v>
      </c>
      <c r="E12" s="450"/>
      <c r="F12" s="87" t="s">
        <v>1688</v>
      </c>
      <c r="G12" s="94"/>
      <c r="H12" s="301"/>
      <c r="I12" s="94"/>
      <c r="J12" s="301"/>
      <c r="K12" s="94"/>
      <c r="L12" s="301"/>
      <c r="M12" s="94"/>
      <c r="N12" s="316"/>
      <c r="O12" s="89"/>
      <c r="P12" s="301"/>
      <c r="Q12" s="80"/>
      <c r="R12" s="80"/>
      <c r="S12" s="86"/>
      <c r="T12" s="80"/>
      <c r="U12" s="80"/>
      <c r="V12" s="86"/>
      <c r="W12" s="79"/>
    </row>
    <row r="13" spans="1:23" ht="173.25" x14ac:dyDescent="0.25">
      <c r="A13" s="676"/>
      <c r="B13" s="676"/>
      <c r="C13" s="722"/>
      <c r="D13" s="69" t="s">
        <v>1690</v>
      </c>
      <c r="E13" s="450"/>
      <c r="F13" s="87" t="s">
        <v>1689</v>
      </c>
      <c r="G13" s="94"/>
      <c r="H13" s="301"/>
      <c r="I13" s="94"/>
      <c r="J13" s="301"/>
      <c r="K13" s="94"/>
      <c r="L13" s="301"/>
      <c r="M13" s="94"/>
      <c r="N13" s="316"/>
      <c r="O13" s="89"/>
      <c r="P13" s="301"/>
      <c r="Q13" s="80"/>
      <c r="R13" s="80"/>
      <c r="S13" s="86"/>
      <c r="T13" s="80"/>
      <c r="U13" s="80"/>
      <c r="V13" s="86"/>
      <c r="W13" s="79"/>
    </row>
    <row r="14" spans="1:23" ht="126" x14ac:dyDescent="0.25">
      <c r="A14" s="676"/>
      <c r="B14" s="676"/>
      <c r="C14" s="722"/>
      <c r="D14" s="69" t="s">
        <v>1691</v>
      </c>
      <c r="E14" s="450"/>
      <c r="F14" s="87" t="s">
        <v>1692</v>
      </c>
      <c r="G14" s="94"/>
      <c r="H14" s="301"/>
      <c r="I14" s="94"/>
      <c r="J14" s="301"/>
      <c r="K14" s="94"/>
      <c r="L14" s="301"/>
      <c r="M14" s="94"/>
      <c r="N14" s="316"/>
      <c r="O14" s="89"/>
      <c r="P14" s="301"/>
      <c r="Q14" s="80"/>
      <c r="R14" s="80"/>
      <c r="S14" s="86"/>
      <c r="T14" s="80"/>
      <c r="U14" s="80"/>
      <c r="V14" s="86"/>
      <c r="W14" s="79"/>
    </row>
    <row r="15" spans="1:23" ht="126" x14ac:dyDescent="0.25">
      <c r="A15" s="676"/>
      <c r="B15" s="676"/>
      <c r="C15" s="722"/>
      <c r="D15" s="69" t="s">
        <v>1693</v>
      </c>
      <c r="E15" s="450"/>
      <c r="F15" s="87" t="s">
        <v>1694</v>
      </c>
      <c r="G15" s="94"/>
      <c r="H15" s="301"/>
      <c r="I15" s="94"/>
      <c r="J15" s="301"/>
      <c r="K15" s="94"/>
      <c r="L15" s="301"/>
      <c r="M15" s="94"/>
      <c r="N15" s="316"/>
      <c r="O15" s="89"/>
      <c r="P15" s="301"/>
      <c r="Q15" s="80"/>
      <c r="R15" s="80"/>
      <c r="S15" s="86"/>
      <c r="T15" s="80"/>
      <c r="U15" s="80"/>
      <c r="V15" s="86"/>
      <c r="W15" s="79"/>
    </row>
    <row r="16" spans="1:23" ht="78.75" x14ac:dyDescent="0.25">
      <c r="A16" s="664"/>
      <c r="B16" s="664"/>
      <c r="C16" s="702"/>
      <c r="D16" s="69" t="s">
        <v>1695</v>
      </c>
      <c r="E16" s="450"/>
      <c r="F16" s="87" t="s">
        <v>1696</v>
      </c>
      <c r="G16" s="94"/>
      <c r="H16" s="301"/>
      <c r="I16" s="94"/>
      <c r="J16" s="301"/>
      <c r="K16" s="94"/>
      <c r="L16" s="301"/>
      <c r="M16" s="94"/>
      <c r="N16" s="316"/>
      <c r="O16" s="89"/>
      <c r="P16" s="301"/>
      <c r="Q16" s="80"/>
      <c r="R16" s="80"/>
      <c r="S16" s="86"/>
      <c r="T16" s="80"/>
      <c r="U16" s="80"/>
      <c r="V16" s="86"/>
      <c r="W16" s="79"/>
    </row>
    <row r="17" spans="1:23" ht="173.25" customHeight="1" x14ac:dyDescent="0.25">
      <c r="A17" s="663" t="s">
        <v>1717</v>
      </c>
      <c r="B17" s="663" t="s">
        <v>1697</v>
      </c>
      <c r="C17" s="701" t="s">
        <v>1702</v>
      </c>
      <c r="D17" s="484" t="s">
        <v>1698</v>
      </c>
      <c r="E17" s="484"/>
      <c r="F17" s="422" t="s">
        <v>1700</v>
      </c>
      <c r="G17" s="94"/>
      <c r="H17" s="301"/>
      <c r="I17" s="94"/>
      <c r="J17" s="301"/>
      <c r="K17" s="94"/>
      <c r="L17" s="301"/>
      <c r="M17" s="94"/>
      <c r="N17" s="316"/>
      <c r="O17" s="89"/>
      <c r="P17" s="301"/>
      <c r="Q17" s="80"/>
      <c r="R17" s="80"/>
      <c r="S17" s="86"/>
      <c r="T17" s="80"/>
      <c r="U17" s="80"/>
      <c r="V17" s="86"/>
      <c r="W17" s="79"/>
    </row>
    <row r="18" spans="1:23" ht="47.25" x14ac:dyDescent="0.25">
      <c r="A18" s="676"/>
      <c r="B18" s="676"/>
      <c r="C18" s="722"/>
      <c r="D18" s="484" t="s">
        <v>1699</v>
      </c>
      <c r="E18" s="484"/>
      <c r="F18" s="87" t="s">
        <v>1701</v>
      </c>
      <c r="G18" s="94"/>
      <c r="H18" s="301"/>
      <c r="I18" s="94"/>
      <c r="J18" s="301"/>
      <c r="K18" s="94"/>
      <c r="L18" s="301"/>
      <c r="M18" s="94"/>
      <c r="N18" s="316"/>
      <c r="O18" s="89"/>
      <c r="P18" s="301"/>
      <c r="Q18" s="80"/>
      <c r="R18" s="80"/>
      <c r="S18" s="86"/>
      <c r="T18" s="80"/>
      <c r="U18" s="80"/>
      <c r="V18" s="86"/>
      <c r="W18" s="79"/>
    </row>
    <row r="19" spans="1:23" ht="94.5" x14ac:dyDescent="0.25">
      <c r="A19" s="676"/>
      <c r="B19" s="676"/>
      <c r="C19" s="722"/>
      <c r="D19" s="484" t="s">
        <v>1703</v>
      </c>
      <c r="E19" s="484"/>
      <c r="F19" s="422" t="s">
        <v>1704</v>
      </c>
      <c r="G19" s="94"/>
      <c r="H19" s="301"/>
      <c r="I19" s="94"/>
      <c r="J19" s="301"/>
      <c r="K19" s="94"/>
      <c r="L19" s="301"/>
      <c r="M19" s="94"/>
      <c r="N19" s="316"/>
      <c r="O19" s="89"/>
      <c r="P19" s="301"/>
      <c r="Q19" s="80"/>
      <c r="R19" s="80"/>
      <c r="S19" s="86"/>
      <c r="T19" s="80"/>
      <c r="U19" s="80"/>
      <c r="V19" s="86"/>
      <c r="W19" s="79"/>
    </row>
    <row r="20" spans="1:23" ht="110.25" x14ac:dyDescent="0.25">
      <c r="A20" s="664"/>
      <c r="B20" s="664"/>
      <c r="C20" s="702"/>
      <c r="D20" s="484" t="s">
        <v>1705</v>
      </c>
      <c r="E20" s="484"/>
      <c r="F20" s="105" t="s">
        <v>1706</v>
      </c>
      <c r="G20" s="94"/>
      <c r="H20" s="301"/>
      <c r="I20" s="94"/>
      <c r="J20" s="301"/>
      <c r="K20" s="94"/>
      <c r="L20" s="301"/>
      <c r="M20" s="94"/>
      <c r="N20" s="316"/>
      <c r="O20" s="89"/>
      <c r="P20" s="301"/>
      <c r="Q20" s="80"/>
      <c r="R20" s="80"/>
      <c r="S20" s="86"/>
      <c r="T20" s="80"/>
      <c r="U20" s="80"/>
      <c r="V20" s="86"/>
      <c r="W20" s="79"/>
    </row>
    <row r="21" spans="1:23" ht="236.25" customHeight="1" x14ac:dyDescent="0.25">
      <c r="A21" s="663" t="s">
        <v>1718</v>
      </c>
      <c r="B21" s="663" t="s">
        <v>1708</v>
      </c>
      <c r="C21" s="701" t="s">
        <v>1707</v>
      </c>
      <c r="D21" s="484" t="s">
        <v>1709</v>
      </c>
      <c r="E21" s="484"/>
      <c r="F21" s="87" t="s">
        <v>1711</v>
      </c>
      <c r="G21" s="94"/>
      <c r="H21" s="301"/>
      <c r="I21" s="94"/>
      <c r="J21" s="301"/>
      <c r="K21" s="94"/>
      <c r="L21" s="301"/>
      <c r="M21" s="94"/>
      <c r="N21" s="316"/>
      <c r="O21" s="89"/>
      <c r="P21" s="301"/>
      <c r="Q21" s="80"/>
      <c r="R21" s="80"/>
      <c r="S21" s="86"/>
      <c r="T21" s="80"/>
      <c r="U21" s="80"/>
      <c r="V21" s="86"/>
      <c r="W21" s="79"/>
    </row>
    <row r="22" spans="1:23" ht="157.5" x14ac:dyDescent="0.25">
      <c r="A22" s="676"/>
      <c r="B22" s="676"/>
      <c r="C22" s="722"/>
      <c r="D22" s="484" t="s">
        <v>1710</v>
      </c>
      <c r="E22" s="484"/>
      <c r="F22" s="422" t="s">
        <v>1712</v>
      </c>
      <c r="G22" s="94"/>
      <c r="H22" s="301"/>
      <c r="I22" s="94"/>
      <c r="J22" s="301"/>
      <c r="K22" s="94"/>
      <c r="L22" s="301"/>
      <c r="M22" s="94"/>
      <c r="N22" s="316"/>
      <c r="O22" s="89"/>
      <c r="P22" s="301"/>
      <c r="Q22" s="80"/>
      <c r="R22" s="80"/>
      <c r="S22" s="86"/>
      <c r="T22" s="80"/>
      <c r="U22" s="80"/>
      <c r="V22" s="86"/>
      <c r="W22" s="79"/>
    </row>
    <row r="23" spans="1:23" ht="110.25" x14ac:dyDescent="0.25">
      <c r="A23" s="676"/>
      <c r="B23" s="676"/>
      <c r="C23" s="722"/>
      <c r="D23" s="484" t="s">
        <v>1714</v>
      </c>
      <c r="E23" s="484"/>
      <c r="F23" s="105" t="s">
        <v>1713</v>
      </c>
      <c r="G23" s="94"/>
      <c r="H23" s="301"/>
      <c r="I23" s="94"/>
      <c r="J23" s="301"/>
      <c r="K23" s="94"/>
      <c r="L23" s="301"/>
      <c r="M23" s="94"/>
      <c r="N23" s="316"/>
      <c r="O23" s="89"/>
      <c r="P23" s="301"/>
      <c r="Q23" s="80"/>
      <c r="R23" s="80"/>
      <c r="S23" s="86"/>
      <c r="T23" s="80"/>
      <c r="U23" s="80"/>
      <c r="V23" s="86"/>
      <c r="W23" s="79"/>
    </row>
    <row r="24" spans="1:23" ht="78.75" x14ac:dyDescent="0.25">
      <c r="A24" s="664"/>
      <c r="B24" s="664"/>
      <c r="C24" s="702"/>
      <c r="D24" s="484" t="s">
        <v>1715</v>
      </c>
      <c r="E24" s="484"/>
      <c r="F24" s="105" t="s">
        <v>1716</v>
      </c>
      <c r="G24" s="94"/>
      <c r="H24" s="301"/>
      <c r="I24" s="94"/>
      <c r="J24" s="301"/>
      <c r="K24" s="94"/>
      <c r="L24" s="301"/>
      <c r="M24" s="94"/>
      <c r="N24" s="316"/>
      <c r="O24" s="89"/>
      <c r="P24" s="301"/>
      <c r="Q24" s="80"/>
      <c r="R24" s="80"/>
      <c r="S24" s="86"/>
      <c r="T24" s="80"/>
      <c r="U24" s="80"/>
      <c r="V24" s="86"/>
      <c r="W24" s="79"/>
    </row>
    <row r="25" spans="1:23" ht="15.6" customHeight="1" x14ac:dyDescent="0.25">
      <c r="A25" s="459"/>
      <c r="B25" s="460"/>
      <c r="C25" s="459" t="s">
        <v>163</v>
      </c>
      <c r="D25" s="460"/>
      <c r="E25" s="460"/>
      <c r="F25" s="461"/>
      <c r="G25" s="439">
        <f t="shared" ref="G25:N25" si="0">SUM(G6:G16)</f>
        <v>0</v>
      </c>
      <c r="H25" s="440">
        <f t="shared" si="0"/>
        <v>0</v>
      </c>
      <c r="I25" s="439">
        <f t="shared" si="0"/>
        <v>0</v>
      </c>
      <c r="J25" s="440">
        <f t="shared" si="0"/>
        <v>0</v>
      </c>
      <c r="K25" s="439">
        <f t="shared" si="0"/>
        <v>0</v>
      </c>
      <c r="L25" s="440">
        <f t="shared" si="0"/>
        <v>0</v>
      </c>
      <c r="M25" s="439">
        <f t="shared" si="0"/>
        <v>0</v>
      </c>
      <c r="N25" s="440">
        <f t="shared" si="0"/>
        <v>0</v>
      </c>
      <c r="O25" s="439">
        <f>G25+I25+K25+M25</f>
        <v>0</v>
      </c>
      <c r="P25" s="441">
        <f>H25+J25+L25+N25</f>
        <v>0</v>
      </c>
      <c r="Q25" s="400"/>
      <c r="R25" s="400"/>
      <c r="S25" s="400"/>
      <c r="T25" s="400"/>
      <c r="U25" s="400"/>
      <c r="V25" s="400"/>
      <c r="W25" s="400"/>
    </row>
  </sheetData>
  <mergeCells count="30">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0"/>
    <mergeCell ref="B17:B20"/>
    <mergeCell ref="A17:A20"/>
    <mergeCell ref="A21:A24"/>
    <mergeCell ref="B21:B24"/>
    <mergeCell ref="C21: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60" zoomScaleNormal="60" workbookViewId="0">
      <pane xSplit="3" ySplit="13" topLeftCell="D14" activePane="bottomRight" state="frozen"/>
      <selection pane="topRight" activeCell="D1" sqref="D1"/>
      <selection pane="bottomLeft" activeCell="A11" sqref="A11"/>
      <selection pane="bottomRight" activeCell="F598" sqref="F598"/>
    </sheetView>
  </sheetViews>
  <sheetFormatPr baseColWidth="10" defaultColWidth="11.5703125" defaultRowHeight="15" x14ac:dyDescent="0.25"/>
  <cols>
    <col min="1" max="1" width="4.5703125" style="116" customWidth="1"/>
    <col min="2" max="2" width="26.28515625" style="98" bestFit="1" customWidth="1"/>
    <col min="3" max="3" width="89.42578125" style="116" bestFit="1" customWidth="1"/>
    <col min="4" max="21" width="32" style="206" customWidth="1"/>
    <col min="22" max="31" width="17.85546875" style="206" customWidth="1"/>
    <col min="32" max="32" width="19.5703125" style="206" customWidth="1"/>
    <col min="33" max="34" width="17.85546875" style="206" customWidth="1"/>
    <col min="35" max="35" width="18.7109375" style="206" customWidth="1"/>
    <col min="36" max="37" width="17.85546875" style="206" customWidth="1"/>
    <col min="38" max="38" width="18.28515625" style="206" customWidth="1"/>
    <col min="39" max="16384" width="11.5703125" style="116"/>
  </cols>
  <sheetData>
    <row r="1" spans="1:576" ht="26.25" hidden="1" x14ac:dyDescent="0.25">
      <c r="A1" s="218"/>
      <c r="B1" s="221"/>
      <c r="C1" s="212" t="s">
        <v>340</v>
      </c>
      <c r="D1" s="212" t="s">
        <v>763</v>
      </c>
      <c r="E1" s="212" t="s">
        <v>765</v>
      </c>
      <c r="F1" s="212" t="s">
        <v>767</v>
      </c>
      <c r="G1" s="212" t="s">
        <v>769</v>
      </c>
      <c r="H1" s="212" t="s">
        <v>771</v>
      </c>
      <c r="I1" s="212" t="s">
        <v>773</v>
      </c>
      <c r="J1" s="212" t="s">
        <v>341</v>
      </c>
      <c r="K1" s="212" t="s">
        <v>776</v>
      </c>
      <c r="L1" s="212" t="s">
        <v>342</v>
      </c>
      <c r="M1" s="212" t="s">
        <v>778</v>
      </c>
      <c r="N1" s="212" t="s">
        <v>780</v>
      </c>
      <c r="O1" s="212" t="s">
        <v>782</v>
      </c>
      <c r="P1" s="212" t="s">
        <v>343</v>
      </c>
      <c r="Q1" s="212" t="s">
        <v>783</v>
      </c>
      <c r="R1" s="212" t="s">
        <v>786</v>
      </c>
      <c r="S1" s="212" t="s">
        <v>344</v>
      </c>
      <c r="T1" s="212" t="s">
        <v>788</v>
      </c>
      <c r="U1" s="212" t="s">
        <v>345</v>
      </c>
      <c r="V1" s="212" t="s">
        <v>789</v>
      </c>
      <c r="W1" s="212" t="s">
        <v>790</v>
      </c>
      <c r="X1" s="212" t="s">
        <v>794</v>
      </c>
      <c r="Y1" s="212" t="s">
        <v>337</v>
      </c>
      <c r="Z1" s="212" t="s">
        <v>809</v>
      </c>
      <c r="AA1" s="221"/>
      <c r="AB1" s="212" t="s">
        <v>811</v>
      </c>
      <c r="AC1" s="212" t="s">
        <v>347</v>
      </c>
      <c r="AD1" s="212" t="s">
        <v>813</v>
      </c>
      <c r="AE1" s="212" t="s">
        <v>815</v>
      </c>
      <c r="AF1" s="212" t="s">
        <v>348</v>
      </c>
      <c r="AG1" s="212" t="s">
        <v>817</v>
      </c>
      <c r="AH1" s="212" t="s">
        <v>819</v>
      </c>
      <c r="AI1" s="212" t="s">
        <v>349</v>
      </c>
      <c r="AJ1" s="212" t="s">
        <v>820</v>
      </c>
      <c r="AK1" s="212" t="s">
        <v>822</v>
      </c>
      <c r="AL1" s="212" t="s">
        <v>823</v>
      </c>
      <c r="AM1" s="212" t="s">
        <v>824</v>
      </c>
      <c r="AN1" s="212" t="s">
        <v>826</v>
      </c>
      <c r="AO1" s="212" t="s">
        <v>828</v>
      </c>
      <c r="AP1" s="212" t="s">
        <v>829</v>
      </c>
      <c r="AQ1" s="212" t="s">
        <v>350</v>
      </c>
      <c r="AR1" s="212" t="s">
        <v>831</v>
      </c>
      <c r="AS1" s="212" t="s">
        <v>833</v>
      </c>
      <c r="AT1" s="212" t="s">
        <v>835</v>
      </c>
      <c r="AU1" s="212" t="s">
        <v>837</v>
      </c>
      <c r="AV1" s="212" t="s">
        <v>839</v>
      </c>
      <c r="AW1" s="212" t="s">
        <v>841</v>
      </c>
      <c r="AX1" s="212" t="s">
        <v>843</v>
      </c>
      <c r="AY1" s="212" t="s">
        <v>845</v>
      </c>
      <c r="AZ1" s="221"/>
      <c r="BA1" s="212" t="s">
        <v>352</v>
      </c>
      <c r="BB1" s="212" t="s">
        <v>867</v>
      </c>
      <c r="BC1" s="212" t="s">
        <v>353</v>
      </c>
      <c r="BD1" s="212" t="s">
        <v>869</v>
      </c>
      <c r="BE1" s="212" t="s">
        <v>871</v>
      </c>
      <c r="BF1" s="221"/>
      <c r="BG1" s="212" t="s">
        <v>355</v>
      </c>
      <c r="BH1" s="212" t="s">
        <v>873</v>
      </c>
      <c r="BI1" s="212" t="s">
        <v>356</v>
      </c>
      <c r="BJ1" s="212" t="s">
        <v>875</v>
      </c>
      <c r="BK1" s="212" t="s">
        <v>877</v>
      </c>
      <c r="BL1" s="212" t="s">
        <v>879</v>
      </c>
      <c r="BM1" s="221"/>
      <c r="BN1" s="212" t="s">
        <v>885</v>
      </c>
      <c r="BO1" s="212" t="s">
        <v>887</v>
      </c>
      <c r="BP1" s="212" t="s">
        <v>358</v>
      </c>
      <c r="BQ1" s="212" t="s">
        <v>881</v>
      </c>
      <c r="BR1" s="212" t="s">
        <v>883</v>
      </c>
      <c r="BS1" s="212" t="s">
        <v>359</v>
      </c>
      <c r="BT1" s="212" t="s">
        <v>889</v>
      </c>
      <c r="BU1" s="212" t="s">
        <v>360</v>
      </c>
      <c r="BV1" s="212" t="s">
        <v>890</v>
      </c>
      <c r="BW1" s="209"/>
      <c r="BX1" s="221"/>
      <c r="BY1" s="212" t="s">
        <v>361</v>
      </c>
      <c r="BZ1" s="212" t="s">
        <v>795</v>
      </c>
      <c r="CA1" s="212" t="s">
        <v>797</v>
      </c>
      <c r="CB1" s="212" t="s">
        <v>799</v>
      </c>
      <c r="CC1" s="212" t="s">
        <v>362</v>
      </c>
      <c r="CD1" s="212" t="s">
        <v>801</v>
      </c>
      <c r="CE1" s="212" t="s">
        <v>803</v>
      </c>
      <c r="CF1" s="212" t="s">
        <v>805</v>
      </c>
      <c r="CG1" s="212" t="s">
        <v>807</v>
      </c>
      <c r="CH1" s="209"/>
      <c r="CI1" s="221"/>
      <c r="CJ1" s="212" t="s">
        <v>363</v>
      </c>
      <c r="CK1" s="212" t="s">
        <v>847</v>
      </c>
      <c r="CL1" s="212" t="s">
        <v>849</v>
      </c>
      <c r="CM1" s="212" t="s">
        <v>851</v>
      </c>
      <c r="CN1" s="212" t="s">
        <v>853</v>
      </c>
      <c r="CO1" s="212" t="s">
        <v>855</v>
      </c>
      <c r="CP1" s="212" t="s">
        <v>857</v>
      </c>
      <c r="CQ1" s="212" t="s">
        <v>859</v>
      </c>
      <c r="CR1" s="212" t="s">
        <v>861</v>
      </c>
      <c r="CS1" s="212" t="s">
        <v>863</v>
      </c>
      <c r="CT1" s="212" t="s">
        <v>865</v>
      </c>
      <c r="CU1" s="209"/>
      <c r="CV1" s="221"/>
      <c r="CW1" s="212" t="s">
        <v>891</v>
      </c>
      <c r="CX1" s="212" t="s">
        <v>892</v>
      </c>
      <c r="CY1" s="212" t="s">
        <v>894</v>
      </c>
      <c r="CZ1" s="212" t="s">
        <v>366</v>
      </c>
      <c r="DA1" s="212" t="s">
        <v>896</v>
      </c>
      <c r="DB1" s="212" t="s">
        <v>898</v>
      </c>
      <c r="DC1" s="212" t="s">
        <v>900</v>
      </c>
      <c r="DD1" s="212" t="s">
        <v>902</v>
      </c>
      <c r="DE1" s="212" t="s">
        <v>904</v>
      </c>
      <c r="DF1" s="212" t="s">
        <v>906</v>
      </c>
      <c r="DG1" s="221"/>
      <c r="DH1" s="212" t="s">
        <v>368</v>
      </c>
      <c r="DI1" s="212" t="s">
        <v>908</v>
      </c>
      <c r="DJ1" s="212" t="s">
        <v>369</v>
      </c>
      <c r="DK1" s="212" t="s">
        <v>910</v>
      </c>
      <c r="DL1" s="212" t="s">
        <v>912</v>
      </c>
      <c r="DM1" s="212" t="s">
        <v>914</v>
      </c>
      <c r="DN1" s="212" t="s">
        <v>916</v>
      </c>
      <c r="DO1" s="212" t="s">
        <v>918</v>
      </c>
      <c r="DP1" s="212" t="s">
        <v>920</v>
      </c>
      <c r="DQ1" s="212" t="s">
        <v>922</v>
      </c>
      <c r="DR1" s="212" t="s">
        <v>370</v>
      </c>
      <c r="DS1" s="212" t="s">
        <v>924</v>
      </c>
      <c r="DT1" s="212" t="s">
        <v>926</v>
      </c>
      <c r="DU1" s="212" t="s">
        <v>928</v>
      </c>
      <c r="DV1" s="221"/>
      <c r="DW1" s="212" t="s">
        <v>930</v>
      </c>
      <c r="DX1" s="212" t="s">
        <v>372</v>
      </c>
      <c r="DY1" s="212" t="s">
        <v>932</v>
      </c>
      <c r="DZ1" s="212" t="s">
        <v>373</v>
      </c>
      <c r="EA1" s="212" t="s">
        <v>934</v>
      </c>
      <c r="EB1" s="212" t="s">
        <v>936</v>
      </c>
      <c r="EC1" s="212" t="s">
        <v>938</v>
      </c>
      <c r="ED1" s="212" t="s">
        <v>940</v>
      </c>
      <c r="EE1" s="212" t="s">
        <v>942</v>
      </c>
      <c r="EF1" s="212" t="s">
        <v>944</v>
      </c>
      <c r="EG1" s="212" t="s">
        <v>946</v>
      </c>
      <c r="EH1" s="212" t="s">
        <v>948</v>
      </c>
      <c r="EI1" s="212" t="s">
        <v>950</v>
      </c>
      <c r="EJ1" s="212" t="s">
        <v>952</v>
      </c>
      <c r="EK1" s="212" t="s">
        <v>954</v>
      </c>
      <c r="EL1" s="221"/>
      <c r="EM1" s="212" t="s">
        <v>956</v>
      </c>
      <c r="EN1" s="212" t="s">
        <v>375</v>
      </c>
      <c r="EO1" s="212" t="s">
        <v>958</v>
      </c>
      <c r="EP1" s="212" t="s">
        <v>960</v>
      </c>
      <c r="EQ1" s="212" t="s">
        <v>376</v>
      </c>
      <c r="ER1" s="212" t="s">
        <v>962</v>
      </c>
      <c r="ES1" s="212" t="s">
        <v>964</v>
      </c>
      <c r="ET1" s="212" t="s">
        <v>377</v>
      </c>
      <c r="EU1" s="212" t="s">
        <v>966</v>
      </c>
      <c r="EV1" s="212" t="s">
        <v>968</v>
      </c>
      <c r="EW1" s="212" t="s">
        <v>970</v>
      </c>
      <c r="EX1" s="212" t="s">
        <v>378</v>
      </c>
      <c r="EY1" s="212" t="s">
        <v>972</v>
      </c>
      <c r="EZ1" s="212" t="s">
        <v>974</v>
      </c>
      <c r="FA1" s="221"/>
      <c r="FB1" s="212" t="s">
        <v>380</v>
      </c>
      <c r="FC1" s="212" t="s">
        <v>976</v>
      </c>
      <c r="FD1" s="212" t="s">
        <v>978</v>
      </c>
      <c r="FE1" s="212" t="s">
        <v>980</v>
      </c>
      <c r="FF1" s="212" t="s">
        <v>982</v>
      </c>
      <c r="FG1" s="212" t="s">
        <v>381</v>
      </c>
      <c r="FH1" s="212" t="s">
        <v>984</v>
      </c>
      <c r="FI1" s="212" t="s">
        <v>986</v>
      </c>
      <c r="FJ1" s="212" t="s">
        <v>988</v>
      </c>
      <c r="FK1" s="212" t="s">
        <v>990</v>
      </c>
      <c r="FL1" s="212" t="s">
        <v>992</v>
      </c>
      <c r="FM1" s="212" t="s">
        <v>382</v>
      </c>
      <c r="FN1" s="212" t="s">
        <v>995</v>
      </c>
      <c r="FO1" s="212" t="s">
        <v>383</v>
      </c>
      <c r="FP1" s="212" t="s">
        <v>998</v>
      </c>
      <c r="FQ1" s="212" t="s">
        <v>999</v>
      </c>
      <c r="FR1" s="212" t="s">
        <v>1001</v>
      </c>
      <c r="FS1" s="212" t="s">
        <v>384</v>
      </c>
      <c r="FT1" s="212" t="s">
        <v>1004</v>
      </c>
      <c r="FU1" s="212" t="s">
        <v>1005</v>
      </c>
      <c r="FV1" s="212" t="s">
        <v>1007</v>
      </c>
      <c r="FW1" s="212" t="s">
        <v>385</v>
      </c>
      <c r="FX1" s="212" t="s">
        <v>1010</v>
      </c>
      <c r="FY1" s="212" t="s">
        <v>1012</v>
      </c>
      <c r="FZ1" s="212" t="s">
        <v>1014</v>
      </c>
      <c r="GA1" s="221"/>
      <c r="GB1" s="212" t="s">
        <v>387</v>
      </c>
      <c r="GC1" s="212" t="s">
        <v>388</v>
      </c>
      <c r="GD1" s="221"/>
      <c r="GE1" s="212" t="s">
        <v>390</v>
      </c>
      <c r="GF1" s="212" t="s">
        <v>1037</v>
      </c>
      <c r="GG1" s="212" t="s">
        <v>1039</v>
      </c>
      <c r="GH1" s="212" t="s">
        <v>1041</v>
      </c>
      <c r="GI1" s="212" t="s">
        <v>1043</v>
      </c>
      <c r="GJ1" s="212" t="s">
        <v>1045</v>
      </c>
      <c r="GK1" s="221"/>
      <c r="GL1" s="212" t="s">
        <v>392</v>
      </c>
      <c r="GM1" s="212" t="s">
        <v>1047</v>
      </c>
      <c r="GN1" s="212" t="s">
        <v>1049</v>
      </c>
      <c r="GO1" s="212" t="s">
        <v>1051</v>
      </c>
      <c r="GP1" s="212" t="s">
        <v>1053</v>
      </c>
      <c r="GQ1" s="212" t="s">
        <v>1055</v>
      </c>
      <c r="GR1" s="212" t="s">
        <v>1057</v>
      </c>
      <c r="GS1" s="209"/>
      <c r="GT1" s="221"/>
      <c r="GU1" s="212" t="s">
        <v>393</v>
      </c>
      <c r="GV1" s="212" t="s">
        <v>1016</v>
      </c>
      <c r="GW1" s="212" t="s">
        <v>1018</v>
      </c>
      <c r="GX1" s="212" t="s">
        <v>1020</v>
      </c>
      <c r="GY1" s="212" t="s">
        <v>1022</v>
      </c>
      <c r="GZ1" s="212" t="s">
        <v>1024</v>
      </c>
      <c r="HA1" s="212" t="s">
        <v>1026</v>
      </c>
      <c r="HB1" s="221"/>
      <c r="HC1" s="212" t="s">
        <v>394</v>
      </c>
      <c r="HD1" s="212" t="s">
        <v>1028</v>
      </c>
      <c r="HE1" s="212" t="s">
        <v>1030</v>
      </c>
      <c r="HF1" s="212" t="s">
        <v>1031</v>
      </c>
      <c r="HG1" s="212" t="s">
        <v>395</v>
      </c>
      <c r="HH1" s="212" t="s">
        <v>1034</v>
      </c>
      <c r="HI1" s="212" t="s">
        <v>1035</v>
      </c>
      <c r="HJ1" s="209"/>
      <c r="HK1" s="221"/>
      <c r="HL1" s="212" t="s">
        <v>398</v>
      </c>
      <c r="HM1" s="212" t="s">
        <v>1059</v>
      </c>
      <c r="HN1" s="212" t="s">
        <v>1061</v>
      </c>
      <c r="HO1" s="212" t="s">
        <v>1063</v>
      </c>
      <c r="HP1" s="212" t="s">
        <v>1065</v>
      </c>
      <c r="HQ1" s="212" t="s">
        <v>399</v>
      </c>
      <c r="HR1" s="212" t="s">
        <v>1068</v>
      </c>
      <c r="HS1" s="221"/>
      <c r="HT1" s="212" t="s">
        <v>1070</v>
      </c>
      <c r="HU1" s="212" t="s">
        <v>1072</v>
      </c>
      <c r="HV1" s="212" t="s">
        <v>401</v>
      </c>
      <c r="HW1" s="212" t="s">
        <v>1075</v>
      </c>
      <c r="HX1" s="212" t="s">
        <v>1077</v>
      </c>
      <c r="HY1" s="212" t="s">
        <v>1078</v>
      </c>
      <c r="HZ1" s="212" t="s">
        <v>1080</v>
      </c>
      <c r="IA1" s="221"/>
      <c r="IB1" s="212" t="s">
        <v>1082</v>
      </c>
      <c r="IC1" s="212" t="s">
        <v>1084</v>
      </c>
      <c r="ID1" s="212" t="s">
        <v>1086</v>
      </c>
      <c r="IE1" s="212" t="s">
        <v>403</v>
      </c>
      <c r="IF1" s="212" t="s">
        <v>1088</v>
      </c>
      <c r="IG1" s="212" t="s">
        <v>1090</v>
      </c>
      <c r="IH1" s="212" t="s">
        <v>404</v>
      </c>
      <c r="II1" s="212" t="s">
        <v>1092</v>
      </c>
      <c r="IJ1" s="212" t="s">
        <v>1094</v>
      </c>
      <c r="IK1" s="212" t="s">
        <v>405</v>
      </c>
      <c r="IL1" s="212" t="s">
        <v>1096</v>
      </c>
      <c r="IM1" s="212" t="s">
        <v>1098</v>
      </c>
      <c r="IN1" s="212" t="s">
        <v>1100</v>
      </c>
      <c r="IO1" s="212" t="s">
        <v>1102</v>
      </c>
      <c r="IP1" s="212" t="s">
        <v>406</v>
      </c>
      <c r="IQ1" s="212" t="s">
        <v>1104</v>
      </c>
      <c r="IR1" s="221"/>
      <c r="IS1" s="212" t="s">
        <v>1112</v>
      </c>
      <c r="IT1" s="212" t="s">
        <v>1114</v>
      </c>
      <c r="IU1" s="212" t="s">
        <v>408</v>
      </c>
      <c r="IV1" s="212" t="s">
        <v>1116</v>
      </c>
      <c r="IW1" s="212" t="s">
        <v>1118</v>
      </c>
      <c r="IX1" s="212" t="s">
        <v>1120</v>
      </c>
      <c r="IY1" s="221"/>
      <c r="IZ1" s="212" t="s">
        <v>1122</v>
      </c>
      <c r="JA1" s="212" t="s">
        <v>410</v>
      </c>
      <c r="JB1" s="212" t="s">
        <v>1125</v>
      </c>
      <c r="JC1" s="212" t="s">
        <v>1127</v>
      </c>
      <c r="JD1" s="212" t="s">
        <v>1129</v>
      </c>
      <c r="JE1" s="212" t="s">
        <v>1131</v>
      </c>
      <c r="JF1" s="212" t="s">
        <v>1133</v>
      </c>
      <c r="JG1" s="212" t="s">
        <v>1135</v>
      </c>
      <c r="JH1" s="212" t="s">
        <v>411</v>
      </c>
      <c r="JI1" s="212" t="s">
        <v>1138</v>
      </c>
      <c r="JJ1" s="212" t="s">
        <v>1140</v>
      </c>
      <c r="JK1" s="212" t="s">
        <v>1142</v>
      </c>
      <c r="JL1" s="212" t="s">
        <v>1144</v>
      </c>
      <c r="JM1" s="212" t="s">
        <v>1146</v>
      </c>
      <c r="JN1" s="212" t="s">
        <v>1148</v>
      </c>
      <c r="JO1" s="212" t="s">
        <v>1150</v>
      </c>
      <c r="JP1" s="212" t="s">
        <v>1152</v>
      </c>
      <c r="JQ1" s="212" t="s">
        <v>412</v>
      </c>
      <c r="JR1" s="212" t="s">
        <v>1155</v>
      </c>
      <c r="JS1" s="212" t="s">
        <v>1157</v>
      </c>
      <c r="JT1" s="212" t="s">
        <v>1159</v>
      </c>
      <c r="JU1" s="212" t="s">
        <v>1161</v>
      </c>
      <c r="JV1" s="212" t="s">
        <v>1162</v>
      </c>
      <c r="JW1" s="212" t="s">
        <v>1164</v>
      </c>
      <c r="JX1" s="212" t="s">
        <v>1166</v>
      </c>
      <c r="JY1" s="212" t="s">
        <v>1168</v>
      </c>
      <c r="JZ1" s="212" t="s">
        <v>1170</v>
      </c>
      <c r="KA1" s="212" t="s">
        <v>1172</v>
      </c>
      <c r="KB1" s="212" t="s">
        <v>1174</v>
      </c>
      <c r="KC1" s="212" t="s">
        <v>1176</v>
      </c>
      <c r="KD1" s="212" t="s">
        <v>1178</v>
      </c>
      <c r="KE1" s="212" t="s">
        <v>1180</v>
      </c>
      <c r="KF1" s="212" t="s">
        <v>1182</v>
      </c>
      <c r="KG1" s="212" t="s">
        <v>1184</v>
      </c>
      <c r="KH1" s="212" t="s">
        <v>1186</v>
      </c>
      <c r="KI1" s="212" t="s">
        <v>1188</v>
      </c>
      <c r="KJ1" s="212" t="s">
        <v>1190</v>
      </c>
      <c r="KK1" s="212" t="s">
        <v>1192</v>
      </c>
      <c r="KL1" s="212" t="s">
        <v>1194</v>
      </c>
      <c r="KM1" s="212" t="s">
        <v>1196</v>
      </c>
      <c r="KN1" s="212" t="s">
        <v>1198</v>
      </c>
      <c r="KO1" s="212" t="s">
        <v>1200</v>
      </c>
      <c r="KP1" s="212" t="s">
        <v>1202</v>
      </c>
      <c r="KQ1" s="212" t="s">
        <v>1204</v>
      </c>
      <c r="KR1" s="221"/>
      <c r="KS1" s="212" t="s">
        <v>1206</v>
      </c>
      <c r="KT1" s="212" t="s">
        <v>414</v>
      </c>
      <c r="KU1" s="212" t="s">
        <v>1209</v>
      </c>
      <c r="KV1" s="212" t="s">
        <v>1211</v>
      </c>
      <c r="KW1" s="212" t="s">
        <v>1213</v>
      </c>
      <c r="KX1" s="212" t="s">
        <v>1215</v>
      </c>
      <c r="KY1" s="212" t="s">
        <v>415</v>
      </c>
      <c r="KZ1" s="212" t="s">
        <v>1218</v>
      </c>
      <c r="LA1" s="212" t="s">
        <v>1220</v>
      </c>
      <c r="LB1" s="212" t="s">
        <v>1222</v>
      </c>
      <c r="LC1" s="212" t="s">
        <v>1224</v>
      </c>
      <c r="LD1" s="212" t="s">
        <v>1226</v>
      </c>
      <c r="LE1" s="212" t="s">
        <v>1228</v>
      </c>
      <c r="LF1" s="212" t="s">
        <v>1230</v>
      </c>
      <c r="LG1" s="209"/>
      <c r="LH1" s="221"/>
      <c r="LI1" s="212" t="s">
        <v>416</v>
      </c>
      <c r="LJ1" s="212" t="s">
        <v>1106</v>
      </c>
      <c r="LK1" s="212" t="s">
        <v>1108</v>
      </c>
      <c r="LL1" s="212" t="s">
        <v>1110</v>
      </c>
      <c r="LM1" s="209"/>
      <c r="LN1" s="221"/>
      <c r="LO1" s="212" t="s">
        <v>419</v>
      </c>
      <c r="LP1" s="212" t="s">
        <v>420</v>
      </c>
      <c r="LQ1" s="221"/>
      <c r="LR1" s="212" t="s">
        <v>422</v>
      </c>
      <c r="LS1" s="212" t="s">
        <v>1250</v>
      </c>
      <c r="LT1" s="212" t="s">
        <v>1252</v>
      </c>
      <c r="LU1" s="212" t="s">
        <v>1253</v>
      </c>
      <c r="LV1" s="212" t="s">
        <v>1255</v>
      </c>
      <c r="LW1" s="212" t="s">
        <v>1256</v>
      </c>
      <c r="LX1" s="212" t="s">
        <v>1258</v>
      </c>
      <c r="LY1" s="212" t="s">
        <v>1260</v>
      </c>
      <c r="LZ1" s="212" t="s">
        <v>1262</v>
      </c>
      <c r="MA1" s="212" t="s">
        <v>1264</v>
      </c>
      <c r="MB1" s="212" t="s">
        <v>423</v>
      </c>
      <c r="MC1" s="212" t="s">
        <v>1267</v>
      </c>
      <c r="MD1" s="212" t="s">
        <v>1268</v>
      </c>
      <c r="ME1" s="212" t="s">
        <v>1270</v>
      </c>
      <c r="MF1" s="212" t="s">
        <v>424</v>
      </c>
      <c r="MG1" s="212" t="s">
        <v>1273</v>
      </c>
      <c r="MH1" s="212" t="s">
        <v>1274</v>
      </c>
      <c r="MI1" s="212" t="s">
        <v>1276</v>
      </c>
      <c r="MJ1" s="212" t="s">
        <v>1278</v>
      </c>
      <c r="MK1" s="212" t="s">
        <v>425</v>
      </c>
      <c r="ML1" s="212" t="s">
        <v>1281</v>
      </c>
      <c r="MM1" s="212" t="s">
        <v>1283</v>
      </c>
      <c r="MN1" s="212" t="s">
        <v>1285</v>
      </c>
      <c r="MO1" s="212" t="s">
        <v>1287</v>
      </c>
      <c r="MP1" s="212" t="s">
        <v>426</v>
      </c>
      <c r="MQ1" s="212" t="s">
        <v>1290</v>
      </c>
      <c r="MR1" s="212" t="s">
        <v>1292</v>
      </c>
      <c r="MS1" s="212" t="s">
        <v>1294</v>
      </c>
      <c r="MT1" s="212" t="s">
        <v>1296</v>
      </c>
      <c r="MU1" s="212" t="s">
        <v>1298</v>
      </c>
      <c r="MV1" s="212" t="s">
        <v>1300</v>
      </c>
      <c r="MW1" s="212" t="s">
        <v>1302</v>
      </c>
      <c r="MX1" s="212" t="s">
        <v>1304</v>
      </c>
      <c r="MY1" s="212" t="s">
        <v>1306</v>
      </c>
      <c r="MZ1" s="212" t="s">
        <v>1308</v>
      </c>
      <c r="NA1" s="212" t="s">
        <v>1310</v>
      </c>
      <c r="NB1" s="212" t="s">
        <v>1311</v>
      </c>
      <c r="NC1" s="221"/>
      <c r="ND1" s="212" t="s">
        <v>428</v>
      </c>
      <c r="NE1" s="212" t="s">
        <v>1313</v>
      </c>
      <c r="NF1" s="212" t="s">
        <v>1315</v>
      </c>
      <c r="NG1" s="212" t="s">
        <v>1317</v>
      </c>
      <c r="NH1" s="212" t="s">
        <v>1319</v>
      </c>
      <c r="NI1" s="221"/>
      <c r="NJ1" s="212" t="s">
        <v>430</v>
      </c>
      <c r="NK1" s="212" t="s">
        <v>1320</v>
      </c>
      <c r="NL1" s="212" t="s">
        <v>431</v>
      </c>
      <c r="NM1" s="212" t="s">
        <v>1322</v>
      </c>
      <c r="NN1" s="212" t="s">
        <v>1324</v>
      </c>
      <c r="NO1" s="212" t="s">
        <v>432</v>
      </c>
      <c r="NP1" s="212" t="s">
        <v>1326</v>
      </c>
      <c r="NQ1" s="212" t="s">
        <v>1328</v>
      </c>
      <c r="NR1" s="209"/>
      <c r="NS1" s="221"/>
      <c r="NT1" s="212" t="s">
        <v>433</v>
      </c>
      <c r="NU1" s="212" t="s">
        <v>1232</v>
      </c>
      <c r="NV1" s="212" t="s">
        <v>1234</v>
      </c>
      <c r="NW1" s="212" t="s">
        <v>1236</v>
      </c>
      <c r="NX1" s="212" t="s">
        <v>1238</v>
      </c>
      <c r="NY1" s="212" t="s">
        <v>434</v>
      </c>
      <c r="NZ1" s="212" t="s">
        <v>1240</v>
      </c>
      <c r="OA1" s="212" t="s">
        <v>435</v>
      </c>
      <c r="OB1" s="212" t="s">
        <v>1242</v>
      </c>
      <c r="OC1" s="221"/>
      <c r="OD1" s="212" t="s">
        <v>1244</v>
      </c>
      <c r="OE1" s="212" t="s">
        <v>436</v>
      </c>
      <c r="OF1" s="209"/>
      <c r="OG1" s="221"/>
      <c r="OH1" s="212" t="s">
        <v>1246</v>
      </c>
      <c r="OI1" s="212" t="s">
        <v>1248</v>
      </c>
      <c r="OJ1" s="212" t="s">
        <v>437</v>
      </c>
      <c r="OK1" s="209"/>
      <c r="OL1" s="221"/>
      <c r="OM1" s="212" t="s">
        <v>440</v>
      </c>
      <c r="ON1" s="212" t="s">
        <v>1330</v>
      </c>
      <c r="OO1" s="212" t="s">
        <v>1332</v>
      </c>
      <c r="OP1" s="212" t="s">
        <v>441</v>
      </c>
      <c r="OQ1" s="212" t="s">
        <v>442</v>
      </c>
      <c r="OR1" s="212" t="s">
        <v>1430</v>
      </c>
      <c r="OS1" s="212" t="s">
        <v>1432</v>
      </c>
      <c r="OT1" s="212" t="s">
        <v>1434</v>
      </c>
      <c r="OU1" s="212" t="s">
        <v>1436</v>
      </c>
      <c r="OV1" s="212" t="s">
        <v>1438</v>
      </c>
      <c r="OW1" s="221"/>
      <c r="OX1" s="212" t="s">
        <v>444</v>
      </c>
      <c r="OY1" s="212" t="s">
        <v>1440</v>
      </c>
      <c r="OZ1" s="212" t="s">
        <v>1442</v>
      </c>
      <c r="PA1" s="212" t="s">
        <v>1444</v>
      </c>
      <c r="PB1" s="212" t="s">
        <v>1446</v>
      </c>
      <c r="PC1" s="212" t="s">
        <v>1448</v>
      </c>
      <c r="PD1" s="212" t="s">
        <v>1450</v>
      </c>
      <c r="PE1" s="221"/>
      <c r="PF1" s="212" t="s">
        <v>1452</v>
      </c>
      <c r="PG1" s="212" t="s">
        <v>446</v>
      </c>
      <c r="PH1" s="221"/>
      <c r="PI1" s="212" t="s">
        <v>448</v>
      </c>
      <c r="PJ1" s="212" t="s">
        <v>1482</v>
      </c>
      <c r="PK1" s="212" t="s">
        <v>1484</v>
      </c>
      <c r="PL1" s="221"/>
      <c r="PM1" s="212" t="s">
        <v>450</v>
      </c>
      <c r="PN1" s="212" t="s">
        <v>1486</v>
      </c>
      <c r="PO1" s="212" t="s">
        <v>1487</v>
      </c>
      <c r="PP1" s="212" t="s">
        <v>1488</v>
      </c>
      <c r="PQ1" s="212" t="s">
        <v>1489</v>
      </c>
      <c r="PR1" s="212" t="s">
        <v>1491</v>
      </c>
      <c r="PS1" s="212" t="s">
        <v>1492</v>
      </c>
      <c r="PT1" s="212" t="s">
        <v>1494</v>
      </c>
      <c r="PU1" s="212" t="s">
        <v>1495</v>
      </c>
      <c r="PV1" s="209"/>
      <c r="PW1" s="221"/>
      <c r="PX1" s="212" t="s">
        <v>451</v>
      </c>
      <c r="PY1" s="212" t="s">
        <v>1334</v>
      </c>
      <c r="PZ1" s="212" t="s">
        <v>1336</v>
      </c>
      <c r="QA1" s="212" t="s">
        <v>1338</v>
      </c>
      <c r="QB1" s="212" t="s">
        <v>1340</v>
      </c>
      <c r="QC1" s="212" t="s">
        <v>1342</v>
      </c>
      <c r="QD1" s="212" t="s">
        <v>1344</v>
      </c>
      <c r="QE1" s="212" t="s">
        <v>1346</v>
      </c>
      <c r="QF1" s="212" t="s">
        <v>1348</v>
      </c>
      <c r="QG1" s="212" t="s">
        <v>1350</v>
      </c>
      <c r="QH1" s="212" t="s">
        <v>1352</v>
      </c>
      <c r="QI1" s="212" t="s">
        <v>1354</v>
      </c>
      <c r="QJ1" s="212" t="s">
        <v>1356</v>
      </c>
      <c r="QK1" s="212" t="s">
        <v>1358</v>
      </c>
      <c r="QL1" s="212" t="s">
        <v>1360</v>
      </c>
      <c r="QM1" s="212" t="s">
        <v>1362</v>
      </c>
      <c r="QN1" s="212" t="s">
        <v>1364</v>
      </c>
      <c r="QO1" s="212" t="s">
        <v>1366</v>
      </c>
      <c r="QP1" s="212" t="s">
        <v>1368</v>
      </c>
      <c r="QQ1" s="212" t="s">
        <v>1370</v>
      </c>
      <c r="QR1" s="212" t="s">
        <v>1372</v>
      </c>
      <c r="QS1" s="212" t="s">
        <v>1374</v>
      </c>
      <c r="QT1" s="212" t="s">
        <v>1376</v>
      </c>
      <c r="QU1" s="212" t="s">
        <v>452</v>
      </c>
      <c r="QV1" s="212" t="s">
        <v>1379</v>
      </c>
      <c r="QW1" s="212" t="s">
        <v>1381</v>
      </c>
      <c r="QX1" s="212" t="s">
        <v>1382</v>
      </c>
      <c r="QY1" s="212" t="s">
        <v>1384</v>
      </c>
      <c r="QZ1" s="212" t="s">
        <v>1386</v>
      </c>
      <c r="RA1" s="212" t="s">
        <v>1388</v>
      </c>
      <c r="RB1" s="212" t="s">
        <v>1390</v>
      </c>
      <c r="RC1" s="212" t="s">
        <v>1392</v>
      </c>
      <c r="RD1" s="212" t="s">
        <v>1394</v>
      </c>
      <c r="RE1" s="212" t="s">
        <v>1396</v>
      </c>
      <c r="RF1" s="212" t="s">
        <v>1398</v>
      </c>
      <c r="RG1" s="212" t="s">
        <v>1400</v>
      </c>
      <c r="RH1" s="212" t="s">
        <v>1402</v>
      </c>
      <c r="RI1" s="212" t="s">
        <v>1404</v>
      </c>
      <c r="RJ1" s="212" t="s">
        <v>1406</v>
      </c>
      <c r="RK1" s="212" t="s">
        <v>1408</v>
      </c>
      <c r="RL1" s="212" t="s">
        <v>1410</v>
      </c>
      <c r="RM1" s="212" t="s">
        <v>1412</v>
      </c>
      <c r="RN1" s="212" t="s">
        <v>1414</v>
      </c>
      <c r="RO1" s="212" t="s">
        <v>1416</v>
      </c>
      <c r="RP1" s="212" t="s">
        <v>1418</v>
      </c>
      <c r="RQ1" s="212" t="s">
        <v>1420</v>
      </c>
      <c r="RR1" s="212" t="s">
        <v>1422</v>
      </c>
      <c r="RS1" s="212" t="s">
        <v>1424</v>
      </c>
      <c r="RT1" s="212" t="s">
        <v>1426</v>
      </c>
      <c r="RU1" s="212" t="s">
        <v>1428</v>
      </c>
      <c r="RV1" s="209"/>
      <c r="RW1" s="221"/>
      <c r="RX1" s="212" t="s">
        <v>453</v>
      </c>
      <c r="RY1" s="212" t="s">
        <v>1454</v>
      </c>
      <c r="RZ1" s="212" t="s">
        <v>1456</v>
      </c>
      <c r="SA1" s="212" t="s">
        <v>1458</v>
      </c>
      <c r="SB1" s="212" t="s">
        <v>1460</v>
      </c>
      <c r="SC1" s="212" t="s">
        <v>1462</v>
      </c>
      <c r="SD1" s="212" t="s">
        <v>1464</v>
      </c>
      <c r="SE1" s="212" t="s">
        <v>1466</v>
      </c>
      <c r="SF1" s="212" t="s">
        <v>1468</v>
      </c>
      <c r="SG1" s="212" t="s">
        <v>1470</v>
      </c>
      <c r="SH1" s="212" t="s">
        <v>1472</v>
      </c>
      <c r="SI1" s="212" t="s">
        <v>1474</v>
      </c>
      <c r="SJ1" s="212" t="s">
        <v>1476</v>
      </c>
      <c r="SK1" s="212" t="s">
        <v>1478</v>
      </c>
      <c r="SL1" s="212" t="s">
        <v>1480</v>
      </c>
      <c r="SM1" s="209"/>
      <c r="SN1" s="221"/>
      <c r="SO1" s="212" t="s">
        <v>456</v>
      </c>
      <c r="SP1" s="212" t="s">
        <v>1497</v>
      </c>
      <c r="SQ1" s="212" t="s">
        <v>1499</v>
      </c>
      <c r="SR1" s="212" t="s">
        <v>457</v>
      </c>
      <c r="SS1" s="212" t="s">
        <v>1501</v>
      </c>
      <c r="ST1" s="212" t="s">
        <v>1503</v>
      </c>
      <c r="SU1" s="212" t="s">
        <v>1505</v>
      </c>
      <c r="SV1" s="212" t="s">
        <v>1507</v>
      </c>
      <c r="SW1" s="221"/>
      <c r="SX1" s="212" t="s">
        <v>459</v>
      </c>
      <c r="SY1" s="212" t="s">
        <v>1509</v>
      </c>
      <c r="SZ1" s="212" t="s">
        <v>1511</v>
      </c>
      <c r="TA1" s="212" t="s">
        <v>1513</v>
      </c>
      <c r="TB1" s="212" t="s">
        <v>1515</v>
      </c>
      <c r="TC1" s="212" t="s">
        <v>1517</v>
      </c>
      <c r="TD1" s="212" t="s">
        <v>1519</v>
      </c>
      <c r="TE1" s="212" t="s">
        <v>1521</v>
      </c>
      <c r="TF1" s="212" t="s">
        <v>1523</v>
      </c>
      <c r="TG1" s="212" t="s">
        <v>1525</v>
      </c>
      <c r="TH1" s="212" t="s">
        <v>1527</v>
      </c>
      <c r="TI1" s="212" t="s">
        <v>1529</v>
      </c>
      <c r="TJ1" s="212" t="s">
        <v>1531</v>
      </c>
      <c r="TK1" s="212" t="s">
        <v>1533</v>
      </c>
      <c r="TL1" s="212" t="s">
        <v>1535</v>
      </c>
      <c r="TM1" s="212" t="s">
        <v>1537</v>
      </c>
      <c r="TN1" s="209"/>
      <c r="TO1" s="221"/>
      <c r="TP1" s="212" t="s">
        <v>462</v>
      </c>
      <c r="TQ1" s="212" t="s">
        <v>1539</v>
      </c>
      <c r="TR1" s="212" t="s">
        <v>1541</v>
      </c>
      <c r="TS1" s="212" t="s">
        <v>1543</v>
      </c>
      <c r="TT1" s="212" t="s">
        <v>1545</v>
      </c>
      <c r="TU1" s="212" t="s">
        <v>1547</v>
      </c>
      <c r="TV1" s="212" t="s">
        <v>463</v>
      </c>
      <c r="TW1" s="212" t="s">
        <v>1549</v>
      </c>
      <c r="TX1" s="212" t="s">
        <v>1551</v>
      </c>
      <c r="TY1" s="212" t="s">
        <v>1553</v>
      </c>
      <c r="TZ1" s="212" t="s">
        <v>1555</v>
      </c>
      <c r="UA1" s="212" t="s">
        <v>1557</v>
      </c>
      <c r="UB1" s="212" t="s">
        <v>1559</v>
      </c>
      <c r="UC1" s="221"/>
      <c r="UD1" s="212" t="s">
        <v>465</v>
      </c>
      <c r="UE1" s="209"/>
      <c r="UF1" s="221"/>
      <c r="UG1" s="212" t="s">
        <v>466</v>
      </c>
      <c r="UH1" s="212" t="s">
        <v>1561</v>
      </c>
      <c r="UI1" s="212" t="s">
        <v>1563</v>
      </c>
      <c r="UJ1" s="212" t="s">
        <v>1564</v>
      </c>
      <c r="UK1" s="212" t="s">
        <v>1566</v>
      </c>
      <c r="UL1" s="212" t="s">
        <v>1568</v>
      </c>
      <c r="UM1" s="212" t="s">
        <v>1570</v>
      </c>
      <c r="UN1" s="212" t="s">
        <v>1572</v>
      </c>
      <c r="UO1" s="212" t="s">
        <v>1574</v>
      </c>
      <c r="UP1" s="212" t="s">
        <v>1576</v>
      </c>
      <c r="UQ1" s="212" t="s">
        <v>1578</v>
      </c>
      <c r="UR1" s="212" t="s">
        <v>1580</v>
      </c>
      <c r="US1" s="212" t="s">
        <v>1582</v>
      </c>
      <c r="UT1" s="212" t="s">
        <v>1584</v>
      </c>
      <c r="UU1" s="212" t="s">
        <v>1586</v>
      </c>
      <c r="UV1" s="212" t="s">
        <v>1588</v>
      </c>
      <c r="UW1" s="212" t="s">
        <v>1590</v>
      </c>
      <c r="UX1" s="209"/>
      <c r="UY1" s="212" t="s">
        <v>1594</v>
      </c>
      <c r="UZ1" s="212" t="s">
        <v>1596</v>
      </c>
      <c r="VA1" s="212" t="s">
        <v>1598</v>
      </c>
      <c r="VB1" s="212" t="s">
        <v>1600</v>
      </c>
      <c r="VC1" s="212" t="s">
        <v>1602</v>
      </c>
      <c r="VD1" s="215"/>
    </row>
    <row r="2" spans="1:576" s="153" customFormat="1" hidden="1" x14ac:dyDescent="0.25">
      <c r="K2" s="191"/>
      <c r="V2" s="153" t="s">
        <v>214</v>
      </c>
      <c r="W2" s="153" t="s">
        <v>215</v>
      </c>
    </row>
    <row r="3" spans="1:576" x14ac:dyDescent="0.25">
      <c r="B3" s="119"/>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576" x14ac:dyDescent="0.25">
      <c r="B4" s="119"/>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0"/>
    </row>
    <row r="5" spans="1:576" x14ac:dyDescent="0.25">
      <c r="B5" s="119"/>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0"/>
    </row>
    <row r="6" spans="1:576" x14ac:dyDescent="0.25">
      <c r="B6" s="119"/>
      <c r="C6" s="120" t="s">
        <v>334</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0"/>
    </row>
    <row r="7" spans="1:576" x14ac:dyDescent="0.25">
      <c r="B7" s="116"/>
      <c r="C7" s="120" t="s">
        <v>88</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0"/>
    </row>
    <row r="8" spans="1:576" x14ac:dyDescent="0.25">
      <c r="B8" s="122"/>
      <c r="C8" s="120" t="s">
        <v>333</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0"/>
    </row>
    <row r="9" spans="1:576" x14ac:dyDescent="0.25">
      <c r="B9" s="116"/>
      <c r="C9" s="120" t="s">
        <v>89</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0"/>
    </row>
    <row r="10" spans="1:576" ht="29.25" thickBot="1" x14ac:dyDescent="0.3">
      <c r="K10" s="263"/>
      <c r="L10" s="263"/>
      <c r="M10" s="263"/>
      <c r="N10" s="264" t="s">
        <v>481</v>
      </c>
      <c r="O10" s="263"/>
      <c r="P10" s="263"/>
      <c r="Q10" s="263"/>
      <c r="R10" s="263"/>
      <c r="S10" s="263"/>
      <c r="T10" s="263"/>
      <c r="U10" s="263"/>
    </row>
    <row r="11" spans="1:576" ht="105.75" thickBot="1" x14ac:dyDescent="0.3">
      <c r="B11" s="224" t="s">
        <v>218</v>
      </c>
      <c r="C11" s="225" t="s">
        <v>217</v>
      </c>
      <c r="D11" s="226" t="s">
        <v>214</v>
      </c>
      <c r="E11" s="226" t="s">
        <v>215</v>
      </c>
      <c r="F11" s="226" t="s">
        <v>335</v>
      </c>
      <c r="G11" s="226" t="s">
        <v>550</v>
      </c>
      <c r="H11" s="226" t="s">
        <v>552</v>
      </c>
      <c r="I11" s="262" t="s">
        <v>553</v>
      </c>
      <c r="J11" s="226" t="s">
        <v>551</v>
      </c>
      <c r="K11" s="262" t="s">
        <v>209</v>
      </c>
      <c r="L11" s="262" t="s">
        <v>197</v>
      </c>
      <c r="M11" s="262" t="s">
        <v>562</v>
      </c>
      <c r="N11" s="262" t="s">
        <v>210</v>
      </c>
      <c r="O11" s="262" t="s">
        <v>176</v>
      </c>
      <c r="P11" s="262" t="s">
        <v>563</v>
      </c>
      <c r="Q11" s="262" t="s">
        <v>211</v>
      </c>
      <c r="R11" s="262" t="s">
        <v>564</v>
      </c>
      <c r="S11" s="262" t="s">
        <v>565</v>
      </c>
      <c r="T11" s="262" t="s">
        <v>212</v>
      </c>
      <c r="U11" s="262" t="s">
        <v>566</v>
      </c>
      <c r="V11" s="262" t="s">
        <v>482</v>
      </c>
      <c r="W11" s="262" t="s">
        <v>500</v>
      </c>
      <c r="X11" s="262" t="s">
        <v>483</v>
      </c>
      <c r="Y11" s="262" t="s">
        <v>497</v>
      </c>
      <c r="Z11" s="262" t="s">
        <v>484</v>
      </c>
      <c r="AA11" s="262" t="s">
        <v>485</v>
      </c>
      <c r="AB11" s="262" t="s">
        <v>486</v>
      </c>
      <c r="AC11" s="262" t="s">
        <v>496</v>
      </c>
      <c r="AD11" s="262" t="s">
        <v>487</v>
      </c>
      <c r="AE11" s="262" t="s">
        <v>488</v>
      </c>
      <c r="AF11" s="262" t="s">
        <v>489</v>
      </c>
      <c r="AG11" s="262" t="s">
        <v>495</v>
      </c>
      <c r="AH11" s="262" t="s">
        <v>490</v>
      </c>
      <c r="AI11" s="262" t="s">
        <v>491</v>
      </c>
      <c r="AJ11" s="262" t="s">
        <v>492</v>
      </c>
      <c r="AK11" s="262" t="s">
        <v>494</v>
      </c>
      <c r="AL11" s="262" t="s">
        <v>493</v>
      </c>
    </row>
    <row r="12" spans="1:576" x14ac:dyDescent="0.25">
      <c r="B12" s="218" t="s">
        <v>338</v>
      </c>
      <c r="C12" s="219" t="s">
        <v>219</v>
      </c>
      <c r="D12" s="220">
        <f>D13+D38+D63+D69+D76</f>
        <v>0</v>
      </c>
      <c r="E12" s="220">
        <f>E13+E38+E63+E69+E76</f>
        <v>541200</v>
      </c>
      <c r="F12" s="220">
        <f t="shared" ref="F12:F110" si="0">D12+E12</f>
        <v>541200</v>
      </c>
      <c r="G12" s="220">
        <f t="shared" ref="G12:I12" si="1">G13+G38+G63+G69+G76</f>
        <v>0</v>
      </c>
      <c r="H12" s="220">
        <f>F12-G12</f>
        <v>541200</v>
      </c>
      <c r="I12" s="220">
        <f t="shared" si="1"/>
        <v>0</v>
      </c>
      <c r="J12" s="220">
        <f>F12-I12</f>
        <v>541200</v>
      </c>
      <c r="K12" s="220">
        <f t="shared" ref="K12:AJ12" si="2">K13+K38+K63+K69+K76</f>
        <v>60000</v>
      </c>
      <c r="L12" s="220">
        <f t="shared" si="2"/>
        <v>0</v>
      </c>
      <c r="M12" s="220">
        <f t="shared" si="2"/>
        <v>0</v>
      </c>
      <c r="N12" s="220">
        <f t="shared" si="2"/>
        <v>0</v>
      </c>
      <c r="O12" s="220">
        <f t="shared" si="2"/>
        <v>0</v>
      </c>
      <c r="P12" s="220">
        <f t="shared" si="2"/>
        <v>481200</v>
      </c>
      <c r="Q12" s="220">
        <f t="shared" si="2"/>
        <v>0</v>
      </c>
      <c r="R12" s="220">
        <f t="shared" si="2"/>
        <v>0</v>
      </c>
      <c r="S12" s="220">
        <f t="shared" si="2"/>
        <v>0</v>
      </c>
      <c r="T12" s="220">
        <f t="shared" si="2"/>
        <v>0</v>
      </c>
      <c r="U12" s="220">
        <f t="shared" si="2"/>
        <v>0</v>
      </c>
      <c r="V12" s="220">
        <f t="shared" si="2"/>
        <v>540000</v>
      </c>
      <c r="W12" s="220">
        <f t="shared" si="2"/>
        <v>1200</v>
      </c>
      <c r="X12" s="220">
        <f t="shared" si="2"/>
        <v>0</v>
      </c>
      <c r="Y12" s="220">
        <f>V12+W12+X12</f>
        <v>541200</v>
      </c>
      <c r="Z12" s="220">
        <f t="shared" si="2"/>
        <v>0</v>
      </c>
      <c r="AA12" s="220">
        <f t="shared" si="2"/>
        <v>0</v>
      </c>
      <c r="AB12" s="220">
        <f t="shared" si="2"/>
        <v>0</v>
      </c>
      <c r="AC12" s="220">
        <f>Z12+AA12+AB12</f>
        <v>0</v>
      </c>
      <c r="AD12" s="220">
        <f t="shared" si="2"/>
        <v>0</v>
      </c>
      <c r="AE12" s="220">
        <f t="shared" si="2"/>
        <v>0</v>
      </c>
      <c r="AF12" s="220">
        <f t="shared" si="2"/>
        <v>0</v>
      </c>
      <c r="AG12" s="220">
        <f>AD12+AE12+AF12</f>
        <v>0</v>
      </c>
      <c r="AH12" s="220">
        <f t="shared" si="2"/>
        <v>0</v>
      </c>
      <c r="AI12" s="220">
        <f t="shared" si="2"/>
        <v>0</v>
      </c>
      <c r="AJ12" s="220">
        <f t="shared" si="2"/>
        <v>0</v>
      </c>
      <c r="AK12" s="220">
        <f>AH12+AI12+AJ12</f>
        <v>0</v>
      </c>
      <c r="AL12" s="220">
        <f>Y12+AC12+AG12+AK12</f>
        <v>541200</v>
      </c>
    </row>
    <row r="13" spans="1:576" x14ac:dyDescent="0.25">
      <c r="B13" s="221" t="s">
        <v>339</v>
      </c>
      <c r="C13" s="222" t="s">
        <v>220</v>
      </c>
      <c r="D13" s="223">
        <f>SUM(D14:D37)</f>
        <v>0</v>
      </c>
      <c r="E13" s="223">
        <f>SUM(E14:E37)</f>
        <v>541200</v>
      </c>
      <c r="F13" s="223">
        <f t="shared" si="0"/>
        <v>541200</v>
      </c>
      <c r="G13" s="223">
        <f t="shared" ref="G13:I13" si="3">SUM(G14:G37)</f>
        <v>0</v>
      </c>
      <c r="H13" s="223">
        <f t="shared" ref="H13:H221" si="4">F13-G13</f>
        <v>541200</v>
      </c>
      <c r="I13" s="223">
        <f t="shared" si="3"/>
        <v>0</v>
      </c>
      <c r="J13" s="223">
        <f t="shared" ref="J13:J221" si="5">F13-I13</f>
        <v>541200</v>
      </c>
      <c r="K13" s="223">
        <f t="shared" ref="K13:AJ13" si="6">SUM(K14:K37)</f>
        <v>60000</v>
      </c>
      <c r="L13" s="223">
        <f t="shared" si="6"/>
        <v>0</v>
      </c>
      <c r="M13" s="223">
        <f t="shared" si="6"/>
        <v>0</v>
      </c>
      <c r="N13" s="223">
        <f t="shared" si="6"/>
        <v>0</v>
      </c>
      <c r="O13" s="223">
        <f t="shared" si="6"/>
        <v>0</v>
      </c>
      <c r="P13" s="223">
        <f t="shared" si="6"/>
        <v>481200</v>
      </c>
      <c r="Q13" s="223">
        <f t="shared" si="6"/>
        <v>0</v>
      </c>
      <c r="R13" s="223">
        <f t="shared" si="6"/>
        <v>0</v>
      </c>
      <c r="S13" s="223">
        <f t="shared" si="6"/>
        <v>0</v>
      </c>
      <c r="T13" s="223">
        <f t="shared" si="6"/>
        <v>0</v>
      </c>
      <c r="U13" s="223">
        <f t="shared" si="6"/>
        <v>0</v>
      </c>
      <c r="V13" s="223">
        <f t="shared" si="6"/>
        <v>540000</v>
      </c>
      <c r="W13" s="223">
        <f t="shared" si="6"/>
        <v>1200</v>
      </c>
      <c r="X13" s="223">
        <f t="shared" si="6"/>
        <v>0</v>
      </c>
      <c r="Y13" s="223">
        <f t="shared" ref="Y13:Y221" si="7">V13+W13+X13</f>
        <v>541200</v>
      </c>
      <c r="Z13" s="223">
        <f t="shared" si="6"/>
        <v>0</v>
      </c>
      <c r="AA13" s="223">
        <f t="shared" si="6"/>
        <v>0</v>
      </c>
      <c r="AB13" s="223">
        <f t="shared" si="6"/>
        <v>0</v>
      </c>
      <c r="AC13" s="223">
        <f t="shared" ref="AC13:AC221" si="8">Z13+AA13+AB13</f>
        <v>0</v>
      </c>
      <c r="AD13" s="223">
        <f t="shared" si="6"/>
        <v>0</v>
      </c>
      <c r="AE13" s="223">
        <f t="shared" si="6"/>
        <v>0</v>
      </c>
      <c r="AF13" s="223">
        <f t="shared" si="6"/>
        <v>0</v>
      </c>
      <c r="AG13" s="223">
        <f t="shared" ref="AG13:AG221" si="9">AD13+AE13+AF13</f>
        <v>0</v>
      </c>
      <c r="AH13" s="223">
        <f t="shared" si="6"/>
        <v>0</v>
      </c>
      <c r="AI13" s="223">
        <f t="shared" si="6"/>
        <v>0</v>
      </c>
      <c r="AJ13" s="223">
        <f t="shared" si="6"/>
        <v>0</v>
      </c>
      <c r="AK13" s="223">
        <f t="shared" ref="AK13:AK221" si="10">AH13+AI13+AJ13</f>
        <v>0</v>
      </c>
      <c r="AL13" s="223">
        <f t="shared" ref="AL13:AL221" si="11">Y13+AC13+AG13+AK13</f>
        <v>541200</v>
      </c>
    </row>
    <row r="14" spans="1:576" x14ac:dyDescent="0.25">
      <c r="B14" s="212" t="s">
        <v>340</v>
      </c>
      <c r="C14" s="213" t="s">
        <v>221</v>
      </c>
      <c r="D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480000</v>
      </c>
      <c r="F14" s="214">
        <f t="shared" si="0"/>
        <v>480000</v>
      </c>
      <c r="G14" s="214"/>
      <c r="H14" s="214">
        <f t="shared" si="4"/>
        <v>480000</v>
      </c>
      <c r="I14" s="214"/>
      <c r="J14" s="214">
        <f t="shared" si="5"/>
        <v>480000</v>
      </c>
      <c r="K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480000</v>
      </c>
      <c r="Q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480000</v>
      </c>
      <c r="W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4">
        <f t="shared" si="7"/>
        <v>480000</v>
      </c>
      <c r="Z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4">
        <f t="shared" si="8"/>
        <v>0</v>
      </c>
      <c r="AD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4">
        <f t="shared" si="9"/>
        <v>0</v>
      </c>
      <c r="AH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4">
        <f t="shared" si="10"/>
        <v>0</v>
      </c>
      <c r="AL14" s="214">
        <f t="shared" si="11"/>
        <v>480000</v>
      </c>
    </row>
    <row r="15" spans="1:576" x14ac:dyDescent="0.25">
      <c r="B15" s="212" t="s">
        <v>763</v>
      </c>
      <c r="C15" s="213" t="s">
        <v>764</v>
      </c>
      <c r="D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4">
        <f t="shared" si="0"/>
        <v>0</v>
      </c>
      <c r="G15" s="214"/>
      <c r="H15" s="214">
        <f t="shared" si="4"/>
        <v>0</v>
      </c>
      <c r="I15" s="214"/>
      <c r="J15" s="214">
        <f t="shared" si="5"/>
        <v>0</v>
      </c>
      <c r="K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4">
        <f t="shared" si="7"/>
        <v>0</v>
      </c>
      <c r="Z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4">
        <f t="shared" si="8"/>
        <v>0</v>
      </c>
      <c r="AD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4">
        <f t="shared" si="9"/>
        <v>0</v>
      </c>
      <c r="AH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4">
        <f t="shared" si="10"/>
        <v>0</v>
      </c>
      <c r="AL15" s="214">
        <f t="shared" si="11"/>
        <v>0</v>
      </c>
    </row>
    <row r="16" spans="1:576" x14ac:dyDescent="0.25">
      <c r="B16" s="212" t="s">
        <v>765</v>
      </c>
      <c r="C16" s="213" t="s">
        <v>766</v>
      </c>
      <c r="D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4">
        <f t="shared" si="0"/>
        <v>0</v>
      </c>
      <c r="G16" s="214"/>
      <c r="H16" s="214">
        <f t="shared" si="4"/>
        <v>0</v>
      </c>
      <c r="I16" s="214"/>
      <c r="J16" s="214">
        <f t="shared" si="5"/>
        <v>0</v>
      </c>
      <c r="K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4">
        <f t="shared" si="7"/>
        <v>0</v>
      </c>
      <c r="Z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4">
        <f t="shared" si="8"/>
        <v>0</v>
      </c>
      <c r="AD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4">
        <f t="shared" si="9"/>
        <v>0</v>
      </c>
      <c r="AH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4">
        <f t="shared" si="10"/>
        <v>0</v>
      </c>
      <c r="AL16" s="214">
        <f t="shared" si="11"/>
        <v>0</v>
      </c>
    </row>
    <row r="17" spans="2:38" x14ac:dyDescent="0.25">
      <c r="B17" s="212" t="s">
        <v>767</v>
      </c>
      <c r="C17" s="213" t="s">
        <v>768</v>
      </c>
      <c r="D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4">
        <f t="shared" si="0"/>
        <v>0</v>
      </c>
      <c r="G17" s="214"/>
      <c r="H17" s="214">
        <f t="shared" si="4"/>
        <v>0</v>
      </c>
      <c r="I17" s="214"/>
      <c r="J17" s="214">
        <f t="shared" si="5"/>
        <v>0</v>
      </c>
      <c r="K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4">
        <f t="shared" si="7"/>
        <v>0</v>
      </c>
      <c r="Z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4">
        <f t="shared" si="8"/>
        <v>0</v>
      </c>
      <c r="AD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4">
        <f t="shared" si="9"/>
        <v>0</v>
      </c>
      <c r="AH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4">
        <f t="shared" si="10"/>
        <v>0</v>
      </c>
      <c r="AL17" s="214">
        <f t="shared" si="11"/>
        <v>0</v>
      </c>
    </row>
    <row r="18" spans="2:38" x14ac:dyDescent="0.25">
      <c r="B18" s="212" t="s">
        <v>769</v>
      </c>
      <c r="C18" s="213" t="s">
        <v>770</v>
      </c>
      <c r="D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4">
        <f t="shared" si="0"/>
        <v>0</v>
      </c>
      <c r="G18" s="214"/>
      <c r="H18" s="214">
        <f t="shared" si="4"/>
        <v>0</v>
      </c>
      <c r="I18" s="214"/>
      <c r="J18" s="214">
        <f t="shared" si="5"/>
        <v>0</v>
      </c>
      <c r="K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4">
        <f t="shared" si="7"/>
        <v>0</v>
      </c>
      <c r="Z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4">
        <f t="shared" si="8"/>
        <v>0</v>
      </c>
      <c r="AD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4">
        <f t="shared" si="9"/>
        <v>0</v>
      </c>
      <c r="AH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4">
        <f t="shared" si="10"/>
        <v>0</v>
      </c>
      <c r="AL18" s="214">
        <f t="shared" si="11"/>
        <v>0</v>
      </c>
    </row>
    <row r="19" spans="2:38" x14ac:dyDescent="0.25">
      <c r="B19" s="212" t="s">
        <v>771</v>
      </c>
      <c r="C19" s="213" t="s">
        <v>772</v>
      </c>
      <c r="D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4">
        <f t="shared" si="0"/>
        <v>0</v>
      </c>
      <c r="G19" s="214"/>
      <c r="H19" s="214">
        <f t="shared" si="4"/>
        <v>0</v>
      </c>
      <c r="I19" s="214"/>
      <c r="J19" s="214">
        <f t="shared" si="5"/>
        <v>0</v>
      </c>
      <c r="K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4">
        <f t="shared" si="7"/>
        <v>0</v>
      </c>
      <c r="Z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4">
        <f t="shared" si="8"/>
        <v>0</v>
      </c>
      <c r="AD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4">
        <f t="shared" si="9"/>
        <v>0</v>
      </c>
      <c r="AH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4">
        <f t="shared" si="10"/>
        <v>0</v>
      </c>
      <c r="AL19" s="214">
        <f t="shared" si="11"/>
        <v>0</v>
      </c>
    </row>
    <row r="20" spans="2:38" x14ac:dyDescent="0.25">
      <c r="B20" s="212" t="s">
        <v>773</v>
      </c>
      <c r="C20" s="213" t="s">
        <v>774</v>
      </c>
      <c r="D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4">
        <f t="shared" si="0"/>
        <v>0</v>
      </c>
      <c r="G20" s="214"/>
      <c r="H20" s="214">
        <f t="shared" si="4"/>
        <v>0</v>
      </c>
      <c r="I20" s="214"/>
      <c r="J20" s="214">
        <f t="shared" si="5"/>
        <v>0</v>
      </c>
      <c r="K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4">
        <f t="shared" si="7"/>
        <v>0</v>
      </c>
      <c r="Z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4">
        <f t="shared" si="8"/>
        <v>0</v>
      </c>
      <c r="AD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4">
        <f t="shared" si="9"/>
        <v>0</v>
      </c>
      <c r="AH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4">
        <f t="shared" si="10"/>
        <v>0</v>
      </c>
      <c r="AL20" s="214">
        <f t="shared" si="11"/>
        <v>0</v>
      </c>
    </row>
    <row r="21" spans="2:38" x14ac:dyDescent="0.25">
      <c r="B21" s="212" t="s">
        <v>341</v>
      </c>
      <c r="C21" s="213" t="s">
        <v>222</v>
      </c>
      <c r="D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4">
        <f t="shared" ref="F21:F37" si="12">D21+E21</f>
        <v>0</v>
      </c>
      <c r="G21" s="214"/>
      <c r="H21" s="214">
        <f t="shared" ref="H21:H37" si="13">F21-G21</f>
        <v>0</v>
      </c>
      <c r="I21" s="214"/>
      <c r="J21" s="214">
        <f t="shared" ref="J21:J37" si="14">F21-I21</f>
        <v>0</v>
      </c>
      <c r="K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4">
        <f t="shared" ref="Y21:Y38" si="15">V21+W21+X21</f>
        <v>0</v>
      </c>
      <c r="Z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4">
        <f t="shared" ref="AC21:AC37" si="16">Z21+AA21+AB21</f>
        <v>0</v>
      </c>
      <c r="AD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4">
        <f t="shared" ref="AG21:AG37" si="17">AD21+AE21+AF21</f>
        <v>0</v>
      </c>
      <c r="AH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4">
        <f t="shared" ref="AK21:AK37" si="18">AH21+AI21+AJ21</f>
        <v>0</v>
      </c>
      <c r="AL21" s="214">
        <f t="shared" ref="AL21:AL37" si="19">Y21+AC21+AG21+AK21</f>
        <v>0</v>
      </c>
    </row>
    <row r="22" spans="2:38" x14ac:dyDescent="0.25">
      <c r="B22" s="212" t="s">
        <v>776</v>
      </c>
      <c r="C22" s="213" t="s">
        <v>775</v>
      </c>
      <c r="D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4">
        <f t="shared" ref="F22" si="20">D22+E22</f>
        <v>0</v>
      </c>
      <c r="G22" s="214"/>
      <c r="H22" s="214">
        <f t="shared" ref="H22" si="21">F22-G22</f>
        <v>0</v>
      </c>
      <c r="I22" s="214"/>
      <c r="J22" s="214">
        <f t="shared" ref="J22" si="22">F22-I22</f>
        <v>0</v>
      </c>
      <c r="K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4">
        <f t="shared" ref="Y22" si="23">V22+W22+X22</f>
        <v>0</v>
      </c>
      <c r="Z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4">
        <f t="shared" ref="AC22" si="24">Z22+AA22+AB22</f>
        <v>0</v>
      </c>
      <c r="AD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4">
        <f t="shared" ref="AG22" si="25">AD22+AE22+AF22</f>
        <v>0</v>
      </c>
      <c r="AH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4">
        <f t="shared" ref="AK22" si="26">AH22+AI22+AJ22</f>
        <v>0</v>
      </c>
      <c r="AL22" s="214">
        <f t="shared" ref="AL22" si="27">Y22+AC22+AG22+AK22</f>
        <v>0</v>
      </c>
    </row>
    <row r="23" spans="2:38" x14ac:dyDescent="0.25">
      <c r="B23" s="212" t="s">
        <v>342</v>
      </c>
      <c r="C23" s="213" t="s">
        <v>223</v>
      </c>
      <c r="D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4">
        <f t="shared" si="12"/>
        <v>0</v>
      </c>
      <c r="G23" s="214"/>
      <c r="H23" s="214">
        <f t="shared" si="13"/>
        <v>0</v>
      </c>
      <c r="I23" s="214"/>
      <c r="J23" s="214">
        <f t="shared" si="14"/>
        <v>0</v>
      </c>
      <c r="K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4">
        <f t="shared" si="15"/>
        <v>0</v>
      </c>
      <c r="Z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4">
        <f t="shared" si="16"/>
        <v>0</v>
      </c>
      <c r="AD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4">
        <f t="shared" si="17"/>
        <v>0</v>
      </c>
      <c r="AH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4">
        <f t="shared" si="18"/>
        <v>0</v>
      </c>
      <c r="AL23" s="214">
        <f t="shared" si="19"/>
        <v>0</v>
      </c>
    </row>
    <row r="24" spans="2:38" x14ac:dyDescent="0.25">
      <c r="B24" s="212" t="s">
        <v>778</v>
      </c>
      <c r="C24" s="213" t="s">
        <v>777</v>
      </c>
      <c r="D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4">
        <f t="shared" ref="F24:F27" si="28">D24+E24</f>
        <v>0</v>
      </c>
      <c r="G24" s="214"/>
      <c r="H24" s="214">
        <f t="shared" ref="H24:H27" si="29">F24-G24</f>
        <v>0</v>
      </c>
      <c r="I24" s="214"/>
      <c r="J24" s="214">
        <f t="shared" ref="J24:J27" si="30">F24-I24</f>
        <v>0</v>
      </c>
      <c r="K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4">
        <f t="shared" ref="Y24:Y27" si="31">V24+W24+X24</f>
        <v>0</v>
      </c>
      <c r="Z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4">
        <f t="shared" ref="AC24:AC27" si="32">Z24+AA24+AB24</f>
        <v>0</v>
      </c>
      <c r="AD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4">
        <f t="shared" ref="AG24:AG27" si="33">AD24+AE24+AF24</f>
        <v>0</v>
      </c>
      <c r="AH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4">
        <f t="shared" ref="AK24:AK27" si="34">AH24+AI24+AJ24</f>
        <v>0</v>
      </c>
      <c r="AL24" s="214">
        <f t="shared" ref="AL24:AL27" si="35">Y24+AC24+AG24+AK24</f>
        <v>0</v>
      </c>
    </row>
    <row r="25" spans="2:38" x14ac:dyDescent="0.25">
      <c r="B25" s="212" t="s">
        <v>780</v>
      </c>
      <c r="C25" s="213" t="s">
        <v>779</v>
      </c>
      <c r="D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4">
        <f t="shared" si="28"/>
        <v>0</v>
      </c>
      <c r="G25" s="214"/>
      <c r="H25" s="214">
        <f t="shared" si="29"/>
        <v>0</v>
      </c>
      <c r="I25" s="214"/>
      <c r="J25" s="214">
        <f t="shared" si="30"/>
        <v>0</v>
      </c>
      <c r="K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4">
        <f t="shared" si="31"/>
        <v>0</v>
      </c>
      <c r="Z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4">
        <f t="shared" si="32"/>
        <v>0</v>
      </c>
      <c r="AD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4">
        <f t="shared" si="33"/>
        <v>0</v>
      </c>
      <c r="AH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4">
        <f t="shared" si="34"/>
        <v>0</v>
      </c>
      <c r="AL25" s="214">
        <f t="shared" si="35"/>
        <v>0</v>
      </c>
    </row>
    <row r="26" spans="2:38" x14ac:dyDescent="0.25">
      <c r="B26" s="212" t="s">
        <v>782</v>
      </c>
      <c r="C26" s="213" t="s">
        <v>781</v>
      </c>
      <c r="D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4">
        <f t="shared" si="28"/>
        <v>0</v>
      </c>
      <c r="G26" s="214"/>
      <c r="H26" s="214">
        <f t="shared" si="29"/>
        <v>0</v>
      </c>
      <c r="I26" s="214"/>
      <c r="J26" s="214">
        <f t="shared" si="30"/>
        <v>0</v>
      </c>
      <c r="K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4">
        <f t="shared" si="31"/>
        <v>0</v>
      </c>
      <c r="Z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4">
        <f t="shared" si="32"/>
        <v>0</v>
      </c>
      <c r="AD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4">
        <f t="shared" si="33"/>
        <v>0</v>
      </c>
      <c r="AH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4">
        <f t="shared" si="34"/>
        <v>0</v>
      </c>
      <c r="AL26" s="214">
        <f t="shared" si="35"/>
        <v>0</v>
      </c>
    </row>
    <row r="27" spans="2:38" x14ac:dyDescent="0.25">
      <c r="B27" s="212" t="s">
        <v>343</v>
      </c>
      <c r="C27" s="213" t="s">
        <v>224</v>
      </c>
      <c r="D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v>
      </c>
      <c r="F27" s="214">
        <f t="shared" si="28"/>
        <v>40000</v>
      </c>
      <c r="G27" s="214"/>
      <c r="H27" s="214">
        <f t="shared" si="29"/>
        <v>40000</v>
      </c>
      <c r="I27" s="214"/>
      <c r="J27" s="214">
        <f t="shared" si="30"/>
        <v>40000</v>
      </c>
      <c r="K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L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v>
      </c>
      <c r="W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4">
        <f t="shared" si="31"/>
        <v>40000</v>
      </c>
      <c r="Z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4">
        <f t="shared" si="32"/>
        <v>0</v>
      </c>
      <c r="AD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4">
        <f t="shared" si="33"/>
        <v>0</v>
      </c>
      <c r="AH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4">
        <f t="shared" si="34"/>
        <v>0</v>
      </c>
      <c r="AL27" s="214">
        <f t="shared" si="35"/>
        <v>40000</v>
      </c>
    </row>
    <row r="28" spans="2:38" x14ac:dyDescent="0.25">
      <c r="B28" s="212" t="s">
        <v>783</v>
      </c>
      <c r="C28" s="213" t="s">
        <v>784</v>
      </c>
      <c r="D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4">
        <f t="shared" si="12"/>
        <v>0</v>
      </c>
      <c r="G28" s="214"/>
      <c r="H28" s="214">
        <f t="shared" si="13"/>
        <v>0</v>
      </c>
      <c r="I28" s="214"/>
      <c r="J28" s="214">
        <f t="shared" si="14"/>
        <v>0</v>
      </c>
      <c r="K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4">
        <f t="shared" si="15"/>
        <v>0</v>
      </c>
      <c r="Z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4">
        <f t="shared" si="16"/>
        <v>0</v>
      </c>
      <c r="AD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4">
        <f t="shared" si="17"/>
        <v>0</v>
      </c>
      <c r="AH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4">
        <f t="shared" si="18"/>
        <v>0</v>
      </c>
      <c r="AL28" s="214">
        <f t="shared" si="19"/>
        <v>0</v>
      </c>
    </row>
    <row r="29" spans="2:38" x14ac:dyDescent="0.25">
      <c r="B29" s="212" t="s">
        <v>786</v>
      </c>
      <c r="C29" s="213" t="s">
        <v>785</v>
      </c>
      <c r="D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20000</v>
      </c>
      <c r="F29" s="214">
        <f t="shared" ref="F29:F30" si="36">D29+E29</f>
        <v>20000</v>
      </c>
      <c r="G29" s="214"/>
      <c r="H29" s="214">
        <f t="shared" ref="H29:H30" si="37">F29-G29</f>
        <v>20000</v>
      </c>
      <c r="I29" s="214"/>
      <c r="J29" s="214">
        <f t="shared" ref="J29:J30" si="38">F29-I29</f>
        <v>20000</v>
      </c>
      <c r="K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v>
      </c>
      <c r="L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v>
      </c>
      <c r="W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4">
        <f t="shared" ref="Y29:Y30" si="39">V29+W29+X29</f>
        <v>20000</v>
      </c>
      <c r="Z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4">
        <f t="shared" ref="AC29:AC30" si="40">Z29+AA29+AB29</f>
        <v>0</v>
      </c>
      <c r="AD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4">
        <f t="shared" ref="AG29:AG30" si="41">AD29+AE29+AF29</f>
        <v>0</v>
      </c>
      <c r="AH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4">
        <f t="shared" ref="AK29:AK30" si="42">AH29+AI29+AJ29</f>
        <v>0</v>
      </c>
      <c r="AL29" s="214">
        <f t="shared" ref="AL29:AL30" si="43">Y29+AC29+AG29+AK29</f>
        <v>20000</v>
      </c>
    </row>
    <row r="30" spans="2:38" x14ac:dyDescent="0.25">
      <c r="B30" s="212" t="s">
        <v>344</v>
      </c>
      <c r="C30" s="213" t="s">
        <v>225</v>
      </c>
      <c r="D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4">
        <f t="shared" si="36"/>
        <v>0</v>
      </c>
      <c r="G30" s="214"/>
      <c r="H30" s="214">
        <f t="shared" si="37"/>
        <v>0</v>
      </c>
      <c r="I30" s="214"/>
      <c r="J30" s="214">
        <f t="shared" si="38"/>
        <v>0</v>
      </c>
      <c r="K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4">
        <f t="shared" si="39"/>
        <v>0</v>
      </c>
      <c r="Z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4">
        <f t="shared" si="40"/>
        <v>0</v>
      </c>
      <c r="AD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4">
        <f t="shared" si="41"/>
        <v>0</v>
      </c>
      <c r="AH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4">
        <f t="shared" si="42"/>
        <v>0</v>
      </c>
      <c r="AL30" s="214">
        <f t="shared" si="43"/>
        <v>0</v>
      </c>
    </row>
    <row r="31" spans="2:38" x14ac:dyDescent="0.25">
      <c r="B31" s="212" t="s">
        <v>788</v>
      </c>
      <c r="C31" s="213" t="s">
        <v>787</v>
      </c>
      <c r="D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4">
        <f t="shared" si="12"/>
        <v>0</v>
      </c>
      <c r="G31" s="214"/>
      <c r="H31" s="214">
        <f t="shared" si="13"/>
        <v>0</v>
      </c>
      <c r="I31" s="214"/>
      <c r="J31" s="214">
        <f t="shared" si="14"/>
        <v>0</v>
      </c>
      <c r="K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4">
        <f t="shared" si="15"/>
        <v>0</v>
      </c>
      <c r="Z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4">
        <f t="shared" si="16"/>
        <v>0</v>
      </c>
      <c r="AD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4">
        <f t="shared" si="17"/>
        <v>0</v>
      </c>
      <c r="AH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4">
        <f t="shared" si="18"/>
        <v>0</v>
      </c>
      <c r="AL31" s="214">
        <f t="shared" si="19"/>
        <v>0</v>
      </c>
    </row>
    <row r="32" spans="2:38" x14ac:dyDescent="0.25">
      <c r="B32" s="212" t="s">
        <v>345</v>
      </c>
      <c r="C32" s="213" t="s">
        <v>226</v>
      </c>
      <c r="D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v>
      </c>
      <c r="F32" s="214">
        <f t="shared" si="12"/>
        <v>1200</v>
      </c>
      <c r="G32" s="214"/>
      <c r="H32" s="214">
        <f t="shared" si="13"/>
        <v>1200</v>
      </c>
      <c r="I32" s="214"/>
      <c r="J32" s="214">
        <f t="shared" si="14"/>
        <v>1200</v>
      </c>
      <c r="K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v>
      </c>
      <c r="Q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v>
      </c>
      <c r="X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4">
        <f t="shared" si="15"/>
        <v>1200</v>
      </c>
      <c r="Z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4">
        <f t="shared" si="16"/>
        <v>0</v>
      </c>
      <c r="AD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4">
        <f t="shared" si="17"/>
        <v>0</v>
      </c>
      <c r="AH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4">
        <f t="shared" si="18"/>
        <v>0</v>
      </c>
      <c r="AL32" s="214">
        <f t="shared" si="19"/>
        <v>1200</v>
      </c>
    </row>
    <row r="33" spans="2:38" x14ac:dyDescent="0.25">
      <c r="B33" s="212" t="s">
        <v>789</v>
      </c>
      <c r="C33" s="213" t="s">
        <v>791</v>
      </c>
      <c r="D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4">
        <f t="shared" ref="F33:F34" si="44">D33+E33</f>
        <v>0</v>
      </c>
      <c r="G33" s="214"/>
      <c r="H33" s="214">
        <f t="shared" ref="H33:H34" si="45">F33-G33</f>
        <v>0</v>
      </c>
      <c r="I33" s="214"/>
      <c r="J33" s="214">
        <f t="shared" ref="J33:J34" si="46">F33-I33</f>
        <v>0</v>
      </c>
      <c r="K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4">
        <f t="shared" ref="Y33:Y34" si="47">V33+W33+X33</f>
        <v>0</v>
      </c>
      <c r="Z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4">
        <f t="shared" ref="AC33:AC34" si="48">Z33+AA33+AB33</f>
        <v>0</v>
      </c>
      <c r="AD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4">
        <f t="shared" ref="AG33:AG34" si="49">AD33+AE33+AF33</f>
        <v>0</v>
      </c>
      <c r="AH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4">
        <f t="shared" ref="AK33:AK34" si="50">AH33+AI33+AJ33</f>
        <v>0</v>
      </c>
      <c r="AL33" s="214">
        <f t="shared" ref="AL33:AL34" si="51">Y33+AC33+AG33+AK33</f>
        <v>0</v>
      </c>
    </row>
    <row r="34" spans="2:38" x14ac:dyDescent="0.25">
      <c r="B34" s="212" t="s">
        <v>790</v>
      </c>
      <c r="C34" s="213" t="s">
        <v>792</v>
      </c>
      <c r="D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4">
        <f t="shared" si="44"/>
        <v>0</v>
      </c>
      <c r="G34" s="214"/>
      <c r="H34" s="214">
        <f t="shared" si="45"/>
        <v>0</v>
      </c>
      <c r="I34" s="214"/>
      <c r="J34" s="214">
        <f t="shared" si="46"/>
        <v>0</v>
      </c>
      <c r="K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4">
        <f t="shared" si="47"/>
        <v>0</v>
      </c>
      <c r="Z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4">
        <f t="shared" si="48"/>
        <v>0</v>
      </c>
      <c r="AD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4">
        <f t="shared" si="49"/>
        <v>0</v>
      </c>
      <c r="AH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4">
        <f t="shared" si="50"/>
        <v>0</v>
      </c>
      <c r="AL34" s="214">
        <f t="shared" si="51"/>
        <v>0</v>
      </c>
    </row>
    <row r="35" spans="2:38" x14ac:dyDescent="0.25">
      <c r="B35" s="212" t="s">
        <v>794</v>
      </c>
      <c r="C35" s="213" t="s">
        <v>793</v>
      </c>
      <c r="D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4">
        <f t="shared" si="12"/>
        <v>0</v>
      </c>
      <c r="G35" s="214"/>
      <c r="H35" s="214">
        <f t="shared" si="13"/>
        <v>0</v>
      </c>
      <c r="I35" s="214"/>
      <c r="J35" s="214">
        <f t="shared" si="14"/>
        <v>0</v>
      </c>
      <c r="K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4">
        <f t="shared" si="15"/>
        <v>0</v>
      </c>
      <c r="Z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4">
        <f t="shared" si="16"/>
        <v>0</v>
      </c>
      <c r="AD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4">
        <f t="shared" si="17"/>
        <v>0</v>
      </c>
      <c r="AH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4">
        <f t="shared" si="18"/>
        <v>0</v>
      </c>
      <c r="AL35" s="214">
        <f t="shared" si="19"/>
        <v>0</v>
      </c>
    </row>
    <row r="36" spans="2:38" x14ac:dyDescent="0.25">
      <c r="B36" s="212" t="s">
        <v>337</v>
      </c>
      <c r="C36" s="213" t="s">
        <v>227</v>
      </c>
      <c r="D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4">
        <f t="shared" ref="F36" si="52">D36+E36</f>
        <v>0</v>
      </c>
      <c r="G36" s="214"/>
      <c r="H36" s="214">
        <f t="shared" ref="H36" si="53">F36-G36</f>
        <v>0</v>
      </c>
      <c r="I36" s="214"/>
      <c r="J36" s="214">
        <f t="shared" ref="J36" si="54">F36-I36</f>
        <v>0</v>
      </c>
      <c r="K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4">
        <f t="shared" ref="Y36" si="55">V36+W36+X36</f>
        <v>0</v>
      </c>
      <c r="Z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4">
        <f t="shared" ref="AC36" si="56">Z36+AA36+AB36</f>
        <v>0</v>
      </c>
      <c r="AD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4">
        <f t="shared" ref="AG36" si="57">AD36+AE36+AF36</f>
        <v>0</v>
      </c>
      <c r="AH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4">
        <f t="shared" ref="AK36" si="58">AH36+AI36+AJ36</f>
        <v>0</v>
      </c>
      <c r="AL36" s="214">
        <f t="shared" ref="AL36" si="59">Y36+AC36+AG36+AK36</f>
        <v>0</v>
      </c>
    </row>
    <row r="37" spans="2:38" x14ac:dyDescent="0.25">
      <c r="B37" s="212" t="s">
        <v>809</v>
      </c>
      <c r="C37" s="213" t="s">
        <v>810</v>
      </c>
      <c r="D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4">
        <f t="shared" si="12"/>
        <v>0</v>
      </c>
      <c r="G37" s="214"/>
      <c r="H37" s="214">
        <f t="shared" si="13"/>
        <v>0</v>
      </c>
      <c r="I37" s="214"/>
      <c r="J37" s="214">
        <f t="shared" si="14"/>
        <v>0</v>
      </c>
      <c r="K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4">
        <f t="shared" si="15"/>
        <v>0</v>
      </c>
      <c r="Z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4">
        <f t="shared" si="16"/>
        <v>0</v>
      </c>
      <c r="AD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4">
        <f t="shared" si="17"/>
        <v>0</v>
      </c>
      <c r="AH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4">
        <f t="shared" si="18"/>
        <v>0</v>
      </c>
      <c r="AL37" s="214">
        <f t="shared" si="19"/>
        <v>0</v>
      </c>
    </row>
    <row r="38" spans="2:38" x14ac:dyDescent="0.25">
      <c r="B38" s="221" t="s">
        <v>346</v>
      </c>
      <c r="C38" s="222" t="s">
        <v>228</v>
      </c>
      <c r="D38" s="223">
        <f>SUM(D39:D62)</f>
        <v>0</v>
      </c>
      <c r="E38" s="223">
        <f>SUM(E39:E62)</f>
        <v>0</v>
      </c>
      <c r="F38" s="223">
        <f t="shared" si="0"/>
        <v>0</v>
      </c>
      <c r="G38" s="223">
        <f>SUM(G39:G62)</f>
        <v>0</v>
      </c>
      <c r="H38" s="223">
        <f t="shared" si="4"/>
        <v>0</v>
      </c>
      <c r="I38" s="223">
        <f t="shared" ref="I38:X38" si="60">SUM(I39:I62)</f>
        <v>0</v>
      </c>
      <c r="J38" s="223">
        <f t="shared" si="60"/>
        <v>0</v>
      </c>
      <c r="K38" s="223">
        <f t="shared" si="60"/>
        <v>0</v>
      </c>
      <c r="L38" s="223">
        <f t="shared" si="60"/>
        <v>0</v>
      </c>
      <c r="M38" s="223">
        <f t="shared" si="60"/>
        <v>0</v>
      </c>
      <c r="N38" s="223">
        <f t="shared" si="60"/>
        <v>0</v>
      </c>
      <c r="O38" s="223">
        <f t="shared" si="60"/>
        <v>0</v>
      </c>
      <c r="P38" s="223">
        <f t="shared" si="60"/>
        <v>0</v>
      </c>
      <c r="Q38" s="223">
        <f t="shared" si="60"/>
        <v>0</v>
      </c>
      <c r="R38" s="223">
        <f t="shared" si="60"/>
        <v>0</v>
      </c>
      <c r="S38" s="223">
        <f t="shared" si="60"/>
        <v>0</v>
      </c>
      <c r="T38" s="223">
        <f t="shared" si="60"/>
        <v>0</v>
      </c>
      <c r="U38" s="223">
        <f t="shared" si="60"/>
        <v>0</v>
      </c>
      <c r="V38" s="223">
        <f t="shared" si="60"/>
        <v>0</v>
      </c>
      <c r="W38" s="223">
        <f t="shared" si="60"/>
        <v>0</v>
      </c>
      <c r="X38" s="223">
        <f t="shared" si="60"/>
        <v>0</v>
      </c>
      <c r="Y38" s="223">
        <f t="shared" si="15"/>
        <v>0</v>
      </c>
      <c r="Z38" s="223">
        <f>SUM(Z39:Z62)</f>
        <v>0</v>
      </c>
      <c r="AA38" s="223">
        <f>SUM(AA39:AA62)</f>
        <v>0</v>
      </c>
      <c r="AB38" s="223">
        <f>SUM(AB39:AB62)</f>
        <v>0</v>
      </c>
      <c r="AC38" s="223">
        <f t="shared" si="8"/>
        <v>0</v>
      </c>
      <c r="AD38" s="223">
        <f t="shared" ref="AD38:AF38" si="61">SUM(AD39:AD62)</f>
        <v>0</v>
      </c>
      <c r="AE38" s="223">
        <f t="shared" si="61"/>
        <v>0</v>
      </c>
      <c r="AF38" s="223">
        <f t="shared" si="61"/>
        <v>0</v>
      </c>
      <c r="AG38" s="223">
        <f t="shared" si="9"/>
        <v>0</v>
      </c>
      <c r="AH38" s="223">
        <f t="shared" ref="AH38:AJ38" si="62">SUM(AH39:AH62)</f>
        <v>0</v>
      </c>
      <c r="AI38" s="223">
        <f t="shared" si="62"/>
        <v>0</v>
      </c>
      <c r="AJ38" s="223">
        <f t="shared" si="62"/>
        <v>0</v>
      </c>
      <c r="AK38" s="223">
        <f t="shared" si="10"/>
        <v>0</v>
      </c>
      <c r="AL38" s="223">
        <f t="shared" si="11"/>
        <v>0</v>
      </c>
    </row>
    <row r="39" spans="2:38" x14ac:dyDescent="0.25">
      <c r="B39" s="212" t="s">
        <v>811</v>
      </c>
      <c r="C39" s="213" t="s">
        <v>812</v>
      </c>
      <c r="D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4">
        <f t="shared" ref="F39" si="63">D39+E39</f>
        <v>0</v>
      </c>
      <c r="G39" s="214"/>
      <c r="H39" s="214">
        <f t="shared" ref="H39" si="64">F39-G39</f>
        <v>0</v>
      </c>
      <c r="I39" s="214"/>
      <c r="J39" s="214">
        <f t="shared" ref="J39" si="65">F39-I39</f>
        <v>0</v>
      </c>
      <c r="K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4">
        <f t="shared" ref="Y39" si="66">V39+W39+X39</f>
        <v>0</v>
      </c>
      <c r="Z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4">
        <f t="shared" ref="AC39" si="67">Z39+AA39+AB39</f>
        <v>0</v>
      </c>
      <c r="AD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4">
        <f t="shared" ref="AG39" si="68">AD39+AE39+AF39</f>
        <v>0</v>
      </c>
      <c r="AH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4">
        <f t="shared" ref="AK39" si="69">AH39+AI39+AJ39</f>
        <v>0</v>
      </c>
      <c r="AL39" s="214">
        <f t="shared" ref="AL39" si="70">Y39+AC39+AG39+AK39</f>
        <v>0</v>
      </c>
    </row>
    <row r="40" spans="2:38" x14ac:dyDescent="0.25">
      <c r="B40" s="212" t="s">
        <v>347</v>
      </c>
      <c r="C40" s="213" t="s">
        <v>229</v>
      </c>
      <c r="D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4">
        <f t="shared" si="0"/>
        <v>0</v>
      </c>
      <c r="G40" s="214"/>
      <c r="H40" s="214">
        <f t="shared" si="4"/>
        <v>0</v>
      </c>
      <c r="I40" s="214"/>
      <c r="J40" s="214">
        <f t="shared" si="5"/>
        <v>0</v>
      </c>
      <c r="K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4">
        <f t="shared" si="7"/>
        <v>0</v>
      </c>
      <c r="Z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4">
        <f t="shared" si="8"/>
        <v>0</v>
      </c>
      <c r="AD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4">
        <f t="shared" si="9"/>
        <v>0</v>
      </c>
      <c r="AH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4">
        <f t="shared" si="10"/>
        <v>0</v>
      </c>
      <c r="AL40" s="214">
        <f t="shared" si="11"/>
        <v>0</v>
      </c>
    </row>
    <row r="41" spans="2:38" x14ac:dyDescent="0.25">
      <c r="B41" s="212" t="s">
        <v>813</v>
      </c>
      <c r="C41" s="213" t="s">
        <v>814</v>
      </c>
      <c r="D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4">
        <f t="shared" si="0"/>
        <v>0</v>
      </c>
      <c r="G41" s="214"/>
      <c r="H41" s="214">
        <f t="shared" si="4"/>
        <v>0</v>
      </c>
      <c r="I41" s="214"/>
      <c r="J41" s="214">
        <f t="shared" si="5"/>
        <v>0</v>
      </c>
      <c r="K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4">
        <f t="shared" si="7"/>
        <v>0</v>
      </c>
      <c r="Z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4">
        <f t="shared" si="8"/>
        <v>0</v>
      </c>
      <c r="AD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4">
        <f t="shared" si="9"/>
        <v>0</v>
      </c>
      <c r="AH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4">
        <f t="shared" si="10"/>
        <v>0</v>
      </c>
      <c r="AL41" s="214">
        <f t="shared" si="11"/>
        <v>0</v>
      </c>
    </row>
    <row r="42" spans="2:38" x14ac:dyDescent="0.25">
      <c r="B42" s="212" t="s">
        <v>815</v>
      </c>
      <c r="C42" s="213" t="s">
        <v>816</v>
      </c>
      <c r="D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4">
        <f t="shared" ref="F42:F62" si="71">D42+E42</f>
        <v>0</v>
      </c>
      <c r="G42" s="214"/>
      <c r="H42" s="214">
        <f t="shared" ref="H42:H62" si="72">F42-G42</f>
        <v>0</v>
      </c>
      <c r="I42" s="214"/>
      <c r="J42" s="214">
        <f t="shared" ref="J42:J62" si="73">F42-I42</f>
        <v>0</v>
      </c>
      <c r="K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4">
        <f t="shared" ref="Y42:Y62" si="74">V42+W42+X42</f>
        <v>0</v>
      </c>
      <c r="Z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4">
        <f t="shared" ref="AC42:AC62" si="75">Z42+AA42+AB42</f>
        <v>0</v>
      </c>
      <c r="AD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4">
        <f t="shared" ref="AG42:AG62" si="76">AD42+AE42+AF42</f>
        <v>0</v>
      </c>
      <c r="AH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4">
        <f t="shared" ref="AK42:AK62" si="77">AH42+AI42+AJ42</f>
        <v>0</v>
      </c>
      <c r="AL42" s="214">
        <f t="shared" ref="AL42:AL62" si="78">Y42+AC42+AG42+AK42</f>
        <v>0</v>
      </c>
    </row>
    <row r="43" spans="2:38" x14ac:dyDescent="0.25">
      <c r="B43" s="212" t="s">
        <v>348</v>
      </c>
      <c r="C43" s="213" t="s">
        <v>230</v>
      </c>
      <c r="D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4">
        <f t="shared" si="71"/>
        <v>0</v>
      </c>
      <c r="G43" s="214"/>
      <c r="H43" s="214">
        <f t="shared" si="72"/>
        <v>0</v>
      </c>
      <c r="I43" s="214"/>
      <c r="J43" s="214">
        <f t="shared" si="73"/>
        <v>0</v>
      </c>
      <c r="K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4">
        <f t="shared" si="74"/>
        <v>0</v>
      </c>
      <c r="Z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4">
        <f t="shared" si="75"/>
        <v>0</v>
      </c>
      <c r="AD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4">
        <f t="shared" si="76"/>
        <v>0</v>
      </c>
      <c r="AH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4">
        <f t="shared" si="77"/>
        <v>0</v>
      </c>
      <c r="AL43" s="214">
        <f t="shared" si="78"/>
        <v>0</v>
      </c>
    </row>
    <row r="44" spans="2:38" x14ac:dyDescent="0.25">
      <c r="B44" s="212" t="s">
        <v>817</v>
      </c>
      <c r="C44" s="213" t="s">
        <v>818</v>
      </c>
      <c r="D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4">
        <f t="shared" ref="F44" si="79">D44+E44</f>
        <v>0</v>
      </c>
      <c r="G44" s="214"/>
      <c r="H44" s="214">
        <f t="shared" ref="H44" si="80">F44-G44</f>
        <v>0</v>
      </c>
      <c r="I44" s="214"/>
      <c r="J44" s="214">
        <f t="shared" ref="J44" si="81">F44-I44</f>
        <v>0</v>
      </c>
      <c r="K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4">
        <f t="shared" ref="Y44" si="82">V44+W44+X44</f>
        <v>0</v>
      </c>
      <c r="Z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4">
        <f t="shared" ref="AC44" si="83">Z44+AA44+AB44</f>
        <v>0</v>
      </c>
      <c r="AD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4">
        <f t="shared" ref="AG44" si="84">AD44+AE44+AF44</f>
        <v>0</v>
      </c>
      <c r="AH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4">
        <f t="shared" ref="AK44" si="85">AH44+AI44+AJ44</f>
        <v>0</v>
      </c>
      <c r="AL44" s="214">
        <f t="shared" ref="AL44" si="86">Y44+AC44+AG44+AK44</f>
        <v>0</v>
      </c>
    </row>
    <row r="45" spans="2:38" x14ac:dyDescent="0.25">
      <c r="B45" s="212" t="s">
        <v>819</v>
      </c>
      <c r="C45" s="213" t="s">
        <v>785</v>
      </c>
      <c r="D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4">
        <f t="shared" si="71"/>
        <v>0</v>
      </c>
      <c r="G45" s="214"/>
      <c r="H45" s="214">
        <f t="shared" si="72"/>
        <v>0</v>
      </c>
      <c r="I45" s="214"/>
      <c r="J45" s="214">
        <f t="shared" si="73"/>
        <v>0</v>
      </c>
      <c r="K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4">
        <f t="shared" si="74"/>
        <v>0</v>
      </c>
      <c r="Z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4">
        <f t="shared" si="75"/>
        <v>0</v>
      </c>
      <c r="AD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4">
        <f t="shared" si="76"/>
        <v>0</v>
      </c>
      <c r="AH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4">
        <f t="shared" si="77"/>
        <v>0</v>
      </c>
      <c r="AL45" s="214">
        <f t="shared" si="78"/>
        <v>0</v>
      </c>
    </row>
    <row r="46" spans="2:38" x14ac:dyDescent="0.25">
      <c r="B46" s="212" t="s">
        <v>349</v>
      </c>
      <c r="C46" s="213" t="s">
        <v>231</v>
      </c>
      <c r="D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4">
        <f t="shared" ref="F46" si="87">D46+E46</f>
        <v>0</v>
      </c>
      <c r="G46" s="214"/>
      <c r="H46" s="214">
        <f t="shared" ref="H46" si="88">F46-G46</f>
        <v>0</v>
      </c>
      <c r="I46" s="214"/>
      <c r="J46" s="214">
        <f t="shared" ref="J46" si="89">F46-I46</f>
        <v>0</v>
      </c>
      <c r="K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4">
        <f t="shared" ref="Y46" si="90">V46+W46+X46</f>
        <v>0</v>
      </c>
      <c r="Z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4">
        <f t="shared" ref="AC46" si="91">Z46+AA46+AB46</f>
        <v>0</v>
      </c>
      <c r="AD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4">
        <f t="shared" ref="AG46" si="92">AD46+AE46+AF46</f>
        <v>0</v>
      </c>
      <c r="AH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4">
        <f t="shared" ref="AK46" si="93">AH46+AI46+AJ46</f>
        <v>0</v>
      </c>
      <c r="AL46" s="214">
        <f t="shared" ref="AL46" si="94">Y46+AC46+AG46+AK46</f>
        <v>0</v>
      </c>
    </row>
    <row r="47" spans="2:38" x14ac:dyDescent="0.25">
      <c r="B47" s="212" t="s">
        <v>820</v>
      </c>
      <c r="C47" s="213" t="s">
        <v>821</v>
      </c>
      <c r="D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4">
        <f t="shared" si="71"/>
        <v>0</v>
      </c>
      <c r="G47" s="214"/>
      <c r="H47" s="214">
        <f t="shared" si="72"/>
        <v>0</v>
      </c>
      <c r="I47" s="214"/>
      <c r="J47" s="214">
        <f t="shared" si="73"/>
        <v>0</v>
      </c>
      <c r="K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4">
        <f t="shared" si="74"/>
        <v>0</v>
      </c>
      <c r="Z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4">
        <f t="shared" si="75"/>
        <v>0</v>
      </c>
      <c r="AD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4">
        <f t="shared" si="76"/>
        <v>0</v>
      </c>
      <c r="AH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4">
        <f t="shared" si="77"/>
        <v>0</v>
      </c>
      <c r="AL47" s="214">
        <f t="shared" si="78"/>
        <v>0</v>
      </c>
    </row>
    <row r="48" spans="2:38" x14ac:dyDescent="0.25">
      <c r="B48" s="212" t="s">
        <v>822</v>
      </c>
      <c r="C48" s="213" t="s">
        <v>792</v>
      </c>
      <c r="D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4">
        <f t="shared" ref="F48" si="95">D48+E48</f>
        <v>0</v>
      </c>
      <c r="G48" s="214"/>
      <c r="H48" s="214">
        <f t="shared" ref="H48" si="96">F48-G48</f>
        <v>0</v>
      </c>
      <c r="I48" s="214"/>
      <c r="J48" s="214">
        <f t="shared" ref="J48" si="97">F48-I48</f>
        <v>0</v>
      </c>
      <c r="K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4">
        <f t="shared" ref="Y48" si="98">V48+W48+X48</f>
        <v>0</v>
      </c>
      <c r="Z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4">
        <f t="shared" ref="AC48" si="99">Z48+AA48+AB48</f>
        <v>0</v>
      </c>
      <c r="AD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4">
        <f t="shared" ref="AG48" si="100">AD48+AE48+AF48</f>
        <v>0</v>
      </c>
      <c r="AH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4">
        <f t="shared" ref="AK48" si="101">AH48+AI48+AJ48</f>
        <v>0</v>
      </c>
      <c r="AL48" s="214">
        <f t="shared" ref="AL48" si="102">Y48+AC48+AG48+AK48</f>
        <v>0</v>
      </c>
    </row>
    <row r="49" spans="2:38" x14ac:dyDescent="0.25">
      <c r="B49" s="212" t="s">
        <v>823</v>
      </c>
      <c r="C49" s="213" t="s">
        <v>793</v>
      </c>
      <c r="D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4">
        <f t="shared" si="71"/>
        <v>0</v>
      </c>
      <c r="G49" s="214"/>
      <c r="H49" s="214">
        <f t="shared" si="72"/>
        <v>0</v>
      </c>
      <c r="I49" s="214"/>
      <c r="J49" s="214">
        <f t="shared" si="73"/>
        <v>0</v>
      </c>
      <c r="K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4">
        <f t="shared" si="74"/>
        <v>0</v>
      </c>
      <c r="Z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4">
        <f t="shared" si="75"/>
        <v>0</v>
      </c>
      <c r="AD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4">
        <f t="shared" si="76"/>
        <v>0</v>
      </c>
      <c r="AH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4">
        <f t="shared" si="77"/>
        <v>0</v>
      </c>
      <c r="AL49" s="214">
        <f t="shared" si="78"/>
        <v>0</v>
      </c>
    </row>
    <row r="50" spans="2:38" x14ac:dyDescent="0.25">
      <c r="B50" s="212" t="s">
        <v>824</v>
      </c>
      <c r="C50" s="213" t="s">
        <v>825</v>
      </c>
      <c r="D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4">
        <f t="shared" ref="F50" si="103">D50+E50</f>
        <v>0</v>
      </c>
      <c r="G50" s="214"/>
      <c r="H50" s="214">
        <f t="shared" ref="H50" si="104">F50-G50</f>
        <v>0</v>
      </c>
      <c r="I50" s="214"/>
      <c r="J50" s="214">
        <f t="shared" ref="J50" si="105">F50-I50</f>
        <v>0</v>
      </c>
      <c r="K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4">
        <f t="shared" ref="Y50" si="106">V50+W50+X50</f>
        <v>0</v>
      </c>
      <c r="Z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4">
        <f t="shared" ref="AC50" si="107">Z50+AA50+AB50</f>
        <v>0</v>
      </c>
      <c r="AD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4">
        <f t="shared" ref="AG50" si="108">AD50+AE50+AF50</f>
        <v>0</v>
      </c>
      <c r="AH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4">
        <f t="shared" ref="AK50" si="109">AH50+AI50+AJ50</f>
        <v>0</v>
      </c>
      <c r="AL50" s="214">
        <f t="shared" ref="AL50" si="110">Y50+AC50+AG50+AK50</f>
        <v>0</v>
      </c>
    </row>
    <row r="51" spans="2:38" x14ac:dyDescent="0.25">
      <c r="B51" s="212" t="s">
        <v>826</v>
      </c>
      <c r="C51" s="213" t="s">
        <v>827</v>
      </c>
      <c r="D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4">
        <f t="shared" si="71"/>
        <v>0</v>
      </c>
      <c r="G51" s="214"/>
      <c r="H51" s="214">
        <f t="shared" si="72"/>
        <v>0</v>
      </c>
      <c r="I51" s="214"/>
      <c r="J51" s="214">
        <f t="shared" si="73"/>
        <v>0</v>
      </c>
      <c r="K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4">
        <f t="shared" si="74"/>
        <v>0</v>
      </c>
      <c r="Z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4">
        <f t="shared" si="75"/>
        <v>0</v>
      </c>
      <c r="AD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4">
        <f t="shared" si="76"/>
        <v>0</v>
      </c>
      <c r="AH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4">
        <f t="shared" si="77"/>
        <v>0</v>
      </c>
      <c r="AL51" s="214">
        <f t="shared" si="78"/>
        <v>0</v>
      </c>
    </row>
    <row r="52" spans="2:38" x14ac:dyDescent="0.25">
      <c r="B52" s="212" t="s">
        <v>828</v>
      </c>
      <c r="C52" s="213" t="s">
        <v>800</v>
      </c>
      <c r="D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4">
        <f t="shared" ref="F52" si="111">D52+E52</f>
        <v>0</v>
      </c>
      <c r="G52" s="214"/>
      <c r="H52" s="214">
        <f t="shared" ref="H52" si="112">F52-G52</f>
        <v>0</v>
      </c>
      <c r="I52" s="214"/>
      <c r="J52" s="214">
        <f t="shared" ref="J52" si="113">F52-I52</f>
        <v>0</v>
      </c>
      <c r="K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4">
        <f t="shared" ref="Y52" si="114">V52+W52+X52</f>
        <v>0</v>
      </c>
      <c r="Z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4">
        <f t="shared" ref="AC52" si="115">Z52+AA52+AB52</f>
        <v>0</v>
      </c>
      <c r="AD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4">
        <f t="shared" ref="AG52" si="116">AD52+AE52+AF52</f>
        <v>0</v>
      </c>
      <c r="AH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4">
        <f t="shared" ref="AK52" si="117">AH52+AI52+AJ52</f>
        <v>0</v>
      </c>
      <c r="AL52" s="214">
        <f t="shared" ref="AL52" si="118">Y52+AC52+AG52+AK52</f>
        <v>0</v>
      </c>
    </row>
    <row r="53" spans="2:38" x14ac:dyDescent="0.25">
      <c r="B53" s="212" t="s">
        <v>829</v>
      </c>
      <c r="C53" s="213" t="s">
        <v>830</v>
      </c>
      <c r="D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4">
        <f t="shared" si="71"/>
        <v>0</v>
      </c>
      <c r="G53" s="214"/>
      <c r="H53" s="214">
        <f t="shared" si="72"/>
        <v>0</v>
      </c>
      <c r="I53" s="214"/>
      <c r="J53" s="214">
        <f t="shared" si="73"/>
        <v>0</v>
      </c>
      <c r="K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4">
        <f t="shared" si="74"/>
        <v>0</v>
      </c>
      <c r="Z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4">
        <f t="shared" si="75"/>
        <v>0</v>
      </c>
      <c r="AD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4">
        <f t="shared" si="76"/>
        <v>0</v>
      </c>
      <c r="AH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4">
        <f t="shared" si="77"/>
        <v>0</v>
      </c>
      <c r="AL53" s="214">
        <f t="shared" si="78"/>
        <v>0</v>
      </c>
    </row>
    <row r="54" spans="2:38" x14ac:dyDescent="0.25">
      <c r="B54" s="212" t="s">
        <v>350</v>
      </c>
      <c r="C54" s="213" t="s">
        <v>232</v>
      </c>
      <c r="D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4">
        <f t="shared" si="71"/>
        <v>0</v>
      </c>
      <c r="G54" s="214"/>
      <c r="H54" s="214">
        <f t="shared" si="72"/>
        <v>0</v>
      </c>
      <c r="I54" s="214"/>
      <c r="J54" s="214">
        <f t="shared" si="73"/>
        <v>0</v>
      </c>
      <c r="K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4">
        <f t="shared" si="74"/>
        <v>0</v>
      </c>
      <c r="Z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4">
        <f t="shared" si="75"/>
        <v>0</v>
      </c>
      <c r="AD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4">
        <f t="shared" si="76"/>
        <v>0</v>
      </c>
      <c r="AH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4">
        <f t="shared" si="77"/>
        <v>0</v>
      </c>
      <c r="AL54" s="214">
        <f t="shared" si="78"/>
        <v>0</v>
      </c>
    </row>
    <row r="55" spans="2:38" x14ac:dyDescent="0.25">
      <c r="B55" s="212" t="s">
        <v>831</v>
      </c>
      <c r="C55" s="213" t="s">
        <v>832</v>
      </c>
      <c r="D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4">
        <f t="shared" ref="F55" si="119">D55+E55</f>
        <v>0</v>
      </c>
      <c r="G55" s="214"/>
      <c r="H55" s="214">
        <f t="shared" ref="H55" si="120">F55-G55</f>
        <v>0</v>
      </c>
      <c r="I55" s="214"/>
      <c r="J55" s="214">
        <f t="shared" ref="J55" si="121">F55-I55</f>
        <v>0</v>
      </c>
      <c r="K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4">
        <f t="shared" ref="Y55" si="122">V55+W55+X55</f>
        <v>0</v>
      </c>
      <c r="Z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4">
        <f t="shared" ref="AC55" si="123">Z55+AA55+AB55</f>
        <v>0</v>
      </c>
      <c r="AD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4">
        <f t="shared" ref="AG55" si="124">AD55+AE55+AF55</f>
        <v>0</v>
      </c>
      <c r="AH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4">
        <f t="shared" ref="AK55" si="125">AH55+AI55+AJ55</f>
        <v>0</v>
      </c>
      <c r="AL55" s="214">
        <f t="shared" ref="AL55" si="126">Y55+AC55+AG55+AK55</f>
        <v>0</v>
      </c>
    </row>
    <row r="56" spans="2:38" x14ac:dyDescent="0.25">
      <c r="B56" s="212" t="s">
        <v>833</v>
      </c>
      <c r="C56" s="213" t="s">
        <v>834</v>
      </c>
      <c r="D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4">
        <f t="shared" si="71"/>
        <v>0</v>
      </c>
      <c r="G56" s="214"/>
      <c r="H56" s="214">
        <f t="shared" si="72"/>
        <v>0</v>
      </c>
      <c r="I56" s="214"/>
      <c r="J56" s="214">
        <f t="shared" si="73"/>
        <v>0</v>
      </c>
      <c r="K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4">
        <f t="shared" si="74"/>
        <v>0</v>
      </c>
      <c r="Z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4">
        <f t="shared" si="75"/>
        <v>0</v>
      </c>
      <c r="AD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4">
        <f t="shared" si="76"/>
        <v>0</v>
      </c>
      <c r="AH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4">
        <f t="shared" si="77"/>
        <v>0</v>
      </c>
      <c r="AL56" s="214">
        <f t="shared" si="78"/>
        <v>0</v>
      </c>
    </row>
    <row r="57" spans="2:38" x14ac:dyDescent="0.25">
      <c r="B57" s="212" t="s">
        <v>835</v>
      </c>
      <c r="C57" s="213" t="s">
        <v>836</v>
      </c>
      <c r="D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4">
        <f t="shared" ref="F57" si="127">D57+E57</f>
        <v>0</v>
      </c>
      <c r="G57" s="214"/>
      <c r="H57" s="214">
        <f t="shared" ref="H57" si="128">F57-G57</f>
        <v>0</v>
      </c>
      <c r="I57" s="214"/>
      <c r="J57" s="214">
        <f t="shared" ref="J57" si="129">F57-I57</f>
        <v>0</v>
      </c>
      <c r="K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4">
        <f t="shared" ref="Y57" si="130">V57+W57+X57</f>
        <v>0</v>
      </c>
      <c r="Z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4">
        <f t="shared" ref="AC57" si="131">Z57+AA57+AB57</f>
        <v>0</v>
      </c>
      <c r="AD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4">
        <f t="shared" ref="AG57" si="132">AD57+AE57+AF57</f>
        <v>0</v>
      </c>
      <c r="AH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4">
        <f t="shared" ref="AK57" si="133">AH57+AI57+AJ57</f>
        <v>0</v>
      </c>
      <c r="AL57" s="214">
        <f t="shared" ref="AL57" si="134">Y57+AC57+AG57+AK57</f>
        <v>0</v>
      </c>
    </row>
    <row r="58" spans="2:38" x14ac:dyDescent="0.25">
      <c r="B58" s="212" t="s">
        <v>837</v>
      </c>
      <c r="C58" s="213" t="s">
        <v>838</v>
      </c>
      <c r="D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4">
        <f t="shared" si="71"/>
        <v>0</v>
      </c>
      <c r="G58" s="214"/>
      <c r="H58" s="214">
        <f t="shared" si="72"/>
        <v>0</v>
      </c>
      <c r="I58" s="214"/>
      <c r="J58" s="214">
        <f t="shared" si="73"/>
        <v>0</v>
      </c>
      <c r="K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4">
        <f t="shared" si="74"/>
        <v>0</v>
      </c>
      <c r="Z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4">
        <f t="shared" si="75"/>
        <v>0</v>
      </c>
      <c r="AD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4">
        <f t="shared" si="76"/>
        <v>0</v>
      </c>
      <c r="AH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4">
        <f t="shared" si="77"/>
        <v>0</v>
      </c>
      <c r="AL58" s="214">
        <f t="shared" si="78"/>
        <v>0</v>
      </c>
    </row>
    <row r="59" spans="2:38" x14ac:dyDescent="0.25">
      <c r="B59" s="212" t="s">
        <v>839</v>
      </c>
      <c r="C59" s="213" t="s">
        <v>840</v>
      </c>
      <c r="D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4">
        <f t="shared" ref="F59" si="135">D59+E59</f>
        <v>0</v>
      </c>
      <c r="G59" s="214"/>
      <c r="H59" s="214">
        <f t="shared" ref="H59" si="136">F59-G59</f>
        <v>0</v>
      </c>
      <c r="I59" s="214"/>
      <c r="J59" s="214">
        <f t="shared" ref="J59" si="137">F59-I59</f>
        <v>0</v>
      </c>
      <c r="K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4">
        <f t="shared" ref="Y59" si="138">V59+W59+X59</f>
        <v>0</v>
      </c>
      <c r="Z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4">
        <f t="shared" ref="AC59" si="139">Z59+AA59+AB59</f>
        <v>0</v>
      </c>
      <c r="AD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4">
        <f t="shared" ref="AG59" si="140">AD59+AE59+AF59</f>
        <v>0</v>
      </c>
      <c r="AH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4">
        <f t="shared" ref="AK59" si="141">AH59+AI59+AJ59</f>
        <v>0</v>
      </c>
      <c r="AL59" s="214">
        <f t="shared" ref="AL59" si="142">Y59+AC59+AG59+AK59</f>
        <v>0</v>
      </c>
    </row>
    <row r="60" spans="2:38" x14ac:dyDescent="0.25">
      <c r="B60" s="212" t="s">
        <v>841</v>
      </c>
      <c r="C60" s="213" t="s">
        <v>842</v>
      </c>
      <c r="D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4">
        <f t="shared" si="71"/>
        <v>0</v>
      </c>
      <c r="G60" s="214"/>
      <c r="H60" s="214">
        <f t="shared" si="72"/>
        <v>0</v>
      </c>
      <c r="I60" s="214"/>
      <c r="J60" s="214">
        <f t="shared" si="73"/>
        <v>0</v>
      </c>
      <c r="K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4">
        <f t="shared" si="74"/>
        <v>0</v>
      </c>
      <c r="Z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4">
        <f t="shared" si="75"/>
        <v>0</v>
      </c>
      <c r="AD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4">
        <f t="shared" si="76"/>
        <v>0</v>
      </c>
      <c r="AH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4">
        <f t="shared" si="77"/>
        <v>0</v>
      </c>
      <c r="AL60" s="214">
        <f t="shared" si="78"/>
        <v>0</v>
      </c>
    </row>
    <row r="61" spans="2:38" x14ac:dyDescent="0.25">
      <c r="B61" s="212" t="s">
        <v>843</v>
      </c>
      <c r="C61" s="213" t="s">
        <v>844</v>
      </c>
      <c r="D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4">
        <f t="shared" ref="F61" si="143">D61+E61</f>
        <v>0</v>
      </c>
      <c r="G61" s="214"/>
      <c r="H61" s="214">
        <f t="shared" ref="H61" si="144">F61-G61</f>
        <v>0</v>
      </c>
      <c r="I61" s="214"/>
      <c r="J61" s="214">
        <f t="shared" ref="J61" si="145">F61-I61</f>
        <v>0</v>
      </c>
      <c r="K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4">
        <f t="shared" ref="Y61" si="146">V61+W61+X61</f>
        <v>0</v>
      </c>
      <c r="Z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4">
        <f t="shared" ref="AC61" si="147">Z61+AA61+AB61</f>
        <v>0</v>
      </c>
      <c r="AD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4">
        <f t="shared" ref="AG61" si="148">AD61+AE61+AF61</f>
        <v>0</v>
      </c>
      <c r="AH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4">
        <f t="shared" ref="AK61" si="149">AH61+AI61+AJ61</f>
        <v>0</v>
      </c>
      <c r="AL61" s="214">
        <f t="shared" ref="AL61" si="150">Y61+AC61+AG61+AK61</f>
        <v>0</v>
      </c>
    </row>
    <row r="62" spans="2:38" x14ac:dyDescent="0.25">
      <c r="B62" s="212" t="s">
        <v>845</v>
      </c>
      <c r="C62" s="213" t="s">
        <v>846</v>
      </c>
      <c r="D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4">
        <f t="shared" si="71"/>
        <v>0</v>
      </c>
      <c r="G62" s="214"/>
      <c r="H62" s="214">
        <f t="shared" si="72"/>
        <v>0</v>
      </c>
      <c r="I62" s="214"/>
      <c r="J62" s="214">
        <f t="shared" si="73"/>
        <v>0</v>
      </c>
      <c r="K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4">
        <f t="shared" si="74"/>
        <v>0</v>
      </c>
      <c r="Z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4">
        <f t="shared" si="75"/>
        <v>0</v>
      </c>
      <c r="AD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4">
        <f t="shared" si="76"/>
        <v>0</v>
      </c>
      <c r="AH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4">
        <f t="shared" si="77"/>
        <v>0</v>
      </c>
      <c r="AL62" s="214">
        <f t="shared" si="78"/>
        <v>0</v>
      </c>
    </row>
    <row r="63" spans="2:38" x14ac:dyDescent="0.25">
      <c r="B63" s="221" t="s">
        <v>351</v>
      </c>
      <c r="C63" s="222" t="s">
        <v>233</v>
      </c>
      <c r="D63" s="223">
        <f>SUM(D64:D68)</f>
        <v>0</v>
      </c>
      <c r="E63" s="223">
        <f>SUM(E64:E68)</f>
        <v>0</v>
      </c>
      <c r="F63" s="223">
        <f t="shared" si="0"/>
        <v>0</v>
      </c>
      <c r="G63" s="223">
        <f>SUM(G64:G68)</f>
        <v>0</v>
      </c>
      <c r="H63" s="223">
        <f t="shared" si="4"/>
        <v>0</v>
      </c>
      <c r="I63" s="223">
        <f>SUM(I64:I68)</f>
        <v>0</v>
      </c>
      <c r="J63" s="223">
        <f t="shared" si="5"/>
        <v>0</v>
      </c>
      <c r="K63" s="223">
        <f t="shared" ref="K63:X63" si="151">SUM(K64:K68)</f>
        <v>0</v>
      </c>
      <c r="L63" s="223">
        <f t="shared" si="151"/>
        <v>0</v>
      </c>
      <c r="M63" s="223">
        <f t="shared" si="151"/>
        <v>0</v>
      </c>
      <c r="N63" s="223">
        <f t="shared" si="151"/>
        <v>0</v>
      </c>
      <c r="O63" s="223">
        <f t="shared" si="151"/>
        <v>0</v>
      </c>
      <c r="P63" s="223">
        <f t="shared" si="151"/>
        <v>0</v>
      </c>
      <c r="Q63" s="223">
        <f t="shared" si="151"/>
        <v>0</v>
      </c>
      <c r="R63" s="223">
        <f t="shared" si="151"/>
        <v>0</v>
      </c>
      <c r="S63" s="223">
        <f t="shared" si="151"/>
        <v>0</v>
      </c>
      <c r="T63" s="223">
        <f t="shared" si="151"/>
        <v>0</v>
      </c>
      <c r="U63" s="223">
        <f t="shared" si="151"/>
        <v>0</v>
      </c>
      <c r="V63" s="223">
        <f t="shared" si="151"/>
        <v>0</v>
      </c>
      <c r="W63" s="223">
        <f t="shared" si="151"/>
        <v>0</v>
      </c>
      <c r="X63" s="223">
        <f t="shared" si="151"/>
        <v>0</v>
      </c>
      <c r="Y63" s="223">
        <f t="shared" si="7"/>
        <v>0</v>
      </c>
      <c r="Z63" s="223">
        <f>SUM(Z64:Z68)</f>
        <v>0</v>
      </c>
      <c r="AA63" s="223">
        <f>SUM(AA64:AA68)</f>
        <v>0</v>
      </c>
      <c r="AB63" s="223">
        <f>SUM(AB64:AB68)</f>
        <v>0</v>
      </c>
      <c r="AC63" s="223">
        <f t="shared" si="8"/>
        <v>0</v>
      </c>
      <c r="AD63" s="223">
        <f>SUM(AD64:AD68)</f>
        <v>0</v>
      </c>
      <c r="AE63" s="223">
        <f>SUM(AE64:AE68)</f>
        <v>0</v>
      </c>
      <c r="AF63" s="223">
        <f>SUM(AF64:AF68)</f>
        <v>0</v>
      </c>
      <c r="AG63" s="223">
        <f t="shared" si="9"/>
        <v>0</v>
      </c>
      <c r="AH63" s="223">
        <f>SUM(AH64:AH68)</f>
        <v>0</v>
      </c>
      <c r="AI63" s="223">
        <f>SUM(AI64:AI68)</f>
        <v>0</v>
      </c>
      <c r="AJ63" s="223">
        <f>SUM(AJ64:AJ68)</f>
        <v>0</v>
      </c>
      <c r="AK63" s="223">
        <f t="shared" si="10"/>
        <v>0</v>
      </c>
      <c r="AL63" s="223">
        <f t="shared" si="11"/>
        <v>0</v>
      </c>
    </row>
    <row r="64" spans="2:38" x14ac:dyDescent="0.25">
      <c r="B64" s="212" t="s">
        <v>352</v>
      </c>
      <c r="C64" s="213" t="s">
        <v>234</v>
      </c>
      <c r="D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4">
        <f t="shared" si="0"/>
        <v>0</v>
      </c>
      <c r="G64" s="214"/>
      <c r="H64" s="214">
        <f t="shared" si="4"/>
        <v>0</v>
      </c>
      <c r="I64" s="214"/>
      <c r="J64" s="214">
        <f t="shared" si="5"/>
        <v>0</v>
      </c>
      <c r="K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4">
        <f t="shared" si="7"/>
        <v>0</v>
      </c>
      <c r="Z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4">
        <f t="shared" si="8"/>
        <v>0</v>
      </c>
      <c r="AD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4">
        <f t="shared" si="9"/>
        <v>0</v>
      </c>
      <c r="AH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4">
        <f t="shared" si="10"/>
        <v>0</v>
      </c>
      <c r="AL64" s="214">
        <f t="shared" si="11"/>
        <v>0</v>
      </c>
    </row>
    <row r="65" spans="2:38" x14ac:dyDescent="0.25">
      <c r="B65" s="212" t="s">
        <v>867</v>
      </c>
      <c r="C65" s="213" t="s">
        <v>868</v>
      </c>
      <c r="D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4">
        <f t="shared" ref="F65:F68" si="152">D65+E65</f>
        <v>0</v>
      </c>
      <c r="G65" s="214"/>
      <c r="H65" s="214">
        <f t="shared" ref="H65:H68" si="153">F65-G65</f>
        <v>0</v>
      </c>
      <c r="I65" s="214"/>
      <c r="J65" s="214">
        <f t="shared" ref="J65:J68" si="154">F65-I65</f>
        <v>0</v>
      </c>
      <c r="K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4">
        <f t="shared" ref="Y65:Y68" si="155">V65+W65+X65</f>
        <v>0</v>
      </c>
      <c r="Z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4">
        <f t="shared" ref="AC65:AC68" si="156">Z65+AA65+AB65</f>
        <v>0</v>
      </c>
      <c r="AD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4">
        <f t="shared" ref="AG65:AG68" si="157">AD65+AE65+AF65</f>
        <v>0</v>
      </c>
      <c r="AH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4">
        <f t="shared" ref="AK65:AK68" si="158">AH65+AI65+AJ65</f>
        <v>0</v>
      </c>
      <c r="AL65" s="214">
        <f t="shared" ref="AL65:AL68" si="159">Y65+AC65+AG65+AK65</f>
        <v>0</v>
      </c>
    </row>
    <row r="66" spans="2:38" x14ac:dyDescent="0.25">
      <c r="B66" s="212" t="s">
        <v>353</v>
      </c>
      <c r="C66" s="213" t="s">
        <v>235</v>
      </c>
      <c r="D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4">
        <f t="shared" si="152"/>
        <v>0</v>
      </c>
      <c r="G66" s="214"/>
      <c r="H66" s="214">
        <f t="shared" si="153"/>
        <v>0</v>
      </c>
      <c r="I66" s="214"/>
      <c r="J66" s="214">
        <f t="shared" si="154"/>
        <v>0</v>
      </c>
      <c r="K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4">
        <f t="shared" si="155"/>
        <v>0</v>
      </c>
      <c r="Z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4">
        <f t="shared" si="156"/>
        <v>0</v>
      </c>
      <c r="AD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4">
        <f t="shared" si="157"/>
        <v>0</v>
      </c>
      <c r="AH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4">
        <f t="shared" si="158"/>
        <v>0</v>
      </c>
      <c r="AL66" s="214">
        <f t="shared" si="159"/>
        <v>0</v>
      </c>
    </row>
    <row r="67" spans="2:38" x14ac:dyDescent="0.25">
      <c r="B67" s="212" t="s">
        <v>869</v>
      </c>
      <c r="C67" s="213" t="s">
        <v>870</v>
      </c>
      <c r="D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4">
        <f t="shared" ref="F67" si="160">D67+E67</f>
        <v>0</v>
      </c>
      <c r="G67" s="214"/>
      <c r="H67" s="214">
        <f t="shared" ref="H67" si="161">F67-G67</f>
        <v>0</v>
      </c>
      <c r="I67" s="214"/>
      <c r="J67" s="214">
        <f t="shared" ref="J67" si="162">F67-I67</f>
        <v>0</v>
      </c>
      <c r="K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4">
        <f t="shared" ref="Y67" si="163">V67+W67+X67</f>
        <v>0</v>
      </c>
      <c r="Z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4">
        <f t="shared" ref="AC67" si="164">Z67+AA67+AB67</f>
        <v>0</v>
      </c>
      <c r="AD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4">
        <f t="shared" ref="AG67" si="165">AD67+AE67+AF67</f>
        <v>0</v>
      </c>
      <c r="AH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4">
        <f t="shared" ref="AK67" si="166">AH67+AI67+AJ67</f>
        <v>0</v>
      </c>
      <c r="AL67" s="214">
        <f t="shared" ref="AL67" si="167">Y67+AC67+AG67+AK67</f>
        <v>0</v>
      </c>
    </row>
    <row r="68" spans="2:38" x14ac:dyDescent="0.25">
      <c r="B68" s="212" t="s">
        <v>871</v>
      </c>
      <c r="C68" s="213" t="s">
        <v>872</v>
      </c>
      <c r="D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4">
        <f t="shared" si="152"/>
        <v>0</v>
      </c>
      <c r="G68" s="214"/>
      <c r="H68" s="214">
        <f t="shared" si="153"/>
        <v>0</v>
      </c>
      <c r="I68" s="214"/>
      <c r="J68" s="214">
        <f t="shared" si="154"/>
        <v>0</v>
      </c>
      <c r="K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4">
        <f t="shared" si="155"/>
        <v>0</v>
      </c>
      <c r="Z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4">
        <f t="shared" si="156"/>
        <v>0</v>
      </c>
      <c r="AD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4">
        <f t="shared" si="157"/>
        <v>0</v>
      </c>
      <c r="AH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4">
        <f t="shared" si="158"/>
        <v>0</v>
      </c>
      <c r="AL68" s="214">
        <f t="shared" si="159"/>
        <v>0</v>
      </c>
    </row>
    <row r="69" spans="2:38" x14ac:dyDescent="0.25">
      <c r="B69" s="221" t="s">
        <v>354</v>
      </c>
      <c r="C69" s="222" t="s">
        <v>236</v>
      </c>
      <c r="D69" s="223">
        <f>SUM(D70:D75)</f>
        <v>0</v>
      </c>
      <c r="E69" s="223">
        <f>SUM(E70:E75)</f>
        <v>0</v>
      </c>
      <c r="F69" s="223">
        <f t="shared" si="0"/>
        <v>0</v>
      </c>
      <c r="G69" s="223">
        <f t="shared" ref="G69:I69" si="168">SUM(G70:G75)</f>
        <v>0</v>
      </c>
      <c r="H69" s="223">
        <f t="shared" si="4"/>
        <v>0</v>
      </c>
      <c r="I69" s="223">
        <f t="shared" si="168"/>
        <v>0</v>
      </c>
      <c r="J69" s="223">
        <f t="shared" si="5"/>
        <v>0</v>
      </c>
      <c r="K69" s="223">
        <f t="shared" ref="K69:AJ69" si="169">SUM(K70:K75)</f>
        <v>0</v>
      </c>
      <c r="L69" s="223">
        <f t="shared" si="169"/>
        <v>0</v>
      </c>
      <c r="M69" s="223">
        <f t="shared" si="169"/>
        <v>0</v>
      </c>
      <c r="N69" s="223">
        <f t="shared" si="169"/>
        <v>0</v>
      </c>
      <c r="O69" s="223">
        <f t="shared" si="169"/>
        <v>0</v>
      </c>
      <c r="P69" s="223">
        <f t="shared" si="169"/>
        <v>0</v>
      </c>
      <c r="Q69" s="223">
        <f t="shared" si="169"/>
        <v>0</v>
      </c>
      <c r="R69" s="223">
        <f t="shared" si="169"/>
        <v>0</v>
      </c>
      <c r="S69" s="223">
        <f t="shared" si="169"/>
        <v>0</v>
      </c>
      <c r="T69" s="223">
        <f t="shared" si="169"/>
        <v>0</v>
      </c>
      <c r="U69" s="223">
        <f t="shared" si="169"/>
        <v>0</v>
      </c>
      <c r="V69" s="223">
        <f t="shared" si="169"/>
        <v>0</v>
      </c>
      <c r="W69" s="223">
        <f t="shared" si="169"/>
        <v>0</v>
      </c>
      <c r="X69" s="223">
        <f t="shared" si="169"/>
        <v>0</v>
      </c>
      <c r="Y69" s="223">
        <f t="shared" si="7"/>
        <v>0</v>
      </c>
      <c r="Z69" s="223">
        <f t="shared" si="169"/>
        <v>0</v>
      </c>
      <c r="AA69" s="223">
        <f t="shared" si="169"/>
        <v>0</v>
      </c>
      <c r="AB69" s="223">
        <f t="shared" si="169"/>
        <v>0</v>
      </c>
      <c r="AC69" s="223">
        <f t="shared" si="8"/>
        <v>0</v>
      </c>
      <c r="AD69" s="223">
        <f t="shared" si="169"/>
        <v>0</v>
      </c>
      <c r="AE69" s="223">
        <f t="shared" si="169"/>
        <v>0</v>
      </c>
      <c r="AF69" s="223">
        <f t="shared" si="169"/>
        <v>0</v>
      </c>
      <c r="AG69" s="223">
        <f t="shared" si="9"/>
        <v>0</v>
      </c>
      <c r="AH69" s="223">
        <f t="shared" si="169"/>
        <v>0</v>
      </c>
      <c r="AI69" s="223">
        <f t="shared" si="169"/>
        <v>0</v>
      </c>
      <c r="AJ69" s="223">
        <f t="shared" si="169"/>
        <v>0</v>
      </c>
      <c r="AK69" s="223">
        <f t="shared" si="10"/>
        <v>0</v>
      </c>
      <c r="AL69" s="223">
        <f t="shared" si="11"/>
        <v>0</v>
      </c>
    </row>
    <row r="70" spans="2:38" x14ac:dyDescent="0.25">
      <c r="B70" s="212" t="s">
        <v>355</v>
      </c>
      <c r="C70" s="213" t="s">
        <v>237</v>
      </c>
      <c r="D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4">
        <f t="shared" ref="F70:F75" si="170">D70+E70</f>
        <v>0</v>
      </c>
      <c r="G70" s="214"/>
      <c r="H70" s="214">
        <f t="shared" ref="H70:H75" si="171">F70-G70</f>
        <v>0</v>
      </c>
      <c r="I70" s="214"/>
      <c r="J70" s="214">
        <f t="shared" ref="J70:J75" si="172">F70-I70</f>
        <v>0</v>
      </c>
      <c r="K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4">
        <f t="shared" ref="Y70:Y75" si="173">V70+W70+X70</f>
        <v>0</v>
      </c>
      <c r="Z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4">
        <f t="shared" ref="AC70:AC75" si="174">Z70+AA70+AB70</f>
        <v>0</v>
      </c>
      <c r="AD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4">
        <f t="shared" ref="AG70:AG75" si="175">AD70+AE70+AF70</f>
        <v>0</v>
      </c>
      <c r="AH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4">
        <f t="shared" ref="AK70:AK75" si="176">AH70+AI70+AJ70</f>
        <v>0</v>
      </c>
      <c r="AL70" s="214">
        <f t="shared" ref="AL70:AL75" si="177">Y70+AC70+AG70+AK70</f>
        <v>0</v>
      </c>
    </row>
    <row r="71" spans="2:38" x14ac:dyDescent="0.25">
      <c r="B71" s="212" t="s">
        <v>873</v>
      </c>
      <c r="C71" s="213" t="s">
        <v>874</v>
      </c>
      <c r="D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4">
        <f t="shared" si="170"/>
        <v>0</v>
      </c>
      <c r="G71" s="214"/>
      <c r="H71" s="214">
        <f t="shared" si="171"/>
        <v>0</v>
      </c>
      <c r="I71" s="214"/>
      <c r="J71" s="214">
        <f t="shared" si="172"/>
        <v>0</v>
      </c>
      <c r="K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4">
        <f t="shared" si="173"/>
        <v>0</v>
      </c>
      <c r="Z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4">
        <f t="shared" si="174"/>
        <v>0</v>
      </c>
      <c r="AD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4">
        <f t="shared" si="175"/>
        <v>0</v>
      </c>
      <c r="AH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4">
        <f t="shared" si="176"/>
        <v>0</v>
      </c>
      <c r="AL71" s="214">
        <f t="shared" si="177"/>
        <v>0</v>
      </c>
    </row>
    <row r="72" spans="2:38" x14ac:dyDescent="0.25">
      <c r="B72" s="212" t="s">
        <v>356</v>
      </c>
      <c r="C72" s="213" t="s">
        <v>238</v>
      </c>
      <c r="D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4">
        <f t="shared" ref="F72:F73" si="178">D72+E72</f>
        <v>0</v>
      </c>
      <c r="G72" s="214"/>
      <c r="H72" s="214">
        <f t="shared" ref="H72:H73" si="179">F72-G72</f>
        <v>0</v>
      </c>
      <c r="I72" s="214"/>
      <c r="J72" s="214">
        <f t="shared" ref="J72:J73" si="180">F72-I72</f>
        <v>0</v>
      </c>
      <c r="K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4">
        <f t="shared" ref="Y72:Y73" si="181">V72+W72+X72</f>
        <v>0</v>
      </c>
      <c r="Z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4">
        <f t="shared" ref="AC72:AC73" si="182">Z72+AA72+AB72</f>
        <v>0</v>
      </c>
      <c r="AD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4">
        <f t="shared" ref="AG72:AG73" si="183">AD72+AE72+AF72</f>
        <v>0</v>
      </c>
      <c r="AH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4">
        <f t="shared" ref="AK72:AK73" si="184">AH72+AI72+AJ72</f>
        <v>0</v>
      </c>
      <c r="AL72" s="214">
        <f t="shared" ref="AL72:AL73" si="185">Y72+AC72+AG72+AK72</f>
        <v>0</v>
      </c>
    </row>
    <row r="73" spans="2:38" x14ac:dyDescent="0.25">
      <c r="B73" s="212" t="s">
        <v>875</v>
      </c>
      <c r="C73" s="213" t="s">
        <v>876</v>
      </c>
      <c r="D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4">
        <f t="shared" si="178"/>
        <v>0</v>
      </c>
      <c r="G73" s="214"/>
      <c r="H73" s="214">
        <f t="shared" si="179"/>
        <v>0</v>
      </c>
      <c r="I73" s="214"/>
      <c r="J73" s="214">
        <f t="shared" si="180"/>
        <v>0</v>
      </c>
      <c r="K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4">
        <f t="shared" si="181"/>
        <v>0</v>
      </c>
      <c r="Z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4">
        <f t="shared" si="182"/>
        <v>0</v>
      </c>
      <c r="AD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4">
        <f t="shared" si="183"/>
        <v>0</v>
      </c>
      <c r="AH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4">
        <f t="shared" si="184"/>
        <v>0</v>
      </c>
      <c r="AL73" s="214">
        <f t="shared" si="185"/>
        <v>0</v>
      </c>
    </row>
    <row r="74" spans="2:38" x14ac:dyDescent="0.25">
      <c r="B74" s="212" t="s">
        <v>877</v>
      </c>
      <c r="C74" s="213" t="s">
        <v>878</v>
      </c>
      <c r="D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4">
        <f t="shared" ref="F74" si="186">D74+E74</f>
        <v>0</v>
      </c>
      <c r="G74" s="214"/>
      <c r="H74" s="214">
        <f t="shared" ref="H74" si="187">F74-G74</f>
        <v>0</v>
      </c>
      <c r="I74" s="214"/>
      <c r="J74" s="214">
        <f t="shared" ref="J74" si="188">F74-I74</f>
        <v>0</v>
      </c>
      <c r="K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4">
        <f t="shared" ref="Y74" si="189">V74+W74+X74</f>
        <v>0</v>
      </c>
      <c r="Z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4">
        <f t="shared" ref="AC74" si="190">Z74+AA74+AB74</f>
        <v>0</v>
      </c>
      <c r="AD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4">
        <f t="shared" ref="AG74" si="191">AD74+AE74+AF74</f>
        <v>0</v>
      </c>
      <c r="AH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4">
        <f t="shared" ref="AK74" si="192">AH74+AI74+AJ74</f>
        <v>0</v>
      </c>
      <c r="AL74" s="214">
        <f t="shared" ref="AL74" si="193">Y74+AC74+AG74+AK74</f>
        <v>0</v>
      </c>
    </row>
    <row r="75" spans="2:38" x14ac:dyDescent="0.25">
      <c r="B75" s="212" t="s">
        <v>879</v>
      </c>
      <c r="C75" s="213" t="s">
        <v>880</v>
      </c>
      <c r="D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4">
        <f t="shared" si="170"/>
        <v>0</v>
      </c>
      <c r="G75" s="214"/>
      <c r="H75" s="214">
        <f t="shared" si="171"/>
        <v>0</v>
      </c>
      <c r="I75" s="214"/>
      <c r="J75" s="214">
        <f t="shared" si="172"/>
        <v>0</v>
      </c>
      <c r="K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4">
        <f t="shared" si="173"/>
        <v>0</v>
      </c>
      <c r="Z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4">
        <f t="shared" si="174"/>
        <v>0</v>
      </c>
      <c r="AD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4">
        <f t="shared" si="175"/>
        <v>0</v>
      </c>
      <c r="AH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4">
        <f t="shared" si="176"/>
        <v>0</v>
      </c>
      <c r="AL75" s="214">
        <f t="shared" si="177"/>
        <v>0</v>
      </c>
    </row>
    <row r="76" spans="2:38" x14ac:dyDescent="0.25">
      <c r="B76" s="221" t="s">
        <v>357</v>
      </c>
      <c r="C76" s="222" t="s">
        <v>239</v>
      </c>
      <c r="D76" s="223">
        <f>SUM(D77:D85)</f>
        <v>0</v>
      </c>
      <c r="E76" s="223">
        <f>SUM(E77:E85)</f>
        <v>0</v>
      </c>
      <c r="F76" s="223">
        <f t="shared" si="0"/>
        <v>0</v>
      </c>
      <c r="G76" s="223">
        <f>SUM(G77:G85)</f>
        <v>0</v>
      </c>
      <c r="H76" s="223">
        <f t="shared" si="4"/>
        <v>0</v>
      </c>
      <c r="I76" s="223">
        <f>SUM(I77:I85)</f>
        <v>0</v>
      </c>
      <c r="J76" s="223">
        <f t="shared" si="5"/>
        <v>0</v>
      </c>
      <c r="K76" s="223">
        <f t="shared" ref="K76:X76" si="194">SUM(K77:K85)</f>
        <v>0</v>
      </c>
      <c r="L76" s="223">
        <f t="shared" si="194"/>
        <v>0</v>
      </c>
      <c r="M76" s="223">
        <f t="shared" si="194"/>
        <v>0</v>
      </c>
      <c r="N76" s="223">
        <f t="shared" si="194"/>
        <v>0</v>
      </c>
      <c r="O76" s="223">
        <f t="shared" si="194"/>
        <v>0</v>
      </c>
      <c r="P76" s="223">
        <f t="shared" si="194"/>
        <v>0</v>
      </c>
      <c r="Q76" s="223">
        <f t="shared" si="194"/>
        <v>0</v>
      </c>
      <c r="R76" s="223">
        <f t="shared" si="194"/>
        <v>0</v>
      </c>
      <c r="S76" s="223">
        <f t="shared" si="194"/>
        <v>0</v>
      </c>
      <c r="T76" s="223">
        <f t="shared" si="194"/>
        <v>0</v>
      </c>
      <c r="U76" s="223">
        <f t="shared" si="194"/>
        <v>0</v>
      </c>
      <c r="V76" s="223">
        <f t="shared" si="194"/>
        <v>0</v>
      </c>
      <c r="W76" s="223">
        <f t="shared" si="194"/>
        <v>0</v>
      </c>
      <c r="X76" s="223">
        <f t="shared" si="194"/>
        <v>0</v>
      </c>
      <c r="Y76" s="223">
        <f t="shared" si="7"/>
        <v>0</v>
      </c>
      <c r="Z76" s="223">
        <f>SUM(Z77:Z85)</f>
        <v>0</v>
      </c>
      <c r="AA76" s="223">
        <f>SUM(AA77:AA85)</f>
        <v>0</v>
      </c>
      <c r="AB76" s="223">
        <f>SUM(AB77:AB85)</f>
        <v>0</v>
      </c>
      <c r="AC76" s="223">
        <f t="shared" si="8"/>
        <v>0</v>
      </c>
      <c r="AD76" s="223">
        <f>SUM(AD77:AD85)</f>
        <v>0</v>
      </c>
      <c r="AE76" s="223">
        <f>SUM(AE77:AE85)</f>
        <v>0</v>
      </c>
      <c r="AF76" s="223">
        <f>SUM(AF77:AF85)</f>
        <v>0</v>
      </c>
      <c r="AG76" s="223">
        <f t="shared" si="9"/>
        <v>0</v>
      </c>
      <c r="AH76" s="223">
        <f>SUM(AH77:AH85)</f>
        <v>0</v>
      </c>
      <c r="AI76" s="223">
        <f>SUM(AI77:AI85)</f>
        <v>0</v>
      </c>
      <c r="AJ76" s="223">
        <f>SUM(AJ77:AJ85)</f>
        <v>0</v>
      </c>
      <c r="AK76" s="223">
        <f t="shared" si="10"/>
        <v>0</v>
      </c>
      <c r="AL76" s="223">
        <f t="shared" si="11"/>
        <v>0</v>
      </c>
    </row>
    <row r="77" spans="2:38" x14ac:dyDescent="0.25">
      <c r="B77" s="212" t="s">
        <v>885</v>
      </c>
      <c r="C77" s="213" t="s">
        <v>886</v>
      </c>
      <c r="D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4">
        <f>D77+E77</f>
        <v>0</v>
      </c>
      <c r="G77" s="214"/>
      <c r="H77" s="214">
        <f>F77-G77</f>
        <v>0</v>
      </c>
      <c r="I77" s="214"/>
      <c r="J77" s="214">
        <f>F77-I77</f>
        <v>0</v>
      </c>
      <c r="K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4">
        <f>V77+W77+X77</f>
        <v>0</v>
      </c>
      <c r="Z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4">
        <f>Z77+AA77+AB77</f>
        <v>0</v>
      </c>
      <c r="AD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4">
        <f>AD77+AE77+AF77</f>
        <v>0</v>
      </c>
      <c r="AH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4">
        <f>AH77+AI77+AJ77</f>
        <v>0</v>
      </c>
      <c r="AL77" s="214">
        <f>Y77+AC77+AG77+AK77</f>
        <v>0</v>
      </c>
    </row>
    <row r="78" spans="2:38" x14ac:dyDescent="0.25">
      <c r="B78" s="212" t="s">
        <v>887</v>
      </c>
      <c r="C78" s="213" t="s">
        <v>888</v>
      </c>
      <c r="D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4">
        <f t="shared" ref="F78" si="195">D78+E78</f>
        <v>0</v>
      </c>
      <c r="G78" s="214"/>
      <c r="H78" s="214">
        <f t="shared" ref="H78" si="196">F78-G78</f>
        <v>0</v>
      </c>
      <c r="I78" s="214"/>
      <c r="J78" s="214">
        <f t="shared" ref="J78" si="197">F78-I78</f>
        <v>0</v>
      </c>
      <c r="K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4">
        <f t="shared" ref="Y78" si="198">V78+W78+X78</f>
        <v>0</v>
      </c>
      <c r="Z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4">
        <f t="shared" ref="AC78" si="199">Z78+AA78+AB78</f>
        <v>0</v>
      </c>
      <c r="AD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4">
        <f t="shared" ref="AG78" si="200">AD78+AE78+AF78</f>
        <v>0</v>
      </c>
      <c r="AH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4">
        <f t="shared" ref="AK78" si="201">AH78+AI78+AJ78</f>
        <v>0</v>
      </c>
      <c r="AL78" s="214">
        <f t="shared" ref="AL78" si="202">Y78+AC78+AG78+AK78</f>
        <v>0</v>
      </c>
    </row>
    <row r="79" spans="2:38" x14ac:dyDescent="0.25">
      <c r="B79" s="212" t="s">
        <v>358</v>
      </c>
      <c r="C79" s="213" t="s">
        <v>240</v>
      </c>
      <c r="D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4">
        <f t="shared" ref="F79" si="203">D79+E79</f>
        <v>0</v>
      </c>
      <c r="G79" s="214"/>
      <c r="H79" s="214">
        <f t="shared" ref="H79" si="204">F79-G79</f>
        <v>0</v>
      </c>
      <c r="I79" s="214"/>
      <c r="J79" s="214">
        <f t="shared" ref="J79" si="205">F79-I79</f>
        <v>0</v>
      </c>
      <c r="K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4">
        <f t="shared" ref="Y79" si="206">V79+W79+X79</f>
        <v>0</v>
      </c>
      <c r="Z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4">
        <f t="shared" ref="AC79" si="207">Z79+AA79+AB79</f>
        <v>0</v>
      </c>
      <c r="AD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4">
        <f t="shared" ref="AG79" si="208">AD79+AE79+AF79</f>
        <v>0</v>
      </c>
      <c r="AH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4">
        <f t="shared" ref="AK79" si="209">AH79+AI79+AJ79</f>
        <v>0</v>
      </c>
      <c r="AL79" s="214">
        <f t="shared" ref="AL79" si="210">Y79+AC79+AG79+AK79</f>
        <v>0</v>
      </c>
    </row>
    <row r="80" spans="2:38" x14ac:dyDescent="0.25">
      <c r="B80" s="212" t="s">
        <v>881</v>
      </c>
      <c r="C80" s="213" t="s">
        <v>882</v>
      </c>
      <c r="D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4">
        <f t="shared" ref="F80:F85" si="211">D80+E80</f>
        <v>0</v>
      </c>
      <c r="G80" s="214"/>
      <c r="H80" s="214">
        <f t="shared" ref="H80:H85" si="212">F80-G80</f>
        <v>0</v>
      </c>
      <c r="I80" s="214"/>
      <c r="J80" s="214">
        <f t="shared" ref="J80:J85" si="213">F80-I80</f>
        <v>0</v>
      </c>
      <c r="K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4">
        <f t="shared" ref="Y80:Y85" si="214">V80+W80+X80</f>
        <v>0</v>
      </c>
      <c r="Z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4">
        <f t="shared" ref="AC80:AC85" si="215">Z80+AA80+AB80</f>
        <v>0</v>
      </c>
      <c r="AD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4">
        <f t="shared" ref="AG80:AG85" si="216">AD80+AE80+AF80</f>
        <v>0</v>
      </c>
      <c r="AH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4">
        <f t="shared" ref="AK80:AK85" si="217">AH80+AI80+AJ80</f>
        <v>0</v>
      </c>
      <c r="AL80" s="214">
        <f t="shared" ref="AL80:AL85" si="218">Y80+AC80+AG80+AK80</f>
        <v>0</v>
      </c>
    </row>
    <row r="81" spans="2:38" x14ac:dyDescent="0.25">
      <c r="B81" s="212" t="s">
        <v>883</v>
      </c>
      <c r="C81" s="213" t="s">
        <v>884</v>
      </c>
      <c r="D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4">
        <f t="shared" ref="F81:F82" si="219">D81+E81</f>
        <v>0</v>
      </c>
      <c r="G81" s="214"/>
      <c r="H81" s="214">
        <f t="shared" ref="H81:H82" si="220">F81-G81</f>
        <v>0</v>
      </c>
      <c r="I81" s="214"/>
      <c r="J81" s="214">
        <f t="shared" ref="J81:J82" si="221">F81-I81</f>
        <v>0</v>
      </c>
      <c r="K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4">
        <f t="shared" ref="Y81:Y82" si="222">V81+W81+X81</f>
        <v>0</v>
      </c>
      <c r="Z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4">
        <f t="shared" ref="AC81:AC82" si="223">Z81+AA81+AB81</f>
        <v>0</v>
      </c>
      <c r="AD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4">
        <f t="shared" ref="AG81:AG82" si="224">AD81+AE81+AF81</f>
        <v>0</v>
      </c>
      <c r="AH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4">
        <f t="shared" ref="AK81:AK82" si="225">AH81+AI81+AJ81</f>
        <v>0</v>
      </c>
      <c r="AL81" s="214">
        <f t="shared" ref="AL81:AL82" si="226">Y81+AC81+AG81+AK81</f>
        <v>0</v>
      </c>
    </row>
    <row r="82" spans="2:38" x14ac:dyDescent="0.25">
      <c r="B82" s="212" t="s">
        <v>359</v>
      </c>
      <c r="C82" s="213" t="s">
        <v>241</v>
      </c>
      <c r="D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4">
        <f t="shared" si="219"/>
        <v>0</v>
      </c>
      <c r="G82" s="214"/>
      <c r="H82" s="214">
        <f t="shared" si="220"/>
        <v>0</v>
      </c>
      <c r="I82" s="214"/>
      <c r="J82" s="214">
        <f t="shared" si="221"/>
        <v>0</v>
      </c>
      <c r="K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4">
        <f t="shared" si="222"/>
        <v>0</v>
      </c>
      <c r="Z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4">
        <f t="shared" si="223"/>
        <v>0</v>
      </c>
      <c r="AD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4">
        <f t="shared" si="224"/>
        <v>0</v>
      </c>
      <c r="AH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4">
        <f t="shared" si="225"/>
        <v>0</v>
      </c>
      <c r="AL82" s="214">
        <f t="shared" si="226"/>
        <v>0</v>
      </c>
    </row>
    <row r="83" spans="2:38" x14ac:dyDescent="0.25">
      <c r="B83" s="212" t="s">
        <v>889</v>
      </c>
      <c r="C83" s="213" t="s">
        <v>886</v>
      </c>
      <c r="D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4">
        <f>D83+E83</f>
        <v>0</v>
      </c>
      <c r="G83" s="214"/>
      <c r="H83" s="214">
        <f>F83-G83</f>
        <v>0</v>
      </c>
      <c r="I83" s="214"/>
      <c r="J83" s="214">
        <f>F83-I83</f>
        <v>0</v>
      </c>
      <c r="K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4">
        <f>V83+W83+X83</f>
        <v>0</v>
      </c>
      <c r="Z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4">
        <f>Z83+AA83+AB83</f>
        <v>0</v>
      </c>
      <c r="AD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4">
        <f>AD83+AE83+AF83</f>
        <v>0</v>
      </c>
      <c r="AH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4">
        <f>AH83+AI83+AJ83</f>
        <v>0</v>
      </c>
      <c r="AL83" s="214">
        <f>Y83+AC83+AG83+AK83</f>
        <v>0</v>
      </c>
    </row>
    <row r="84" spans="2:38" x14ac:dyDescent="0.25">
      <c r="B84" s="212" t="s">
        <v>360</v>
      </c>
      <c r="C84" s="213" t="s">
        <v>242</v>
      </c>
      <c r="D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4">
        <f t="shared" ref="F84" si="227">D84+E84</f>
        <v>0</v>
      </c>
      <c r="G84" s="214"/>
      <c r="H84" s="214">
        <f t="shared" ref="H84" si="228">F84-G84</f>
        <v>0</v>
      </c>
      <c r="I84" s="214"/>
      <c r="J84" s="214">
        <f t="shared" ref="J84" si="229">F84-I84</f>
        <v>0</v>
      </c>
      <c r="K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4">
        <f t="shared" ref="Y84" si="230">V84+W84+X84</f>
        <v>0</v>
      </c>
      <c r="Z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4">
        <f t="shared" ref="AC84" si="231">Z84+AA84+AB84</f>
        <v>0</v>
      </c>
      <c r="AD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4">
        <f t="shared" ref="AG84" si="232">AD84+AE84+AF84</f>
        <v>0</v>
      </c>
      <c r="AH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4">
        <f t="shared" ref="AK84" si="233">AH84+AI84+AJ84</f>
        <v>0</v>
      </c>
      <c r="AL84" s="214">
        <f t="shared" ref="AL84" si="234">Y84+AC84+AG84+AK84</f>
        <v>0</v>
      </c>
    </row>
    <row r="85" spans="2:38" x14ac:dyDescent="0.25">
      <c r="B85" s="212" t="s">
        <v>890</v>
      </c>
      <c r="C85" s="213" t="s">
        <v>888</v>
      </c>
      <c r="D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4">
        <f t="shared" si="211"/>
        <v>0</v>
      </c>
      <c r="G85" s="214"/>
      <c r="H85" s="214">
        <f t="shared" si="212"/>
        <v>0</v>
      </c>
      <c r="I85" s="214"/>
      <c r="J85" s="214">
        <f t="shared" si="213"/>
        <v>0</v>
      </c>
      <c r="K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4">
        <f t="shared" si="214"/>
        <v>0</v>
      </c>
      <c r="Z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4">
        <f t="shared" si="215"/>
        <v>0</v>
      </c>
      <c r="AD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4">
        <f t="shared" si="216"/>
        <v>0</v>
      </c>
      <c r="AH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4">
        <f t="shared" si="217"/>
        <v>0</v>
      </c>
      <c r="AL85" s="214">
        <f t="shared" si="218"/>
        <v>0</v>
      </c>
    </row>
    <row r="86" spans="2:38" x14ac:dyDescent="0.25">
      <c r="B86" s="209" t="s">
        <v>339</v>
      </c>
      <c r="C86" s="210" t="s">
        <v>220</v>
      </c>
      <c r="D86" s="211">
        <f>D87</f>
        <v>0</v>
      </c>
      <c r="E86" s="211">
        <f>E87</f>
        <v>0</v>
      </c>
      <c r="F86" s="211">
        <f t="shared" si="0"/>
        <v>0</v>
      </c>
      <c r="G86" s="211">
        <f t="shared" ref="G86:I86" si="235">G87</f>
        <v>0</v>
      </c>
      <c r="H86" s="211">
        <f t="shared" si="4"/>
        <v>0</v>
      </c>
      <c r="I86" s="211">
        <f t="shared" si="235"/>
        <v>0</v>
      </c>
      <c r="J86" s="211">
        <f t="shared" si="5"/>
        <v>0</v>
      </c>
      <c r="K86" s="211">
        <f t="shared" ref="K86:AJ86" si="236">K87</f>
        <v>0</v>
      </c>
      <c r="L86" s="211">
        <f t="shared" si="236"/>
        <v>0</v>
      </c>
      <c r="M86" s="211">
        <f t="shared" si="236"/>
        <v>0</v>
      </c>
      <c r="N86" s="211">
        <f t="shared" si="236"/>
        <v>0</v>
      </c>
      <c r="O86" s="211">
        <f t="shared" si="236"/>
        <v>0</v>
      </c>
      <c r="P86" s="211">
        <f t="shared" si="236"/>
        <v>0</v>
      </c>
      <c r="Q86" s="211">
        <f t="shared" si="236"/>
        <v>0</v>
      </c>
      <c r="R86" s="211">
        <f t="shared" si="236"/>
        <v>0</v>
      </c>
      <c r="S86" s="211">
        <f t="shared" si="236"/>
        <v>0</v>
      </c>
      <c r="T86" s="211">
        <f t="shared" si="236"/>
        <v>0</v>
      </c>
      <c r="U86" s="211">
        <f t="shared" si="236"/>
        <v>0</v>
      </c>
      <c r="V86" s="211">
        <f t="shared" si="236"/>
        <v>0</v>
      </c>
      <c r="W86" s="211">
        <f t="shared" si="236"/>
        <v>0</v>
      </c>
      <c r="X86" s="211">
        <f t="shared" si="236"/>
        <v>0</v>
      </c>
      <c r="Y86" s="211">
        <f t="shared" si="7"/>
        <v>0</v>
      </c>
      <c r="Z86" s="211">
        <f t="shared" si="236"/>
        <v>0</v>
      </c>
      <c r="AA86" s="211">
        <f t="shared" si="236"/>
        <v>0</v>
      </c>
      <c r="AB86" s="211">
        <f t="shared" si="236"/>
        <v>0</v>
      </c>
      <c r="AC86" s="211">
        <f t="shared" si="8"/>
        <v>0</v>
      </c>
      <c r="AD86" s="211">
        <f t="shared" si="236"/>
        <v>0</v>
      </c>
      <c r="AE86" s="211">
        <f t="shared" si="236"/>
        <v>0</v>
      </c>
      <c r="AF86" s="211">
        <f t="shared" si="236"/>
        <v>0</v>
      </c>
      <c r="AG86" s="211">
        <f t="shared" si="9"/>
        <v>0</v>
      </c>
      <c r="AH86" s="211">
        <f t="shared" si="236"/>
        <v>0</v>
      </c>
      <c r="AI86" s="211">
        <f t="shared" si="236"/>
        <v>0</v>
      </c>
      <c r="AJ86" s="211">
        <f t="shared" si="236"/>
        <v>0</v>
      </c>
      <c r="AK86" s="211">
        <f t="shared" si="10"/>
        <v>0</v>
      </c>
      <c r="AL86" s="211">
        <f t="shared" si="11"/>
        <v>0</v>
      </c>
    </row>
    <row r="87" spans="2:38" x14ac:dyDescent="0.25">
      <c r="B87" s="221" t="s">
        <v>345</v>
      </c>
      <c r="C87" s="222" t="s">
        <v>226</v>
      </c>
      <c r="D87" s="223">
        <f>SUM(D88:D96)</f>
        <v>0</v>
      </c>
      <c r="E87" s="223">
        <f>SUM(E88:E96)</f>
        <v>0</v>
      </c>
      <c r="F87" s="223">
        <f t="shared" si="0"/>
        <v>0</v>
      </c>
      <c r="G87" s="223">
        <f t="shared" ref="G87:I87" si="237">SUM(G88:G96)</f>
        <v>0</v>
      </c>
      <c r="H87" s="223">
        <f t="shared" si="4"/>
        <v>0</v>
      </c>
      <c r="I87" s="223">
        <f t="shared" si="237"/>
        <v>0</v>
      </c>
      <c r="J87" s="223">
        <f t="shared" si="5"/>
        <v>0</v>
      </c>
      <c r="K87" s="223">
        <f t="shared" ref="K87:AJ87" si="238">SUM(K88:K96)</f>
        <v>0</v>
      </c>
      <c r="L87" s="223">
        <f t="shared" si="238"/>
        <v>0</v>
      </c>
      <c r="M87" s="223">
        <f t="shared" si="238"/>
        <v>0</v>
      </c>
      <c r="N87" s="223">
        <f t="shared" si="238"/>
        <v>0</v>
      </c>
      <c r="O87" s="223">
        <f t="shared" si="238"/>
        <v>0</v>
      </c>
      <c r="P87" s="223">
        <f t="shared" si="238"/>
        <v>0</v>
      </c>
      <c r="Q87" s="223">
        <f t="shared" si="238"/>
        <v>0</v>
      </c>
      <c r="R87" s="223">
        <f t="shared" si="238"/>
        <v>0</v>
      </c>
      <c r="S87" s="223">
        <f t="shared" si="238"/>
        <v>0</v>
      </c>
      <c r="T87" s="223">
        <f t="shared" si="238"/>
        <v>0</v>
      </c>
      <c r="U87" s="223">
        <f t="shared" si="238"/>
        <v>0</v>
      </c>
      <c r="V87" s="223">
        <f t="shared" si="238"/>
        <v>0</v>
      </c>
      <c r="W87" s="223">
        <f t="shared" si="238"/>
        <v>0</v>
      </c>
      <c r="X87" s="223">
        <f t="shared" si="238"/>
        <v>0</v>
      </c>
      <c r="Y87" s="223">
        <f t="shared" si="7"/>
        <v>0</v>
      </c>
      <c r="Z87" s="223">
        <f t="shared" si="238"/>
        <v>0</v>
      </c>
      <c r="AA87" s="223">
        <f t="shared" si="238"/>
        <v>0</v>
      </c>
      <c r="AB87" s="223">
        <f t="shared" si="238"/>
        <v>0</v>
      </c>
      <c r="AC87" s="223">
        <f t="shared" si="8"/>
        <v>0</v>
      </c>
      <c r="AD87" s="223">
        <f t="shared" si="238"/>
        <v>0</v>
      </c>
      <c r="AE87" s="223">
        <f t="shared" si="238"/>
        <v>0</v>
      </c>
      <c r="AF87" s="223">
        <f t="shared" si="238"/>
        <v>0</v>
      </c>
      <c r="AG87" s="223">
        <f t="shared" si="9"/>
        <v>0</v>
      </c>
      <c r="AH87" s="223">
        <f t="shared" si="238"/>
        <v>0</v>
      </c>
      <c r="AI87" s="223">
        <f t="shared" si="238"/>
        <v>0</v>
      </c>
      <c r="AJ87" s="223">
        <f t="shared" si="238"/>
        <v>0</v>
      </c>
      <c r="AK87" s="223">
        <f t="shared" si="10"/>
        <v>0</v>
      </c>
      <c r="AL87" s="223">
        <f t="shared" si="11"/>
        <v>0</v>
      </c>
    </row>
    <row r="88" spans="2:38" x14ac:dyDescent="0.25">
      <c r="B88" s="212" t="s">
        <v>361</v>
      </c>
      <c r="C88" s="213" t="s">
        <v>243</v>
      </c>
      <c r="D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4">
        <f t="shared" ref="F88:F96" si="239">D88+E88</f>
        <v>0</v>
      </c>
      <c r="G88" s="214"/>
      <c r="H88" s="214">
        <f t="shared" ref="H88:H96" si="240">F88-G88</f>
        <v>0</v>
      </c>
      <c r="I88" s="214"/>
      <c r="J88" s="214">
        <f t="shared" ref="J88:J96" si="241">F88-I88</f>
        <v>0</v>
      </c>
      <c r="K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4">
        <f t="shared" ref="Y88:Y96" si="242">V88+W88+X88</f>
        <v>0</v>
      </c>
      <c r="Z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4">
        <f t="shared" ref="AC88:AC96" si="243">Z88+AA88+AB88</f>
        <v>0</v>
      </c>
      <c r="AD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4">
        <f t="shared" ref="AG88:AG96" si="244">AD88+AE88+AF88</f>
        <v>0</v>
      </c>
      <c r="AH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4">
        <f t="shared" ref="AK88:AK96" si="245">AH88+AI88+AJ88</f>
        <v>0</v>
      </c>
      <c r="AL88" s="214">
        <f t="shared" ref="AL88:AL96" si="246">Y88+AC88+AG88+AK88</f>
        <v>0</v>
      </c>
    </row>
    <row r="89" spans="2:38" x14ac:dyDescent="0.25">
      <c r="B89" s="212" t="s">
        <v>795</v>
      </c>
      <c r="C89" s="213" t="s">
        <v>796</v>
      </c>
      <c r="D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4">
        <f t="shared" ref="F89" si="247">D89+E89</f>
        <v>0</v>
      </c>
      <c r="G89" s="214"/>
      <c r="H89" s="214">
        <f t="shared" ref="H89" si="248">F89-G89</f>
        <v>0</v>
      </c>
      <c r="I89" s="214"/>
      <c r="J89" s="214">
        <f t="shared" ref="J89" si="249">F89-I89</f>
        <v>0</v>
      </c>
      <c r="K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4">
        <f t="shared" ref="Y89" si="250">V89+W89+X89</f>
        <v>0</v>
      </c>
      <c r="Z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4">
        <f t="shared" ref="AC89" si="251">Z89+AA89+AB89</f>
        <v>0</v>
      </c>
      <c r="AD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4">
        <f t="shared" ref="AG89" si="252">AD89+AE89+AF89</f>
        <v>0</v>
      </c>
      <c r="AH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4">
        <f t="shared" ref="AK89" si="253">AH89+AI89+AJ89</f>
        <v>0</v>
      </c>
      <c r="AL89" s="214">
        <f t="shared" ref="AL89" si="254">Y89+AC89+AG89+AK89</f>
        <v>0</v>
      </c>
    </row>
    <row r="90" spans="2:38" x14ac:dyDescent="0.25">
      <c r="B90" s="212" t="s">
        <v>797</v>
      </c>
      <c r="C90" s="213" t="s">
        <v>798</v>
      </c>
      <c r="D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4">
        <f t="shared" si="239"/>
        <v>0</v>
      </c>
      <c r="G90" s="214"/>
      <c r="H90" s="214">
        <f t="shared" si="240"/>
        <v>0</v>
      </c>
      <c r="I90" s="214"/>
      <c r="J90" s="214">
        <f t="shared" si="241"/>
        <v>0</v>
      </c>
      <c r="K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4">
        <f t="shared" si="242"/>
        <v>0</v>
      </c>
      <c r="Z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4">
        <f t="shared" si="243"/>
        <v>0</v>
      </c>
      <c r="AD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4">
        <f t="shared" si="244"/>
        <v>0</v>
      </c>
      <c r="AH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4">
        <f t="shared" si="245"/>
        <v>0</v>
      </c>
      <c r="AL90" s="214">
        <f t="shared" si="246"/>
        <v>0</v>
      </c>
    </row>
    <row r="91" spans="2:38" x14ac:dyDescent="0.25">
      <c r="B91" s="212" t="s">
        <v>799</v>
      </c>
      <c r="C91" s="213" t="s">
        <v>800</v>
      </c>
      <c r="D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4">
        <f t="shared" ref="F91:F95" si="255">D91+E91</f>
        <v>0</v>
      </c>
      <c r="G91" s="214"/>
      <c r="H91" s="214">
        <f t="shared" ref="H91:H95" si="256">F91-G91</f>
        <v>0</v>
      </c>
      <c r="I91" s="214"/>
      <c r="J91" s="214">
        <f t="shared" ref="J91:J95" si="257">F91-I91</f>
        <v>0</v>
      </c>
      <c r="K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4">
        <f t="shared" ref="Y91:Y95" si="258">V91+W91+X91</f>
        <v>0</v>
      </c>
      <c r="Z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4">
        <f t="shared" ref="AC91:AC95" si="259">Z91+AA91+AB91</f>
        <v>0</v>
      </c>
      <c r="AD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4">
        <f t="shared" ref="AG91:AG95" si="260">AD91+AE91+AF91</f>
        <v>0</v>
      </c>
      <c r="AH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4">
        <f t="shared" ref="AK91:AK95" si="261">AH91+AI91+AJ91</f>
        <v>0</v>
      </c>
      <c r="AL91" s="214">
        <f t="shared" ref="AL91:AL95" si="262">Y91+AC91+AG91+AK91</f>
        <v>0</v>
      </c>
    </row>
    <row r="92" spans="2:38" x14ac:dyDescent="0.25">
      <c r="B92" s="212" t="s">
        <v>362</v>
      </c>
      <c r="C92" s="213" t="s">
        <v>244</v>
      </c>
      <c r="D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4">
        <f t="shared" ref="F92" si="263">D92+E92</f>
        <v>0</v>
      </c>
      <c r="G92" s="214"/>
      <c r="H92" s="214">
        <f t="shared" ref="H92" si="264">F92-G92</f>
        <v>0</v>
      </c>
      <c r="I92" s="214"/>
      <c r="J92" s="214">
        <f t="shared" ref="J92" si="265">F92-I92</f>
        <v>0</v>
      </c>
      <c r="K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4">
        <f t="shared" ref="Y92" si="266">V92+W92+X92</f>
        <v>0</v>
      </c>
      <c r="Z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4">
        <f t="shared" ref="AC92" si="267">Z92+AA92+AB92</f>
        <v>0</v>
      </c>
      <c r="AD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4">
        <f t="shared" ref="AG92" si="268">AD92+AE92+AF92</f>
        <v>0</v>
      </c>
      <c r="AH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4">
        <f t="shared" ref="AK92" si="269">AH92+AI92+AJ92</f>
        <v>0</v>
      </c>
      <c r="AL92" s="214">
        <f t="shared" ref="AL92" si="270">Y92+AC92+AG92+AK92</f>
        <v>0</v>
      </c>
    </row>
    <row r="93" spans="2:38" x14ac:dyDescent="0.25">
      <c r="B93" s="212" t="s">
        <v>801</v>
      </c>
      <c r="C93" s="213" t="s">
        <v>802</v>
      </c>
      <c r="D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4">
        <f t="shared" si="255"/>
        <v>0</v>
      </c>
      <c r="G93" s="214"/>
      <c r="H93" s="214">
        <f t="shared" si="256"/>
        <v>0</v>
      </c>
      <c r="I93" s="214"/>
      <c r="J93" s="214">
        <f t="shared" si="257"/>
        <v>0</v>
      </c>
      <c r="K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4">
        <f t="shared" si="258"/>
        <v>0</v>
      </c>
      <c r="Z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4">
        <f t="shared" si="259"/>
        <v>0</v>
      </c>
      <c r="AD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4">
        <f t="shared" si="260"/>
        <v>0</v>
      </c>
      <c r="AH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4">
        <f t="shared" si="261"/>
        <v>0</v>
      </c>
      <c r="AL93" s="214">
        <f t="shared" si="262"/>
        <v>0</v>
      </c>
    </row>
    <row r="94" spans="2:38" x14ac:dyDescent="0.25">
      <c r="B94" s="212" t="s">
        <v>803</v>
      </c>
      <c r="C94" s="213" t="s">
        <v>804</v>
      </c>
      <c r="D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4">
        <f t="shared" ref="F94" si="271">D94+E94</f>
        <v>0</v>
      </c>
      <c r="G94" s="214"/>
      <c r="H94" s="214">
        <f t="shared" ref="H94" si="272">F94-G94</f>
        <v>0</v>
      </c>
      <c r="I94" s="214"/>
      <c r="J94" s="214">
        <f t="shared" ref="J94" si="273">F94-I94</f>
        <v>0</v>
      </c>
      <c r="K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4">
        <f t="shared" ref="Y94" si="274">V94+W94+X94</f>
        <v>0</v>
      </c>
      <c r="Z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4">
        <f t="shared" ref="AC94" si="275">Z94+AA94+AB94</f>
        <v>0</v>
      </c>
      <c r="AD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4">
        <f t="shared" ref="AG94" si="276">AD94+AE94+AF94</f>
        <v>0</v>
      </c>
      <c r="AH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4">
        <f t="shared" ref="AK94" si="277">AH94+AI94+AJ94</f>
        <v>0</v>
      </c>
      <c r="AL94" s="214">
        <f t="shared" ref="AL94" si="278">Y94+AC94+AG94+AK94</f>
        <v>0</v>
      </c>
    </row>
    <row r="95" spans="2:38" x14ac:dyDescent="0.25">
      <c r="B95" s="212" t="s">
        <v>805</v>
      </c>
      <c r="C95" s="213" t="s">
        <v>806</v>
      </c>
      <c r="D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4">
        <f t="shared" si="255"/>
        <v>0</v>
      </c>
      <c r="G95" s="214"/>
      <c r="H95" s="214">
        <f t="shared" si="256"/>
        <v>0</v>
      </c>
      <c r="I95" s="214"/>
      <c r="J95" s="214">
        <f t="shared" si="257"/>
        <v>0</v>
      </c>
      <c r="K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4">
        <f t="shared" si="258"/>
        <v>0</v>
      </c>
      <c r="Z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4">
        <f t="shared" si="259"/>
        <v>0</v>
      </c>
      <c r="AD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4">
        <f t="shared" si="260"/>
        <v>0</v>
      </c>
      <c r="AH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4">
        <f t="shared" si="261"/>
        <v>0</v>
      </c>
      <c r="AL95" s="214">
        <f t="shared" si="262"/>
        <v>0</v>
      </c>
    </row>
    <row r="96" spans="2:38" x14ac:dyDescent="0.25">
      <c r="B96" s="212" t="s">
        <v>807</v>
      </c>
      <c r="C96" s="213" t="s">
        <v>808</v>
      </c>
      <c r="D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4">
        <f t="shared" si="239"/>
        <v>0</v>
      </c>
      <c r="G96" s="214"/>
      <c r="H96" s="214">
        <f t="shared" si="240"/>
        <v>0</v>
      </c>
      <c r="I96" s="214"/>
      <c r="J96" s="214">
        <f t="shared" si="241"/>
        <v>0</v>
      </c>
      <c r="K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4">
        <f t="shared" si="242"/>
        <v>0</v>
      </c>
      <c r="Z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4">
        <f t="shared" si="243"/>
        <v>0</v>
      </c>
      <c r="AD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4">
        <f t="shared" si="244"/>
        <v>0</v>
      </c>
      <c r="AH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4">
        <f t="shared" si="245"/>
        <v>0</v>
      </c>
      <c r="AL96" s="214">
        <f t="shared" si="246"/>
        <v>0</v>
      </c>
    </row>
    <row r="97" spans="2:38" x14ac:dyDescent="0.25">
      <c r="B97" s="209" t="s">
        <v>346</v>
      </c>
      <c r="C97" s="210" t="s">
        <v>228</v>
      </c>
      <c r="D97" s="211">
        <f>D98</f>
        <v>0</v>
      </c>
      <c r="E97" s="211">
        <f>E98</f>
        <v>0</v>
      </c>
      <c r="F97" s="211">
        <f t="shared" si="0"/>
        <v>0</v>
      </c>
      <c r="G97" s="211">
        <f t="shared" ref="G97:I97" si="279">G98</f>
        <v>0</v>
      </c>
      <c r="H97" s="211">
        <f t="shared" si="4"/>
        <v>0</v>
      </c>
      <c r="I97" s="211">
        <f t="shared" si="279"/>
        <v>0</v>
      </c>
      <c r="J97" s="211">
        <f t="shared" si="5"/>
        <v>0</v>
      </c>
      <c r="K97" s="211">
        <f t="shared" ref="K97:AJ97" si="280">K98</f>
        <v>0</v>
      </c>
      <c r="L97" s="211">
        <f t="shared" si="280"/>
        <v>0</v>
      </c>
      <c r="M97" s="211">
        <f t="shared" si="280"/>
        <v>0</v>
      </c>
      <c r="N97" s="211">
        <f t="shared" si="280"/>
        <v>0</v>
      </c>
      <c r="O97" s="211">
        <f t="shared" si="280"/>
        <v>0</v>
      </c>
      <c r="P97" s="211">
        <f t="shared" si="280"/>
        <v>0</v>
      </c>
      <c r="Q97" s="211">
        <f t="shared" si="280"/>
        <v>0</v>
      </c>
      <c r="R97" s="211">
        <f t="shared" si="280"/>
        <v>0</v>
      </c>
      <c r="S97" s="211">
        <f t="shared" si="280"/>
        <v>0</v>
      </c>
      <c r="T97" s="211">
        <f t="shared" si="280"/>
        <v>0</v>
      </c>
      <c r="U97" s="211">
        <f t="shared" si="280"/>
        <v>0</v>
      </c>
      <c r="V97" s="211">
        <f t="shared" si="280"/>
        <v>0</v>
      </c>
      <c r="W97" s="211">
        <f t="shared" si="280"/>
        <v>0</v>
      </c>
      <c r="X97" s="211">
        <f t="shared" si="280"/>
        <v>0</v>
      </c>
      <c r="Y97" s="211">
        <f t="shared" si="7"/>
        <v>0</v>
      </c>
      <c r="Z97" s="211">
        <f t="shared" si="280"/>
        <v>0</v>
      </c>
      <c r="AA97" s="211">
        <f t="shared" si="280"/>
        <v>0</v>
      </c>
      <c r="AB97" s="211">
        <f t="shared" si="280"/>
        <v>0</v>
      </c>
      <c r="AC97" s="211">
        <f t="shared" si="8"/>
        <v>0</v>
      </c>
      <c r="AD97" s="211">
        <f t="shared" si="280"/>
        <v>0</v>
      </c>
      <c r="AE97" s="211">
        <f t="shared" si="280"/>
        <v>0</v>
      </c>
      <c r="AF97" s="211">
        <f t="shared" si="280"/>
        <v>0</v>
      </c>
      <c r="AG97" s="211">
        <f t="shared" si="9"/>
        <v>0</v>
      </c>
      <c r="AH97" s="211">
        <f t="shared" si="280"/>
        <v>0</v>
      </c>
      <c r="AI97" s="211">
        <f t="shared" si="280"/>
        <v>0</v>
      </c>
      <c r="AJ97" s="211">
        <f t="shared" si="280"/>
        <v>0</v>
      </c>
      <c r="AK97" s="211">
        <f t="shared" si="10"/>
        <v>0</v>
      </c>
      <c r="AL97" s="211">
        <f t="shared" si="11"/>
        <v>0</v>
      </c>
    </row>
    <row r="98" spans="2:38" x14ac:dyDescent="0.25">
      <c r="B98" s="221" t="s">
        <v>350</v>
      </c>
      <c r="C98" s="222" t="s">
        <v>232</v>
      </c>
      <c r="D98" s="223">
        <f>SUM(D99:D109)</f>
        <v>0</v>
      </c>
      <c r="E98" s="223">
        <f>SUM(E99:E109)</f>
        <v>0</v>
      </c>
      <c r="F98" s="223">
        <f t="shared" si="0"/>
        <v>0</v>
      </c>
      <c r="G98" s="223">
        <f>G109</f>
        <v>0</v>
      </c>
      <c r="H98" s="223">
        <f t="shared" si="4"/>
        <v>0</v>
      </c>
      <c r="I98" s="223">
        <f>I109</f>
        <v>0</v>
      </c>
      <c r="J98" s="223">
        <f t="shared" si="5"/>
        <v>0</v>
      </c>
      <c r="K98" s="223">
        <f t="shared" ref="K98:X98" si="281">K109</f>
        <v>0</v>
      </c>
      <c r="L98" s="223">
        <f t="shared" si="281"/>
        <v>0</v>
      </c>
      <c r="M98" s="223">
        <f t="shared" si="281"/>
        <v>0</v>
      </c>
      <c r="N98" s="223">
        <f t="shared" si="281"/>
        <v>0</v>
      </c>
      <c r="O98" s="223">
        <f t="shared" si="281"/>
        <v>0</v>
      </c>
      <c r="P98" s="223">
        <f t="shared" si="281"/>
        <v>0</v>
      </c>
      <c r="Q98" s="223">
        <f t="shared" si="281"/>
        <v>0</v>
      </c>
      <c r="R98" s="223">
        <f t="shared" si="281"/>
        <v>0</v>
      </c>
      <c r="S98" s="223">
        <f t="shared" si="281"/>
        <v>0</v>
      </c>
      <c r="T98" s="223">
        <f t="shared" si="281"/>
        <v>0</v>
      </c>
      <c r="U98" s="223">
        <f t="shared" si="281"/>
        <v>0</v>
      </c>
      <c r="V98" s="223">
        <f t="shared" si="281"/>
        <v>0</v>
      </c>
      <c r="W98" s="223">
        <f t="shared" si="281"/>
        <v>0</v>
      </c>
      <c r="X98" s="223">
        <f t="shared" si="281"/>
        <v>0</v>
      </c>
      <c r="Y98" s="223">
        <f t="shared" si="7"/>
        <v>0</v>
      </c>
      <c r="Z98" s="223">
        <f>Z109</f>
        <v>0</v>
      </c>
      <c r="AA98" s="223">
        <f>AA109</f>
        <v>0</v>
      </c>
      <c r="AB98" s="223">
        <f>AB109</f>
        <v>0</v>
      </c>
      <c r="AC98" s="223">
        <f t="shared" si="8"/>
        <v>0</v>
      </c>
      <c r="AD98" s="223">
        <f>AD109</f>
        <v>0</v>
      </c>
      <c r="AE98" s="223">
        <f>AE109</f>
        <v>0</v>
      </c>
      <c r="AF98" s="223">
        <f>AF109</f>
        <v>0</v>
      </c>
      <c r="AG98" s="223">
        <f t="shared" si="9"/>
        <v>0</v>
      </c>
      <c r="AH98" s="223">
        <f>AH109</f>
        <v>0</v>
      </c>
      <c r="AI98" s="223">
        <f>AI109</f>
        <v>0</v>
      </c>
      <c r="AJ98" s="223">
        <f>AJ109</f>
        <v>0</v>
      </c>
      <c r="AK98" s="223">
        <f t="shared" si="10"/>
        <v>0</v>
      </c>
      <c r="AL98" s="223">
        <f t="shared" si="11"/>
        <v>0</v>
      </c>
    </row>
    <row r="99" spans="2:38" x14ac:dyDescent="0.25">
      <c r="B99" s="212" t="s">
        <v>363</v>
      </c>
      <c r="C99" s="213" t="s">
        <v>245</v>
      </c>
      <c r="D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4">
        <f t="shared" si="0"/>
        <v>0</v>
      </c>
      <c r="G99" s="214"/>
      <c r="H99" s="214">
        <f t="shared" si="4"/>
        <v>0</v>
      </c>
      <c r="I99" s="214"/>
      <c r="J99" s="214">
        <f t="shared" si="5"/>
        <v>0</v>
      </c>
      <c r="K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4">
        <f t="shared" si="7"/>
        <v>0</v>
      </c>
      <c r="Z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4">
        <f t="shared" si="8"/>
        <v>0</v>
      </c>
      <c r="AD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4">
        <f t="shared" si="9"/>
        <v>0</v>
      </c>
      <c r="AH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4">
        <f t="shared" si="10"/>
        <v>0</v>
      </c>
      <c r="AL99" s="214">
        <f t="shared" si="11"/>
        <v>0</v>
      </c>
    </row>
    <row r="100" spans="2:38" x14ac:dyDescent="0.25">
      <c r="B100" s="212" t="s">
        <v>847</v>
      </c>
      <c r="C100" s="213" t="s">
        <v>848</v>
      </c>
      <c r="D1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4">
        <f t="shared" si="0"/>
        <v>0</v>
      </c>
      <c r="G100" s="214"/>
      <c r="H100" s="214">
        <f t="shared" si="4"/>
        <v>0</v>
      </c>
      <c r="I100" s="214"/>
      <c r="J100" s="214">
        <f t="shared" si="5"/>
        <v>0</v>
      </c>
      <c r="K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4">
        <f t="shared" si="7"/>
        <v>0</v>
      </c>
      <c r="Z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4">
        <f t="shared" si="8"/>
        <v>0</v>
      </c>
      <c r="AD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4">
        <f t="shared" si="9"/>
        <v>0</v>
      </c>
      <c r="AH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4">
        <f t="shared" si="10"/>
        <v>0</v>
      </c>
      <c r="AL100" s="214">
        <f t="shared" si="11"/>
        <v>0</v>
      </c>
    </row>
    <row r="101" spans="2:38" x14ac:dyDescent="0.25">
      <c r="B101" s="212" t="s">
        <v>849</v>
      </c>
      <c r="C101" s="213" t="s">
        <v>850</v>
      </c>
      <c r="D1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4">
        <f t="shared" ref="F101:F104" si="282">D101+E101</f>
        <v>0</v>
      </c>
      <c r="G101" s="214"/>
      <c r="H101" s="214">
        <f t="shared" ref="H101:H104" si="283">F101-G101</f>
        <v>0</v>
      </c>
      <c r="I101" s="214"/>
      <c r="J101" s="214">
        <f t="shared" ref="J101:J104" si="284">F101-I101</f>
        <v>0</v>
      </c>
      <c r="K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4">
        <f t="shared" ref="Y101:Y104" si="285">V101+W101+X101</f>
        <v>0</v>
      </c>
      <c r="Z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4">
        <f t="shared" ref="AC101:AC104" si="286">Z101+AA101+AB101</f>
        <v>0</v>
      </c>
      <c r="AD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4">
        <f t="shared" ref="AG101:AG104" si="287">AD101+AE101+AF101</f>
        <v>0</v>
      </c>
      <c r="AH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4">
        <f t="shared" ref="AK101:AK104" si="288">AH101+AI101+AJ101</f>
        <v>0</v>
      </c>
      <c r="AL101" s="214">
        <f t="shared" ref="AL101:AL104" si="289">Y101+AC101+AG101+AK101</f>
        <v>0</v>
      </c>
    </row>
    <row r="102" spans="2:38" x14ac:dyDescent="0.25">
      <c r="B102" s="212" t="s">
        <v>851</v>
      </c>
      <c r="C102" s="213" t="s">
        <v>852</v>
      </c>
      <c r="D1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4">
        <f t="shared" si="282"/>
        <v>0</v>
      </c>
      <c r="G102" s="214"/>
      <c r="H102" s="214">
        <f t="shared" si="283"/>
        <v>0</v>
      </c>
      <c r="I102" s="214"/>
      <c r="J102" s="214">
        <f t="shared" si="284"/>
        <v>0</v>
      </c>
      <c r="K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4">
        <f t="shared" si="285"/>
        <v>0</v>
      </c>
      <c r="Z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4">
        <f t="shared" si="286"/>
        <v>0</v>
      </c>
      <c r="AD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4">
        <f t="shared" si="287"/>
        <v>0</v>
      </c>
      <c r="AH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4">
        <f t="shared" si="288"/>
        <v>0</v>
      </c>
      <c r="AL102" s="214">
        <f t="shared" si="289"/>
        <v>0</v>
      </c>
    </row>
    <row r="103" spans="2:38" x14ac:dyDescent="0.25">
      <c r="B103" s="212" t="s">
        <v>853</v>
      </c>
      <c r="C103" s="213" t="s">
        <v>854</v>
      </c>
      <c r="D1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4">
        <f t="shared" si="282"/>
        <v>0</v>
      </c>
      <c r="G103" s="214"/>
      <c r="H103" s="214">
        <f t="shared" si="283"/>
        <v>0</v>
      </c>
      <c r="I103" s="214"/>
      <c r="J103" s="214">
        <f t="shared" si="284"/>
        <v>0</v>
      </c>
      <c r="K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4">
        <f t="shared" si="285"/>
        <v>0</v>
      </c>
      <c r="Z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4">
        <f t="shared" si="286"/>
        <v>0</v>
      </c>
      <c r="AD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4">
        <f t="shared" si="287"/>
        <v>0</v>
      </c>
      <c r="AH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4">
        <f t="shared" si="288"/>
        <v>0</v>
      </c>
      <c r="AL103" s="214">
        <f t="shared" si="289"/>
        <v>0</v>
      </c>
    </row>
    <row r="104" spans="2:38" x14ac:dyDescent="0.25">
      <c r="B104" s="212" t="s">
        <v>855</v>
      </c>
      <c r="C104" s="213" t="s">
        <v>856</v>
      </c>
      <c r="D1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4">
        <f t="shared" si="282"/>
        <v>0</v>
      </c>
      <c r="G104" s="214"/>
      <c r="H104" s="214">
        <f t="shared" si="283"/>
        <v>0</v>
      </c>
      <c r="I104" s="214"/>
      <c r="J104" s="214">
        <f t="shared" si="284"/>
        <v>0</v>
      </c>
      <c r="K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4">
        <f t="shared" si="285"/>
        <v>0</v>
      </c>
      <c r="Z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4">
        <f t="shared" si="286"/>
        <v>0</v>
      </c>
      <c r="AD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4">
        <f t="shared" si="287"/>
        <v>0</v>
      </c>
      <c r="AH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4">
        <f t="shared" si="288"/>
        <v>0</v>
      </c>
      <c r="AL104" s="214">
        <f t="shared" si="289"/>
        <v>0</v>
      </c>
    </row>
    <row r="105" spans="2:38" x14ac:dyDescent="0.25">
      <c r="B105" s="212" t="s">
        <v>857</v>
      </c>
      <c r="C105" s="213" t="s">
        <v>858</v>
      </c>
      <c r="D1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4">
        <f t="shared" ref="F105" si="290">D105+E105</f>
        <v>0</v>
      </c>
      <c r="G105" s="214"/>
      <c r="H105" s="214">
        <f t="shared" ref="H105" si="291">F105-G105</f>
        <v>0</v>
      </c>
      <c r="I105" s="214"/>
      <c r="J105" s="214">
        <f t="shared" ref="J105" si="292">F105-I105</f>
        <v>0</v>
      </c>
      <c r="K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4">
        <f t="shared" ref="Y105" si="293">V105+W105+X105</f>
        <v>0</v>
      </c>
      <c r="Z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4">
        <f t="shared" ref="AC105" si="294">Z105+AA105+AB105</f>
        <v>0</v>
      </c>
      <c r="AD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4">
        <f t="shared" ref="AG105" si="295">AD105+AE105+AF105</f>
        <v>0</v>
      </c>
      <c r="AH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4">
        <f t="shared" ref="AK105" si="296">AH105+AI105+AJ105</f>
        <v>0</v>
      </c>
      <c r="AL105" s="214">
        <f t="shared" ref="AL105" si="297">Y105+AC105+AG105+AK105</f>
        <v>0</v>
      </c>
    </row>
    <row r="106" spans="2:38" x14ac:dyDescent="0.25">
      <c r="B106" s="212" t="s">
        <v>859</v>
      </c>
      <c r="C106" s="213" t="s">
        <v>860</v>
      </c>
      <c r="D1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4">
        <f t="shared" si="0"/>
        <v>0</v>
      </c>
      <c r="G106" s="214"/>
      <c r="H106" s="214">
        <f t="shared" si="4"/>
        <v>0</v>
      </c>
      <c r="I106" s="214"/>
      <c r="J106" s="214">
        <f t="shared" si="5"/>
        <v>0</v>
      </c>
      <c r="K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4">
        <f t="shared" si="7"/>
        <v>0</v>
      </c>
      <c r="Z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4">
        <f t="shared" si="8"/>
        <v>0</v>
      </c>
      <c r="AD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4">
        <f t="shared" si="9"/>
        <v>0</v>
      </c>
      <c r="AH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4">
        <f t="shared" si="10"/>
        <v>0</v>
      </c>
      <c r="AL106" s="214">
        <f t="shared" si="11"/>
        <v>0</v>
      </c>
    </row>
    <row r="107" spans="2:38" x14ac:dyDescent="0.25">
      <c r="B107" s="212" t="s">
        <v>861</v>
      </c>
      <c r="C107" s="213" t="s">
        <v>862</v>
      </c>
      <c r="D1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4">
        <f t="shared" ref="F107" si="298">D107+E107</f>
        <v>0</v>
      </c>
      <c r="G107" s="214"/>
      <c r="H107" s="214">
        <f t="shared" ref="H107" si="299">F107-G107</f>
        <v>0</v>
      </c>
      <c r="I107" s="214"/>
      <c r="J107" s="214">
        <f t="shared" ref="J107" si="300">F107-I107</f>
        <v>0</v>
      </c>
      <c r="K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4">
        <f t="shared" ref="Y107" si="301">V107+W107+X107</f>
        <v>0</v>
      </c>
      <c r="Z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4">
        <f t="shared" ref="AC107" si="302">Z107+AA107+AB107</f>
        <v>0</v>
      </c>
      <c r="AD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4">
        <f t="shared" ref="AG107" si="303">AD107+AE107+AF107</f>
        <v>0</v>
      </c>
      <c r="AH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4">
        <f t="shared" ref="AK107" si="304">AH107+AI107+AJ107</f>
        <v>0</v>
      </c>
      <c r="AL107" s="214">
        <f t="shared" ref="AL107" si="305">Y107+AC107+AG107+AK107</f>
        <v>0</v>
      </c>
    </row>
    <row r="108" spans="2:38" x14ac:dyDescent="0.25">
      <c r="B108" s="212" t="s">
        <v>863</v>
      </c>
      <c r="C108" s="213" t="s">
        <v>864</v>
      </c>
      <c r="D1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4">
        <f t="shared" si="0"/>
        <v>0</v>
      </c>
      <c r="G108" s="214"/>
      <c r="H108" s="214">
        <f t="shared" si="4"/>
        <v>0</v>
      </c>
      <c r="I108" s="214"/>
      <c r="J108" s="214">
        <f t="shared" si="5"/>
        <v>0</v>
      </c>
      <c r="K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4">
        <f t="shared" si="7"/>
        <v>0</v>
      </c>
      <c r="Z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4">
        <f t="shared" si="8"/>
        <v>0</v>
      </c>
      <c r="AD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4">
        <f t="shared" si="9"/>
        <v>0</v>
      </c>
      <c r="AH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4">
        <f t="shared" si="10"/>
        <v>0</v>
      </c>
      <c r="AL108" s="214">
        <f t="shared" si="11"/>
        <v>0</v>
      </c>
    </row>
    <row r="109" spans="2:38" x14ac:dyDescent="0.25">
      <c r="B109" s="212" t="s">
        <v>865</v>
      </c>
      <c r="C109" s="213" t="s">
        <v>866</v>
      </c>
      <c r="D1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4">
        <f t="shared" ref="F109" si="306">D109+E109</f>
        <v>0</v>
      </c>
      <c r="G109" s="214"/>
      <c r="H109" s="214">
        <f t="shared" ref="H109" si="307">F109-G109</f>
        <v>0</v>
      </c>
      <c r="I109" s="214"/>
      <c r="J109" s="214">
        <f t="shared" ref="J109" si="308">F109-I109</f>
        <v>0</v>
      </c>
      <c r="K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4">
        <f t="shared" ref="Y109" si="309">V109+W109+X109</f>
        <v>0</v>
      </c>
      <c r="Z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4">
        <f t="shared" ref="AC109" si="310">Z109+AA109+AB109</f>
        <v>0</v>
      </c>
      <c r="AD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4">
        <f t="shared" ref="AG109" si="311">AD109+AE109+AF109</f>
        <v>0</v>
      </c>
      <c r="AH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4">
        <f t="shared" ref="AK109" si="312">AH109+AI109+AJ109</f>
        <v>0</v>
      </c>
      <c r="AL109" s="214">
        <f t="shared" ref="AL109" si="313">Y109+AC109+AG109+AK109</f>
        <v>0</v>
      </c>
    </row>
    <row r="110" spans="2:38" x14ac:dyDescent="0.25">
      <c r="B110" s="209" t="s">
        <v>364</v>
      </c>
      <c r="C110" s="210" t="s">
        <v>246</v>
      </c>
      <c r="D110" s="211">
        <f>D111+D122+D137+D153+D168+D194+D197+D204</f>
        <v>5557467</v>
      </c>
      <c r="E110" s="211">
        <f>E111+E122+E137+E153+E168+E194+E197+E204</f>
        <v>1560000</v>
      </c>
      <c r="F110" s="211">
        <f t="shared" si="0"/>
        <v>7117467</v>
      </c>
      <c r="G110" s="211">
        <f>G111+G122+G137+G153+G168+G194+G197+G204</f>
        <v>0</v>
      </c>
      <c r="H110" s="211">
        <f t="shared" si="4"/>
        <v>7117467</v>
      </c>
      <c r="I110" s="211">
        <f>I111+I122+I137+I153+I168+I194+I197+I204</f>
        <v>0</v>
      </c>
      <c r="J110" s="211">
        <f t="shared" si="5"/>
        <v>7117467</v>
      </c>
      <c r="K110" s="211">
        <f t="shared" ref="K110:X110" si="314">K111+K122+K137+K153+K168+K194+K197+K204</f>
        <v>0</v>
      </c>
      <c r="L110" s="211">
        <f t="shared" si="314"/>
        <v>0</v>
      </c>
      <c r="M110" s="211">
        <f t="shared" si="314"/>
        <v>0</v>
      </c>
      <c r="N110" s="211">
        <f t="shared" si="314"/>
        <v>6694103</v>
      </c>
      <c r="O110" s="211">
        <f t="shared" si="314"/>
        <v>0</v>
      </c>
      <c r="P110" s="211">
        <f t="shared" si="314"/>
        <v>423364</v>
      </c>
      <c r="Q110" s="211">
        <f t="shared" si="314"/>
        <v>0</v>
      </c>
      <c r="R110" s="211">
        <f t="shared" si="314"/>
        <v>0</v>
      </c>
      <c r="S110" s="211">
        <f t="shared" si="314"/>
        <v>0</v>
      </c>
      <c r="T110" s="211">
        <f t="shared" si="314"/>
        <v>0</v>
      </c>
      <c r="U110" s="211">
        <f t="shared" si="314"/>
        <v>0</v>
      </c>
      <c r="V110" s="211">
        <f t="shared" si="314"/>
        <v>15420</v>
      </c>
      <c r="W110" s="211">
        <f t="shared" si="314"/>
        <v>7102047</v>
      </c>
      <c r="X110" s="211">
        <f t="shared" si="314"/>
        <v>0</v>
      </c>
      <c r="Y110" s="211">
        <f t="shared" si="7"/>
        <v>7117467</v>
      </c>
      <c r="Z110" s="211">
        <f>Z111+Z122+Z137+Z153+Z168+Z194+Z197+Z204</f>
        <v>0</v>
      </c>
      <c r="AA110" s="211">
        <f>AA111+AA122+AA137+AA153+AA168+AA194+AA197+AA204</f>
        <v>0</v>
      </c>
      <c r="AB110" s="211">
        <f>AB111+AB122+AB137+AB153+AB168+AB194+AB197+AB204</f>
        <v>0</v>
      </c>
      <c r="AC110" s="211">
        <f t="shared" si="8"/>
        <v>0</v>
      </c>
      <c r="AD110" s="211">
        <f>AD111+AD122+AD137+AD153+AD168+AD194+AD197+AD204</f>
        <v>0</v>
      </c>
      <c r="AE110" s="211">
        <f>AE111+AE122+AE137+AE153+AE168+AE194+AE197+AE204</f>
        <v>0</v>
      </c>
      <c r="AF110" s="211">
        <f>AF111+AF122+AF137+AF153+AF168+AF194+AF197+AF204</f>
        <v>0</v>
      </c>
      <c r="AG110" s="211">
        <f t="shared" si="9"/>
        <v>0</v>
      </c>
      <c r="AH110" s="211">
        <f>AH111+AH122+AH137+AH153+AH168+AH194+AH197+AH204</f>
        <v>0</v>
      </c>
      <c r="AI110" s="211">
        <f>AI111+AI122+AI137+AI153+AI168+AI194+AI197+AI204</f>
        <v>0</v>
      </c>
      <c r="AJ110" s="211">
        <f>AJ111+AJ122+AJ137+AJ153+AJ168+AJ194+AJ197+AJ204</f>
        <v>0</v>
      </c>
      <c r="AK110" s="211">
        <f t="shared" si="10"/>
        <v>0</v>
      </c>
      <c r="AL110" s="211">
        <f t="shared" si="11"/>
        <v>7117467</v>
      </c>
    </row>
    <row r="111" spans="2:38" x14ac:dyDescent="0.25">
      <c r="B111" s="221" t="s">
        <v>365</v>
      </c>
      <c r="C111" s="222" t="s">
        <v>247</v>
      </c>
      <c r="D111" s="223">
        <f>SUM(D112:D121)</f>
        <v>0</v>
      </c>
      <c r="E111" s="223">
        <f>SUM(E112:E121)</f>
        <v>0</v>
      </c>
      <c r="F111" s="223">
        <f t="shared" ref="F111:F228" si="315">D111+E111</f>
        <v>0</v>
      </c>
      <c r="G111" s="223">
        <f>SUM(G112:G121)</f>
        <v>0</v>
      </c>
      <c r="H111" s="223">
        <f t="shared" si="4"/>
        <v>0</v>
      </c>
      <c r="I111" s="223">
        <f>SUM(I112:I121)</f>
        <v>0</v>
      </c>
      <c r="J111" s="223">
        <f t="shared" si="5"/>
        <v>0</v>
      </c>
      <c r="K111" s="223">
        <f t="shared" ref="K111:X111" si="316">SUM(K112:K121)</f>
        <v>0</v>
      </c>
      <c r="L111" s="223">
        <f t="shared" si="316"/>
        <v>0</v>
      </c>
      <c r="M111" s="223">
        <f t="shared" si="316"/>
        <v>0</v>
      </c>
      <c r="N111" s="223">
        <f t="shared" si="316"/>
        <v>0</v>
      </c>
      <c r="O111" s="223">
        <f t="shared" si="316"/>
        <v>0</v>
      </c>
      <c r="P111" s="223">
        <f t="shared" si="316"/>
        <v>0</v>
      </c>
      <c r="Q111" s="223">
        <f t="shared" si="316"/>
        <v>0</v>
      </c>
      <c r="R111" s="223">
        <f t="shared" si="316"/>
        <v>0</v>
      </c>
      <c r="S111" s="223">
        <f t="shared" si="316"/>
        <v>0</v>
      </c>
      <c r="T111" s="223">
        <f t="shared" si="316"/>
        <v>0</v>
      </c>
      <c r="U111" s="223">
        <f t="shared" si="316"/>
        <v>0</v>
      </c>
      <c r="V111" s="223">
        <f t="shared" si="316"/>
        <v>0</v>
      </c>
      <c r="W111" s="223">
        <f t="shared" si="316"/>
        <v>0</v>
      </c>
      <c r="X111" s="223">
        <f t="shared" si="316"/>
        <v>0</v>
      </c>
      <c r="Y111" s="223">
        <f t="shared" si="7"/>
        <v>0</v>
      </c>
      <c r="Z111" s="223">
        <f>SUM(Z112:Z121)</f>
        <v>0</v>
      </c>
      <c r="AA111" s="223">
        <f>SUM(AA112:AA121)</f>
        <v>0</v>
      </c>
      <c r="AB111" s="223">
        <f>SUM(AB112:AB121)</f>
        <v>0</v>
      </c>
      <c r="AC111" s="223">
        <f t="shared" si="8"/>
        <v>0</v>
      </c>
      <c r="AD111" s="223">
        <f>SUM(AD112:AD121)</f>
        <v>0</v>
      </c>
      <c r="AE111" s="223">
        <f>SUM(AE112:AE121)</f>
        <v>0</v>
      </c>
      <c r="AF111" s="223">
        <f>SUM(AF112:AF121)</f>
        <v>0</v>
      </c>
      <c r="AG111" s="223">
        <f t="shared" si="9"/>
        <v>0</v>
      </c>
      <c r="AH111" s="223">
        <f>SUM(AH112:AH121)</f>
        <v>0</v>
      </c>
      <c r="AI111" s="223">
        <f>SUM(AI112:AI121)</f>
        <v>0</v>
      </c>
      <c r="AJ111" s="223">
        <f>SUM(AJ112:AJ121)</f>
        <v>0</v>
      </c>
      <c r="AK111" s="223">
        <f t="shared" si="10"/>
        <v>0</v>
      </c>
      <c r="AL111" s="223">
        <f t="shared" si="11"/>
        <v>0</v>
      </c>
    </row>
    <row r="112" spans="2:38" x14ac:dyDescent="0.25">
      <c r="B112" s="212" t="s">
        <v>891</v>
      </c>
      <c r="C112" s="213" t="s">
        <v>203</v>
      </c>
      <c r="D1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4">
        <f t="shared" si="315"/>
        <v>0</v>
      </c>
      <c r="G112" s="214"/>
      <c r="H112" s="214">
        <f t="shared" ref="H112:H119" si="317">F112-G112</f>
        <v>0</v>
      </c>
      <c r="I112" s="214"/>
      <c r="J112" s="214">
        <f t="shared" ref="J112:J119" si="318">F112-I112</f>
        <v>0</v>
      </c>
      <c r="K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4">
        <f t="shared" ref="Y112:Y119" si="319">V112+W112+X112</f>
        <v>0</v>
      </c>
      <c r="Z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4">
        <f t="shared" ref="AC112:AC119" si="320">Z112+AA112+AB112</f>
        <v>0</v>
      </c>
      <c r="AD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4">
        <f t="shared" ref="AG112:AG119" si="321">AD112+AE112+AF112</f>
        <v>0</v>
      </c>
      <c r="AH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4">
        <f t="shared" ref="AK112:AK119" si="322">AH112+AI112+AJ112</f>
        <v>0</v>
      </c>
      <c r="AL112" s="214">
        <f t="shared" ref="AL112:AL119" si="323">Y112+AC112+AG112+AK112</f>
        <v>0</v>
      </c>
    </row>
    <row r="113" spans="2:38" x14ac:dyDescent="0.25">
      <c r="B113" s="212" t="s">
        <v>892</v>
      </c>
      <c r="C113" s="213" t="s">
        <v>893</v>
      </c>
      <c r="D1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4">
        <f t="shared" ref="F113:F116" si="324">D113+E113</f>
        <v>0</v>
      </c>
      <c r="G113" s="214"/>
      <c r="H113" s="214">
        <f t="shared" si="317"/>
        <v>0</v>
      </c>
      <c r="I113" s="214"/>
      <c r="J113" s="214">
        <f t="shared" si="318"/>
        <v>0</v>
      </c>
      <c r="K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4">
        <f t="shared" si="319"/>
        <v>0</v>
      </c>
      <c r="Z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4">
        <f t="shared" si="320"/>
        <v>0</v>
      </c>
      <c r="AD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4">
        <f t="shared" si="321"/>
        <v>0</v>
      </c>
      <c r="AH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4">
        <f t="shared" si="322"/>
        <v>0</v>
      </c>
      <c r="AL113" s="214">
        <f t="shared" si="323"/>
        <v>0</v>
      </c>
    </row>
    <row r="114" spans="2:38" x14ac:dyDescent="0.25">
      <c r="B114" s="212" t="s">
        <v>894</v>
      </c>
      <c r="C114" s="213" t="s">
        <v>895</v>
      </c>
      <c r="D1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4">
        <f t="shared" si="324"/>
        <v>0</v>
      </c>
      <c r="G114" s="214"/>
      <c r="H114" s="214">
        <f t="shared" si="317"/>
        <v>0</v>
      </c>
      <c r="I114" s="214"/>
      <c r="J114" s="214">
        <f t="shared" si="318"/>
        <v>0</v>
      </c>
      <c r="K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4">
        <f t="shared" si="319"/>
        <v>0</v>
      </c>
      <c r="Z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4">
        <f t="shared" si="320"/>
        <v>0</v>
      </c>
      <c r="AD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4">
        <f t="shared" si="321"/>
        <v>0</v>
      </c>
      <c r="AH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4">
        <f t="shared" si="322"/>
        <v>0</v>
      </c>
      <c r="AL114" s="214">
        <f t="shared" si="323"/>
        <v>0</v>
      </c>
    </row>
    <row r="115" spans="2:38" x14ac:dyDescent="0.25">
      <c r="B115" s="212" t="s">
        <v>366</v>
      </c>
      <c r="C115" s="213" t="s">
        <v>248</v>
      </c>
      <c r="D1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4">
        <f t="shared" si="324"/>
        <v>0</v>
      </c>
      <c r="G115" s="214"/>
      <c r="H115" s="214">
        <f t="shared" ref="H115:H116" si="325">F115-G115</f>
        <v>0</v>
      </c>
      <c r="I115" s="214"/>
      <c r="J115" s="214">
        <f t="shared" ref="J115:J116" si="326">F115-I115</f>
        <v>0</v>
      </c>
      <c r="K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4">
        <f t="shared" ref="Y115:Y116" si="327">V115+W115+X115</f>
        <v>0</v>
      </c>
      <c r="Z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4">
        <f t="shared" ref="AC115:AC116" si="328">Z115+AA115+AB115</f>
        <v>0</v>
      </c>
      <c r="AD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4">
        <f t="shared" ref="AG115:AG116" si="329">AD115+AE115+AF115</f>
        <v>0</v>
      </c>
      <c r="AH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4">
        <f t="shared" ref="AK115:AK116" si="330">AH115+AI115+AJ115</f>
        <v>0</v>
      </c>
      <c r="AL115" s="214">
        <f t="shared" ref="AL115:AL116" si="331">Y115+AC115+AG115+AK115</f>
        <v>0</v>
      </c>
    </row>
    <row r="116" spans="2:38" x14ac:dyDescent="0.25">
      <c r="B116" s="212" t="s">
        <v>896</v>
      </c>
      <c r="C116" s="213" t="s">
        <v>897</v>
      </c>
      <c r="D1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4">
        <f t="shared" si="324"/>
        <v>0</v>
      </c>
      <c r="G116" s="214"/>
      <c r="H116" s="214">
        <f t="shared" si="325"/>
        <v>0</v>
      </c>
      <c r="I116" s="214"/>
      <c r="J116" s="214">
        <f t="shared" si="326"/>
        <v>0</v>
      </c>
      <c r="K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4">
        <f t="shared" si="327"/>
        <v>0</v>
      </c>
      <c r="Z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4">
        <f t="shared" si="328"/>
        <v>0</v>
      </c>
      <c r="AD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4">
        <f t="shared" si="329"/>
        <v>0</v>
      </c>
      <c r="AH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4">
        <f t="shared" si="330"/>
        <v>0</v>
      </c>
      <c r="AL116" s="214">
        <f t="shared" si="331"/>
        <v>0</v>
      </c>
    </row>
    <row r="117" spans="2:38" x14ac:dyDescent="0.25">
      <c r="B117" s="212" t="s">
        <v>898</v>
      </c>
      <c r="C117" s="213" t="s">
        <v>899</v>
      </c>
      <c r="D1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4">
        <f t="shared" si="315"/>
        <v>0</v>
      </c>
      <c r="G117" s="214"/>
      <c r="H117" s="214">
        <f t="shared" ref="H117:H118" si="332">F117-G117</f>
        <v>0</v>
      </c>
      <c r="I117" s="214"/>
      <c r="J117" s="214">
        <f t="shared" ref="J117:J118" si="333">F117-I117</f>
        <v>0</v>
      </c>
      <c r="K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4">
        <f t="shared" ref="Y117:Y118" si="334">V117+W117+X117</f>
        <v>0</v>
      </c>
      <c r="Z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4">
        <f t="shared" ref="AC117:AC118" si="335">Z117+AA117+AB117</f>
        <v>0</v>
      </c>
      <c r="AD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4">
        <f t="shared" ref="AG117:AG118" si="336">AD117+AE117+AF117</f>
        <v>0</v>
      </c>
      <c r="AH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4">
        <f t="shared" ref="AK117:AK118" si="337">AH117+AI117+AJ117</f>
        <v>0</v>
      </c>
      <c r="AL117" s="214">
        <f t="shared" ref="AL117:AL118" si="338">Y117+AC117+AG117+AK117</f>
        <v>0</v>
      </c>
    </row>
    <row r="118" spans="2:38" x14ac:dyDescent="0.25">
      <c r="B118" s="212" t="s">
        <v>900</v>
      </c>
      <c r="C118" s="213" t="s">
        <v>901</v>
      </c>
      <c r="D1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4">
        <f t="shared" si="315"/>
        <v>0</v>
      </c>
      <c r="G118" s="214"/>
      <c r="H118" s="214">
        <f t="shared" si="332"/>
        <v>0</v>
      </c>
      <c r="I118" s="214"/>
      <c r="J118" s="214">
        <f t="shared" si="333"/>
        <v>0</v>
      </c>
      <c r="K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4">
        <f t="shared" si="334"/>
        <v>0</v>
      </c>
      <c r="Z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4">
        <f t="shared" si="335"/>
        <v>0</v>
      </c>
      <c r="AD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4">
        <f t="shared" si="336"/>
        <v>0</v>
      </c>
      <c r="AH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4">
        <f t="shared" si="337"/>
        <v>0</v>
      </c>
      <c r="AL118" s="214">
        <f t="shared" si="338"/>
        <v>0</v>
      </c>
    </row>
    <row r="119" spans="2:38" x14ac:dyDescent="0.25">
      <c r="B119" s="212" t="s">
        <v>902</v>
      </c>
      <c r="C119" s="213" t="s">
        <v>903</v>
      </c>
      <c r="D1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4">
        <f t="shared" ref="F119" si="339">D119+E119</f>
        <v>0</v>
      </c>
      <c r="G119" s="214"/>
      <c r="H119" s="214">
        <f t="shared" si="317"/>
        <v>0</v>
      </c>
      <c r="I119" s="214"/>
      <c r="J119" s="214">
        <f t="shared" si="318"/>
        <v>0</v>
      </c>
      <c r="K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4">
        <f t="shared" si="319"/>
        <v>0</v>
      </c>
      <c r="Z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4">
        <f t="shared" si="320"/>
        <v>0</v>
      </c>
      <c r="AD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4">
        <f t="shared" si="321"/>
        <v>0</v>
      </c>
      <c r="AH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4">
        <f t="shared" si="322"/>
        <v>0</v>
      </c>
      <c r="AL119" s="214">
        <f t="shared" si="323"/>
        <v>0</v>
      </c>
    </row>
    <row r="120" spans="2:38" x14ac:dyDescent="0.25">
      <c r="B120" s="212" t="s">
        <v>904</v>
      </c>
      <c r="C120" s="213" t="s">
        <v>905</v>
      </c>
      <c r="D1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4">
        <f t="shared" ref="F120" si="340">D120+E120</f>
        <v>0</v>
      </c>
      <c r="G120" s="214"/>
      <c r="H120" s="214">
        <f t="shared" si="4"/>
        <v>0</v>
      </c>
      <c r="I120" s="214"/>
      <c r="J120" s="214">
        <f t="shared" si="5"/>
        <v>0</v>
      </c>
      <c r="K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4">
        <f t="shared" si="7"/>
        <v>0</v>
      </c>
      <c r="Z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4">
        <f t="shared" si="8"/>
        <v>0</v>
      </c>
      <c r="AD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4">
        <f t="shared" si="9"/>
        <v>0</v>
      </c>
      <c r="AH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4">
        <f t="shared" si="10"/>
        <v>0</v>
      </c>
      <c r="AL120" s="214">
        <f t="shared" si="11"/>
        <v>0</v>
      </c>
    </row>
    <row r="121" spans="2:38" x14ac:dyDescent="0.25">
      <c r="B121" s="212" t="s">
        <v>906</v>
      </c>
      <c r="C121" s="213" t="s">
        <v>907</v>
      </c>
      <c r="D1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4">
        <f t="shared" si="315"/>
        <v>0</v>
      </c>
      <c r="G121" s="214"/>
      <c r="H121" s="214">
        <f t="shared" ref="H121" si="341">F121-G121</f>
        <v>0</v>
      </c>
      <c r="I121" s="214"/>
      <c r="J121" s="214">
        <f t="shared" ref="J121" si="342">F121-I121</f>
        <v>0</v>
      </c>
      <c r="K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4">
        <f t="shared" ref="Y121" si="343">V121+W121+X121</f>
        <v>0</v>
      </c>
      <c r="Z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4">
        <f t="shared" ref="AC121" si="344">Z121+AA121+AB121</f>
        <v>0</v>
      </c>
      <c r="AD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4">
        <f t="shared" ref="AG121" si="345">AD121+AE121+AF121</f>
        <v>0</v>
      </c>
      <c r="AH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4">
        <f t="shared" ref="AK121" si="346">AH121+AI121+AJ121</f>
        <v>0</v>
      </c>
      <c r="AL121" s="214">
        <f t="shared" ref="AL121" si="347">Y121+AC121+AG121+AK121</f>
        <v>0</v>
      </c>
    </row>
    <row r="122" spans="2:38" x14ac:dyDescent="0.25">
      <c r="B122" s="221" t="s">
        <v>367</v>
      </c>
      <c r="C122" s="222" t="s">
        <v>249</v>
      </c>
      <c r="D122" s="223">
        <f>SUM(D123:D136)</f>
        <v>123364</v>
      </c>
      <c r="E122" s="223">
        <f>SUM(E123:E136)</f>
        <v>300000</v>
      </c>
      <c r="F122" s="223">
        <f t="shared" si="315"/>
        <v>423364</v>
      </c>
      <c r="G122" s="223">
        <f t="shared" ref="G122:I122" si="348">SUM(G123:G136)</f>
        <v>0</v>
      </c>
      <c r="H122" s="223">
        <f t="shared" si="4"/>
        <v>423364</v>
      </c>
      <c r="I122" s="223">
        <f t="shared" si="348"/>
        <v>0</v>
      </c>
      <c r="J122" s="223">
        <f t="shared" si="5"/>
        <v>423364</v>
      </c>
      <c r="K122" s="223">
        <f t="shared" ref="K122:AJ122" si="349">SUM(K123:K136)</f>
        <v>0</v>
      </c>
      <c r="L122" s="223">
        <f t="shared" si="349"/>
        <v>0</v>
      </c>
      <c r="M122" s="223">
        <f t="shared" si="349"/>
        <v>0</v>
      </c>
      <c r="N122" s="223">
        <f t="shared" si="349"/>
        <v>0</v>
      </c>
      <c r="O122" s="223">
        <f t="shared" si="349"/>
        <v>0</v>
      </c>
      <c r="P122" s="223">
        <f t="shared" si="349"/>
        <v>423364</v>
      </c>
      <c r="Q122" s="223">
        <f t="shared" si="349"/>
        <v>0</v>
      </c>
      <c r="R122" s="223">
        <f t="shared" si="349"/>
        <v>0</v>
      </c>
      <c r="S122" s="223">
        <f t="shared" si="349"/>
        <v>0</v>
      </c>
      <c r="T122" s="223">
        <f t="shared" si="349"/>
        <v>0</v>
      </c>
      <c r="U122" s="223">
        <f t="shared" si="349"/>
        <v>0</v>
      </c>
      <c r="V122" s="223">
        <f t="shared" si="349"/>
        <v>0</v>
      </c>
      <c r="W122" s="223">
        <f t="shared" si="349"/>
        <v>423364</v>
      </c>
      <c r="X122" s="223">
        <f t="shared" si="349"/>
        <v>0</v>
      </c>
      <c r="Y122" s="223">
        <f t="shared" si="7"/>
        <v>423364</v>
      </c>
      <c r="Z122" s="223">
        <f t="shared" si="349"/>
        <v>0</v>
      </c>
      <c r="AA122" s="223">
        <f t="shared" si="349"/>
        <v>0</v>
      </c>
      <c r="AB122" s="223">
        <f t="shared" si="349"/>
        <v>0</v>
      </c>
      <c r="AC122" s="223">
        <f t="shared" si="8"/>
        <v>0</v>
      </c>
      <c r="AD122" s="223">
        <f t="shared" si="349"/>
        <v>0</v>
      </c>
      <c r="AE122" s="223">
        <f t="shared" si="349"/>
        <v>0</v>
      </c>
      <c r="AF122" s="223">
        <f t="shared" si="349"/>
        <v>0</v>
      </c>
      <c r="AG122" s="223">
        <f t="shared" si="9"/>
        <v>0</v>
      </c>
      <c r="AH122" s="223">
        <f t="shared" si="349"/>
        <v>0</v>
      </c>
      <c r="AI122" s="223">
        <f t="shared" si="349"/>
        <v>0</v>
      </c>
      <c r="AJ122" s="223">
        <f t="shared" si="349"/>
        <v>0</v>
      </c>
      <c r="AK122" s="223">
        <f t="shared" si="10"/>
        <v>0</v>
      </c>
      <c r="AL122" s="223">
        <f t="shared" si="11"/>
        <v>423364</v>
      </c>
    </row>
    <row r="123" spans="2:38" x14ac:dyDescent="0.25">
      <c r="B123" s="212" t="s">
        <v>368</v>
      </c>
      <c r="C123" s="213" t="s">
        <v>250</v>
      </c>
      <c r="D1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4">
        <f t="shared" si="315"/>
        <v>0</v>
      </c>
      <c r="G123" s="214"/>
      <c r="H123" s="214">
        <f t="shared" ref="H123:H136" si="350">F123-G123</f>
        <v>0</v>
      </c>
      <c r="I123" s="214"/>
      <c r="J123" s="214">
        <f t="shared" ref="J123:J136" si="351">F123-I123</f>
        <v>0</v>
      </c>
      <c r="K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4">
        <f t="shared" ref="Y123:Y136" si="352">V123+W123+X123</f>
        <v>0</v>
      </c>
      <c r="Z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4">
        <f t="shared" ref="AC123:AC136" si="353">Z123+AA123+AB123</f>
        <v>0</v>
      </c>
      <c r="AD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4">
        <f t="shared" ref="AG123:AG136" si="354">AD123+AE123+AF123</f>
        <v>0</v>
      </c>
      <c r="AH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4">
        <f t="shared" ref="AK123:AK136" si="355">AH123+AI123+AJ123</f>
        <v>0</v>
      </c>
      <c r="AL123" s="214">
        <f t="shared" ref="AL123:AL136" si="356">Y123+AC123+AG123+AK123</f>
        <v>0</v>
      </c>
    </row>
    <row r="124" spans="2:38" x14ac:dyDescent="0.25">
      <c r="B124" s="212" t="s">
        <v>908</v>
      </c>
      <c r="C124" s="213" t="s">
        <v>909</v>
      </c>
      <c r="D1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4">
        <f t="shared" ref="F124:F129" si="357">D124+E124</f>
        <v>0</v>
      </c>
      <c r="G124" s="214"/>
      <c r="H124" s="214">
        <f t="shared" ref="H124:H129" si="358">F124-G124</f>
        <v>0</v>
      </c>
      <c r="I124" s="214"/>
      <c r="J124" s="214">
        <f t="shared" ref="J124:J129" si="359">F124-I124</f>
        <v>0</v>
      </c>
      <c r="K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4">
        <f t="shared" ref="Y124:Y129" si="360">V124+W124+X124</f>
        <v>0</v>
      </c>
      <c r="Z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4">
        <f t="shared" ref="AC124:AC129" si="361">Z124+AA124+AB124</f>
        <v>0</v>
      </c>
      <c r="AD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4">
        <f t="shared" ref="AG124:AG129" si="362">AD124+AE124+AF124</f>
        <v>0</v>
      </c>
      <c r="AH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4">
        <f t="shared" ref="AK124:AK129" si="363">AH124+AI124+AJ124</f>
        <v>0</v>
      </c>
      <c r="AL124" s="214">
        <f t="shared" ref="AL124:AL129" si="364">Y124+AC124+AG124+AK124</f>
        <v>0</v>
      </c>
    </row>
    <row r="125" spans="2:38" x14ac:dyDescent="0.25">
      <c r="B125" s="212" t="s">
        <v>369</v>
      </c>
      <c r="C125" s="213" t="s">
        <v>251</v>
      </c>
      <c r="D1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F125" s="214">
        <f t="shared" si="357"/>
        <v>300000</v>
      </c>
      <c r="G125" s="214"/>
      <c r="H125" s="214">
        <f t="shared" si="358"/>
        <v>300000</v>
      </c>
      <c r="I125" s="214"/>
      <c r="J125" s="214">
        <f t="shared" si="359"/>
        <v>300000</v>
      </c>
      <c r="K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300000</v>
      </c>
      <c r="Q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300000</v>
      </c>
      <c r="X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4">
        <f t="shared" si="360"/>
        <v>300000</v>
      </c>
      <c r="Z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4">
        <f t="shared" si="361"/>
        <v>0</v>
      </c>
      <c r="AD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4">
        <f t="shared" si="362"/>
        <v>0</v>
      </c>
      <c r="AH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4">
        <f t="shared" si="363"/>
        <v>0</v>
      </c>
      <c r="AL125" s="214">
        <f t="shared" si="364"/>
        <v>300000</v>
      </c>
    </row>
    <row r="126" spans="2:38" x14ac:dyDescent="0.25">
      <c r="B126" s="212" t="s">
        <v>910</v>
      </c>
      <c r="C126" s="213" t="s">
        <v>911</v>
      </c>
      <c r="D1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123364</v>
      </c>
      <c r="E1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4">
        <f t="shared" si="357"/>
        <v>123364</v>
      </c>
      <c r="G126" s="214"/>
      <c r="H126" s="214">
        <f t="shared" si="358"/>
        <v>123364</v>
      </c>
      <c r="I126" s="214"/>
      <c r="J126" s="214">
        <f t="shared" si="359"/>
        <v>123364</v>
      </c>
      <c r="K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123364</v>
      </c>
      <c r="Q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123364</v>
      </c>
      <c r="X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4">
        <f t="shared" si="360"/>
        <v>123364</v>
      </c>
      <c r="Z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4">
        <f t="shared" si="361"/>
        <v>0</v>
      </c>
      <c r="AD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4">
        <f t="shared" si="362"/>
        <v>0</v>
      </c>
      <c r="AH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4">
        <f t="shared" si="363"/>
        <v>0</v>
      </c>
      <c r="AL126" s="214">
        <f t="shared" si="364"/>
        <v>123364</v>
      </c>
    </row>
    <row r="127" spans="2:38" x14ac:dyDescent="0.25">
      <c r="B127" s="212" t="s">
        <v>912</v>
      </c>
      <c r="C127" s="213" t="s">
        <v>913</v>
      </c>
      <c r="D1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4">
        <f t="shared" si="357"/>
        <v>0</v>
      </c>
      <c r="G127" s="214"/>
      <c r="H127" s="214">
        <f t="shared" si="358"/>
        <v>0</v>
      </c>
      <c r="I127" s="214"/>
      <c r="J127" s="214">
        <f t="shared" si="359"/>
        <v>0</v>
      </c>
      <c r="K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4">
        <f t="shared" si="360"/>
        <v>0</v>
      </c>
      <c r="Z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4">
        <f t="shared" si="361"/>
        <v>0</v>
      </c>
      <c r="AD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4">
        <f t="shared" si="362"/>
        <v>0</v>
      </c>
      <c r="AH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4">
        <f t="shared" si="363"/>
        <v>0</v>
      </c>
      <c r="AL127" s="214">
        <f t="shared" si="364"/>
        <v>0</v>
      </c>
    </row>
    <row r="128" spans="2:38" x14ac:dyDescent="0.25">
      <c r="B128" s="212" t="s">
        <v>914</v>
      </c>
      <c r="C128" s="213" t="s">
        <v>915</v>
      </c>
      <c r="D1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4">
        <f t="shared" si="357"/>
        <v>0</v>
      </c>
      <c r="G128" s="214"/>
      <c r="H128" s="214">
        <f t="shared" si="358"/>
        <v>0</v>
      </c>
      <c r="I128" s="214"/>
      <c r="J128" s="214">
        <f t="shared" si="359"/>
        <v>0</v>
      </c>
      <c r="K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4">
        <f t="shared" si="360"/>
        <v>0</v>
      </c>
      <c r="Z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4">
        <f t="shared" si="361"/>
        <v>0</v>
      </c>
      <c r="AD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4">
        <f t="shared" si="362"/>
        <v>0</v>
      </c>
      <c r="AH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4">
        <f t="shared" si="363"/>
        <v>0</v>
      </c>
      <c r="AL128" s="214">
        <f t="shared" si="364"/>
        <v>0</v>
      </c>
    </row>
    <row r="129" spans="2:38" x14ac:dyDescent="0.25">
      <c r="B129" s="212" t="s">
        <v>916</v>
      </c>
      <c r="C129" s="213" t="s">
        <v>917</v>
      </c>
      <c r="D1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4">
        <f t="shared" si="357"/>
        <v>0</v>
      </c>
      <c r="G129" s="214"/>
      <c r="H129" s="214">
        <f t="shared" si="358"/>
        <v>0</v>
      </c>
      <c r="I129" s="214"/>
      <c r="J129" s="214">
        <f t="shared" si="359"/>
        <v>0</v>
      </c>
      <c r="K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4">
        <f t="shared" si="360"/>
        <v>0</v>
      </c>
      <c r="Z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4">
        <f t="shared" si="361"/>
        <v>0</v>
      </c>
      <c r="AD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4">
        <f t="shared" si="362"/>
        <v>0</v>
      </c>
      <c r="AH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4">
        <f t="shared" si="363"/>
        <v>0</v>
      </c>
      <c r="AL129" s="214">
        <f t="shared" si="364"/>
        <v>0</v>
      </c>
    </row>
    <row r="130" spans="2:38" x14ac:dyDescent="0.25">
      <c r="B130" s="212" t="s">
        <v>918</v>
      </c>
      <c r="C130" s="213" t="s">
        <v>919</v>
      </c>
      <c r="D1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4">
        <f t="shared" si="315"/>
        <v>0</v>
      </c>
      <c r="G130" s="214"/>
      <c r="H130" s="214">
        <f t="shared" si="350"/>
        <v>0</v>
      </c>
      <c r="I130" s="214"/>
      <c r="J130" s="214">
        <f t="shared" si="351"/>
        <v>0</v>
      </c>
      <c r="K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4">
        <f t="shared" si="352"/>
        <v>0</v>
      </c>
      <c r="Z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4">
        <f t="shared" si="353"/>
        <v>0</v>
      </c>
      <c r="AD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4">
        <f t="shared" si="354"/>
        <v>0</v>
      </c>
      <c r="AH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4">
        <f t="shared" si="355"/>
        <v>0</v>
      </c>
      <c r="AL130" s="214">
        <f t="shared" si="356"/>
        <v>0</v>
      </c>
    </row>
    <row r="131" spans="2:38" x14ac:dyDescent="0.25">
      <c r="B131" s="212" t="s">
        <v>920</v>
      </c>
      <c r="C131" s="213" t="s">
        <v>921</v>
      </c>
      <c r="D1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4">
        <f t="shared" si="315"/>
        <v>0</v>
      </c>
      <c r="G131" s="214"/>
      <c r="H131" s="214">
        <f t="shared" si="350"/>
        <v>0</v>
      </c>
      <c r="I131" s="214"/>
      <c r="J131" s="214">
        <f t="shared" si="351"/>
        <v>0</v>
      </c>
      <c r="K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4">
        <f t="shared" si="352"/>
        <v>0</v>
      </c>
      <c r="Z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4">
        <f t="shared" si="353"/>
        <v>0</v>
      </c>
      <c r="AD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4">
        <f t="shared" si="354"/>
        <v>0</v>
      </c>
      <c r="AH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4">
        <f t="shared" si="355"/>
        <v>0</v>
      </c>
      <c r="AL131" s="214">
        <f t="shared" si="356"/>
        <v>0</v>
      </c>
    </row>
    <row r="132" spans="2:38" x14ac:dyDescent="0.25">
      <c r="B132" s="212" t="s">
        <v>922</v>
      </c>
      <c r="C132" s="213" t="s">
        <v>923</v>
      </c>
      <c r="D1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4">
        <f t="shared" ref="F132" si="365">D132+E132</f>
        <v>0</v>
      </c>
      <c r="G132" s="214"/>
      <c r="H132" s="214">
        <f t="shared" ref="H132" si="366">F132-G132</f>
        <v>0</v>
      </c>
      <c r="I132" s="214"/>
      <c r="J132" s="214">
        <f t="shared" ref="J132" si="367">F132-I132</f>
        <v>0</v>
      </c>
      <c r="K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4">
        <f t="shared" ref="Y132" si="368">V132+W132+X132</f>
        <v>0</v>
      </c>
      <c r="Z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4">
        <f t="shared" ref="AC132" si="369">Z132+AA132+AB132</f>
        <v>0</v>
      </c>
      <c r="AD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4">
        <f t="shared" ref="AG132" si="370">AD132+AE132+AF132</f>
        <v>0</v>
      </c>
      <c r="AH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4">
        <f t="shared" ref="AK132" si="371">AH132+AI132+AJ132</f>
        <v>0</v>
      </c>
      <c r="AL132" s="214">
        <f t="shared" ref="AL132" si="372">Y132+AC132+AG132+AK132</f>
        <v>0</v>
      </c>
    </row>
    <row r="133" spans="2:38" x14ac:dyDescent="0.25">
      <c r="B133" s="212" t="s">
        <v>370</v>
      </c>
      <c r="C133" s="213" t="s">
        <v>252</v>
      </c>
      <c r="D1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4">
        <f t="shared" ref="F133:F134" si="373">D133+E133</f>
        <v>0</v>
      </c>
      <c r="G133" s="214"/>
      <c r="H133" s="214">
        <f t="shared" ref="H133:H134" si="374">F133-G133</f>
        <v>0</v>
      </c>
      <c r="I133" s="214"/>
      <c r="J133" s="214">
        <f t="shared" ref="J133:J134" si="375">F133-I133</f>
        <v>0</v>
      </c>
      <c r="K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4">
        <f t="shared" ref="Y133:Y134" si="376">V133+W133+X133</f>
        <v>0</v>
      </c>
      <c r="Z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4">
        <f t="shared" ref="AC133:AC134" si="377">Z133+AA133+AB133</f>
        <v>0</v>
      </c>
      <c r="AD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4">
        <f t="shared" ref="AG133:AG134" si="378">AD133+AE133+AF133</f>
        <v>0</v>
      </c>
      <c r="AH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4">
        <f t="shared" ref="AK133:AK134" si="379">AH133+AI133+AJ133</f>
        <v>0</v>
      </c>
      <c r="AL133" s="214">
        <f t="shared" ref="AL133:AL134" si="380">Y133+AC133+AG133+AK133</f>
        <v>0</v>
      </c>
    </row>
    <row r="134" spans="2:38" x14ac:dyDescent="0.25">
      <c r="B134" s="212" t="s">
        <v>924</v>
      </c>
      <c r="C134" s="213" t="s">
        <v>925</v>
      </c>
      <c r="D1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4">
        <f t="shared" si="373"/>
        <v>0</v>
      </c>
      <c r="G134" s="214"/>
      <c r="H134" s="214">
        <f t="shared" si="374"/>
        <v>0</v>
      </c>
      <c r="I134" s="214"/>
      <c r="J134" s="214">
        <f t="shared" si="375"/>
        <v>0</v>
      </c>
      <c r="K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4">
        <f t="shared" si="376"/>
        <v>0</v>
      </c>
      <c r="Z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4">
        <f t="shared" si="377"/>
        <v>0</v>
      </c>
      <c r="AD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4">
        <f t="shared" si="378"/>
        <v>0</v>
      </c>
      <c r="AH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4">
        <f t="shared" si="379"/>
        <v>0</v>
      </c>
      <c r="AL134" s="214">
        <f t="shared" si="380"/>
        <v>0</v>
      </c>
    </row>
    <row r="135" spans="2:38" x14ac:dyDescent="0.25">
      <c r="B135" s="212" t="s">
        <v>926</v>
      </c>
      <c r="C135" s="213" t="s">
        <v>927</v>
      </c>
      <c r="D1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4">
        <f t="shared" si="315"/>
        <v>0</v>
      </c>
      <c r="G135" s="214"/>
      <c r="H135" s="214">
        <f t="shared" si="350"/>
        <v>0</v>
      </c>
      <c r="I135" s="214"/>
      <c r="J135" s="214">
        <f t="shared" si="351"/>
        <v>0</v>
      </c>
      <c r="K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4">
        <f t="shared" si="352"/>
        <v>0</v>
      </c>
      <c r="Z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4">
        <f t="shared" si="353"/>
        <v>0</v>
      </c>
      <c r="AD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4">
        <f t="shared" si="354"/>
        <v>0</v>
      </c>
      <c r="AH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4">
        <f t="shared" si="355"/>
        <v>0</v>
      </c>
      <c r="AL135" s="214">
        <f t="shared" si="356"/>
        <v>0</v>
      </c>
    </row>
    <row r="136" spans="2:38" x14ac:dyDescent="0.25">
      <c r="B136" s="212" t="s">
        <v>928</v>
      </c>
      <c r="C136" s="213" t="s">
        <v>929</v>
      </c>
      <c r="D1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4">
        <f t="shared" si="315"/>
        <v>0</v>
      </c>
      <c r="G136" s="214"/>
      <c r="H136" s="214">
        <f t="shared" si="350"/>
        <v>0</v>
      </c>
      <c r="I136" s="214"/>
      <c r="J136" s="214">
        <f t="shared" si="351"/>
        <v>0</v>
      </c>
      <c r="K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4">
        <f t="shared" si="352"/>
        <v>0</v>
      </c>
      <c r="Z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4">
        <f t="shared" si="353"/>
        <v>0</v>
      </c>
      <c r="AD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4">
        <f t="shared" si="354"/>
        <v>0</v>
      </c>
      <c r="AH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4">
        <f t="shared" si="355"/>
        <v>0</v>
      </c>
      <c r="AL136" s="214">
        <f t="shared" si="356"/>
        <v>0</v>
      </c>
    </row>
    <row r="137" spans="2:38" x14ac:dyDescent="0.25">
      <c r="B137" s="221" t="s">
        <v>371</v>
      </c>
      <c r="C137" s="222" t="s">
        <v>253</v>
      </c>
      <c r="D137" s="223">
        <f>SUM(D138:D152)</f>
        <v>5418683</v>
      </c>
      <c r="E137" s="223">
        <f>SUM(E138:E152)</f>
        <v>1060000</v>
      </c>
      <c r="F137" s="223">
        <f t="shared" si="315"/>
        <v>6478683</v>
      </c>
      <c r="G137" s="223">
        <f t="shared" ref="G137:I137" si="381">SUM(G138:G152)</f>
        <v>0</v>
      </c>
      <c r="H137" s="223">
        <f t="shared" si="4"/>
        <v>6478683</v>
      </c>
      <c r="I137" s="223">
        <f t="shared" si="381"/>
        <v>0</v>
      </c>
      <c r="J137" s="223">
        <f t="shared" si="5"/>
        <v>6478683</v>
      </c>
      <c r="K137" s="223">
        <f t="shared" ref="K137:AJ137" si="382">SUM(K138:K152)</f>
        <v>0</v>
      </c>
      <c r="L137" s="223">
        <f t="shared" si="382"/>
        <v>0</v>
      </c>
      <c r="M137" s="223">
        <f t="shared" si="382"/>
        <v>0</v>
      </c>
      <c r="N137" s="223">
        <f t="shared" si="382"/>
        <v>6478683</v>
      </c>
      <c r="O137" s="223">
        <f t="shared" si="382"/>
        <v>0</v>
      </c>
      <c r="P137" s="223">
        <f t="shared" si="382"/>
        <v>0</v>
      </c>
      <c r="Q137" s="223">
        <f t="shared" si="382"/>
        <v>0</v>
      </c>
      <c r="R137" s="223">
        <f t="shared" si="382"/>
        <v>0</v>
      </c>
      <c r="S137" s="223">
        <f t="shared" si="382"/>
        <v>0</v>
      </c>
      <c r="T137" s="223">
        <f t="shared" si="382"/>
        <v>0</v>
      </c>
      <c r="U137" s="223">
        <f t="shared" si="382"/>
        <v>0</v>
      </c>
      <c r="V137" s="223">
        <f t="shared" si="382"/>
        <v>0</v>
      </c>
      <c r="W137" s="223">
        <f t="shared" si="382"/>
        <v>6478683</v>
      </c>
      <c r="X137" s="223">
        <f t="shared" si="382"/>
        <v>0</v>
      </c>
      <c r="Y137" s="223">
        <f t="shared" si="7"/>
        <v>6478683</v>
      </c>
      <c r="Z137" s="223">
        <f t="shared" si="382"/>
        <v>0</v>
      </c>
      <c r="AA137" s="223">
        <f t="shared" si="382"/>
        <v>0</v>
      </c>
      <c r="AB137" s="223">
        <f t="shared" si="382"/>
        <v>0</v>
      </c>
      <c r="AC137" s="223">
        <f t="shared" si="8"/>
        <v>0</v>
      </c>
      <c r="AD137" s="223">
        <f t="shared" si="382"/>
        <v>0</v>
      </c>
      <c r="AE137" s="223">
        <f t="shared" si="382"/>
        <v>0</v>
      </c>
      <c r="AF137" s="223">
        <f t="shared" si="382"/>
        <v>0</v>
      </c>
      <c r="AG137" s="223">
        <f t="shared" si="9"/>
        <v>0</v>
      </c>
      <c r="AH137" s="223">
        <f t="shared" si="382"/>
        <v>0</v>
      </c>
      <c r="AI137" s="223">
        <f t="shared" si="382"/>
        <v>0</v>
      </c>
      <c r="AJ137" s="223">
        <f t="shared" si="382"/>
        <v>0</v>
      </c>
      <c r="AK137" s="223">
        <f t="shared" si="10"/>
        <v>0</v>
      </c>
      <c r="AL137" s="223">
        <f t="shared" si="11"/>
        <v>6478683</v>
      </c>
    </row>
    <row r="138" spans="2:38" x14ac:dyDescent="0.25">
      <c r="B138" s="212" t="s">
        <v>930</v>
      </c>
      <c r="C138" s="213" t="s">
        <v>931</v>
      </c>
      <c r="D1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5418683</v>
      </c>
      <c r="E1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4">
        <f t="shared" si="315"/>
        <v>5418683</v>
      </c>
      <c r="G138" s="214"/>
      <c r="H138" s="214">
        <f t="shared" ref="H138:H152" si="383">F138-G138</f>
        <v>5418683</v>
      </c>
      <c r="I138" s="214"/>
      <c r="J138" s="214">
        <f t="shared" ref="J138:J152" si="384">F138-I138</f>
        <v>5418683</v>
      </c>
      <c r="K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5418683</v>
      </c>
      <c r="O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5418683</v>
      </c>
      <c r="X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4">
        <f t="shared" ref="Y138:Y152" si="385">V138+W138+X138</f>
        <v>5418683</v>
      </c>
      <c r="Z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4">
        <f t="shared" ref="AC138:AC152" si="386">Z138+AA138+AB138</f>
        <v>0</v>
      </c>
      <c r="AD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4">
        <f t="shared" ref="AG138:AG152" si="387">AD138+AE138+AF138</f>
        <v>0</v>
      </c>
      <c r="AH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4">
        <f t="shared" ref="AK138:AK152" si="388">AH138+AI138+AJ138</f>
        <v>0</v>
      </c>
      <c r="AL138" s="214">
        <f t="shared" ref="AL138:AL152" si="389">Y138+AC138+AG138+AK138</f>
        <v>5418683</v>
      </c>
    </row>
    <row r="139" spans="2:38" x14ac:dyDescent="0.25">
      <c r="B139" s="212" t="s">
        <v>372</v>
      </c>
      <c r="C139" s="213" t="s">
        <v>254</v>
      </c>
      <c r="D1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4">
        <f t="shared" si="315"/>
        <v>0</v>
      </c>
      <c r="G139" s="214"/>
      <c r="H139" s="214">
        <f t="shared" si="383"/>
        <v>0</v>
      </c>
      <c r="I139" s="214"/>
      <c r="J139" s="214">
        <f t="shared" si="384"/>
        <v>0</v>
      </c>
      <c r="K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4">
        <f t="shared" si="385"/>
        <v>0</v>
      </c>
      <c r="Z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4">
        <f t="shared" si="386"/>
        <v>0</v>
      </c>
      <c r="AD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4">
        <f t="shared" si="387"/>
        <v>0</v>
      </c>
      <c r="AH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4">
        <f t="shared" si="388"/>
        <v>0</v>
      </c>
      <c r="AL139" s="214">
        <f t="shared" si="389"/>
        <v>0</v>
      </c>
    </row>
    <row r="140" spans="2:38" x14ac:dyDescent="0.25">
      <c r="B140" s="212" t="s">
        <v>932</v>
      </c>
      <c r="C140" s="213" t="s">
        <v>933</v>
      </c>
      <c r="D1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4">
        <f t="shared" si="315"/>
        <v>0</v>
      </c>
      <c r="G140" s="214"/>
      <c r="H140" s="214">
        <f t="shared" si="383"/>
        <v>0</v>
      </c>
      <c r="I140" s="214"/>
      <c r="J140" s="214">
        <f t="shared" si="384"/>
        <v>0</v>
      </c>
      <c r="K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4">
        <f t="shared" si="385"/>
        <v>0</v>
      </c>
      <c r="Z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4">
        <f t="shared" si="386"/>
        <v>0</v>
      </c>
      <c r="AD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4">
        <f t="shared" si="387"/>
        <v>0</v>
      </c>
      <c r="AH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4">
        <f t="shared" si="388"/>
        <v>0</v>
      </c>
      <c r="AL140" s="214">
        <f t="shared" si="389"/>
        <v>0</v>
      </c>
    </row>
    <row r="141" spans="2:38" x14ac:dyDescent="0.25">
      <c r="B141" s="212" t="s">
        <v>373</v>
      </c>
      <c r="C141" s="213" t="s">
        <v>255</v>
      </c>
      <c r="D1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4">
        <f t="shared" si="315"/>
        <v>0</v>
      </c>
      <c r="G141" s="214"/>
      <c r="H141" s="214">
        <f t="shared" si="383"/>
        <v>0</v>
      </c>
      <c r="I141" s="214"/>
      <c r="J141" s="214">
        <f t="shared" si="384"/>
        <v>0</v>
      </c>
      <c r="K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4">
        <f t="shared" si="385"/>
        <v>0</v>
      </c>
      <c r="Z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4">
        <f t="shared" si="386"/>
        <v>0</v>
      </c>
      <c r="AD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4">
        <f t="shared" si="387"/>
        <v>0</v>
      </c>
      <c r="AH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4">
        <f t="shared" si="388"/>
        <v>0</v>
      </c>
      <c r="AL141" s="214">
        <f t="shared" si="389"/>
        <v>0</v>
      </c>
    </row>
    <row r="142" spans="2:38" x14ac:dyDescent="0.25">
      <c r="B142" s="212" t="s">
        <v>934</v>
      </c>
      <c r="C142" s="213" t="s">
        <v>935</v>
      </c>
      <c r="D1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160000</v>
      </c>
      <c r="F142" s="214">
        <f t="shared" ref="F142:F147" si="390">D142+E142</f>
        <v>160000</v>
      </c>
      <c r="G142" s="214"/>
      <c r="H142" s="214">
        <f t="shared" ref="H142:H147" si="391">F142-G142</f>
        <v>160000</v>
      </c>
      <c r="I142" s="214"/>
      <c r="J142" s="214">
        <f t="shared" ref="J142:J147" si="392">F142-I142</f>
        <v>160000</v>
      </c>
      <c r="K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160000</v>
      </c>
      <c r="O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160000</v>
      </c>
      <c r="X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4">
        <f t="shared" ref="Y142:Y147" si="393">V142+W142+X142</f>
        <v>160000</v>
      </c>
      <c r="Z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4">
        <f t="shared" ref="AC142:AC147" si="394">Z142+AA142+AB142</f>
        <v>0</v>
      </c>
      <c r="AD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4">
        <f t="shared" ref="AG142:AG147" si="395">AD142+AE142+AF142</f>
        <v>0</v>
      </c>
      <c r="AH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4">
        <f t="shared" ref="AK142:AK147" si="396">AH142+AI142+AJ142</f>
        <v>0</v>
      </c>
      <c r="AL142" s="214">
        <f t="shared" ref="AL142:AL147" si="397">Y142+AC142+AG142+AK142</f>
        <v>160000</v>
      </c>
    </row>
    <row r="143" spans="2:38" x14ac:dyDescent="0.25">
      <c r="B143" s="212" t="s">
        <v>936</v>
      </c>
      <c r="C143" s="213" t="s">
        <v>937</v>
      </c>
      <c r="D1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4">
        <f t="shared" ref="F143:F144" si="398">D143+E143</f>
        <v>0</v>
      </c>
      <c r="G143" s="214"/>
      <c r="H143" s="214">
        <f t="shared" ref="H143:H144" si="399">F143-G143</f>
        <v>0</v>
      </c>
      <c r="I143" s="214"/>
      <c r="J143" s="214">
        <f t="shared" ref="J143:J144" si="400">F143-I143</f>
        <v>0</v>
      </c>
      <c r="K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4">
        <f t="shared" ref="Y143:Y144" si="401">V143+W143+X143</f>
        <v>0</v>
      </c>
      <c r="Z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4">
        <f t="shared" ref="AC143:AC144" si="402">Z143+AA143+AB143</f>
        <v>0</v>
      </c>
      <c r="AD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4">
        <f t="shared" ref="AG143:AG144" si="403">AD143+AE143+AF143</f>
        <v>0</v>
      </c>
      <c r="AH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4">
        <f t="shared" ref="AK143:AK144" si="404">AH143+AI143+AJ143</f>
        <v>0</v>
      </c>
      <c r="AL143" s="214">
        <f t="shared" ref="AL143:AL144" si="405">Y143+AC143+AG143+AK143</f>
        <v>0</v>
      </c>
    </row>
    <row r="144" spans="2:38" x14ac:dyDescent="0.25">
      <c r="B144" s="212" t="s">
        <v>938</v>
      </c>
      <c r="C144" s="213" t="s">
        <v>939</v>
      </c>
      <c r="D1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4">
        <f t="shared" si="398"/>
        <v>0</v>
      </c>
      <c r="G144" s="214"/>
      <c r="H144" s="214">
        <f t="shared" si="399"/>
        <v>0</v>
      </c>
      <c r="I144" s="214"/>
      <c r="J144" s="214">
        <f t="shared" si="400"/>
        <v>0</v>
      </c>
      <c r="K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4">
        <f t="shared" si="401"/>
        <v>0</v>
      </c>
      <c r="Z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4">
        <f t="shared" si="402"/>
        <v>0</v>
      </c>
      <c r="AD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4">
        <f t="shared" si="403"/>
        <v>0</v>
      </c>
      <c r="AH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4">
        <f t="shared" si="404"/>
        <v>0</v>
      </c>
      <c r="AL144" s="214">
        <f t="shared" si="405"/>
        <v>0</v>
      </c>
    </row>
    <row r="145" spans="2:38" x14ac:dyDescent="0.25">
      <c r="B145" s="212" t="s">
        <v>940</v>
      </c>
      <c r="C145" s="213" t="s">
        <v>941</v>
      </c>
      <c r="D1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4">
        <f t="shared" si="390"/>
        <v>0</v>
      </c>
      <c r="G145" s="214"/>
      <c r="H145" s="214">
        <f t="shared" si="391"/>
        <v>0</v>
      </c>
      <c r="I145" s="214"/>
      <c r="J145" s="214">
        <f t="shared" si="392"/>
        <v>0</v>
      </c>
      <c r="K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4">
        <f t="shared" si="393"/>
        <v>0</v>
      </c>
      <c r="Z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4">
        <f t="shared" si="394"/>
        <v>0</v>
      </c>
      <c r="AD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4">
        <f t="shared" si="395"/>
        <v>0</v>
      </c>
      <c r="AH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4">
        <f t="shared" si="396"/>
        <v>0</v>
      </c>
      <c r="AL145" s="214">
        <f t="shared" si="397"/>
        <v>0</v>
      </c>
    </row>
    <row r="146" spans="2:38" x14ac:dyDescent="0.25">
      <c r="B146" s="212" t="s">
        <v>942</v>
      </c>
      <c r="C146" s="213" t="s">
        <v>943</v>
      </c>
      <c r="D1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4">
        <f t="shared" si="390"/>
        <v>0</v>
      </c>
      <c r="G146" s="214"/>
      <c r="H146" s="214">
        <f t="shared" si="391"/>
        <v>0</v>
      </c>
      <c r="I146" s="214"/>
      <c r="J146" s="214">
        <f t="shared" si="392"/>
        <v>0</v>
      </c>
      <c r="K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4">
        <f t="shared" si="393"/>
        <v>0</v>
      </c>
      <c r="Z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4">
        <f t="shared" si="394"/>
        <v>0</v>
      </c>
      <c r="AD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4">
        <f t="shared" si="395"/>
        <v>0</v>
      </c>
      <c r="AH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4">
        <f t="shared" si="396"/>
        <v>0</v>
      </c>
      <c r="AL146" s="214">
        <f t="shared" si="397"/>
        <v>0</v>
      </c>
    </row>
    <row r="147" spans="2:38" x14ac:dyDescent="0.25">
      <c r="B147" s="212" t="s">
        <v>944</v>
      </c>
      <c r="C147" s="213" t="s">
        <v>945</v>
      </c>
      <c r="D1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4">
        <f t="shared" si="390"/>
        <v>0</v>
      </c>
      <c r="G147" s="214"/>
      <c r="H147" s="214">
        <f t="shared" si="391"/>
        <v>0</v>
      </c>
      <c r="I147" s="214"/>
      <c r="J147" s="214">
        <f t="shared" si="392"/>
        <v>0</v>
      </c>
      <c r="K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4">
        <f t="shared" si="393"/>
        <v>0</v>
      </c>
      <c r="Z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4">
        <f t="shared" si="394"/>
        <v>0</v>
      </c>
      <c r="AD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4">
        <f t="shared" si="395"/>
        <v>0</v>
      </c>
      <c r="AH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4">
        <f t="shared" si="396"/>
        <v>0</v>
      </c>
      <c r="AL147" s="214">
        <f t="shared" si="397"/>
        <v>0</v>
      </c>
    </row>
    <row r="148" spans="2:38" x14ac:dyDescent="0.25">
      <c r="B148" s="212" t="s">
        <v>946</v>
      </c>
      <c r="C148" s="213" t="s">
        <v>947</v>
      </c>
      <c r="D1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4">
        <f t="shared" si="315"/>
        <v>0</v>
      </c>
      <c r="G148" s="214"/>
      <c r="H148" s="214">
        <f t="shared" si="383"/>
        <v>0</v>
      </c>
      <c r="I148" s="214"/>
      <c r="J148" s="214">
        <f t="shared" si="384"/>
        <v>0</v>
      </c>
      <c r="K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4">
        <f t="shared" si="385"/>
        <v>0</v>
      </c>
      <c r="Z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4">
        <f t="shared" si="386"/>
        <v>0</v>
      </c>
      <c r="AD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4">
        <f t="shared" si="387"/>
        <v>0</v>
      </c>
      <c r="AH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4">
        <f t="shared" si="388"/>
        <v>0</v>
      </c>
      <c r="AL148" s="214">
        <f t="shared" si="389"/>
        <v>0</v>
      </c>
    </row>
    <row r="149" spans="2:38" x14ac:dyDescent="0.25">
      <c r="B149" s="212" t="s">
        <v>948</v>
      </c>
      <c r="C149" s="213" t="s">
        <v>949</v>
      </c>
      <c r="D1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4">
        <f t="shared" si="315"/>
        <v>0</v>
      </c>
      <c r="G149" s="214"/>
      <c r="H149" s="214">
        <f t="shared" si="383"/>
        <v>0</v>
      </c>
      <c r="I149" s="214"/>
      <c r="J149" s="214">
        <f t="shared" si="384"/>
        <v>0</v>
      </c>
      <c r="K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4">
        <f t="shared" si="385"/>
        <v>0</v>
      </c>
      <c r="Z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4">
        <f t="shared" si="386"/>
        <v>0</v>
      </c>
      <c r="AD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4">
        <f t="shared" si="387"/>
        <v>0</v>
      </c>
      <c r="AH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4">
        <f t="shared" si="388"/>
        <v>0</v>
      </c>
      <c r="AL149" s="214">
        <f t="shared" si="389"/>
        <v>0</v>
      </c>
    </row>
    <row r="150" spans="2:38" x14ac:dyDescent="0.25">
      <c r="B150" s="212" t="s">
        <v>950</v>
      </c>
      <c r="C150" s="213" t="s">
        <v>951</v>
      </c>
      <c r="D1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4">
        <f t="shared" ref="F150" si="406">D150+E150</f>
        <v>0</v>
      </c>
      <c r="G150" s="214"/>
      <c r="H150" s="214">
        <f t="shared" ref="H150" si="407">F150-G150</f>
        <v>0</v>
      </c>
      <c r="I150" s="214"/>
      <c r="J150" s="214">
        <f t="shared" ref="J150" si="408">F150-I150</f>
        <v>0</v>
      </c>
      <c r="K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4">
        <f t="shared" ref="Y150" si="409">V150+W150+X150</f>
        <v>0</v>
      </c>
      <c r="Z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4">
        <f t="shared" ref="AC150" si="410">Z150+AA150+AB150</f>
        <v>0</v>
      </c>
      <c r="AD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4">
        <f t="shared" ref="AG150" si="411">AD150+AE150+AF150</f>
        <v>0</v>
      </c>
      <c r="AH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4">
        <f t="shared" ref="AK150" si="412">AH150+AI150+AJ150</f>
        <v>0</v>
      </c>
      <c r="AL150" s="214">
        <f t="shared" ref="AL150" si="413">Y150+AC150+AG150+AK150</f>
        <v>0</v>
      </c>
    </row>
    <row r="151" spans="2:38" x14ac:dyDescent="0.25">
      <c r="B151" s="212" t="s">
        <v>952</v>
      </c>
      <c r="C151" s="213" t="s">
        <v>953</v>
      </c>
      <c r="D1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900000</v>
      </c>
      <c r="F151" s="214">
        <f t="shared" ref="F151" si="414">D151+E151</f>
        <v>900000</v>
      </c>
      <c r="G151" s="214"/>
      <c r="H151" s="214">
        <f t="shared" ref="H151" si="415">F151-G151</f>
        <v>900000</v>
      </c>
      <c r="I151" s="214"/>
      <c r="J151" s="214">
        <f t="shared" ref="J151" si="416">F151-I151</f>
        <v>900000</v>
      </c>
      <c r="K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900000</v>
      </c>
      <c r="O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900000</v>
      </c>
      <c r="X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4">
        <f t="shared" ref="Y151" si="417">V151+W151+X151</f>
        <v>900000</v>
      </c>
      <c r="Z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4">
        <f t="shared" ref="AC151" si="418">Z151+AA151+AB151</f>
        <v>0</v>
      </c>
      <c r="AD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4">
        <f t="shared" ref="AG151" si="419">AD151+AE151+AF151</f>
        <v>0</v>
      </c>
      <c r="AH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4">
        <f t="shared" ref="AK151" si="420">AH151+AI151+AJ151</f>
        <v>0</v>
      </c>
      <c r="AL151" s="214">
        <f t="shared" ref="AL151" si="421">Y151+AC151+AG151+AK151</f>
        <v>900000</v>
      </c>
    </row>
    <row r="152" spans="2:38" x14ac:dyDescent="0.25">
      <c r="B152" s="212" t="s">
        <v>954</v>
      </c>
      <c r="C152" s="213" t="s">
        <v>955</v>
      </c>
      <c r="D1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4">
        <f t="shared" si="315"/>
        <v>0</v>
      </c>
      <c r="G152" s="214"/>
      <c r="H152" s="214">
        <f t="shared" si="383"/>
        <v>0</v>
      </c>
      <c r="I152" s="214"/>
      <c r="J152" s="214">
        <f t="shared" si="384"/>
        <v>0</v>
      </c>
      <c r="K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4">
        <f t="shared" si="385"/>
        <v>0</v>
      </c>
      <c r="Z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4">
        <f t="shared" si="386"/>
        <v>0</v>
      </c>
      <c r="AD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4">
        <f t="shared" si="387"/>
        <v>0</v>
      </c>
      <c r="AH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4">
        <f t="shared" si="388"/>
        <v>0</v>
      </c>
      <c r="AL152" s="214">
        <f t="shared" si="389"/>
        <v>0</v>
      </c>
    </row>
    <row r="153" spans="2:38" x14ac:dyDescent="0.25">
      <c r="B153" s="221" t="s">
        <v>374</v>
      </c>
      <c r="C153" s="222" t="s">
        <v>256</v>
      </c>
      <c r="D153" s="223">
        <f>SUM(D154:D167)</f>
        <v>0</v>
      </c>
      <c r="E153" s="223">
        <f>SUM(E154:E167)</f>
        <v>0</v>
      </c>
      <c r="F153" s="223">
        <f t="shared" si="315"/>
        <v>0</v>
      </c>
      <c r="G153" s="223">
        <f>SUM(G154:G167)</f>
        <v>0</v>
      </c>
      <c r="H153" s="223">
        <f t="shared" si="4"/>
        <v>0</v>
      </c>
      <c r="I153" s="223">
        <f>SUM(I154:I167)</f>
        <v>0</v>
      </c>
      <c r="J153" s="223">
        <f t="shared" si="5"/>
        <v>0</v>
      </c>
      <c r="K153" s="223">
        <f t="shared" ref="K153:X153" si="422">SUM(K154:K167)</f>
        <v>0</v>
      </c>
      <c r="L153" s="223">
        <f t="shared" si="422"/>
        <v>0</v>
      </c>
      <c r="M153" s="223">
        <f t="shared" si="422"/>
        <v>0</v>
      </c>
      <c r="N153" s="223">
        <f t="shared" si="422"/>
        <v>0</v>
      </c>
      <c r="O153" s="223">
        <f t="shared" si="422"/>
        <v>0</v>
      </c>
      <c r="P153" s="223">
        <f t="shared" si="422"/>
        <v>0</v>
      </c>
      <c r="Q153" s="223">
        <f t="shared" si="422"/>
        <v>0</v>
      </c>
      <c r="R153" s="223">
        <f t="shared" si="422"/>
        <v>0</v>
      </c>
      <c r="S153" s="223">
        <f t="shared" si="422"/>
        <v>0</v>
      </c>
      <c r="T153" s="223">
        <f t="shared" si="422"/>
        <v>0</v>
      </c>
      <c r="U153" s="223">
        <f t="shared" si="422"/>
        <v>0</v>
      </c>
      <c r="V153" s="223">
        <f t="shared" si="422"/>
        <v>0</v>
      </c>
      <c r="W153" s="223">
        <f t="shared" si="422"/>
        <v>0</v>
      </c>
      <c r="X153" s="223">
        <f t="shared" si="422"/>
        <v>0</v>
      </c>
      <c r="Y153" s="223">
        <f t="shared" si="7"/>
        <v>0</v>
      </c>
      <c r="Z153" s="223">
        <f>SUM(Z154:Z167)</f>
        <v>0</v>
      </c>
      <c r="AA153" s="223">
        <f>SUM(AA154:AA167)</f>
        <v>0</v>
      </c>
      <c r="AB153" s="223">
        <f>SUM(AB154:AB167)</f>
        <v>0</v>
      </c>
      <c r="AC153" s="223">
        <f t="shared" si="8"/>
        <v>0</v>
      </c>
      <c r="AD153" s="223">
        <f>SUM(AD154:AD167)</f>
        <v>0</v>
      </c>
      <c r="AE153" s="223">
        <f>SUM(AE154:AE167)</f>
        <v>0</v>
      </c>
      <c r="AF153" s="223">
        <f>SUM(AF154:AF167)</f>
        <v>0</v>
      </c>
      <c r="AG153" s="223">
        <f t="shared" si="9"/>
        <v>0</v>
      </c>
      <c r="AH153" s="223">
        <f>SUM(AH154:AH167)</f>
        <v>0</v>
      </c>
      <c r="AI153" s="223">
        <f>SUM(AI154:AI167)</f>
        <v>0</v>
      </c>
      <c r="AJ153" s="223">
        <f>SUM(AJ154:AJ167)</f>
        <v>0</v>
      </c>
      <c r="AK153" s="223">
        <f t="shared" si="10"/>
        <v>0</v>
      </c>
      <c r="AL153" s="223">
        <f t="shared" si="11"/>
        <v>0</v>
      </c>
    </row>
    <row r="154" spans="2:38" x14ac:dyDescent="0.25">
      <c r="B154" s="212" t="s">
        <v>956</v>
      </c>
      <c r="C154" s="213" t="s">
        <v>957</v>
      </c>
      <c r="D1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4">
        <f t="shared" si="315"/>
        <v>0</v>
      </c>
      <c r="G154" s="214"/>
      <c r="H154" s="214">
        <f t="shared" ref="H154:H167" si="423">F154-G154</f>
        <v>0</v>
      </c>
      <c r="I154" s="214"/>
      <c r="J154" s="214">
        <f t="shared" ref="J154:J167" si="424">F154-I154</f>
        <v>0</v>
      </c>
      <c r="K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4">
        <f t="shared" ref="Y154:Y167" si="425">V154+W154+X154</f>
        <v>0</v>
      </c>
      <c r="Z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4">
        <f t="shared" ref="AC154:AC167" si="426">Z154+AA154+AB154</f>
        <v>0</v>
      </c>
      <c r="AD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4">
        <f t="shared" ref="AG154:AG167" si="427">AD154+AE154+AF154</f>
        <v>0</v>
      </c>
      <c r="AH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4">
        <f t="shared" ref="AK154:AK167" si="428">AH154+AI154+AJ154</f>
        <v>0</v>
      </c>
      <c r="AL154" s="214">
        <f t="shared" ref="AL154:AL167" si="429">Y154+AC154+AG154+AK154</f>
        <v>0</v>
      </c>
    </row>
    <row r="155" spans="2:38" x14ac:dyDescent="0.25">
      <c r="B155" s="212" t="s">
        <v>375</v>
      </c>
      <c r="C155" s="213" t="s">
        <v>257</v>
      </c>
      <c r="D1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4">
        <f t="shared" si="315"/>
        <v>0</v>
      </c>
      <c r="G155" s="214"/>
      <c r="H155" s="214">
        <f t="shared" si="423"/>
        <v>0</v>
      </c>
      <c r="I155" s="214"/>
      <c r="J155" s="214">
        <f t="shared" si="424"/>
        <v>0</v>
      </c>
      <c r="K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4">
        <f t="shared" si="425"/>
        <v>0</v>
      </c>
      <c r="Z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4">
        <f t="shared" si="426"/>
        <v>0</v>
      </c>
      <c r="AD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4">
        <f t="shared" si="427"/>
        <v>0</v>
      </c>
      <c r="AH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4">
        <f t="shared" si="428"/>
        <v>0</v>
      </c>
      <c r="AL155" s="214">
        <f t="shared" si="429"/>
        <v>0</v>
      </c>
    </row>
    <row r="156" spans="2:38" x14ac:dyDescent="0.25">
      <c r="B156" s="212" t="s">
        <v>958</v>
      </c>
      <c r="C156" s="213" t="s">
        <v>959</v>
      </c>
      <c r="D1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4">
        <f t="shared" si="315"/>
        <v>0</v>
      </c>
      <c r="G156" s="214"/>
      <c r="H156" s="214">
        <f t="shared" si="423"/>
        <v>0</v>
      </c>
      <c r="I156" s="214"/>
      <c r="J156" s="214">
        <f t="shared" si="424"/>
        <v>0</v>
      </c>
      <c r="K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4">
        <f t="shared" si="425"/>
        <v>0</v>
      </c>
      <c r="Z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4">
        <f t="shared" si="426"/>
        <v>0</v>
      </c>
      <c r="AD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4">
        <f t="shared" si="427"/>
        <v>0</v>
      </c>
      <c r="AH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4">
        <f t="shared" si="428"/>
        <v>0</v>
      </c>
      <c r="AL156" s="214">
        <f t="shared" si="429"/>
        <v>0</v>
      </c>
    </row>
    <row r="157" spans="2:38" x14ac:dyDescent="0.25">
      <c r="B157" s="212" t="s">
        <v>960</v>
      </c>
      <c r="C157" s="213" t="s">
        <v>961</v>
      </c>
      <c r="D1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4">
        <f t="shared" si="315"/>
        <v>0</v>
      </c>
      <c r="G157" s="214"/>
      <c r="H157" s="214">
        <f t="shared" si="423"/>
        <v>0</v>
      </c>
      <c r="I157" s="214"/>
      <c r="J157" s="214">
        <f t="shared" si="424"/>
        <v>0</v>
      </c>
      <c r="K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4">
        <f t="shared" si="425"/>
        <v>0</v>
      </c>
      <c r="Z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4">
        <f t="shared" si="426"/>
        <v>0</v>
      </c>
      <c r="AD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4">
        <f t="shared" si="427"/>
        <v>0</v>
      </c>
      <c r="AH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4">
        <f t="shared" si="428"/>
        <v>0</v>
      </c>
      <c r="AL157" s="214">
        <f t="shared" si="429"/>
        <v>0</v>
      </c>
    </row>
    <row r="158" spans="2:38" x14ac:dyDescent="0.25">
      <c r="B158" s="212" t="s">
        <v>376</v>
      </c>
      <c r="C158" s="213" t="s">
        <v>258</v>
      </c>
      <c r="D1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4">
        <f t="shared" ref="F158:F162" si="430">D158+E158</f>
        <v>0</v>
      </c>
      <c r="G158" s="214"/>
      <c r="H158" s="214">
        <f t="shared" ref="H158:H162" si="431">F158-G158</f>
        <v>0</v>
      </c>
      <c r="I158" s="214"/>
      <c r="J158" s="214">
        <f t="shared" ref="J158:J162" si="432">F158-I158</f>
        <v>0</v>
      </c>
      <c r="K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4">
        <f t="shared" ref="Y158:Y162" si="433">V158+W158+X158</f>
        <v>0</v>
      </c>
      <c r="Z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4">
        <f t="shared" ref="AC158:AC162" si="434">Z158+AA158+AB158</f>
        <v>0</v>
      </c>
      <c r="AD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4">
        <f t="shared" ref="AG158:AG162" si="435">AD158+AE158+AF158</f>
        <v>0</v>
      </c>
      <c r="AH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4">
        <f t="shared" ref="AK158:AK162" si="436">AH158+AI158+AJ158</f>
        <v>0</v>
      </c>
      <c r="AL158" s="214">
        <f t="shared" ref="AL158:AL162" si="437">Y158+AC158+AG158+AK158</f>
        <v>0</v>
      </c>
    </row>
    <row r="159" spans="2:38" x14ac:dyDescent="0.25">
      <c r="B159" s="212" t="s">
        <v>962</v>
      </c>
      <c r="C159" s="213" t="s">
        <v>963</v>
      </c>
      <c r="D1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4">
        <f t="shared" si="430"/>
        <v>0</v>
      </c>
      <c r="G159" s="214"/>
      <c r="H159" s="214">
        <f t="shared" si="431"/>
        <v>0</v>
      </c>
      <c r="I159" s="214"/>
      <c r="J159" s="214">
        <f t="shared" si="432"/>
        <v>0</v>
      </c>
      <c r="K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4">
        <f t="shared" si="433"/>
        <v>0</v>
      </c>
      <c r="Z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4">
        <f t="shared" si="434"/>
        <v>0</v>
      </c>
      <c r="AD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4">
        <f t="shared" si="435"/>
        <v>0</v>
      </c>
      <c r="AH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4">
        <f t="shared" si="436"/>
        <v>0</v>
      </c>
      <c r="AL159" s="214">
        <f t="shared" si="437"/>
        <v>0</v>
      </c>
    </row>
    <row r="160" spans="2:38" x14ac:dyDescent="0.25">
      <c r="B160" s="212" t="s">
        <v>964</v>
      </c>
      <c r="C160" s="213" t="s">
        <v>965</v>
      </c>
      <c r="D1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4">
        <f t="shared" si="430"/>
        <v>0</v>
      </c>
      <c r="G160" s="214"/>
      <c r="H160" s="214">
        <f t="shared" si="431"/>
        <v>0</v>
      </c>
      <c r="I160" s="214"/>
      <c r="J160" s="214">
        <f t="shared" si="432"/>
        <v>0</v>
      </c>
      <c r="K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4">
        <f t="shared" si="433"/>
        <v>0</v>
      </c>
      <c r="Z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4">
        <f t="shared" si="434"/>
        <v>0</v>
      </c>
      <c r="AD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4">
        <f t="shared" si="435"/>
        <v>0</v>
      </c>
      <c r="AH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4">
        <f t="shared" si="436"/>
        <v>0</v>
      </c>
      <c r="AL160" s="214">
        <f t="shared" si="437"/>
        <v>0</v>
      </c>
    </row>
    <row r="161" spans="2:38" x14ac:dyDescent="0.25">
      <c r="B161" s="212" t="s">
        <v>377</v>
      </c>
      <c r="C161" s="213" t="s">
        <v>259</v>
      </c>
      <c r="D1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14">
        <f t="shared" si="430"/>
        <v>0</v>
      </c>
      <c r="G161" s="214"/>
      <c r="H161" s="214">
        <f t="shared" si="431"/>
        <v>0</v>
      </c>
      <c r="I161" s="214"/>
      <c r="J161" s="214">
        <f t="shared" si="432"/>
        <v>0</v>
      </c>
      <c r="K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4">
        <f t="shared" si="433"/>
        <v>0</v>
      </c>
      <c r="Z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4">
        <f t="shared" si="434"/>
        <v>0</v>
      </c>
      <c r="AD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4">
        <f t="shared" si="435"/>
        <v>0</v>
      </c>
      <c r="AH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4">
        <f t="shared" si="436"/>
        <v>0</v>
      </c>
      <c r="AL161" s="214">
        <f t="shared" si="437"/>
        <v>0</v>
      </c>
    </row>
    <row r="162" spans="2:38" x14ac:dyDescent="0.25">
      <c r="B162" s="212" t="s">
        <v>966</v>
      </c>
      <c r="C162" s="213" t="s">
        <v>967</v>
      </c>
      <c r="D1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14">
        <f t="shared" si="430"/>
        <v>0</v>
      </c>
      <c r="G162" s="214"/>
      <c r="H162" s="214">
        <f t="shared" si="431"/>
        <v>0</v>
      </c>
      <c r="I162" s="214"/>
      <c r="J162" s="214">
        <f t="shared" si="432"/>
        <v>0</v>
      </c>
      <c r="K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4">
        <f t="shared" si="433"/>
        <v>0</v>
      </c>
      <c r="Z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4">
        <f t="shared" si="434"/>
        <v>0</v>
      </c>
      <c r="AD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4">
        <f t="shared" si="435"/>
        <v>0</v>
      </c>
      <c r="AH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4">
        <f t="shared" si="436"/>
        <v>0</v>
      </c>
      <c r="AL162" s="214">
        <f t="shared" si="437"/>
        <v>0</v>
      </c>
    </row>
    <row r="163" spans="2:38" x14ac:dyDescent="0.25">
      <c r="B163" s="212" t="s">
        <v>968</v>
      </c>
      <c r="C163" s="213" t="s">
        <v>969</v>
      </c>
      <c r="D1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4">
        <f t="shared" ref="F163:F165" si="438">D163+E163</f>
        <v>0</v>
      </c>
      <c r="G163" s="214"/>
      <c r="H163" s="214">
        <f t="shared" ref="H163:H165" si="439">F163-G163</f>
        <v>0</v>
      </c>
      <c r="I163" s="214"/>
      <c r="J163" s="214">
        <f t="shared" ref="J163:J165" si="440">F163-I163</f>
        <v>0</v>
      </c>
      <c r="K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4">
        <f t="shared" ref="Y163:Y165" si="441">V163+W163+X163</f>
        <v>0</v>
      </c>
      <c r="Z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4">
        <f t="shared" ref="AC163:AC165" si="442">Z163+AA163+AB163</f>
        <v>0</v>
      </c>
      <c r="AD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4">
        <f t="shared" ref="AG163:AG165" si="443">AD163+AE163+AF163</f>
        <v>0</v>
      </c>
      <c r="AH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4">
        <f t="shared" ref="AK163:AK165" si="444">AH163+AI163+AJ163</f>
        <v>0</v>
      </c>
      <c r="AL163" s="214">
        <f t="shared" ref="AL163:AL165" si="445">Y163+AC163+AG163+AK163</f>
        <v>0</v>
      </c>
    </row>
    <row r="164" spans="2:38" x14ac:dyDescent="0.25">
      <c r="B164" s="212" t="s">
        <v>970</v>
      </c>
      <c r="C164" s="213" t="s">
        <v>971</v>
      </c>
      <c r="D1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4">
        <f t="shared" si="438"/>
        <v>0</v>
      </c>
      <c r="G164" s="214"/>
      <c r="H164" s="214">
        <f t="shared" si="439"/>
        <v>0</v>
      </c>
      <c r="I164" s="214"/>
      <c r="J164" s="214">
        <f t="shared" si="440"/>
        <v>0</v>
      </c>
      <c r="K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4">
        <f t="shared" si="441"/>
        <v>0</v>
      </c>
      <c r="Z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4">
        <f t="shared" si="442"/>
        <v>0</v>
      </c>
      <c r="AD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4">
        <f t="shared" si="443"/>
        <v>0</v>
      </c>
      <c r="AH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4">
        <f t="shared" si="444"/>
        <v>0</v>
      </c>
      <c r="AL164" s="214">
        <f t="shared" si="445"/>
        <v>0</v>
      </c>
    </row>
    <row r="165" spans="2:38" x14ac:dyDescent="0.25">
      <c r="B165" s="212" t="s">
        <v>378</v>
      </c>
      <c r="C165" s="213" t="s">
        <v>260</v>
      </c>
      <c r="D1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14">
        <f t="shared" si="438"/>
        <v>0</v>
      </c>
      <c r="G165" s="214"/>
      <c r="H165" s="214">
        <f t="shared" si="439"/>
        <v>0</v>
      </c>
      <c r="I165" s="214"/>
      <c r="J165" s="214">
        <f t="shared" si="440"/>
        <v>0</v>
      </c>
      <c r="K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4">
        <f t="shared" si="441"/>
        <v>0</v>
      </c>
      <c r="Z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4">
        <f t="shared" si="442"/>
        <v>0</v>
      </c>
      <c r="AD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4">
        <f t="shared" si="443"/>
        <v>0</v>
      </c>
      <c r="AH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4">
        <f t="shared" si="444"/>
        <v>0</v>
      </c>
      <c r="AL165" s="214">
        <f t="shared" si="445"/>
        <v>0</v>
      </c>
    </row>
    <row r="166" spans="2:38" x14ac:dyDescent="0.25">
      <c r="B166" s="212" t="s">
        <v>972</v>
      </c>
      <c r="C166" s="213" t="s">
        <v>973</v>
      </c>
      <c r="D1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4">
        <f t="shared" si="315"/>
        <v>0</v>
      </c>
      <c r="G166" s="214"/>
      <c r="H166" s="214">
        <f t="shared" si="423"/>
        <v>0</v>
      </c>
      <c r="I166" s="214"/>
      <c r="J166" s="214">
        <f t="shared" si="424"/>
        <v>0</v>
      </c>
      <c r="K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4">
        <f t="shared" si="425"/>
        <v>0</v>
      </c>
      <c r="Z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4">
        <f t="shared" si="426"/>
        <v>0</v>
      </c>
      <c r="AD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4">
        <f t="shared" si="427"/>
        <v>0</v>
      </c>
      <c r="AH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4">
        <f t="shared" si="428"/>
        <v>0</v>
      </c>
      <c r="AL166" s="214">
        <f t="shared" si="429"/>
        <v>0</v>
      </c>
    </row>
    <row r="167" spans="2:38" x14ac:dyDescent="0.25">
      <c r="B167" s="212" t="s">
        <v>974</v>
      </c>
      <c r="C167" s="213" t="s">
        <v>975</v>
      </c>
      <c r="D1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4">
        <f t="shared" si="315"/>
        <v>0</v>
      </c>
      <c r="G167" s="214"/>
      <c r="H167" s="214">
        <f t="shared" si="423"/>
        <v>0</v>
      </c>
      <c r="I167" s="214"/>
      <c r="J167" s="214">
        <f t="shared" si="424"/>
        <v>0</v>
      </c>
      <c r="K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4">
        <f t="shared" si="425"/>
        <v>0</v>
      </c>
      <c r="Z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4">
        <f t="shared" si="426"/>
        <v>0</v>
      </c>
      <c r="AD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4">
        <f t="shared" si="427"/>
        <v>0</v>
      </c>
      <c r="AH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4">
        <f t="shared" si="428"/>
        <v>0</v>
      </c>
      <c r="AL167" s="214">
        <f t="shared" si="429"/>
        <v>0</v>
      </c>
    </row>
    <row r="168" spans="2:38" x14ac:dyDescent="0.25">
      <c r="B168" s="221" t="s">
        <v>379</v>
      </c>
      <c r="C168" s="222" t="s">
        <v>261</v>
      </c>
      <c r="D168" s="223">
        <f>SUM(D169:D193)</f>
        <v>0</v>
      </c>
      <c r="E168" s="223">
        <f>SUM(E169:E193)</f>
        <v>0</v>
      </c>
      <c r="F168" s="223">
        <f t="shared" si="315"/>
        <v>0</v>
      </c>
      <c r="G168" s="223">
        <f>SUM(G169:G193)</f>
        <v>0</v>
      </c>
      <c r="H168" s="223">
        <f t="shared" si="4"/>
        <v>0</v>
      </c>
      <c r="I168" s="223">
        <f>SUM(I169:I193)</f>
        <v>0</v>
      </c>
      <c r="J168" s="223">
        <f t="shared" si="5"/>
        <v>0</v>
      </c>
      <c r="K168" s="223">
        <f t="shared" ref="K168:X168" si="446">SUM(K169:K193)</f>
        <v>0</v>
      </c>
      <c r="L168" s="223">
        <f t="shared" si="446"/>
        <v>0</v>
      </c>
      <c r="M168" s="223">
        <f t="shared" si="446"/>
        <v>0</v>
      </c>
      <c r="N168" s="223">
        <f t="shared" si="446"/>
        <v>0</v>
      </c>
      <c r="O168" s="223">
        <f t="shared" si="446"/>
        <v>0</v>
      </c>
      <c r="P168" s="223">
        <f t="shared" si="446"/>
        <v>0</v>
      </c>
      <c r="Q168" s="223">
        <f t="shared" si="446"/>
        <v>0</v>
      </c>
      <c r="R168" s="223">
        <f t="shared" si="446"/>
        <v>0</v>
      </c>
      <c r="S168" s="223">
        <f t="shared" si="446"/>
        <v>0</v>
      </c>
      <c r="T168" s="223">
        <f t="shared" si="446"/>
        <v>0</v>
      </c>
      <c r="U168" s="223">
        <f t="shared" si="446"/>
        <v>0</v>
      </c>
      <c r="V168" s="223">
        <f t="shared" si="446"/>
        <v>0</v>
      </c>
      <c r="W168" s="223">
        <f t="shared" si="446"/>
        <v>0</v>
      </c>
      <c r="X168" s="223">
        <f t="shared" si="446"/>
        <v>0</v>
      </c>
      <c r="Y168" s="223">
        <f t="shared" si="7"/>
        <v>0</v>
      </c>
      <c r="Z168" s="223">
        <f>SUM(Z169:Z193)</f>
        <v>0</v>
      </c>
      <c r="AA168" s="223">
        <f>SUM(AA169:AA193)</f>
        <v>0</v>
      </c>
      <c r="AB168" s="223">
        <f>SUM(AB169:AB193)</f>
        <v>0</v>
      </c>
      <c r="AC168" s="223">
        <f t="shared" si="8"/>
        <v>0</v>
      </c>
      <c r="AD168" s="223">
        <f>SUM(AD169:AD193)</f>
        <v>0</v>
      </c>
      <c r="AE168" s="223">
        <f>SUM(AE169:AE193)</f>
        <v>0</v>
      </c>
      <c r="AF168" s="223">
        <f>SUM(AF169:AF193)</f>
        <v>0</v>
      </c>
      <c r="AG168" s="223">
        <f t="shared" si="9"/>
        <v>0</v>
      </c>
      <c r="AH168" s="223">
        <f>SUM(AH169:AH193)</f>
        <v>0</v>
      </c>
      <c r="AI168" s="223">
        <f>SUM(AI169:AI193)</f>
        <v>0</v>
      </c>
      <c r="AJ168" s="223">
        <f>SUM(AJ169:AJ193)</f>
        <v>0</v>
      </c>
      <c r="AK168" s="223">
        <f t="shared" si="10"/>
        <v>0</v>
      </c>
      <c r="AL168" s="223">
        <f t="shared" si="11"/>
        <v>0</v>
      </c>
    </row>
    <row r="169" spans="2:38" x14ac:dyDescent="0.25">
      <c r="B169" s="212" t="s">
        <v>380</v>
      </c>
      <c r="C169" s="213" t="s">
        <v>262</v>
      </c>
      <c r="D1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4">
        <f t="shared" si="315"/>
        <v>0</v>
      </c>
      <c r="G169" s="214"/>
      <c r="H169" s="214">
        <f t="shared" ref="H169:H172" si="447">F169-G169</f>
        <v>0</v>
      </c>
      <c r="I169" s="214"/>
      <c r="J169" s="214">
        <f t="shared" ref="J169:J172" si="448">F169-I169</f>
        <v>0</v>
      </c>
      <c r="K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4">
        <f t="shared" ref="Y169:Y172" si="449">V169+W169+X169</f>
        <v>0</v>
      </c>
      <c r="Z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4">
        <f t="shared" ref="AC169:AC172" si="450">Z169+AA169+AB169</f>
        <v>0</v>
      </c>
      <c r="AD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4">
        <f t="shared" ref="AG169:AG172" si="451">AD169+AE169+AF169</f>
        <v>0</v>
      </c>
      <c r="AH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4">
        <f t="shared" ref="AK169:AK172" si="452">AH169+AI169+AJ169</f>
        <v>0</v>
      </c>
      <c r="AL169" s="214">
        <f t="shared" ref="AL169:AL172" si="453">Y169+AC169+AG169+AK169</f>
        <v>0</v>
      </c>
    </row>
    <row r="170" spans="2:38" x14ac:dyDescent="0.25">
      <c r="B170" s="212" t="s">
        <v>976</v>
      </c>
      <c r="C170" s="213" t="s">
        <v>977</v>
      </c>
      <c r="D1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14">
        <f t="shared" si="315"/>
        <v>0</v>
      </c>
      <c r="G170" s="214"/>
      <c r="H170" s="214">
        <f t="shared" si="447"/>
        <v>0</v>
      </c>
      <c r="I170" s="214"/>
      <c r="J170" s="214">
        <f t="shared" si="448"/>
        <v>0</v>
      </c>
      <c r="K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4">
        <f t="shared" si="449"/>
        <v>0</v>
      </c>
      <c r="Z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4">
        <f t="shared" si="450"/>
        <v>0</v>
      </c>
      <c r="AD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4">
        <f t="shared" si="451"/>
        <v>0</v>
      </c>
      <c r="AH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4">
        <f t="shared" si="452"/>
        <v>0</v>
      </c>
      <c r="AL170" s="214">
        <f t="shared" si="453"/>
        <v>0</v>
      </c>
    </row>
    <row r="171" spans="2:38" x14ac:dyDescent="0.25">
      <c r="B171" s="212" t="s">
        <v>978</v>
      </c>
      <c r="C171" s="213" t="s">
        <v>979</v>
      </c>
      <c r="D1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4">
        <f t="shared" ref="F171" si="454">D171+E171</f>
        <v>0</v>
      </c>
      <c r="G171" s="214"/>
      <c r="H171" s="214">
        <f t="shared" ref="H171" si="455">F171-G171</f>
        <v>0</v>
      </c>
      <c r="I171" s="214"/>
      <c r="J171" s="214">
        <f t="shared" ref="J171" si="456">F171-I171</f>
        <v>0</v>
      </c>
      <c r="K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4">
        <f t="shared" ref="Y171" si="457">V171+W171+X171</f>
        <v>0</v>
      </c>
      <c r="Z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4">
        <f t="shared" ref="AC171" si="458">Z171+AA171+AB171</f>
        <v>0</v>
      </c>
      <c r="AD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4">
        <f t="shared" ref="AG171" si="459">AD171+AE171+AF171</f>
        <v>0</v>
      </c>
      <c r="AH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4">
        <f t="shared" ref="AK171" si="460">AH171+AI171+AJ171</f>
        <v>0</v>
      </c>
      <c r="AL171" s="214">
        <f t="shared" ref="AL171" si="461">Y171+AC171+AG171+AK171</f>
        <v>0</v>
      </c>
    </row>
    <row r="172" spans="2:38" x14ac:dyDescent="0.25">
      <c r="B172" s="212" t="s">
        <v>980</v>
      </c>
      <c r="C172" s="213" t="s">
        <v>981</v>
      </c>
      <c r="D1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4">
        <f t="shared" si="315"/>
        <v>0</v>
      </c>
      <c r="G172" s="214"/>
      <c r="H172" s="214">
        <f t="shared" si="447"/>
        <v>0</v>
      </c>
      <c r="I172" s="214"/>
      <c r="J172" s="214">
        <f t="shared" si="448"/>
        <v>0</v>
      </c>
      <c r="K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4">
        <f t="shared" si="449"/>
        <v>0</v>
      </c>
      <c r="Z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4">
        <f t="shared" si="450"/>
        <v>0</v>
      </c>
      <c r="AD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4">
        <f t="shared" si="451"/>
        <v>0</v>
      </c>
      <c r="AH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4">
        <f t="shared" si="452"/>
        <v>0</v>
      </c>
      <c r="AL172" s="214">
        <f t="shared" si="453"/>
        <v>0</v>
      </c>
    </row>
    <row r="173" spans="2:38" x14ac:dyDescent="0.25">
      <c r="B173" s="212" t="s">
        <v>982</v>
      </c>
      <c r="C173" s="213" t="s">
        <v>983</v>
      </c>
      <c r="D1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4">
        <f t="shared" ref="F173:F181" si="462">D173+E173</f>
        <v>0</v>
      </c>
      <c r="G173" s="214"/>
      <c r="H173" s="214">
        <f t="shared" ref="H173:H181" si="463">F173-G173</f>
        <v>0</v>
      </c>
      <c r="I173" s="214"/>
      <c r="J173" s="214">
        <f t="shared" ref="J173:J181" si="464">F173-I173</f>
        <v>0</v>
      </c>
      <c r="K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4">
        <f t="shared" ref="Y173:Y181" si="465">V173+W173+X173</f>
        <v>0</v>
      </c>
      <c r="Z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4">
        <f t="shared" ref="AC173:AC181" si="466">Z173+AA173+AB173</f>
        <v>0</v>
      </c>
      <c r="AD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4">
        <f t="shared" ref="AG173:AG181" si="467">AD173+AE173+AF173</f>
        <v>0</v>
      </c>
      <c r="AH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4">
        <f t="shared" ref="AK173:AK181" si="468">AH173+AI173+AJ173</f>
        <v>0</v>
      </c>
      <c r="AL173" s="214">
        <f t="shared" ref="AL173:AL181" si="469">Y173+AC173+AG173+AK173</f>
        <v>0</v>
      </c>
    </row>
    <row r="174" spans="2:38" x14ac:dyDescent="0.25">
      <c r="B174" s="212" t="s">
        <v>381</v>
      </c>
      <c r="C174" s="213" t="s">
        <v>263</v>
      </c>
      <c r="D1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14">
        <f t="shared" si="462"/>
        <v>0</v>
      </c>
      <c r="G174" s="214"/>
      <c r="H174" s="214">
        <f t="shared" si="463"/>
        <v>0</v>
      </c>
      <c r="I174" s="214"/>
      <c r="J174" s="214">
        <f t="shared" si="464"/>
        <v>0</v>
      </c>
      <c r="K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4">
        <f t="shared" si="465"/>
        <v>0</v>
      </c>
      <c r="Z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4">
        <f t="shared" si="466"/>
        <v>0</v>
      </c>
      <c r="AD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4">
        <f t="shared" si="467"/>
        <v>0</v>
      </c>
      <c r="AH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14">
        <f t="shared" si="468"/>
        <v>0</v>
      </c>
      <c r="AL174" s="214">
        <f t="shared" si="469"/>
        <v>0</v>
      </c>
    </row>
    <row r="175" spans="2:38" x14ac:dyDescent="0.25">
      <c r="B175" s="212" t="s">
        <v>984</v>
      </c>
      <c r="C175" s="213" t="s">
        <v>985</v>
      </c>
      <c r="D1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4">
        <f t="shared" si="462"/>
        <v>0</v>
      </c>
      <c r="G175" s="214"/>
      <c r="H175" s="214">
        <f t="shared" si="463"/>
        <v>0</v>
      </c>
      <c r="I175" s="214"/>
      <c r="J175" s="214">
        <f t="shared" si="464"/>
        <v>0</v>
      </c>
      <c r="K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4">
        <f t="shared" si="465"/>
        <v>0</v>
      </c>
      <c r="Z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4">
        <f t="shared" si="466"/>
        <v>0</v>
      </c>
      <c r="AD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4">
        <f t="shared" si="467"/>
        <v>0</v>
      </c>
      <c r="AH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4">
        <f t="shared" si="468"/>
        <v>0</v>
      </c>
      <c r="AL175" s="214">
        <f t="shared" si="469"/>
        <v>0</v>
      </c>
    </row>
    <row r="176" spans="2:38" x14ac:dyDescent="0.25">
      <c r="B176" s="212" t="s">
        <v>986</v>
      </c>
      <c r="C176" s="213" t="s">
        <v>987</v>
      </c>
      <c r="D1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4">
        <f t="shared" si="462"/>
        <v>0</v>
      </c>
      <c r="G176" s="214"/>
      <c r="H176" s="214">
        <f t="shared" si="463"/>
        <v>0</v>
      </c>
      <c r="I176" s="214"/>
      <c r="J176" s="214">
        <f t="shared" si="464"/>
        <v>0</v>
      </c>
      <c r="K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4">
        <f t="shared" si="465"/>
        <v>0</v>
      </c>
      <c r="Z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4">
        <f t="shared" si="466"/>
        <v>0</v>
      </c>
      <c r="AD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4">
        <f t="shared" si="467"/>
        <v>0</v>
      </c>
      <c r="AH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4">
        <f t="shared" si="468"/>
        <v>0</v>
      </c>
      <c r="AL176" s="214">
        <f t="shared" si="469"/>
        <v>0</v>
      </c>
    </row>
    <row r="177" spans="2:38" x14ac:dyDescent="0.25">
      <c r="B177" s="212" t="s">
        <v>988</v>
      </c>
      <c r="C177" s="213" t="s">
        <v>989</v>
      </c>
      <c r="D1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4">
        <f t="shared" si="462"/>
        <v>0</v>
      </c>
      <c r="G177" s="214"/>
      <c r="H177" s="214">
        <f t="shared" si="463"/>
        <v>0</v>
      </c>
      <c r="I177" s="214"/>
      <c r="J177" s="214">
        <f t="shared" si="464"/>
        <v>0</v>
      </c>
      <c r="K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4">
        <f t="shared" si="465"/>
        <v>0</v>
      </c>
      <c r="Z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4">
        <f t="shared" si="466"/>
        <v>0</v>
      </c>
      <c r="AD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4">
        <f t="shared" si="467"/>
        <v>0</v>
      </c>
      <c r="AH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4">
        <f t="shared" si="468"/>
        <v>0</v>
      </c>
      <c r="AL177" s="214">
        <f t="shared" si="469"/>
        <v>0</v>
      </c>
    </row>
    <row r="178" spans="2:38" x14ac:dyDescent="0.25">
      <c r="B178" s="212" t="s">
        <v>990</v>
      </c>
      <c r="C178" s="213" t="s">
        <v>991</v>
      </c>
      <c r="D1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4">
        <f t="shared" si="462"/>
        <v>0</v>
      </c>
      <c r="G178" s="214"/>
      <c r="H178" s="214">
        <f t="shared" si="463"/>
        <v>0</v>
      </c>
      <c r="I178" s="214"/>
      <c r="J178" s="214">
        <f t="shared" si="464"/>
        <v>0</v>
      </c>
      <c r="K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4">
        <f t="shared" si="465"/>
        <v>0</v>
      </c>
      <c r="Z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4">
        <f t="shared" si="466"/>
        <v>0</v>
      </c>
      <c r="AD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4">
        <f t="shared" si="467"/>
        <v>0</v>
      </c>
      <c r="AH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4">
        <f t="shared" si="468"/>
        <v>0</v>
      </c>
      <c r="AL178" s="214">
        <f t="shared" si="469"/>
        <v>0</v>
      </c>
    </row>
    <row r="179" spans="2:38" x14ac:dyDescent="0.25">
      <c r="B179" s="212" t="s">
        <v>992</v>
      </c>
      <c r="C179" s="213" t="s">
        <v>993</v>
      </c>
      <c r="D1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4">
        <f t="shared" si="462"/>
        <v>0</v>
      </c>
      <c r="G179" s="214"/>
      <c r="H179" s="214">
        <f t="shared" si="463"/>
        <v>0</v>
      </c>
      <c r="I179" s="214"/>
      <c r="J179" s="214">
        <f t="shared" si="464"/>
        <v>0</v>
      </c>
      <c r="K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4">
        <f t="shared" si="465"/>
        <v>0</v>
      </c>
      <c r="Z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4">
        <f t="shared" si="466"/>
        <v>0</v>
      </c>
      <c r="AD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4">
        <f t="shared" si="467"/>
        <v>0</v>
      </c>
      <c r="AH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4">
        <f t="shared" si="468"/>
        <v>0</v>
      </c>
      <c r="AL179" s="214">
        <f t="shared" si="469"/>
        <v>0</v>
      </c>
    </row>
    <row r="180" spans="2:38" x14ac:dyDescent="0.25">
      <c r="B180" s="212" t="s">
        <v>382</v>
      </c>
      <c r="C180" s="213" t="s">
        <v>994</v>
      </c>
      <c r="D1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4">
        <f t="shared" si="462"/>
        <v>0</v>
      </c>
      <c r="G180" s="214"/>
      <c r="H180" s="214">
        <f t="shared" si="463"/>
        <v>0</v>
      </c>
      <c r="I180" s="214"/>
      <c r="J180" s="214">
        <f t="shared" si="464"/>
        <v>0</v>
      </c>
      <c r="K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4">
        <f t="shared" si="465"/>
        <v>0</v>
      </c>
      <c r="Z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4">
        <f t="shared" si="466"/>
        <v>0</v>
      </c>
      <c r="AD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4">
        <f t="shared" si="467"/>
        <v>0</v>
      </c>
      <c r="AH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4">
        <f t="shared" si="468"/>
        <v>0</v>
      </c>
      <c r="AL180" s="214">
        <f t="shared" si="469"/>
        <v>0</v>
      </c>
    </row>
    <row r="181" spans="2:38" x14ac:dyDescent="0.25">
      <c r="B181" s="212" t="s">
        <v>995</v>
      </c>
      <c r="C181" s="213" t="s">
        <v>996</v>
      </c>
      <c r="D1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4">
        <f t="shared" si="462"/>
        <v>0</v>
      </c>
      <c r="G181" s="214"/>
      <c r="H181" s="214">
        <f t="shared" si="463"/>
        <v>0</v>
      </c>
      <c r="I181" s="214"/>
      <c r="J181" s="214">
        <f t="shared" si="464"/>
        <v>0</v>
      </c>
      <c r="K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4">
        <f t="shared" si="465"/>
        <v>0</v>
      </c>
      <c r="Z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4">
        <f t="shared" si="466"/>
        <v>0</v>
      </c>
      <c r="AD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4">
        <f t="shared" si="467"/>
        <v>0</v>
      </c>
      <c r="AH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4">
        <f t="shared" si="468"/>
        <v>0</v>
      </c>
      <c r="AL181" s="214">
        <f t="shared" si="469"/>
        <v>0</v>
      </c>
    </row>
    <row r="182" spans="2:38" x14ac:dyDescent="0.25">
      <c r="B182" s="212" t="s">
        <v>383</v>
      </c>
      <c r="C182" s="213" t="s">
        <v>997</v>
      </c>
      <c r="D1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4">
        <f t="shared" ref="F182:F189" si="470">D182+E182</f>
        <v>0</v>
      </c>
      <c r="G182" s="214"/>
      <c r="H182" s="214">
        <f t="shared" ref="H182:H189" si="471">F182-G182</f>
        <v>0</v>
      </c>
      <c r="I182" s="214"/>
      <c r="J182" s="214">
        <f t="shared" ref="J182:J189" si="472">F182-I182</f>
        <v>0</v>
      </c>
      <c r="K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4">
        <f t="shared" ref="Y182:Y189" si="473">V182+W182+X182</f>
        <v>0</v>
      </c>
      <c r="Z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4">
        <f t="shared" ref="AC182:AC189" si="474">Z182+AA182+AB182</f>
        <v>0</v>
      </c>
      <c r="AD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4">
        <f t="shared" ref="AG182:AG189" si="475">AD182+AE182+AF182</f>
        <v>0</v>
      </c>
      <c r="AH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4">
        <f t="shared" ref="AK182:AK189" si="476">AH182+AI182+AJ182</f>
        <v>0</v>
      </c>
      <c r="AL182" s="214">
        <f t="shared" ref="AL182:AL189" si="477">Y182+AC182+AG182+AK182</f>
        <v>0</v>
      </c>
    </row>
    <row r="183" spans="2:38" x14ac:dyDescent="0.25">
      <c r="B183" s="212" t="s">
        <v>998</v>
      </c>
      <c r="C183" s="213" t="s">
        <v>997</v>
      </c>
      <c r="D1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4">
        <f t="shared" si="470"/>
        <v>0</v>
      </c>
      <c r="G183" s="214"/>
      <c r="H183" s="214">
        <f t="shared" si="471"/>
        <v>0</v>
      </c>
      <c r="I183" s="214"/>
      <c r="J183" s="214">
        <f t="shared" si="472"/>
        <v>0</v>
      </c>
      <c r="K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4">
        <f t="shared" si="473"/>
        <v>0</v>
      </c>
      <c r="Z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4">
        <f t="shared" si="474"/>
        <v>0</v>
      </c>
      <c r="AD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4">
        <f t="shared" si="475"/>
        <v>0</v>
      </c>
      <c r="AH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4">
        <f t="shared" si="476"/>
        <v>0</v>
      </c>
      <c r="AL183" s="214">
        <f t="shared" si="477"/>
        <v>0</v>
      </c>
    </row>
    <row r="184" spans="2:38" x14ac:dyDescent="0.25">
      <c r="B184" s="212" t="s">
        <v>999</v>
      </c>
      <c r="C184" s="213" t="s">
        <v>1000</v>
      </c>
      <c r="D1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4">
        <f t="shared" si="470"/>
        <v>0</v>
      </c>
      <c r="G184" s="214"/>
      <c r="H184" s="214">
        <f t="shared" si="471"/>
        <v>0</v>
      </c>
      <c r="I184" s="214"/>
      <c r="J184" s="214">
        <f t="shared" si="472"/>
        <v>0</v>
      </c>
      <c r="K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4">
        <f t="shared" si="473"/>
        <v>0</v>
      </c>
      <c r="Z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4">
        <f t="shared" si="474"/>
        <v>0</v>
      </c>
      <c r="AD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4">
        <f t="shared" si="475"/>
        <v>0</v>
      </c>
      <c r="AH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4">
        <f t="shared" si="476"/>
        <v>0</v>
      </c>
      <c r="AL184" s="214">
        <f t="shared" si="477"/>
        <v>0</v>
      </c>
    </row>
    <row r="185" spans="2:38" x14ac:dyDescent="0.25">
      <c r="B185" s="212" t="s">
        <v>1001</v>
      </c>
      <c r="C185" s="213" t="s">
        <v>1002</v>
      </c>
      <c r="D1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4">
        <f t="shared" si="470"/>
        <v>0</v>
      </c>
      <c r="G185" s="214"/>
      <c r="H185" s="214">
        <f t="shared" si="471"/>
        <v>0</v>
      </c>
      <c r="I185" s="214"/>
      <c r="J185" s="214">
        <f t="shared" si="472"/>
        <v>0</v>
      </c>
      <c r="K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4">
        <f t="shared" si="473"/>
        <v>0</v>
      </c>
      <c r="Z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4">
        <f t="shared" si="474"/>
        <v>0</v>
      </c>
      <c r="AD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4">
        <f t="shared" si="475"/>
        <v>0</v>
      </c>
      <c r="AH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4">
        <f t="shared" si="476"/>
        <v>0</v>
      </c>
      <c r="AL185" s="214">
        <f t="shared" si="477"/>
        <v>0</v>
      </c>
    </row>
    <row r="186" spans="2:38" x14ac:dyDescent="0.25">
      <c r="B186" s="212" t="s">
        <v>384</v>
      </c>
      <c r="C186" s="213" t="s">
        <v>1003</v>
      </c>
      <c r="D1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4">
        <f t="shared" si="470"/>
        <v>0</v>
      </c>
      <c r="G186" s="214"/>
      <c r="H186" s="214">
        <f t="shared" si="471"/>
        <v>0</v>
      </c>
      <c r="I186" s="214"/>
      <c r="J186" s="214">
        <f t="shared" si="472"/>
        <v>0</v>
      </c>
      <c r="K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4">
        <f t="shared" si="473"/>
        <v>0</v>
      </c>
      <c r="Z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4">
        <f t="shared" si="474"/>
        <v>0</v>
      </c>
      <c r="AD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4">
        <f t="shared" si="475"/>
        <v>0</v>
      </c>
      <c r="AH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4">
        <f t="shared" si="476"/>
        <v>0</v>
      </c>
      <c r="AL186" s="214">
        <f t="shared" si="477"/>
        <v>0</v>
      </c>
    </row>
    <row r="187" spans="2:38" x14ac:dyDescent="0.25">
      <c r="B187" s="212" t="s">
        <v>1004</v>
      </c>
      <c r="C187" s="213" t="s">
        <v>1003</v>
      </c>
      <c r="D1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4">
        <f t="shared" si="470"/>
        <v>0</v>
      </c>
      <c r="G187" s="214"/>
      <c r="H187" s="214">
        <f t="shared" si="471"/>
        <v>0</v>
      </c>
      <c r="I187" s="214"/>
      <c r="J187" s="214">
        <f t="shared" si="472"/>
        <v>0</v>
      </c>
      <c r="K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4">
        <f t="shared" si="473"/>
        <v>0</v>
      </c>
      <c r="Z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4">
        <f t="shared" si="474"/>
        <v>0</v>
      </c>
      <c r="AD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4">
        <f t="shared" si="475"/>
        <v>0</v>
      </c>
      <c r="AH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4">
        <f t="shared" si="476"/>
        <v>0</v>
      </c>
      <c r="AL187" s="214">
        <f t="shared" si="477"/>
        <v>0</v>
      </c>
    </row>
    <row r="188" spans="2:38" x14ac:dyDescent="0.25">
      <c r="B188" s="212" t="s">
        <v>1005</v>
      </c>
      <c r="C188" s="213" t="s">
        <v>1006</v>
      </c>
      <c r="D1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4">
        <f t="shared" si="470"/>
        <v>0</v>
      </c>
      <c r="G188" s="214"/>
      <c r="H188" s="214">
        <f t="shared" si="471"/>
        <v>0</v>
      </c>
      <c r="I188" s="214"/>
      <c r="J188" s="214">
        <f t="shared" si="472"/>
        <v>0</v>
      </c>
      <c r="K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4">
        <f t="shared" si="473"/>
        <v>0</v>
      </c>
      <c r="Z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4">
        <f t="shared" si="474"/>
        <v>0</v>
      </c>
      <c r="AD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4">
        <f t="shared" si="475"/>
        <v>0</v>
      </c>
      <c r="AH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4">
        <f t="shared" si="476"/>
        <v>0</v>
      </c>
      <c r="AL188" s="214">
        <f t="shared" si="477"/>
        <v>0</v>
      </c>
    </row>
    <row r="189" spans="2:38" x14ac:dyDescent="0.25">
      <c r="B189" s="212" t="s">
        <v>1007</v>
      </c>
      <c r="C189" s="213" t="s">
        <v>1008</v>
      </c>
      <c r="D1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4">
        <f t="shared" si="470"/>
        <v>0</v>
      </c>
      <c r="G189" s="214"/>
      <c r="H189" s="214">
        <f t="shared" si="471"/>
        <v>0</v>
      </c>
      <c r="I189" s="214"/>
      <c r="J189" s="214">
        <f t="shared" si="472"/>
        <v>0</v>
      </c>
      <c r="K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4">
        <f t="shared" si="473"/>
        <v>0</v>
      </c>
      <c r="Z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4">
        <f t="shared" si="474"/>
        <v>0</v>
      </c>
      <c r="AD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4">
        <f t="shared" si="475"/>
        <v>0</v>
      </c>
      <c r="AH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4">
        <f t="shared" si="476"/>
        <v>0</v>
      </c>
      <c r="AL189" s="214">
        <f t="shared" si="477"/>
        <v>0</v>
      </c>
    </row>
    <row r="190" spans="2:38" x14ac:dyDescent="0.25">
      <c r="B190" s="212" t="s">
        <v>385</v>
      </c>
      <c r="C190" s="213" t="s">
        <v>1009</v>
      </c>
      <c r="D1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4">
        <f t="shared" ref="F190:F193" si="478">D190+E190</f>
        <v>0</v>
      </c>
      <c r="G190" s="214"/>
      <c r="H190" s="214">
        <f t="shared" ref="H190:H193" si="479">F190-G190</f>
        <v>0</v>
      </c>
      <c r="I190" s="214"/>
      <c r="J190" s="214">
        <f t="shared" ref="J190:J193" si="480">F190-I190</f>
        <v>0</v>
      </c>
      <c r="K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4">
        <f t="shared" ref="Y190:Y193" si="481">V190+W190+X190</f>
        <v>0</v>
      </c>
      <c r="Z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4">
        <f t="shared" ref="AC190:AC193" si="482">Z190+AA190+AB190</f>
        <v>0</v>
      </c>
      <c r="AD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4">
        <f t="shared" ref="AG190:AG193" si="483">AD190+AE190+AF190</f>
        <v>0</v>
      </c>
      <c r="AH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4">
        <f t="shared" ref="AK190:AK193" si="484">AH190+AI190+AJ190</f>
        <v>0</v>
      </c>
      <c r="AL190" s="214">
        <f t="shared" ref="AL190:AL193" si="485">Y190+AC190+AG190+AK190</f>
        <v>0</v>
      </c>
    </row>
    <row r="191" spans="2:38" x14ac:dyDescent="0.25">
      <c r="B191" s="212" t="s">
        <v>1010</v>
      </c>
      <c r="C191" s="213" t="s">
        <v>1011</v>
      </c>
      <c r="D1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14">
        <f t="shared" si="478"/>
        <v>0</v>
      </c>
      <c r="G191" s="214"/>
      <c r="H191" s="214">
        <f t="shared" si="479"/>
        <v>0</v>
      </c>
      <c r="I191" s="214"/>
      <c r="J191" s="214">
        <f t="shared" si="480"/>
        <v>0</v>
      </c>
      <c r="K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4">
        <f t="shared" si="481"/>
        <v>0</v>
      </c>
      <c r="Z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4">
        <f t="shared" si="482"/>
        <v>0</v>
      </c>
      <c r="AD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4">
        <f t="shared" si="483"/>
        <v>0</v>
      </c>
      <c r="AH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4">
        <f t="shared" si="484"/>
        <v>0</v>
      </c>
      <c r="AL191" s="214">
        <f t="shared" si="485"/>
        <v>0</v>
      </c>
    </row>
    <row r="192" spans="2:38" x14ac:dyDescent="0.25">
      <c r="B192" s="212" t="s">
        <v>1012</v>
      </c>
      <c r="C192" s="213" t="s">
        <v>1013</v>
      </c>
      <c r="D1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4">
        <f t="shared" si="478"/>
        <v>0</v>
      </c>
      <c r="G192" s="214"/>
      <c r="H192" s="214">
        <f t="shared" si="479"/>
        <v>0</v>
      </c>
      <c r="I192" s="214"/>
      <c r="J192" s="214">
        <f t="shared" si="480"/>
        <v>0</v>
      </c>
      <c r="K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4">
        <f t="shared" si="481"/>
        <v>0</v>
      </c>
      <c r="Z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4">
        <f t="shared" si="482"/>
        <v>0</v>
      </c>
      <c r="AD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4">
        <f t="shared" si="483"/>
        <v>0</v>
      </c>
      <c r="AH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4">
        <f t="shared" si="484"/>
        <v>0</v>
      </c>
      <c r="AL192" s="214">
        <f t="shared" si="485"/>
        <v>0</v>
      </c>
    </row>
    <row r="193" spans="2:38" x14ac:dyDescent="0.25">
      <c r="B193" s="212" t="s">
        <v>1014</v>
      </c>
      <c r="C193" s="213" t="s">
        <v>1015</v>
      </c>
      <c r="D1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4">
        <f t="shared" si="478"/>
        <v>0</v>
      </c>
      <c r="G193" s="214"/>
      <c r="H193" s="214">
        <f t="shared" si="479"/>
        <v>0</v>
      </c>
      <c r="I193" s="214"/>
      <c r="J193" s="214">
        <f t="shared" si="480"/>
        <v>0</v>
      </c>
      <c r="K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4">
        <f t="shared" si="481"/>
        <v>0</v>
      </c>
      <c r="Z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4">
        <f t="shared" si="482"/>
        <v>0</v>
      </c>
      <c r="AD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4">
        <f t="shared" si="483"/>
        <v>0</v>
      </c>
      <c r="AH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4">
        <f t="shared" si="484"/>
        <v>0</v>
      </c>
      <c r="AL193" s="214">
        <f t="shared" si="485"/>
        <v>0</v>
      </c>
    </row>
    <row r="194" spans="2:38" x14ac:dyDescent="0.25">
      <c r="B194" s="221" t="s">
        <v>386</v>
      </c>
      <c r="C194" s="222" t="s">
        <v>264</v>
      </c>
      <c r="D194" s="223">
        <f>SUM(D195:D196)</f>
        <v>15420</v>
      </c>
      <c r="E194" s="223">
        <f>SUM(E195:E196)</f>
        <v>0</v>
      </c>
      <c r="F194" s="223">
        <f t="shared" si="315"/>
        <v>15420</v>
      </c>
      <c r="G194" s="223">
        <f t="shared" ref="G194:I194" si="486">SUM(G195:G196)</f>
        <v>0</v>
      </c>
      <c r="H194" s="223">
        <f t="shared" si="4"/>
        <v>15420</v>
      </c>
      <c r="I194" s="223">
        <f t="shared" si="486"/>
        <v>0</v>
      </c>
      <c r="J194" s="223">
        <f t="shared" si="5"/>
        <v>15420</v>
      </c>
      <c r="K194" s="223">
        <f t="shared" ref="K194:AJ194" si="487">SUM(K195:K196)</f>
        <v>0</v>
      </c>
      <c r="L194" s="223">
        <f t="shared" si="487"/>
        <v>0</v>
      </c>
      <c r="M194" s="223">
        <f t="shared" si="487"/>
        <v>0</v>
      </c>
      <c r="N194" s="223">
        <f t="shared" si="487"/>
        <v>15420</v>
      </c>
      <c r="O194" s="223">
        <f t="shared" si="487"/>
        <v>0</v>
      </c>
      <c r="P194" s="223">
        <f t="shared" si="487"/>
        <v>0</v>
      </c>
      <c r="Q194" s="223">
        <f t="shared" si="487"/>
        <v>0</v>
      </c>
      <c r="R194" s="223">
        <f t="shared" si="487"/>
        <v>0</v>
      </c>
      <c r="S194" s="223">
        <f t="shared" si="487"/>
        <v>0</v>
      </c>
      <c r="T194" s="223">
        <f t="shared" si="487"/>
        <v>0</v>
      </c>
      <c r="U194" s="223">
        <f t="shared" si="487"/>
        <v>0</v>
      </c>
      <c r="V194" s="223">
        <f t="shared" si="487"/>
        <v>15420</v>
      </c>
      <c r="W194" s="223">
        <f t="shared" si="487"/>
        <v>0</v>
      </c>
      <c r="X194" s="223">
        <f t="shared" si="487"/>
        <v>0</v>
      </c>
      <c r="Y194" s="223">
        <f t="shared" si="7"/>
        <v>15420</v>
      </c>
      <c r="Z194" s="223">
        <f t="shared" si="487"/>
        <v>0</v>
      </c>
      <c r="AA194" s="223">
        <f t="shared" si="487"/>
        <v>0</v>
      </c>
      <c r="AB194" s="223">
        <f t="shared" si="487"/>
        <v>0</v>
      </c>
      <c r="AC194" s="223">
        <f t="shared" si="8"/>
        <v>0</v>
      </c>
      <c r="AD194" s="223">
        <f t="shared" si="487"/>
        <v>0</v>
      </c>
      <c r="AE194" s="223">
        <f t="shared" si="487"/>
        <v>0</v>
      </c>
      <c r="AF194" s="223">
        <f t="shared" si="487"/>
        <v>0</v>
      </c>
      <c r="AG194" s="223">
        <f t="shared" si="9"/>
        <v>0</v>
      </c>
      <c r="AH194" s="223">
        <f t="shared" si="487"/>
        <v>0</v>
      </c>
      <c r="AI194" s="223">
        <f t="shared" si="487"/>
        <v>0</v>
      </c>
      <c r="AJ194" s="223">
        <f t="shared" si="487"/>
        <v>0</v>
      </c>
      <c r="AK194" s="223">
        <f t="shared" si="10"/>
        <v>0</v>
      </c>
      <c r="AL194" s="223">
        <f t="shared" si="11"/>
        <v>15420</v>
      </c>
    </row>
    <row r="195" spans="2:38" x14ac:dyDescent="0.25">
      <c r="B195" s="212" t="s">
        <v>387</v>
      </c>
      <c r="C195" s="213" t="s">
        <v>265</v>
      </c>
      <c r="D1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214">
        <f t="shared" si="315"/>
        <v>0</v>
      </c>
      <c r="G195" s="214"/>
      <c r="H195" s="214">
        <f t="shared" ref="H195:H196" si="488">F195-G195</f>
        <v>0</v>
      </c>
      <c r="I195" s="214"/>
      <c r="J195" s="214">
        <f t="shared" ref="J195:J196" si="489">F195-I195</f>
        <v>0</v>
      </c>
      <c r="K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4">
        <f t="shared" ref="Y195:Y196" si="490">V195+W195+X195</f>
        <v>0</v>
      </c>
      <c r="Z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4">
        <f t="shared" ref="AC195:AC196" si="491">Z195+AA195+AB195</f>
        <v>0</v>
      </c>
      <c r="AD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4">
        <f t="shared" ref="AG195:AG196" si="492">AD195+AE195+AF195</f>
        <v>0</v>
      </c>
      <c r="AH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4">
        <f t="shared" ref="AK195:AK196" si="493">AH195+AI195+AJ195</f>
        <v>0</v>
      </c>
      <c r="AL195" s="214">
        <f t="shared" ref="AL195:AL196" si="494">Y195+AC195+AG195+AK195</f>
        <v>0</v>
      </c>
    </row>
    <row r="196" spans="2:38" x14ac:dyDescent="0.25">
      <c r="B196" s="212" t="s">
        <v>388</v>
      </c>
      <c r="C196" s="213" t="s">
        <v>266</v>
      </c>
      <c r="D1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15420</v>
      </c>
      <c r="E1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214">
        <f t="shared" si="315"/>
        <v>15420</v>
      </c>
      <c r="G196" s="214"/>
      <c r="H196" s="214">
        <f t="shared" si="488"/>
        <v>15420</v>
      </c>
      <c r="I196" s="214"/>
      <c r="J196" s="214">
        <f t="shared" si="489"/>
        <v>15420</v>
      </c>
      <c r="K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15420</v>
      </c>
      <c r="O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15420</v>
      </c>
      <c r="W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4">
        <f t="shared" si="490"/>
        <v>15420</v>
      </c>
      <c r="Z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4">
        <f t="shared" si="491"/>
        <v>0</v>
      </c>
      <c r="AD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4">
        <f t="shared" si="492"/>
        <v>0</v>
      </c>
      <c r="AH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4">
        <f t="shared" si="493"/>
        <v>0</v>
      </c>
      <c r="AL196" s="214">
        <f t="shared" si="494"/>
        <v>15420</v>
      </c>
    </row>
    <row r="197" spans="2:38" x14ac:dyDescent="0.25">
      <c r="B197" s="221" t="s">
        <v>389</v>
      </c>
      <c r="C197" s="222" t="s">
        <v>267</v>
      </c>
      <c r="D197" s="223">
        <f>SUM(D198:D203)</f>
        <v>0</v>
      </c>
      <c r="E197" s="223">
        <f>SUM(E198:E203)</f>
        <v>0</v>
      </c>
      <c r="F197" s="223">
        <f t="shared" si="315"/>
        <v>0</v>
      </c>
      <c r="G197" s="223">
        <f>SUM(G198:G203)</f>
        <v>0</v>
      </c>
      <c r="H197" s="223">
        <f t="shared" si="4"/>
        <v>0</v>
      </c>
      <c r="I197" s="223">
        <f>SUM(I198:I203)</f>
        <v>0</v>
      </c>
      <c r="J197" s="223">
        <f t="shared" si="5"/>
        <v>0</v>
      </c>
      <c r="K197" s="223">
        <f t="shared" ref="K197:X197" si="495">SUM(K198:K203)</f>
        <v>0</v>
      </c>
      <c r="L197" s="223">
        <f t="shared" si="495"/>
        <v>0</v>
      </c>
      <c r="M197" s="223">
        <f t="shared" si="495"/>
        <v>0</v>
      </c>
      <c r="N197" s="223">
        <f t="shared" si="495"/>
        <v>0</v>
      </c>
      <c r="O197" s="223">
        <f t="shared" si="495"/>
        <v>0</v>
      </c>
      <c r="P197" s="223">
        <f t="shared" si="495"/>
        <v>0</v>
      </c>
      <c r="Q197" s="223">
        <f t="shared" si="495"/>
        <v>0</v>
      </c>
      <c r="R197" s="223">
        <f t="shared" si="495"/>
        <v>0</v>
      </c>
      <c r="S197" s="223">
        <f t="shared" si="495"/>
        <v>0</v>
      </c>
      <c r="T197" s="223">
        <f t="shared" si="495"/>
        <v>0</v>
      </c>
      <c r="U197" s="223">
        <f t="shared" si="495"/>
        <v>0</v>
      </c>
      <c r="V197" s="223">
        <f t="shared" si="495"/>
        <v>0</v>
      </c>
      <c r="W197" s="223">
        <f t="shared" si="495"/>
        <v>0</v>
      </c>
      <c r="X197" s="223">
        <f t="shared" si="495"/>
        <v>0</v>
      </c>
      <c r="Y197" s="223">
        <f t="shared" si="7"/>
        <v>0</v>
      </c>
      <c r="Z197" s="223">
        <f>SUM(Z198:Z203)</f>
        <v>0</v>
      </c>
      <c r="AA197" s="223">
        <f>SUM(AA198:AA203)</f>
        <v>0</v>
      </c>
      <c r="AB197" s="223">
        <f>SUM(AB198:AB203)</f>
        <v>0</v>
      </c>
      <c r="AC197" s="223">
        <f t="shared" si="8"/>
        <v>0</v>
      </c>
      <c r="AD197" s="223">
        <f>SUM(AD198:AD203)</f>
        <v>0</v>
      </c>
      <c r="AE197" s="223">
        <f>SUM(AE198:AE203)</f>
        <v>0</v>
      </c>
      <c r="AF197" s="223">
        <f>SUM(AF198:AF203)</f>
        <v>0</v>
      </c>
      <c r="AG197" s="223">
        <f t="shared" si="9"/>
        <v>0</v>
      </c>
      <c r="AH197" s="223">
        <f>SUM(AH198:AH203)</f>
        <v>0</v>
      </c>
      <c r="AI197" s="223">
        <f>SUM(AI198:AI203)</f>
        <v>0</v>
      </c>
      <c r="AJ197" s="223">
        <f>SUM(AJ198:AJ203)</f>
        <v>0</v>
      </c>
      <c r="AK197" s="223">
        <f t="shared" si="10"/>
        <v>0</v>
      </c>
      <c r="AL197" s="223">
        <f t="shared" si="11"/>
        <v>0</v>
      </c>
    </row>
    <row r="198" spans="2:38" x14ac:dyDescent="0.25">
      <c r="B198" s="212" t="s">
        <v>390</v>
      </c>
      <c r="C198" s="213" t="s">
        <v>268</v>
      </c>
      <c r="D1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4">
        <f t="shared" si="315"/>
        <v>0</v>
      </c>
      <c r="G198" s="214"/>
      <c r="H198" s="214">
        <f t="shared" ref="H198:H201" si="496">F198-G198</f>
        <v>0</v>
      </c>
      <c r="I198" s="214"/>
      <c r="J198" s="214">
        <f t="shared" ref="J198:J201" si="497">F198-I198</f>
        <v>0</v>
      </c>
      <c r="K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4">
        <f t="shared" ref="Y198:Y201" si="498">V198+W198+X198</f>
        <v>0</v>
      </c>
      <c r="Z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4">
        <f t="shared" ref="AC198:AC201" si="499">Z198+AA198+AB198</f>
        <v>0</v>
      </c>
      <c r="AD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4">
        <f t="shared" ref="AG198:AG201" si="500">AD198+AE198+AF198</f>
        <v>0</v>
      </c>
      <c r="AH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4">
        <f t="shared" ref="AK198:AK201" si="501">AH198+AI198+AJ198</f>
        <v>0</v>
      </c>
      <c r="AL198" s="214">
        <f t="shared" ref="AL198:AL201" si="502">Y198+AC198+AG198+AK198</f>
        <v>0</v>
      </c>
    </row>
    <row r="199" spans="2:38" x14ac:dyDescent="0.25">
      <c r="B199" s="212" t="s">
        <v>1037</v>
      </c>
      <c r="C199" s="213" t="s">
        <v>1038</v>
      </c>
      <c r="D1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4">
        <f t="shared" ref="F199" si="503">D199+E199</f>
        <v>0</v>
      </c>
      <c r="G199" s="214"/>
      <c r="H199" s="214">
        <f t="shared" si="496"/>
        <v>0</v>
      </c>
      <c r="I199" s="214"/>
      <c r="J199" s="214">
        <f t="shared" si="497"/>
        <v>0</v>
      </c>
      <c r="K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4">
        <f t="shared" si="498"/>
        <v>0</v>
      </c>
      <c r="Z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4">
        <f t="shared" si="499"/>
        <v>0</v>
      </c>
      <c r="AD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4">
        <f t="shared" si="500"/>
        <v>0</v>
      </c>
      <c r="AH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4">
        <f t="shared" si="501"/>
        <v>0</v>
      </c>
      <c r="AL199" s="214">
        <f t="shared" si="502"/>
        <v>0</v>
      </c>
    </row>
    <row r="200" spans="2:38" x14ac:dyDescent="0.25">
      <c r="B200" s="212" t="s">
        <v>1039</v>
      </c>
      <c r="C200" s="213" t="s">
        <v>1040</v>
      </c>
      <c r="D2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4">
        <f t="shared" si="315"/>
        <v>0</v>
      </c>
      <c r="G200" s="214"/>
      <c r="H200" s="214">
        <f t="shared" ref="H200" si="504">F200-G200</f>
        <v>0</v>
      </c>
      <c r="I200" s="214"/>
      <c r="J200" s="214">
        <f t="shared" ref="J200" si="505">F200-I200</f>
        <v>0</v>
      </c>
      <c r="K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4">
        <f t="shared" ref="Y200" si="506">V200+W200+X200</f>
        <v>0</v>
      </c>
      <c r="Z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4">
        <f t="shared" ref="AC200" si="507">Z200+AA200+AB200</f>
        <v>0</v>
      </c>
      <c r="AD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4">
        <f t="shared" ref="AG200" si="508">AD200+AE200+AF200</f>
        <v>0</v>
      </c>
      <c r="AH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4">
        <f t="shared" ref="AK200" si="509">AH200+AI200+AJ200</f>
        <v>0</v>
      </c>
      <c r="AL200" s="214">
        <f t="shared" ref="AL200" si="510">Y200+AC200+AG200+AK200</f>
        <v>0</v>
      </c>
    </row>
    <row r="201" spans="2:38" x14ac:dyDescent="0.25">
      <c r="B201" s="212" t="s">
        <v>1041</v>
      </c>
      <c r="C201" s="213" t="s">
        <v>1042</v>
      </c>
      <c r="D2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4">
        <f t="shared" ref="F201" si="511">D201+E201</f>
        <v>0</v>
      </c>
      <c r="G201" s="214"/>
      <c r="H201" s="214">
        <f t="shared" si="496"/>
        <v>0</v>
      </c>
      <c r="I201" s="214"/>
      <c r="J201" s="214">
        <f t="shared" si="497"/>
        <v>0</v>
      </c>
      <c r="K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4">
        <f t="shared" si="498"/>
        <v>0</v>
      </c>
      <c r="Z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4">
        <f t="shared" si="499"/>
        <v>0</v>
      </c>
      <c r="AD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4">
        <f t="shared" si="500"/>
        <v>0</v>
      </c>
      <c r="AH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4">
        <f t="shared" si="501"/>
        <v>0</v>
      </c>
      <c r="AL201" s="214">
        <f t="shared" si="502"/>
        <v>0</v>
      </c>
    </row>
    <row r="202" spans="2:38" x14ac:dyDescent="0.25">
      <c r="B202" s="212" t="s">
        <v>1043</v>
      </c>
      <c r="C202" s="213" t="s">
        <v>1044</v>
      </c>
      <c r="D2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4">
        <f t="shared" ref="F202" si="512">D202+E202</f>
        <v>0</v>
      </c>
      <c r="G202" s="214"/>
      <c r="H202" s="214">
        <f t="shared" si="4"/>
        <v>0</v>
      </c>
      <c r="I202" s="214"/>
      <c r="J202" s="214">
        <f t="shared" si="5"/>
        <v>0</v>
      </c>
      <c r="K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4">
        <f t="shared" si="7"/>
        <v>0</v>
      </c>
      <c r="Z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4">
        <f t="shared" si="8"/>
        <v>0</v>
      </c>
      <c r="AD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4">
        <f t="shared" si="9"/>
        <v>0</v>
      </c>
      <c r="AH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4">
        <f t="shared" si="10"/>
        <v>0</v>
      </c>
      <c r="AL202" s="214">
        <f t="shared" si="11"/>
        <v>0</v>
      </c>
    </row>
    <row r="203" spans="2:38" x14ac:dyDescent="0.25">
      <c r="B203" s="212" t="s">
        <v>1045</v>
      </c>
      <c r="C203" s="213" t="s">
        <v>1046</v>
      </c>
      <c r="D2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4">
        <f t="shared" si="315"/>
        <v>0</v>
      </c>
      <c r="G203" s="214"/>
      <c r="H203" s="214">
        <f t="shared" ref="H203" si="513">F203-G203</f>
        <v>0</v>
      </c>
      <c r="I203" s="214"/>
      <c r="J203" s="214">
        <f t="shared" ref="J203" si="514">F203-I203</f>
        <v>0</v>
      </c>
      <c r="K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4">
        <f t="shared" ref="Y203" si="515">V203+W203+X203</f>
        <v>0</v>
      </c>
      <c r="Z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4">
        <f t="shared" ref="AC203" si="516">Z203+AA203+AB203</f>
        <v>0</v>
      </c>
      <c r="AD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4">
        <f t="shared" ref="AG203" si="517">AD203+AE203+AF203</f>
        <v>0</v>
      </c>
      <c r="AH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4">
        <f t="shared" ref="AK203" si="518">AH203+AI203+AJ203</f>
        <v>0</v>
      </c>
      <c r="AL203" s="214">
        <f t="shared" ref="AL203" si="519">Y203+AC203+AG203+AK203</f>
        <v>0</v>
      </c>
    </row>
    <row r="204" spans="2:38" x14ac:dyDescent="0.25">
      <c r="B204" s="221" t="s">
        <v>391</v>
      </c>
      <c r="C204" s="222" t="s">
        <v>269</v>
      </c>
      <c r="D204" s="223">
        <f>SUM(D205:D211)</f>
        <v>0</v>
      </c>
      <c r="E204" s="223">
        <f>SUM(E205:E211)</f>
        <v>200000</v>
      </c>
      <c r="F204" s="223">
        <f t="shared" si="315"/>
        <v>200000</v>
      </c>
      <c r="G204" s="223">
        <f>SUM(G205:G211)</f>
        <v>0</v>
      </c>
      <c r="H204" s="223">
        <f t="shared" si="4"/>
        <v>200000</v>
      </c>
      <c r="I204" s="223">
        <f>SUM(I205:I211)</f>
        <v>0</v>
      </c>
      <c r="J204" s="223">
        <f t="shared" si="5"/>
        <v>200000</v>
      </c>
      <c r="K204" s="223">
        <f t="shared" ref="K204:X204" si="520">SUM(K205:K211)</f>
        <v>0</v>
      </c>
      <c r="L204" s="223">
        <f t="shared" si="520"/>
        <v>0</v>
      </c>
      <c r="M204" s="223">
        <f t="shared" si="520"/>
        <v>0</v>
      </c>
      <c r="N204" s="223">
        <f t="shared" si="520"/>
        <v>200000</v>
      </c>
      <c r="O204" s="223">
        <f t="shared" si="520"/>
        <v>0</v>
      </c>
      <c r="P204" s="223">
        <f t="shared" si="520"/>
        <v>0</v>
      </c>
      <c r="Q204" s="223">
        <f t="shared" si="520"/>
        <v>0</v>
      </c>
      <c r="R204" s="223">
        <f t="shared" si="520"/>
        <v>0</v>
      </c>
      <c r="S204" s="223">
        <f t="shared" si="520"/>
        <v>0</v>
      </c>
      <c r="T204" s="223">
        <f t="shared" si="520"/>
        <v>0</v>
      </c>
      <c r="U204" s="223">
        <f t="shared" si="520"/>
        <v>0</v>
      </c>
      <c r="V204" s="223">
        <f t="shared" si="520"/>
        <v>0</v>
      </c>
      <c r="W204" s="223">
        <f t="shared" si="520"/>
        <v>200000</v>
      </c>
      <c r="X204" s="223">
        <f t="shared" si="520"/>
        <v>0</v>
      </c>
      <c r="Y204" s="223">
        <f t="shared" si="7"/>
        <v>200000</v>
      </c>
      <c r="Z204" s="223">
        <f>SUM(Z205:Z211)</f>
        <v>0</v>
      </c>
      <c r="AA204" s="223">
        <f>SUM(AA205:AA211)</f>
        <v>0</v>
      </c>
      <c r="AB204" s="223">
        <f>SUM(AB205:AB211)</f>
        <v>0</v>
      </c>
      <c r="AC204" s="223">
        <f t="shared" si="8"/>
        <v>0</v>
      </c>
      <c r="AD204" s="223">
        <f>SUM(AD205:AD211)</f>
        <v>0</v>
      </c>
      <c r="AE204" s="223">
        <f>SUM(AE205:AE211)</f>
        <v>0</v>
      </c>
      <c r="AF204" s="223">
        <f>SUM(AF205:AF211)</f>
        <v>0</v>
      </c>
      <c r="AG204" s="223">
        <f t="shared" si="9"/>
        <v>0</v>
      </c>
      <c r="AH204" s="223">
        <f>SUM(AH205:AH211)</f>
        <v>0</v>
      </c>
      <c r="AI204" s="223">
        <f>SUM(AI205:AI211)</f>
        <v>0</v>
      </c>
      <c r="AJ204" s="223">
        <f>SUM(AJ205:AJ211)</f>
        <v>0</v>
      </c>
      <c r="AK204" s="223">
        <f t="shared" si="10"/>
        <v>0</v>
      </c>
      <c r="AL204" s="223">
        <f t="shared" si="11"/>
        <v>200000</v>
      </c>
    </row>
    <row r="205" spans="2:38" x14ac:dyDescent="0.25">
      <c r="B205" s="212" t="s">
        <v>392</v>
      </c>
      <c r="C205" s="213" t="s">
        <v>270</v>
      </c>
      <c r="D2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4">
        <f t="shared" ref="F205:F207" si="521">D205+E205</f>
        <v>0</v>
      </c>
      <c r="G205" s="214"/>
      <c r="H205" s="214">
        <f t="shared" si="4"/>
        <v>0</v>
      </c>
      <c r="I205" s="214"/>
      <c r="J205" s="214">
        <f t="shared" si="5"/>
        <v>0</v>
      </c>
      <c r="K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4">
        <f t="shared" si="7"/>
        <v>0</v>
      </c>
      <c r="Z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4">
        <f t="shared" si="8"/>
        <v>0</v>
      </c>
      <c r="AD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4">
        <f t="shared" si="9"/>
        <v>0</v>
      </c>
      <c r="AH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4">
        <f t="shared" si="10"/>
        <v>0</v>
      </c>
      <c r="AL205" s="214">
        <f t="shared" si="11"/>
        <v>0</v>
      </c>
    </row>
    <row r="206" spans="2:38" x14ac:dyDescent="0.25">
      <c r="B206" s="212" t="s">
        <v>1047</v>
      </c>
      <c r="C206" s="213" t="s">
        <v>1048</v>
      </c>
      <c r="D2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4">
        <f t="shared" si="521"/>
        <v>0</v>
      </c>
      <c r="G206" s="214"/>
      <c r="H206" s="214">
        <f t="shared" si="4"/>
        <v>0</v>
      </c>
      <c r="I206" s="214"/>
      <c r="J206" s="214">
        <f t="shared" si="5"/>
        <v>0</v>
      </c>
      <c r="K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4">
        <f t="shared" si="7"/>
        <v>0</v>
      </c>
      <c r="Z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4">
        <f t="shared" si="8"/>
        <v>0</v>
      </c>
      <c r="AD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4">
        <f t="shared" si="9"/>
        <v>0</v>
      </c>
      <c r="AH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4">
        <f t="shared" si="10"/>
        <v>0</v>
      </c>
      <c r="AL206" s="214">
        <f t="shared" si="11"/>
        <v>0</v>
      </c>
    </row>
    <row r="207" spans="2:38" x14ac:dyDescent="0.25">
      <c r="B207" s="212" t="s">
        <v>1049</v>
      </c>
      <c r="C207" s="213" t="s">
        <v>1050</v>
      </c>
      <c r="D2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200000</v>
      </c>
      <c r="F207" s="214">
        <f t="shared" si="521"/>
        <v>200000</v>
      </c>
      <c r="G207" s="214"/>
      <c r="H207" s="214">
        <f t="shared" ref="H207" si="522">F207-G207</f>
        <v>200000</v>
      </c>
      <c r="I207" s="214"/>
      <c r="J207" s="214">
        <f t="shared" ref="J207" si="523">F207-I207</f>
        <v>200000</v>
      </c>
      <c r="K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200000</v>
      </c>
      <c r="O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200000</v>
      </c>
      <c r="X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4">
        <f t="shared" ref="Y207" si="524">V207+W207+X207</f>
        <v>200000</v>
      </c>
      <c r="Z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4">
        <f t="shared" ref="AC207" si="525">Z207+AA207+AB207</f>
        <v>0</v>
      </c>
      <c r="AD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4">
        <f t="shared" ref="AG207" si="526">AD207+AE207+AF207</f>
        <v>0</v>
      </c>
      <c r="AH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4">
        <f t="shared" ref="AK207" si="527">AH207+AI207+AJ207</f>
        <v>0</v>
      </c>
      <c r="AL207" s="214">
        <f t="shared" ref="AL207" si="528">Y207+AC207+AG207+AK207</f>
        <v>200000</v>
      </c>
    </row>
    <row r="208" spans="2:38" x14ac:dyDescent="0.25">
      <c r="B208" s="212" t="s">
        <v>1051</v>
      </c>
      <c r="C208" s="213" t="s">
        <v>1052</v>
      </c>
      <c r="D2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4">
        <f t="shared" si="315"/>
        <v>0</v>
      </c>
      <c r="G208" s="214"/>
      <c r="H208" s="214">
        <f t="shared" ref="H208:H209" si="529">F208-G208</f>
        <v>0</v>
      </c>
      <c r="I208" s="214"/>
      <c r="J208" s="214">
        <f t="shared" ref="J208:J209" si="530">F208-I208</f>
        <v>0</v>
      </c>
      <c r="K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4">
        <f t="shared" ref="Y208:Y209" si="531">V208+W208+X208</f>
        <v>0</v>
      </c>
      <c r="Z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4">
        <f t="shared" ref="AC208:AC209" si="532">Z208+AA208+AB208</f>
        <v>0</v>
      </c>
      <c r="AD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4">
        <f t="shared" ref="AG208:AG209" si="533">AD208+AE208+AF208</f>
        <v>0</v>
      </c>
      <c r="AH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4">
        <f t="shared" ref="AK208:AK209" si="534">AH208+AI208+AJ208</f>
        <v>0</v>
      </c>
      <c r="AL208" s="214">
        <f t="shared" ref="AL208:AL209" si="535">Y208+AC208+AG208+AK208</f>
        <v>0</v>
      </c>
    </row>
    <row r="209" spans="2:38" x14ac:dyDescent="0.25">
      <c r="B209" s="212" t="s">
        <v>1053</v>
      </c>
      <c r="C209" s="213" t="s">
        <v>1054</v>
      </c>
      <c r="D2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4">
        <f t="shared" ref="F209" si="536">D209+E209</f>
        <v>0</v>
      </c>
      <c r="G209" s="214"/>
      <c r="H209" s="214">
        <f t="shared" si="529"/>
        <v>0</v>
      </c>
      <c r="I209" s="214"/>
      <c r="J209" s="214">
        <f t="shared" si="530"/>
        <v>0</v>
      </c>
      <c r="K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4">
        <f t="shared" si="531"/>
        <v>0</v>
      </c>
      <c r="Z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4">
        <f t="shared" si="532"/>
        <v>0</v>
      </c>
      <c r="AD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4">
        <f t="shared" si="533"/>
        <v>0</v>
      </c>
      <c r="AH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4">
        <f t="shared" si="534"/>
        <v>0</v>
      </c>
      <c r="AL209" s="214">
        <f t="shared" si="535"/>
        <v>0</v>
      </c>
    </row>
    <row r="210" spans="2:38" x14ac:dyDescent="0.25">
      <c r="B210" s="212" t="s">
        <v>1055</v>
      </c>
      <c r="C210" s="213" t="s">
        <v>1056</v>
      </c>
      <c r="D2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4">
        <f t="shared" ref="F210" si="537">D210+E210</f>
        <v>0</v>
      </c>
      <c r="G210" s="214"/>
      <c r="H210" s="214">
        <f t="shared" si="4"/>
        <v>0</v>
      </c>
      <c r="I210" s="214"/>
      <c r="J210" s="214">
        <f t="shared" si="5"/>
        <v>0</v>
      </c>
      <c r="K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4">
        <f t="shared" si="7"/>
        <v>0</v>
      </c>
      <c r="Z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4">
        <f t="shared" si="8"/>
        <v>0</v>
      </c>
      <c r="AD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4">
        <f t="shared" si="9"/>
        <v>0</v>
      </c>
      <c r="AH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4">
        <f t="shared" si="10"/>
        <v>0</v>
      </c>
      <c r="AL210" s="214">
        <f t="shared" si="11"/>
        <v>0</v>
      </c>
    </row>
    <row r="211" spans="2:38" x14ac:dyDescent="0.25">
      <c r="B211" s="212" t="s">
        <v>1057</v>
      </c>
      <c r="C211" s="213" t="s">
        <v>1058</v>
      </c>
      <c r="D2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4">
        <f t="shared" si="315"/>
        <v>0</v>
      </c>
      <c r="G211" s="214"/>
      <c r="H211" s="214">
        <f t="shared" ref="H211" si="538">F211-G211</f>
        <v>0</v>
      </c>
      <c r="I211" s="214"/>
      <c r="J211" s="214">
        <f t="shared" ref="J211" si="539">F211-I211</f>
        <v>0</v>
      </c>
      <c r="K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4">
        <f t="shared" ref="Y211" si="540">V211+W211+X211</f>
        <v>0</v>
      </c>
      <c r="Z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4">
        <f t="shared" ref="AC211" si="541">Z211+AA211+AB211</f>
        <v>0</v>
      </c>
      <c r="AD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4">
        <f t="shared" ref="AG211" si="542">AD211+AE211+AF211</f>
        <v>0</v>
      </c>
      <c r="AH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4">
        <f t="shared" ref="AK211" si="543">AH211+AI211+AJ211</f>
        <v>0</v>
      </c>
      <c r="AL211" s="214">
        <f t="shared" ref="AL211" si="544">Y211+AC211+AG211+AK211</f>
        <v>0</v>
      </c>
    </row>
    <row r="212" spans="2:38" x14ac:dyDescent="0.25">
      <c r="B212" s="209" t="s">
        <v>386</v>
      </c>
      <c r="C212" s="210" t="s">
        <v>264</v>
      </c>
      <c r="D212" s="211">
        <f>D213+D221</f>
        <v>0</v>
      </c>
      <c r="E212" s="211">
        <f>E213+E221</f>
        <v>0</v>
      </c>
      <c r="F212" s="211">
        <f t="shared" si="315"/>
        <v>0</v>
      </c>
      <c r="G212" s="211">
        <f>G213+G221</f>
        <v>0</v>
      </c>
      <c r="H212" s="211">
        <f t="shared" si="4"/>
        <v>0</v>
      </c>
      <c r="I212" s="211">
        <f>I213+I221</f>
        <v>0</v>
      </c>
      <c r="J212" s="211">
        <f t="shared" si="5"/>
        <v>0</v>
      </c>
      <c r="K212" s="211">
        <f t="shared" ref="K212:X212" si="545">K213+K221</f>
        <v>0</v>
      </c>
      <c r="L212" s="211">
        <f t="shared" si="545"/>
        <v>0</v>
      </c>
      <c r="M212" s="211">
        <f t="shared" si="545"/>
        <v>0</v>
      </c>
      <c r="N212" s="211">
        <f t="shared" si="545"/>
        <v>0</v>
      </c>
      <c r="O212" s="211">
        <f t="shared" si="545"/>
        <v>0</v>
      </c>
      <c r="P212" s="211">
        <f t="shared" si="545"/>
        <v>0</v>
      </c>
      <c r="Q212" s="211">
        <f t="shared" si="545"/>
        <v>0</v>
      </c>
      <c r="R212" s="211">
        <f t="shared" si="545"/>
        <v>0</v>
      </c>
      <c r="S212" s="211">
        <f t="shared" si="545"/>
        <v>0</v>
      </c>
      <c r="T212" s="211">
        <f t="shared" si="545"/>
        <v>0</v>
      </c>
      <c r="U212" s="211">
        <f t="shared" si="545"/>
        <v>0</v>
      </c>
      <c r="V212" s="211">
        <f t="shared" si="545"/>
        <v>0</v>
      </c>
      <c r="W212" s="211">
        <f t="shared" si="545"/>
        <v>0</v>
      </c>
      <c r="X212" s="211">
        <f t="shared" si="545"/>
        <v>0</v>
      </c>
      <c r="Y212" s="211">
        <f t="shared" si="7"/>
        <v>0</v>
      </c>
      <c r="Z212" s="211">
        <f>Z213+Z221</f>
        <v>0</v>
      </c>
      <c r="AA212" s="211">
        <f>AA213+AA221</f>
        <v>0</v>
      </c>
      <c r="AB212" s="211">
        <f>AB213+AB221</f>
        <v>0</v>
      </c>
      <c r="AC212" s="211">
        <f t="shared" si="8"/>
        <v>0</v>
      </c>
      <c r="AD212" s="211">
        <f>AD213+AD221</f>
        <v>0</v>
      </c>
      <c r="AE212" s="211">
        <f>AE213+AE221</f>
        <v>0</v>
      </c>
      <c r="AF212" s="211">
        <f>AF213+AF221</f>
        <v>0</v>
      </c>
      <c r="AG212" s="211">
        <f t="shared" si="9"/>
        <v>0</v>
      </c>
      <c r="AH212" s="211">
        <f>AH213+AH221</f>
        <v>0</v>
      </c>
      <c r="AI212" s="211">
        <f>AI213+AI221</f>
        <v>0</v>
      </c>
      <c r="AJ212" s="211">
        <f>AJ213+AJ221</f>
        <v>0</v>
      </c>
      <c r="AK212" s="211">
        <f t="shared" si="10"/>
        <v>0</v>
      </c>
      <c r="AL212" s="211">
        <f t="shared" si="11"/>
        <v>0</v>
      </c>
    </row>
    <row r="213" spans="2:38" x14ac:dyDescent="0.25">
      <c r="B213" s="221" t="s">
        <v>387</v>
      </c>
      <c r="C213" s="222" t="s">
        <v>265</v>
      </c>
      <c r="D213" s="223">
        <f>SUM(D214:D220)</f>
        <v>0</v>
      </c>
      <c r="E213" s="223">
        <f>SUM(E214:E220)</f>
        <v>0</v>
      </c>
      <c r="F213" s="223">
        <f t="shared" si="315"/>
        <v>0</v>
      </c>
      <c r="G213" s="223">
        <f>SUM(G214:G220)</f>
        <v>0</v>
      </c>
      <c r="H213" s="223">
        <f t="shared" si="4"/>
        <v>0</v>
      </c>
      <c r="I213" s="223">
        <f>SUM(I214:I220)</f>
        <v>0</v>
      </c>
      <c r="J213" s="223">
        <f t="shared" si="5"/>
        <v>0</v>
      </c>
      <c r="K213" s="223">
        <f t="shared" ref="K213:X213" si="546">SUM(K214:K220)</f>
        <v>0</v>
      </c>
      <c r="L213" s="223">
        <f t="shared" si="546"/>
        <v>0</v>
      </c>
      <c r="M213" s="223">
        <f t="shared" si="546"/>
        <v>0</v>
      </c>
      <c r="N213" s="223">
        <f t="shared" si="546"/>
        <v>0</v>
      </c>
      <c r="O213" s="223">
        <f t="shared" si="546"/>
        <v>0</v>
      </c>
      <c r="P213" s="223">
        <f t="shared" si="546"/>
        <v>0</v>
      </c>
      <c r="Q213" s="223">
        <f t="shared" si="546"/>
        <v>0</v>
      </c>
      <c r="R213" s="223">
        <f t="shared" si="546"/>
        <v>0</v>
      </c>
      <c r="S213" s="223">
        <f t="shared" si="546"/>
        <v>0</v>
      </c>
      <c r="T213" s="223">
        <f t="shared" si="546"/>
        <v>0</v>
      </c>
      <c r="U213" s="223">
        <f t="shared" si="546"/>
        <v>0</v>
      </c>
      <c r="V213" s="223">
        <f t="shared" si="546"/>
        <v>0</v>
      </c>
      <c r="W213" s="223">
        <f t="shared" si="546"/>
        <v>0</v>
      </c>
      <c r="X213" s="223">
        <f t="shared" si="546"/>
        <v>0</v>
      </c>
      <c r="Y213" s="223">
        <f t="shared" si="7"/>
        <v>0</v>
      </c>
      <c r="Z213" s="223">
        <f>SUM(Z214:Z220)</f>
        <v>0</v>
      </c>
      <c r="AA213" s="223">
        <f>SUM(AA214:AA220)</f>
        <v>0</v>
      </c>
      <c r="AB213" s="223">
        <f>SUM(AB214:AB220)</f>
        <v>0</v>
      </c>
      <c r="AC213" s="223">
        <f t="shared" si="8"/>
        <v>0</v>
      </c>
      <c r="AD213" s="223">
        <f>SUM(AD214:AD220)</f>
        <v>0</v>
      </c>
      <c r="AE213" s="223">
        <f>SUM(AE214:AE220)</f>
        <v>0</v>
      </c>
      <c r="AF213" s="223">
        <f>SUM(AF214:AF220)</f>
        <v>0</v>
      </c>
      <c r="AG213" s="223">
        <f t="shared" si="9"/>
        <v>0</v>
      </c>
      <c r="AH213" s="223">
        <f>SUM(AH214:AH220)</f>
        <v>0</v>
      </c>
      <c r="AI213" s="223">
        <f>SUM(AI214:AI220)</f>
        <v>0</v>
      </c>
      <c r="AJ213" s="223">
        <f>SUM(AJ214:AJ220)</f>
        <v>0</v>
      </c>
      <c r="AK213" s="223">
        <f t="shared" si="10"/>
        <v>0</v>
      </c>
      <c r="AL213" s="223">
        <f t="shared" si="11"/>
        <v>0</v>
      </c>
    </row>
    <row r="214" spans="2:38" x14ac:dyDescent="0.25">
      <c r="B214" s="212" t="s">
        <v>393</v>
      </c>
      <c r="C214" s="213" t="s">
        <v>271</v>
      </c>
      <c r="D2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4">
        <f t="shared" ref="F214:F216" si="547">D214+E214</f>
        <v>0</v>
      </c>
      <c r="G214" s="214"/>
      <c r="H214" s="214">
        <f t="shared" si="4"/>
        <v>0</v>
      </c>
      <c r="I214" s="214"/>
      <c r="J214" s="214">
        <f t="shared" si="5"/>
        <v>0</v>
      </c>
      <c r="K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4">
        <f t="shared" si="7"/>
        <v>0</v>
      </c>
      <c r="Z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4">
        <f t="shared" si="8"/>
        <v>0</v>
      </c>
      <c r="AD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4">
        <f t="shared" si="9"/>
        <v>0</v>
      </c>
      <c r="AH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4">
        <f t="shared" si="10"/>
        <v>0</v>
      </c>
      <c r="AL214" s="214">
        <f t="shared" si="11"/>
        <v>0</v>
      </c>
    </row>
    <row r="215" spans="2:38" x14ac:dyDescent="0.25">
      <c r="B215" s="212" t="s">
        <v>1016</v>
      </c>
      <c r="C215" s="213" t="s">
        <v>1017</v>
      </c>
      <c r="D2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14">
        <f t="shared" ref="F215" si="548">D215+E215</f>
        <v>0</v>
      </c>
      <c r="G215" s="214"/>
      <c r="H215" s="214">
        <f t="shared" ref="H215" si="549">F215-G215</f>
        <v>0</v>
      </c>
      <c r="I215" s="214"/>
      <c r="J215" s="214">
        <f t="shared" ref="J215" si="550">F215-I215</f>
        <v>0</v>
      </c>
      <c r="K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4">
        <f t="shared" ref="Y215" si="551">V215+W215+X215</f>
        <v>0</v>
      </c>
      <c r="Z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4">
        <f t="shared" ref="AC215" si="552">Z215+AA215+AB215</f>
        <v>0</v>
      </c>
      <c r="AD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4">
        <f t="shared" ref="AG215" si="553">AD215+AE215+AF215</f>
        <v>0</v>
      </c>
      <c r="AH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4">
        <f t="shared" ref="AK215" si="554">AH215+AI215+AJ215</f>
        <v>0</v>
      </c>
      <c r="AL215" s="214">
        <f t="shared" ref="AL215" si="555">Y215+AC215+AG215+AK215</f>
        <v>0</v>
      </c>
    </row>
    <row r="216" spans="2:38" x14ac:dyDescent="0.25">
      <c r="B216" s="212" t="s">
        <v>1018</v>
      </c>
      <c r="C216" s="213" t="s">
        <v>1019</v>
      </c>
      <c r="D2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4">
        <f t="shared" si="547"/>
        <v>0</v>
      </c>
      <c r="G216" s="214"/>
      <c r="H216" s="214">
        <f t="shared" si="4"/>
        <v>0</v>
      </c>
      <c r="I216" s="214"/>
      <c r="J216" s="214">
        <f t="shared" si="5"/>
        <v>0</v>
      </c>
      <c r="K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4">
        <f t="shared" si="7"/>
        <v>0</v>
      </c>
      <c r="Z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4">
        <f t="shared" si="8"/>
        <v>0</v>
      </c>
      <c r="AD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4">
        <f t="shared" si="9"/>
        <v>0</v>
      </c>
      <c r="AH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4">
        <f t="shared" si="10"/>
        <v>0</v>
      </c>
      <c r="AL216" s="214">
        <f t="shared" si="11"/>
        <v>0</v>
      </c>
    </row>
    <row r="217" spans="2:38" x14ac:dyDescent="0.25">
      <c r="B217" s="212" t="s">
        <v>1020</v>
      </c>
      <c r="C217" s="213" t="s">
        <v>1021</v>
      </c>
      <c r="D2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4">
        <f t="shared" si="315"/>
        <v>0</v>
      </c>
      <c r="G217" s="214"/>
      <c r="H217" s="214">
        <f t="shared" ref="H217:H218" si="556">F217-G217</f>
        <v>0</v>
      </c>
      <c r="I217" s="214"/>
      <c r="J217" s="214">
        <f t="shared" ref="J217:J218" si="557">F217-I217</f>
        <v>0</v>
      </c>
      <c r="K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4">
        <f t="shared" ref="Y217:Y218" si="558">V217+W217+X217</f>
        <v>0</v>
      </c>
      <c r="Z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4">
        <f t="shared" ref="AC217:AC218" si="559">Z217+AA217+AB217</f>
        <v>0</v>
      </c>
      <c r="AD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4">
        <f t="shared" ref="AG217:AG218" si="560">AD217+AE217+AF217</f>
        <v>0</v>
      </c>
      <c r="AH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4">
        <f t="shared" ref="AK217:AK218" si="561">AH217+AI217+AJ217</f>
        <v>0</v>
      </c>
      <c r="AL217" s="214">
        <f t="shared" ref="AL217:AL218" si="562">Y217+AC217+AG217+AK217</f>
        <v>0</v>
      </c>
    </row>
    <row r="218" spans="2:38" x14ac:dyDescent="0.25">
      <c r="B218" s="212" t="s">
        <v>1022</v>
      </c>
      <c r="C218" s="213" t="s">
        <v>1023</v>
      </c>
      <c r="D2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14">
        <f t="shared" ref="F218" si="563">D218+E218</f>
        <v>0</v>
      </c>
      <c r="G218" s="214"/>
      <c r="H218" s="214">
        <f t="shared" si="556"/>
        <v>0</v>
      </c>
      <c r="I218" s="214"/>
      <c r="J218" s="214">
        <f t="shared" si="557"/>
        <v>0</v>
      </c>
      <c r="K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4">
        <f t="shared" si="558"/>
        <v>0</v>
      </c>
      <c r="Z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4">
        <f t="shared" si="559"/>
        <v>0</v>
      </c>
      <c r="AD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4">
        <f t="shared" si="560"/>
        <v>0</v>
      </c>
      <c r="AH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4">
        <f t="shared" si="561"/>
        <v>0</v>
      </c>
      <c r="AL218" s="214">
        <f t="shared" si="562"/>
        <v>0</v>
      </c>
    </row>
    <row r="219" spans="2:38" x14ac:dyDescent="0.25">
      <c r="B219" s="212" t="s">
        <v>1024</v>
      </c>
      <c r="C219" s="213" t="s">
        <v>1025</v>
      </c>
      <c r="D2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4">
        <f t="shared" ref="F219" si="564">D219+E219</f>
        <v>0</v>
      </c>
      <c r="G219" s="214"/>
      <c r="H219" s="214">
        <f t="shared" si="4"/>
        <v>0</v>
      </c>
      <c r="I219" s="214"/>
      <c r="J219" s="214">
        <f t="shared" si="5"/>
        <v>0</v>
      </c>
      <c r="K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4">
        <f t="shared" si="7"/>
        <v>0</v>
      </c>
      <c r="Z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4">
        <f t="shared" si="8"/>
        <v>0</v>
      </c>
      <c r="AD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4">
        <f t="shared" si="9"/>
        <v>0</v>
      </c>
      <c r="AH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4">
        <f t="shared" si="10"/>
        <v>0</v>
      </c>
      <c r="AL219" s="214">
        <f t="shared" si="11"/>
        <v>0</v>
      </c>
    </row>
    <row r="220" spans="2:38" x14ac:dyDescent="0.25">
      <c r="B220" s="212" t="s">
        <v>1026</v>
      </c>
      <c r="C220" s="213" t="s">
        <v>1027</v>
      </c>
      <c r="D2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4">
        <f t="shared" si="315"/>
        <v>0</v>
      </c>
      <c r="G220" s="214"/>
      <c r="H220" s="214">
        <f t="shared" ref="H220" si="565">F220-G220</f>
        <v>0</v>
      </c>
      <c r="I220" s="214"/>
      <c r="J220" s="214">
        <f t="shared" ref="J220" si="566">F220-I220</f>
        <v>0</v>
      </c>
      <c r="K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4">
        <f t="shared" ref="Y220" si="567">V220+W220+X220</f>
        <v>0</v>
      </c>
      <c r="Z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4">
        <f t="shared" ref="AC220" si="568">Z220+AA220+AB220</f>
        <v>0</v>
      </c>
      <c r="AD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4">
        <f t="shared" ref="AG220" si="569">AD220+AE220+AF220</f>
        <v>0</v>
      </c>
      <c r="AH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4">
        <f t="shared" ref="AK220" si="570">AH220+AI220+AJ220</f>
        <v>0</v>
      </c>
      <c r="AL220" s="214">
        <f t="shared" ref="AL220" si="571">Y220+AC220+AG220+AK220</f>
        <v>0</v>
      </c>
    </row>
    <row r="221" spans="2:38" x14ac:dyDescent="0.25">
      <c r="B221" s="221" t="s">
        <v>388</v>
      </c>
      <c r="C221" s="222" t="s">
        <v>266</v>
      </c>
      <c r="D221" s="223">
        <f>SUM(D222:D228)</f>
        <v>0</v>
      </c>
      <c r="E221" s="223">
        <f>SUM(E222:E228)</f>
        <v>0</v>
      </c>
      <c r="F221" s="223">
        <f t="shared" si="315"/>
        <v>0</v>
      </c>
      <c r="G221" s="223">
        <f t="shared" ref="G221:I221" si="572">SUM(G222:G228)</f>
        <v>0</v>
      </c>
      <c r="H221" s="223">
        <f t="shared" si="4"/>
        <v>0</v>
      </c>
      <c r="I221" s="223">
        <f t="shared" si="572"/>
        <v>0</v>
      </c>
      <c r="J221" s="223">
        <f t="shared" si="5"/>
        <v>0</v>
      </c>
      <c r="K221" s="223">
        <f t="shared" ref="K221:AJ221" si="573">SUM(K222:K228)</f>
        <v>0</v>
      </c>
      <c r="L221" s="223">
        <f t="shared" si="573"/>
        <v>0</v>
      </c>
      <c r="M221" s="223">
        <f t="shared" si="573"/>
        <v>0</v>
      </c>
      <c r="N221" s="223">
        <f t="shared" si="573"/>
        <v>0</v>
      </c>
      <c r="O221" s="223">
        <f t="shared" si="573"/>
        <v>0</v>
      </c>
      <c r="P221" s="223">
        <f t="shared" si="573"/>
        <v>0</v>
      </c>
      <c r="Q221" s="223">
        <f t="shared" si="573"/>
        <v>0</v>
      </c>
      <c r="R221" s="223">
        <f t="shared" si="573"/>
        <v>0</v>
      </c>
      <c r="S221" s="223">
        <f t="shared" si="573"/>
        <v>0</v>
      </c>
      <c r="T221" s="223">
        <f t="shared" si="573"/>
        <v>0</v>
      </c>
      <c r="U221" s="223">
        <f t="shared" si="573"/>
        <v>0</v>
      </c>
      <c r="V221" s="223">
        <f t="shared" si="573"/>
        <v>0</v>
      </c>
      <c r="W221" s="223">
        <f t="shared" si="573"/>
        <v>0</v>
      </c>
      <c r="X221" s="223">
        <f t="shared" si="573"/>
        <v>0</v>
      </c>
      <c r="Y221" s="223">
        <f t="shared" si="7"/>
        <v>0</v>
      </c>
      <c r="Z221" s="223">
        <f t="shared" si="573"/>
        <v>0</v>
      </c>
      <c r="AA221" s="223">
        <f t="shared" si="573"/>
        <v>0</v>
      </c>
      <c r="AB221" s="223">
        <f t="shared" si="573"/>
        <v>0</v>
      </c>
      <c r="AC221" s="223">
        <f t="shared" si="8"/>
        <v>0</v>
      </c>
      <c r="AD221" s="223">
        <f t="shared" si="573"/>
        <v>0</v>
      </c>
      <c r="AE221" s="223">
        <f t="shared" si="573"/>
        <v>0</v>
      </c>
      <c r="AF221" s="223">
        <f t="shared" si="573"/>
        <v>0</v>
      </c>
      <c r="AG221" s="223">
        <f t="shared" si="9"/>
        <v>0</v>
      </c>
      <c r="AH221" s="223">
        <f t="shared" si="573"/>
        <v>0</v>
      </c>
      <c r="AI221" s="223">
        <f t="shared" si="573"/>
        <v>0</v>
      </c>
      <c r="AJ221" s="223">
        <f t="shared" si="573"/>
        <v>0</v>
      </c>
      <c r="AK221" s="223">
        <f t="shared" si="10"/>
        <v>0</v>
      </c>
      <c r="AL221" s="223">
        <f t="shared" si="11"/>
        <v>0</v>
      </c>
    </row>
    <row r="222" spans="2:38" x14ac:dyDescent="0.25">
      <c r="B222" s="212" t="s">
        <v>394</v>
      </c>
      <c r="C222" s="213" t="s">
        <v>272</v>
      </c>
      <c r="D2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4">
        <f t="shared" si="315"/>
        <v>0</v>
      </c>
      <c r="G222" s="214"/>
      <c r="H222" s="214">
        <f t="shared" ref="H222:H228" si="574">F222-G222</f>
        <v>0</v>
      </c>
      <c r="I222" s="214"/>
      <c r="J222" s="214">
        <f t="shared" ref="J222:J228" si="575">F222-I222</f>
        <v>0</v>
      </c>
      <c r="K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4">
        <f t="shared" ref="Y222:Y228" si="576">V222+W222+X222</f>
        <v>0</v>
      </c>
      <c r="Z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4">
        <f t="shared" ref="AC222:AC228" si="577">Z222+AA222+AB222</f>
        <v>0</v>
      </c>
      <c r="AD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4">
        <f t="shared" ref="AG222:AG228" si="578">AD222+AE222+AF222</f>
        <v>0</v>
      </c>
      <c r="AH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4">
        <f t="shared" ref="AK222:AK228" si="579">AH222+AI222+AJ222</f>
        <v>0</v>
      </c>
      <c r="AL222" s="214">
        <f t="shared" ref="AL222:AL228" si="580">Y222+AC222+AG222+AK222</f>
        <v>0</v>
      </c>
    </row>
    <row r="223" spans="2:38" x14ac:dyDescent="0.25">
      <c r="B223" s="212" t="s">
        <v>1028</v>
      </c>
      <c r="C223" s="213" t="s">
        <v>1029</v>
      </c>
      <c r="D2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14">
        <f t="shared" si="315"/>
        <v>0</v>
      </c>
      <c r="G223" s="214"/>
      <c r="H223" s="214">
        <f t="shared" si="574"/>
        <v>0</v>
      </c>
      <c r="I223" s="214"/>
      <c r="J223" s="214">
        <f t="shared" si="575"/>
        <v>0</v>
      </c>
      <c r="K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4">
        <f t="shared" si="576"/>
        <v>0</v>
      </c>
      <c r="Z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4">
        <f t="shared" si="577"/>
        <v>0</v>
      </c>
      <c r="AD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4">
        <f t="shared" si="578"/>
        <v>0</v>
      </c>
      <c r="AH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4">
        <f t="shared" si="579"/>
        <v>0</v>
      </c>
      <c r="AL223" s="214">
        <f t="shared" si="580"/>
        <v>0</v>
      </c>
    </row>
    <row r="224" spans="2:38" x14ac:dyDescent="0.25">
      <c r="B224" s="212" t="s">
        <v>1030</v>
      </c>
      <c r="C224" s="213" t="s">
        <v>1029</v>
      </c>
      <c r="D2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4">
        <f t="shared" ref="F224:F226" si="581">D224+E224</f>
        <v>0</v>
      </c>
      <c r="G224" s="214"/>
      <c r="H224" s="214">
        <f t="shared" ref="H224:H226" si="582">F224-G224</f>
        <v>0</v>
      </c>
      <c r="I224" s="214"/>
      <c r="J224" s="214">
        <f t="shared" ref="J224:J226" si="583">F224-I224</f>
        <v>0</v>
      </c>
      <c r="K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4">
        <f t="shared" ref="Y224:Y226" si="584">V224+W224+X224</f>
        <v>0</v>
      </c>
      <c r="Z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4">
        <f t="shared" ref="AC224:AC226" si="585">Z224+AA224+AB224</f>
        <v>0</v>
      </c>
      <c r="AD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4">
        <f t="shared" ref="AG224:AG226" si="586">AD224+AE224+AF224</f>
        <v>0</v>
      </c>
      <c r="AH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4">
        <f t="shared" ref="AK224:AK226" si="587">AH224+AI224+AJ224</f>
        <v>0</v>
      </c>
      <c r="AL224" s="214">
        <f t="shared" ref="AL224:AL226" si="588">Y224+AC224+AG224+AK224</f>
        <v>0</v>
      </c>
    </row>
    <row r="225" spans="2:38" x14ac:dyDescent="0.25">
      <c r="B225" s="212" t="s">
        <v>1031</v>
      </c>
      <c r="C225" s="213" t="s">
        <v>1032</v>
      </c>
      <c r="D2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4">
        <f t="shared" si="581"/>
        <v>0</v>
      </c>
      <c r="G225" s="214"/>
      <c r="H225" s="214">
        <f t="shared" si="582"/>
        <v>0</v>
      </c>
      <c r="I225" s="214"/>
      <c r="J225" s="214">
        <f t="shared" si="583"/>
        <v>0</v>
      </c>
      <c r="K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4">
        <f t="shared" si="584"/>
        <v>0</v>
      </c>
      <c r="Z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4">
        <f t="shared" si="585"/>
        <v>0</v>
      </c>
      <c r="AD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4">
        <f t="shared" si="586"/>
        <v>0</v>
      </c>
      <c r="AH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4">
        <f t="shared" si="587"/>
        <v>0</v>
      </c>
      <c r="AL225" s="214">
        <f t="shared" si="588"/>
        <v>0</v>
      </c>
    </row>
    <row r="226" spans="2:38" x14ac:dyDescent="0.25">
      <c r="B226" s="212" t="s">
        <v>395</v>
      </c>
      <c r="C226" s="213" t="s">
        <v>1033</v>
      </c>
      <c r="D2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4">
        <f t="shared" si="581"/>
        <v>0</v>
      </c>
      <c r="G226" s="214"/>
      <c r="H226" s="214">
        <f t="shared" si="582"/>
        <v>0</v>
      </c>
      <c r="I226" s="214"/>
      <c r="J226" s="214">
        <f t="shared" si="583"/>
        <v>0</v>
      </c>
      <c r="K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4">
        <f t="shared" si="584"/>
        <v>0</v>
      </c>
      <c r="Z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4">
        <f t="shared" si="585"/>
        <v>0</v>
      </c>
      <c r="AD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4">
        <f t="shared" si="586"/>
        <v>0</v>
      </c>
      <c r="AH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4">
        <f t="shared" si="587"/>
        <v>0</v>
      </c>
      <c r="AL226" s="214">
        <f t="shared" si="588"/>
        <v>0</v>
      </c>
    </row>
    <row r="227" spans="2:38" x14ac:dyDescent="0.25">
      <c r="B227" s="212" t="s">
        <v>1034</v>
      </c>
      <c r="C227" s="213" t="s">
        <v>1033</v>
      </c>
      <c r="D2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4">
        <f t="shared" ref="F227" si="589">D227+E227</f>
        <v>0</v>
      </c>
      <c r="G227" s="214"/>
      <c r="H227" s="214">
        <f t="shared" ref="H227" si="590">F227-G227</f>
        <v>0</v>
      </c>
      <c r="I227" s="214"/>
      <c r="J227" s="214">
        <f t="shared" ref="J227" si="591">F227-I227</f>
        <v>0</v>
      </c>
      <c r="K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4">
        <f t="shared" ref="Y227" si="592">V227+W227+X227</f>
        <v>0</v>
      </c>
      <c r="Z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4">
        <f t="shared" ref="AC227" si="593">Z227+AA227+AB227</f>
        <v>0</v>
      </c>
      <c r="AD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4">
        <f t="shared" ref="AG227" si="594">AD227+AE227+AF227</f>
        <v>0</v>
      </c>
      <c r="AH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4">
        <f t="shared" ref="AK227" si="595">AH227+AI227+AJ227</f>
        <v>0</v>
      </c>
      <c r="AL227" s="214">
        <f t="shared" ref="AL227" si="596">Y227+AC227+AG227+AK227</f>
        <v>0</v>
      </c>
    </row>
    <row r="228" spans="2:38" x14ac:dyDescent="0.25">
      <c r="B228" s="212" t="s">
        <v>1035</v>
      </c>
      <c r="C228" s="213" t="s">
        <v>1036</v>
      </c>
      <c r="D2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4">
        <f t="shared" si="315"/>
        <v>0</v>
      </c>
      <c r="G228" s="214"/>
      <c r="H228" s="214">
        <f t="shared" si="574"/>
        <v>0</v>
      </c>
      <c r="I228" s="214"/>
      <c r="J228" s="214">
        <f t="shared" si="575"/>
        <v>0</v>
      </c>
      <c r="K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4">
        <f t="shared" si="576"/>
        <v>0</v>
      </c>
      <c r="Z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4">
        <f t="shared" si="577"/>
        <v>0</v>
      </c>
      <c r="AD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4">
        <f t="shared" si="578"/>
        <v>0</v>
      </c>
      <c r="AH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4">
        <f t="shared" si="579"/>
        <v>0</v>
      </c>
      <c r="AL228" s="214">
        <f t="shared" si="580"/>
        <v>0</v>
      </c>
    </row>
    <row r="229" spans="2:38" x14ac:dyDescent="0.25">
      <c r="B229" s="209" t="s">
        <v>396</v>
      </c>
      <c r="C229" s="210" t="s">
        <v>273</v>
      </c>
      <c r="D229" s="211">
        <f>D230+D238+D246+D263+D270+D315</f>
        <v>4046763.3333333335</v>
      </c>
      <c r="E229" s="211">
        <f>E230+E238+E246+E263+E270+E315</f>
        <v>4020000</v>
      </c>
      <c r="F229" s="211">
        <f t="shared" ref="F229:F377" si="597">D229+E229</f>
        <v>8066763.333333334</v>
      </c>
      <c r="G229" s="211">
        <f>G230+G238+G246+G263+G270+G315</f>
        <v>0</v>
      </c>
      <c r="H229" s="211">
        <f t="shared" ref="H229:H449" si="598">F229-G229</f>
        <v>8066763.333333334</v>
      </c>
      <c r="I229" s="211">
        <f>I230+I238+I246+I263+I270+I315</f>
        <v>0</v>
      </c>
      <c r="J229" s="211">
        <f t="shared" ref="J229:J449" si="599">F229-I229</f>
        <v>8066763.333333334</v>
      </c>
      <c r="K229" s="211">
        <f t="shared" ref="K229:X229" si="600">K230+K238+K246+K263+K270+K315</f>
        <v>42783.333333333336</v>
      </c>
      <c r="L229" s="211">
        <f t="shared" si="600"/>
        <v>0</v>
      </c>
      <c r="M229" s="211">
        <f t="shared" si="600"/>
        <v>0</v>
      </c>
      <c r="N229" s="211">
        <f t="shared" si="600"/>
        <v>8023980</v>
      </c>
      <c r="O229" s="211">
        <f t="shared" si="600"/>
        <v>0</v>
      </c>
      <c r="P229" s="211">
        <f t="shared" si="600"/>
        <v>0</v>
      </c>
      <c r="Q229" s="211">
        <f t="shared" si="600"/>
        <v>0</v>
      </c>
      <c r="R229" s="211">
        <f t="shared" si="600"/>
        <v>0</v>
      </c>
      <c r="S229" s="211">
        <f t="shared" si="600"/>
        <v>0</v>
      </c>
      <c r="T229" s="211">
        <f t="shared" si="600"/>
        <v>0</v>
      </c>
      <c r="U229" s="211">
        <f t="shared" si="600"/>
        <v>0</v>
      </c>
      <c r="V229" s="211">
        <f t="shared" si="600"/>
        <v>20</v>
      </c>
      <c r="W229" s="211">
        <f t="shared" si="600"/>
        <v>6735743.333333334</v>
      </c>
      <c r="X229" s="211">
        <f t="shared" si="600"/>
        <v>1211000</v>
      </c>
      <c r="Y229" s="211">
        <f t="shared" ref="Y229:Y449" si="601">V229+W229+X229</f>
        <v>7946763.333333334</v>
      </c>
      <c r="Z229" s="211">
        <f>Z230+Z238+Z246+Z263+Z270+Z315</f>
        <v>120000</v>
      </c>
      <c r="AA229" s="211">
        <f>AA230+AA238+AA246+AA263+AA270+AA315</f>
        <v>0</v>
      </c>
      <c r="AB229" s="211">
        <f>AB230+AB238+AB246+AB263+AB270+AB315</f>
        <v>0</v>
      </c>
      <c r="AC229" s="211">
        <f t="shared" ref="AC229:AC449" si="602">Z229+AA229+AB229</f>
        <v>120000</v>
      </c>
      <c r="AD229" s="211">
        <f>AD230+AD238+AD246+AD263+AD270+AD315</f>
        <v>0</v>
      </c>
      <c r="AE229" s="211">
        <f>AE230+AE238+AE246+AE263+AE270+AE315</f>
        <v>0</v>
      </c>
      <c r="AF229" s="211">
        <f>AF230+AF238+AF246+AF263+AF270+AF315</f>
        <v>0</v>
      </c>
      <c r="AG229" s="211">
        <f t="shared" ref="AG229:AG449" si="603">AD229+AE229+AF229</f>
        <v>0</v>
      </c>
      <c r="AH229" s="211">
        <f>AH230+AH238+AH246+AH263+AH270+AH315</f>
        <v>0</v>
      </c>
      <c r="AI229" s="211">
        <f>AI230+AI238+AI246+AI263+AI270+AI315</f>
        <v>0</v>
      </c>
      <c r="AJ229" s="211">
        <f>AJ230+AJ238+AJ246+AJ263+AJ270+AJ315</f>
        <v>0</v>
      </c>
      <c r="AK229" s="211">
        <f t="shared" ref="AK229:AK449" si="604">AH229+AI229+AJ229</f>
        <v>0</v>
      </c>
      <c r="AL229" s="211">
        <f t="shared" ref="AL229:AL449" si="605">Y229+AC229+AG229+AK229</f>
        <v>8066763.333333334</v>
      </c>
    </row>
    <row r="230" spans="2:38" x14ac:dyDescent="0.25">
      <c r="B230" s="221" t="s">
        <v>397</v>
      </c>
      <c r="C230" s="222" t="s">
        <v>274</v>
      </c>
      <c r="D230" s="223">
        <f>SUM(D231:D237)</f>
        <v>249796</v>
      </c>
      <c r="E230" s="223">
        <f>SUM(E231:E237)</f>
        <v>1520000</v>
      </c>
      <c r="F230" s="223">
        <f t="shared" si="597"/>
        <v>1769796</v>
      </c>
      <c r="G230" s="223">
        <f>SUM(G231:G237)</f>
        <v>0</v>
      </c>
      <c r="H230" s="223">
        <f t="shared" si="598"/>
        <v>1769796</v>
      </c>
      <c r="I230" s="223">
        <f>SUM(I231:I237)</f>
        <v>0</v>
      </c>
      <c r="J230" s="223">
        <f t="shared" si="599"/>
        <v>1769796</v>
      </c>
      <c r="K230" s="223">
        <f t="shared" ref="K230:X230" si="606">SUM(K231:K237)</f>
        <v>30000</v>
      </c>
      <c r="L230" s="223">
        <f t="shared" si="606"/>
        <v>0</v>
      </c>
      <c r="M230" s="223">
        <f t="shared" si="606"/>
        <v>0</v>
      </c>
      <c r="N230" s="223">
        <f t="shared" si="606"/>
        <v>1739796</v>
      </c>
      <c r="O230" s="223">
        <f t="shared" si="606"/>
        <v>0</v>
      </c>
      <c r="P230" s="223">
        <f t="shared" si="606"/>
        <v>0</v>
      </c>
      <c r="Q230" s="223">
        <f t="shared" si="606"/>
        <v>0</v>
      </c>
      <c r="R230" s="223">
        <f t="shared" si="606"/>
        <v>0</v>
      </c>
      <c r="S230" s="223">
        <f t="shared" si="606"/>
        <v>0</v>
      </c>
      <c r="T230" s="223">
        <f t="shared" si="606"/>
        <v>0</v>
      </c>
      <c r="U230" s="223">
        <f t="shared" si="606"/>
        <v>0</v>
      </c>
      <c r="V230" s="223">
        <f t="shared" si="606"/>
        <v>0</v>
      </c>
      <c r="W230" s="223">
        <f t="shared" si="606"/>
        <v>449796</v>
      </c>
      <c r="X230" s="223">
        <f t="shared" si="606"/>
        <v>1200000</v>
      </c>
      <c r="Y230" s="223">
        <f t="shared" si="601"/>
        <v>1649796</v>
      </c>
      <c r="Z230" s="223">
        <f>SUM(Z231:Z237)</f>
        <v>120000</v>
      </c>
      <c r="AA230" s="223">
        <f>SUM(AA231:AA237)</f>
        <v>0</v>
      </c>
      <c r="AB230" s="223">
        <f>SUM(AB231:AB237)</f>
        <v>0</v>
      </c>
      <c r="AC230" s="223">
        <f t="shared" si="602"/>
        <v>120000</v>
      </c>
      <c r="AD230" s="223">
        <f>SUM(AD231:AD237)</f>
        <v>0</v>
      </c>
      <c r="AE230" s="223">
        <f>SUM(AE231:AE237)</f>
        <v>0</v>
      </c>
      <c r="AF230" s="223">
        <f>SUM(AF231:AF237)</f>
        <v>0</v>
      </c>
      <c r="AG230" s="223">
        <f t="shared" si="603"/>
        <v>0</v>
      </c>
      <c r="AH230" s="223">
        <f>SUM(AH231:AH237)</f>
        <v>0</v>
      </c>
      <c r="AI230" s="223">
        <f>SUM(AI231:AI237)</f>
        <v>0</v>
      </c>
      <c r="AJ230" s="223">
        <f>SUM(AJ231:AJ237)</f>
        <v>0</v>
      </c>
      <c r="AK230" s="223">
        <f t="shared" si="604"/>
        <v>0</v>
      </c>
      <c r="AL230" s="223">
        <f t="shared" si="605"/>
        <v>1769796</v>
      </c>
    </row>
    <row r="231" spans="2:38" x14ac:dyDescent="0.25">
      <c r="B231" s="212" t="s">
        <v>398</v>
      </c>
      <c r="C231" s="213" t="s">
        <v>275</v>
      </c>
      <c r="D2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90000</v>
      </c>
      <c r="F231" s="214">
        <f t="shared" si="597"/>
        <v>90000</v>
      </c>
      <c r="G231" s="214"/>
      <c r="H231" s="214">
        <f t="shared" si="598"/>
        <v>90000</v>
      </c>
      <c r="I231" s="214"/>
      <c r="J231" s="214">
        <f t="shared" si="599"/>
        <v>90000</v>
      </c>
      <c r="K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90000</v>
      </c>
      <c r="O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4">
        <f t="shared" si="601"/>
        <v>0</v>
      </c>
      <c r="Z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90000</v>
      </c>
      <c r="AA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4">
        <f t="shared" si="602"/>
        <v>90000</v>
      </c>
      <c r="AD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4">
        <f t="shared" si="603"/>
        <v>0</v>
      </c>
      <c r="AH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4">
        <f t="shared" si="604"/>
        <v>0</v>
      </c>
      <c r="AL231" s="214">
        <f t="shared" si="605"/>
        <v>90000</v>
      </c>
    </row>
    <row r="232" spans="2:38" x14ac:dyDescent="0.25">
      <c r="B232" s="212" t="s">
        <v>1059</v>
      </c>
      <c r="C232" s="213" t="s">
        <v>1060</v>
      </c>
      <c r="D2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v>
      </c>
      <c r="F232" s="214">
        <f t="shared" si="597"/>
        <v>30000</v>
      </c>
      <c r="G232" s="214"/>
      <c r="H232" s="214">
        <f t="shared" si="598"/>
        <v>30000</v>
      </c>
      <c r="I232" s="214"/>
      <c r="J232" s="214">
        <f t="shared" si="599"/>
        <v>30000</v>
      </c>
      <c r="K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L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4">
        <f t="shared" si="601"/>
        <v>0</v>
      </c>
      <c r="Z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AA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4">
        <f t="shared" si="602"/>
        <v>30000</v>
      </c>
      <c r="AD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4">
        <f t="shared" si="603"/>
        <v>0</v>
      </c>
      <c r="AH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4">
        <f t="shared" si="604"/>
        <v>0</v>
      </c>
      <c r="AL232" s="214">
        <f t="shared" si="605"/>
        <v>30000</v>
      </c>
    </row>
    <row r="233" spans="2:38" x14ac:dyDescent="0.25">
      <c r="B233" s="212" t="s">
        <v>1061</v>
      </c>
      <c r="C233" s="213" t="s">
        <v>1062</v>
      </c>
      <c r="D2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4">
        <f t="shared" si="597"/>
        <v>0</v>
      </c>
      <c r="G233" s="214"/>
      <c r="H233" s="214">
        <f t="shared" si="598"/>
        <v>0</v>
      </c>
      <c r="I233" s="214"/>
      <c r="J233" s="214">
        <f t="shared" si="599"/>
        <v>0</v>
      </c>
      <c r="K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4">
        <f t="shared" si="601"/>
        <v>0</v>
      </c>
      <c r="Z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4">
        <f t="shared" si="602"/>
        <v>0</v>
      </c>
      <c r="AD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4">
        <f t="shared" si="603"/>
        <v>0</v>
      </c>
      <c r="AH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4">
        <f t="shared" si="604"/>
        <v>0</v>
      </c>
      <c r="AL233" s="214">
        <f t="shared" si="605"/>
        <v>0</v>
      </c>
    </row>
    <row r="234" spans="2:38" x14ac:dyDescent="0.25">
      <c r="B234" s="212" t="s">
        <v>1063</v>
      </c>
      <c r="C234" s="213" t="s">
        <v>1064</v>
      </c>
      <c r="D2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4">
        <f t="shared" ref="F234:F237" si="607">D234+E234</f>
        <v>0</v>
      </c>
      <c r="G234" s="214"/>
      <c r="H234" s="214">
        <f t="shared" ref="H234:H237" si="608">F234-G234</f>
        <v>0</v>
      </c>
      <c r="I234" s="214"/>
      <c r="J234" s="214">
        <f t="shared" ref="J234:J237" si="609">F234-I234</f>
        <v>0</v>
      </c>
      <c r="K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4">
        <f t="shared" ref="Y234:Y237" si="610">V234+W234+X234</f>
        <v>0</v>
      </c>
      <c r="Z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4">
        <f t="shared" ref="AC234:AC237" si="611">Z234+AA234+AB234</f>
        <v>0</v>
      </c>
      <c r="AD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4">
        <f t="shared" ref="AG234:AG237" si="612">AD234+AE234+AF234</f>
        <v>0</v>
      </c>
      <c r="AH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4">
        <f t="shared" ref="AK234:AK237" si="613">AH234+AI234+AJ234</f>
        <v>0</v>
      </c>
      <c r="AL234" s="214">
        <f t="shared" ref="AL234:AL237" si="614">Y234+AC234+AG234+AK234</f>
        <v>0</v>
      </c>
    </row>
    <row r="235" spans="2:38" x14ac:dyDescent="0.25">
      <c r="B235" s="212" t="s">
        <v>1065</v>
      </c>
      <c r="C235" s="213" t="s">
        <v>1066</v>
      </c>
      <c r="D2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4">
        <f t="shared" si="607"/>
        <v>0</v>
      </c>
      <c r="G235" s="214"/>
      <c r="H235" s="214">
        <f t="shared" si="608"/>
        <v>0</v>
      </c>
      <c r="I235" s="214"/>
      <c r="J235" s="214">
        <f t="shared" si="609"/>
        <v>0</v>
      </c>
      <c r="K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4">
        <f t="shared" si="610"/>
        <v>0</v>
      </c>
      <c r="Z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4">
        <f t="shared" si="611"/>
        <v>0</v>
      </c>
      <c r="AD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4">
        <f t="shared" si="612"/>
        <v>0</v>
      </c>
      <c r="AH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4">
        <f t="shared" si="613"/>
        <v>0</v>
      </c>
      <c r="AL235" s="214">
        <f t="shared" si="614"/>
        <v>0</v>
      </c>
    </row>
    <row r="236" spans="2:38" x14ac:dyDescent="0.25">
      <c r="B236" s="212" t="s">
        <v>399</v>
      </c>
      <c r="C236" s="213" t="s">
        <v>1067</v>
      </c>
      <c r="D2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249796</v>
      </c>
      <c r="E2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1400000</v>
      </c>
      <c r="F236" s="214">
        <f t="shared" si="607"/>
        <v>1649796</v>
      </c>
      <c r="G236" s="214"/>
      <c r="H236" s="214">
        <f t="shared" si="608"/>
        <v>1649796</v>
      </c>
      <c r="I236" s="214"/>
      <c r="J236" s="214">
        <f t="shared" si="609"/>
        <v>1649796</v>
      </c>
      <c r="K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1649796</v>
      </c>
      <c r="O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449796</v>
      </c>
      <c r="X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1200000</v>
      </c>
      <c r="Y236" s="214">
        <f t="shared" si="610"/>
        <v>1649796</v>
      </c>
      <c r="Z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4">
        <f t="shared" si="611"/>
        <v>0</v>
      </c>
      <c r="AD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4">
        <f t="shared" si="612"/>
        <v>0</v>
      </c>
      <c r="AH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4">
        <f t="shared" si="613"/>
        <v>0</v>
      </c>
      <c r="AL236" s="214">
        <f t="shared" si="614"/>
        <v>1649796</v>
      </c>
    </row>
    <row r="237" spans="2:38" x14ac:dyDescent="0.25">
      <c r="B237" s="212" t="s">
        <v>1068</v>
      </c>
      <c r="C237" s="213" t="s">
        <v>1069</v>
      </c>
      <c r="D2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4">
        <f t="shared" si="607"/>
        <v>0</v>
      </c>
      <c r="G237" s="214"/>
      <c r="H237" s="214">
        <f t="shared" si="608"/>
        <v>0</v>
      </c>
      <c r="I237" s="214"/>
      <c r="J237" s="214">
        <f t="shared" si="609"/>
        <v>0</v>
      </c>
      <c r="K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4">
        <f t="shared" si="610"/>
        <v>0</v>
      </c>
      <c r="Z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4">
        <f t="shared" si="611"/>
        <v>0</v>
      </c>
      <c r="AD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4">
        <f t="shared" si="612"/>
        <v>0</v>
      </c>
      <c r="AH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4">
        <f t="shared" si="613"/>
        <v>0</v>
      </c>
      <c r="AL237" s="214">
        <f t="shared" si="614"/>
        <v>0</v>
      </c>
    </row>
    <row r="238" spans="2:38" x14ac:dyDescent="0.25">
      <c r="B238" s="221" t="s">
        <v>400</v>
      </c>
      <c r="C238" s="222" t="s">
        <v>277</v>
      </c>
      <c r="D238" s="223">
        <f>SUM(D239:D245)</f>
        <v>0</v>
      </c>
      <c r="E238" s="223">
        <f>SUM(E239:E245)</f>
        <v>0</v>
      </c>
      <c r="F238" s="223">
        <f t="shared" si="597"/>
        <v>0</v>
      </c>
      <c r="G238" s="223">
        <f>SUM(G239:G245)</f>
        <v>0</v>
      </c>
      <c r="H238" s="223">
        <f t="shared" si="598"/>
        <v>0</v>
      </c>
      <c r="I238" s="223">
        <f>SUM(I239:I245)</f>
        <v>0</v>
      </c>
      <c r="J238" s="223">
        <f t="shared" si="599"/>
        <v>0</v>
      </c>
      <c r="K238" s="223">
        <f t="shared" ref="K238:X238" si="615">SUM(K239:K245)</f>
        <v>0</v>
      </c>
      <c r="L238" s="223">
        <f t="shared" si="615"/>
        <v>0</v>
      </c>
      <c r="M238" s="223">
        <f t="shared" si="615"/>
        <v>0</v>
      </c>
      <c r="N238" s="223">
        <f t="shared" si="615"/>
        <v>0</v>
      </c>
      <c r="O238" s="223">
        <f t="shared" si="615"/>
        <v>0</v>
      </c>
      <c r="P238" s="223">
        <f t="shared" si="615"/>
        <v>0</v>
      </c>
      <c r="Q238" s="223">
        <f t="shared" si="615"/>
        <v>0</v>
      </c>
      <c r="R238" s="223">
        <f t="shared" si="615"/>
        <v>0</v>
      </c>
      <c r="S238" s="223">
        <f t="shared" si="615"/>
        <v>0</v>
      </c>
      <c r="T238" s="223">
        <f t="shared" si="615"/>
        <v>0</v>
      </c>
      <c r="U238" s="223">
        <f t="shared" si="615"/>
        <v>0</v>
      </c>
      <c r="V238" s="223">
        <f t="shared" si="615"/>
        <v>0</v>
      </c>
      <c r="W238" s="223">
        <f t="shared" si="615"/>
        <v>0</v>
      </c>
      <c r="X238" s="223">
        <f t="shared" si="615"/>
        <v>0</v>
      </c>
      <c r="Y238" s="223">
        <f t="shared" si="601"/>
        <v>0</v>
      </c>
      <c r="Z238" s="223">
        <f>SUM(Z239:Z245)</f>
        <v>0</v>
      </c>
      <c r="AA238" s="223">
        <f>SUM(AA239:AA245)</f>
        <v>0</v>
      </c>
      <c r="AB238" s="223">
        <f>SUM(AB239:AB245)</f>
        <v>0</v>
      </c>
      <c r="AC238" s="223">
        <f t="shared" si="602"/>
        <v>0</v>
      </c>
      <c r="AD238" s="223">
        <f>SUM(AD239:AD245)</f>
        <v>0</v>
      </c>
      <c r="AE238" s="223">
        <f>SUM(AE239:AE245)</f>
        <v>0</v>
      </c>
      <c r="AF238" s="223">
        <f>SUM(AF239:AF245)</f>
        <v>0</v>
      </c>
      <c r="AG238" s="223">
        <f t="shared" si="603"/>
        <v>0</v>
      </c>
      <c r="AH238" s="223">
        <f>SUM(AH239:AH245)</f>
        <v>0</v>
      </c>
      <c r="AI238" s="223">
        <f>SUM(AI239:AI245)</f>
        <v>0</v>
      </c>
      <c r="AJ238" s="223">
        <f>SUM(AJ239:AJ245)</f>
        <v>0</v>
      </c>
      <c r="AK238" s="223">
        <f t="shared" si="604"/>
        <v>0</v>
      </c>
      <c r="AL238" s="223">
        <f t="shared" si="605"/>
        <v>0</v>
      </c>
    </row>
    <row r="239" spans="2:38" x14ac:dyDescent="0.25">
      <c r="B239" s="212" t="s">
        <v>1070</v>
      </c>
      <c r="C239" s="213" t="s">
        <v>1071</v>
      </c>
      <c r="D2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4">
        <f t="shared" ref="F239:F242" si="616">D239+E239</f>
        <v>0</v>
      </c>
      <c r="G239" s="214"/>
      <c r="H239" s="214">
        <f t="shared" ref="H239:H242" si="617">F239-G239</f>
        <v>0</v>
      </c>
      <c r="I239" s="214"/>
      <c r="J239" s="214">
        <f t="shared" ref="J239:J242" si="618">F239-I239</f>
        <v>0</v>
      </c>
      <c r="K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4">
        <f t="shared" ref="Y239:Y242" si="619">V239+W239+X239</f>
        <v>0</v>
      </c>
      <c r="Z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4">
        <f t="shared" ref="AC239:AC242" si="620">Z239+AA239+AB239</f>
        <v>0</v>
      </c>
      <c r="AD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4">
        <f t="shared" ref="AG239:AG242" si="621">AD239+AE239+AF239</f>
        <v>0</v>
      </c>
      <c r="AH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4">
        <f t="shared" ref="AK239:AK242" si="622">AH239+AI239+AJ239</f>
        <v>0</v>
      </c>
      <c r="AL239" s="214">
        <f t="shared" ref="AL239:AL242" si="623">Y239+AC239+AG239+AK239</f>
        <v>0</v>
      </c>
    </row>
    <row r="240" spans="2:38" x14ac:dyDescent="0.25">
      <c r="B240" s="212" t="s">
        <v>1072</v>
      </c>
      <c r="C240" s="213" t="s">
        <v>1073</v>
      </c>
      <c r="D2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4">
        <f t="shared" si="616"/>
        <v>0</v>
      </c>
      <c r="G240" s="214"/>
      <c r="H240" s="214">
        <f t="shared" si="617"/>
        <v>0</v>
      </c>
      <c r="I240" s="214"/>
      <c r="J240" s="214">
        <f t="shared" si="618"/>
        <v>0</v>
      </c>
      <c r="K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4">
        <f t="shared" si="619"/>
        <v>0</v>
      </c>
      <c r="Z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4">
        <f t="shared" si="620"/>
        <v>0</v>
      </c>
      <c r="AD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4">
        <f t="shared" si="621"/>
        <v>0</v>
      </c>
      <c r="AH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4">
        <f t="shared" si="622"/>
        <v>0</v>
      </c>
      <c r="AL240" s="214">
        <f t="shared" si="623"/>
        <v>0</v>
      </c>
    </row>
    <row r="241" spans="2:38" x14ac:dyDescent="0.25">
      <c r="B241" s="212" t="s">
        <v>401</v>
      </c>
      <c r="C241" s="213" t="s">
        <v>1074</v>
      </c>
      <c r="D2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4">
        <f t="shared" si="616"/>
        <v>0</v>
      </c>
      <c r="G241" s="214"/>
      <c r="H241" s="214">
        <f t="shared" si="617"/>
        <v>0</v>
      </c>
      <c r="I241" s="214"/>
      <c r="J241" s="214">
        <f t="shared" si="618"/>
        <v>0</v>
      </c>
      <c r="K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4">
        <f t="shared" si="619"/>
        <v>0</v>
      </c>
      <c r="Z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4">
        <f t="shared" si="620"/>
        <v>0</v>
      </c>
      <c r="AD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4">
        <f t="shared" si="621"/>
        <v>0</v>
      </c>
      <c r="AH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4">
        <f t="shared" si="622"/>
        <v>0</v>
      </c>
      <c r="AL241" s="214">
        <f t="shared" si="623"/>
        <v>0</v>
      </c>
    </row>
    <row r="242" spans="2:38" x14ac:dyDescent="0.25">
      <c r="B242" s="212" t="s">
        <v>1075</v>
      </c>
      <c r="C242" s="213" t="s">
        <v>1076</v>
      </c>
      <c r="D2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4">
        <f t="shared" si="616"/>
        <v>0</v>
      </c>
      <c r="G242" s="214"/>
      <c r="H242" s="214">
        <f t="shared" si="617"/>
        <v>0</v>
      </c>
      <c r="I242" s="214"/>
      <c r="J242" s="214">
        <f t="shared" si="618"/>
        <v>0</v>
      </c>
      <c r="K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4">
        <f t="shared" si="619"/>
        <v>0</v>
      </c>
      <c r="Z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4">
        <f t="shared" si="620"/>
        <v>0</v>
      </c>
      <c r="AD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4">
        <f t="shared" si="621"/>
        <v>0</v>
      </c>
      <c r="AH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4">
        <f t="shared" si="622"/>
        <v>0</v>
      </c>
      <c r="AL242" s="214">
        <f t="shared" si="623"/>
        <v>0</v>
      </c>
    </row>
    <row r="243" spans="2:38" x14ac:dyDescent="0.25">
      <c r="B243" s="212" t="s">
        <v>1077</v>
      </c>
      <c r="C243" s="213" t="s">
        <v>1074</v>
      </c>
      <c r="D2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4">
        <f t="shared" si="597"/>
        <v>0</v>
      </c>
      <c r="G243" s="214"/>
      <c r="H243" s="214">
        <f t="shared" si="598"/>
        <v>0</v>
      </c>
      <c r="I243" s="214"/>
      <c r="J243" s="214">
        <f t="shared" si="599"/>
        <v>0</v>
      </c>
      <c r="K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4">
        <f t="shared" si="601"/>
        <v>0</v>
      </c>
      <c r="Z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4">
        <f t="shared" si="602"/>
        <v>0</v>
      </c>
      <c r="AD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4">
        <f t="shared" si="603"/>
        <v>0</v>
      </c>
      <c r="AH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4">
        <f t="shared" si="604"/>
        <v>0</v>
      </c>
      <c r="AL243" s="214">
        <f t="shared" si="605"/>
        <v>0</v>
      </c>
    </row>
    <row r="244" spans="2:38" x14ac:dyDescent="0.25">
      <c r="B244" s="212" t="s">
        <v>1078</v>
      </c>
      <c r="C244" s="213" t="s">
        <v>1079</v>
      </c>
      <c r="D2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4">
        <f t="shared" ref="F244" si="624">D244+E244</f>
        <v>0</v>
      </c>
      <c r="G244" s="214"/>
      <c r="H244" s="214">
        <f t="shared" ref="H244" si="625">F244-G244</f>
        <v>0</v>
      </c>
      <c r="I244" s="214"/>
      <c r="J244" s="214">
        <f t="shared" ref="J244" si="626">F244-I244</f>
        <v>0</v>
      </c>
      <c r="K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4">
        <f t="shared" ref="Y244" si="627">V244+W244+X244</f>
        <v>0</v>
      </c>
      <c r="Z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4">
        <f t="shared" ref="AC244" si="628">Z244+AA244+AB244</f>
        <v>0</v>
      </c>
      <c r="AD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4">
        <f t="shared" ref="AG244" si="629">AD244+AE244+AF244</f>
        <v>0</v>
      </c>
      <c r="AH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4">
        <f t="shared" ref="AK244" si="630">AH244+AI244+AJ244</f>
        <v>0</v>
      </c>
      <c r="AL244" s="214">
        <f t="shared" ref="AL244" si="631">Y244+AC244+AG244+AK244</f>
        <v>0</v>
      </c>
    </row>
    <row r="245" spans="2:38" x14ac:dyDescent="0.25">
      <c r="B245" s="212" t="s">
        <v>1080</v>
      </c>
      <c r="C245" s="213" t="s">
        <v>1081</v>
      </c>
      <c r="D2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4">
        <f t="shared" ref="F245" si="632">D245+E245</f>
        <v>0</v>
      </c>
      <c r="G245" s="214"/>
      <c r="H245" s="214">
        <f t="shared" ref="H245" si="633">F245-G245</f>
        <v>0</v>
      </c>
      <c r="I245" s="214"/>
      <c r="J245" s="214">
        <f t="shared" ref="J245" si="634">F245-I245</f>
        <v>0</v>
      </c>
      <c r="K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4">
        <f t="shared" ref="Y245" si="635">V245+W245+X245</f>
        <v>0</v>
      </c>
      <c r="Z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4">
        <f t="shared" ref="AC245" si="636">Z245+AA245+AB245</f>
        <v>0</v>
      </c>
      <c r="AD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4">
        <f t="shared" ref="AG245" si="637">AD245+AE245+AF245</f>
        <v>0</v>
      </c>
      <c r="AH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4">
        <f t="shared" ref="AK245" si="638">AH245+AI245+AJ245</f>
        <v>0</v>
      </c>
      <c r="AL245" s="214">
        <f t="shared" ref="AL245" si="639">Y245+AC245+AG245+AK245</f>
        <v>0</v>
      </c>
    </row>
    <row r="246" spans="2:38" x14ac:dyDescent="0.25">
      <c r="B246" s="221" t="s">
        <v>402</v>
      </c>
      <c r="C246" s="222" t="s">
        <v>278</v>
      </c>
      <c r="D246" s="223">
        <f>SUM(D247:D262)</f>
        <v>28505</v>
      </c>
      <c r="E246" s="223">
        <f>SUM(E247:E262)</f>
        <v>65000</v>
      </c>
      <c r="F246" s="223">
        <f t="shared" si="597"/>
        <v>93505</v>
      </c>
      <c r="G246" s="223">
        <f>SUM(G247:G262)</f>
        <v>0</v>
      </c>
      <c r="H246" s="223">
        <f t="shared" si="598"/>
        <v>93505</v>
      </c>
      <c r="I246" s="223">
        <f>SUM(I247:I262)</f>
        <v>0</v>
      </c>
      <c r="J246" s="223">
        <f t="shared" si="599"/>
        <v>93505</v>
      </c>
      <c r="K246" s="223">
        <f t="shared" ref="K246:X246" si="640">SUM(K247:K262)</f>
        <v>0</v>
      </c>
      <c r="L246" s="223">
        <f t="shared" si="640"/>
        <v>0</v>
      </c>
      <c r="M246" s="223">
        <f t="shared" si="640"/>
        <v>0</v>
      </c>
      <c r="N246" s="223">
        <f t="shared" si="640"/>
        <v>93505</v>
      </c>
      <c r="O246" s="223">
        <f t="shared" si="640"/>
        <v>0</v>
      </c>
      <c r="P246" s="223">
        <f t="shared" si="640"/>
        <v>0</v>
      </c>
      <c r="Q246" s="223">
        <f t="shared" si="640"/>
        <v>0</v>
      </c>
      <c r="R246" s="223">
        <f t="shared" si="640"/>
        <v>0</v>
      </c>
      <c r="S246" s="223">
        <f t="shared" si="640"/>
        <v>0</v>
      </c>
      <c r="T246" s="223">
        <f t="shared" si="640"/>
        <v>0</v>
      </c>
      <c r="U246" s="223">
        <f t="shared" si="640"/>
        <v>0</v>
      </c>
      <c r="V246" s="223">
        <f t="shared" si="640"/>
        <v>0</v>
      </c>
      <c r="W246" s="223">
        <f t="shared" si="640"/>
        <v>93505</v>
      </c>
      <c r="X246" s="223">
        <f t="shared" si="640"/>
        <v>0</v>
      </c>
      <c r="Y246" s="223">
        <f t="shared" si="601"/>
        <v>93505</v>
      </c>
      <c r="Z246" s="223">
        <f>SUM(Z247:Z262)</f>
        <v>0</v>
      </c>
      <c r="AA246" s="223">
        <f>SUM(AA247:AA262)</f>
        <v>0</v>
      </c>
      <c r="AB246" s="223">
        <f>SUM(AB247:AB262)</f>
        <v>0</v>
      </c>
      <c r="AC246" s="223">
        <f t="shared" si="602"/>
        <v>0</v>
      </c>
      <c r="AD246" s="223">
        <f>SUM(AD247:AD262)</f>
        <v>0</v>
      </c>
      <c r="AE246" s="223">
        <f>SUM(AE247:AE262)</f>
        <v>0</v>
      </c>
      <c r="AF246" s="223">
        <f>SUM(AF247:AF262)</f>
        <v>0</v>
      </c>
      <c r="AG246" s="223">
        <f t="shared" si="603"/>
        <v>0</v>
      </c>
      <c r="AH246" s="223">
        <f>SUM(AH247:AH262)</f>
        <v>0</v>
      </c>
      <c r="AI246" s="223">
        <f>SUM(AI247:AI262)</f>
        <v>0</v>
      </c>
      <c r="AJ246" s="223">
        <f>SUM(AJ247:AJ262)</f>
        <v>0</v>
      </c>
      <c r="AK246" s="223">
        <f t="shared" si="604"/>
        <v>0</v>
      </c>
      <c r="AL246" s="223">
        <f t="shared" si="605"/>
        <v>93505</v>
      </c>
    </row>
    <row r="247" spans="2:38" x14ac:dyDescent="0.25">
      <c r="B247" s="212" t="s">
        <v>1082</v>
      </c>
      <c r="C247" s="213" t="s">
        <v>1083</v>
      </c>
      <c r="D2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28505</v>
      </c>
      <c r="E2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14">
        <f t="shared" si="597"/>
        <v>28505</v>
      </c>
      <c r="G247" s="214"/>
      <c r="H247" s="214">
        <f t="shared" si="598"/>
        <v>28505</v>
      </c>
      <c r="I247" s="214"/>
      <c r="J247" s="214">
        <f t="shared" si="599"/>
        <v>28505</v>
      </c>
      <c r="K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28505</v>
      </c>
      <c r="O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28505</v>
      </c>
      <c r="X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4">
        <f t="shared" si="601"/>
        <v>28505</v>
      </c>
      <c r="Z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4">
        <f t="shared" si="602"/>
        <v>0</v>
      </c>
      <c r="AD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4">
        <f t="shared" si="603"/>
        <v>0</v>
      </c>
      <c r="AH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4">
        <f t="shared" si="604"/>
        <v>0</v>
      </c>
      <c r="AL247" s="214">
        <f t="shared" si="605"/>
        <v>28505</v>
      </c>
    </row>
    <row r="248" spans="2:38" x14ac:dyDescent="0.25">
      <c r="B248" s="212" t="s">
        <v>1084</v>
      </c>
      <c r="C248" s="213" t="s">
        <v>1085</v>
      </c>
      <c r="D2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4">
        <f t="shared" ref="F248:F256" si="641">D248+E248</f>
        <v>0</v>
      </c>
      <c r="G248" s="214"/>
      <c r="H248" s="214">
        <f t="shared" ref="H248:H256" si="642">F248-G248</f>
        <v>0</v>
      </c>
      <c r="I248" s="214"/>
      <c r="J248" s="214">
        <f t="shared" ref="J248:J256" si="643">F248-I248</f>
        <v>0</v>
      </c>
      <c r="K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4">
        <f t="shared" ref="Y248:Y256" si="644">V248+W248+X248</f>
        <v>0</v>
      </c>
      <c r="Z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4">
        <f t="shared" ref="AC248:AC256" si="645">Z248+AA248+AB248</f>
        <v>0</v>
      </c>
      <c r="AD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4">
        <f t="shared" ref="AG248:AG256" si="646">AD248+AE248+AF248</f>
        <v>0</v>
      </c>
      <c r="AH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4">
        <f t="shared" ref="AK248:AK256" si="647">AH248+AI248+AJ248</f>
        <v>0</v>
      </c>
      <c r="AL248" s="214">
        <f t="shared" ref="AL248:AL256" si="648">Y248+AC248+AG248+AK248</f>
        <v>0</v>
      </c>
    </row>
    <row r="249" spans="2:38" x14ac:dyDescent="0.25">
      <c r="B249" s="212" t="s">
        <v>1086</v>
      </c>
      <c r="C249" s="213" t="s">
        <v>1087</v>
      </c>
      <c r="D2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4">
        <f t="shared" si="641"/>
        <v>0</v>
      </c>
      <c r="G249" s="214"/>
      <c r="H249" s="214">
        <f t="shared" si="642"/>
        <v>0</v>
      </c>
      <c r="I249" s="214"/>
      <c r="J249" s="214">
        <f t="shared" si="643"/>
        <v>0</v>
      </c>
      <c r="K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4">
        <f t="shared" si="644"/>
        <v>0</v>
      </c>
      <c r="Z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4">
        <f t="shared" si="645"/>
        <v>0</v>
      </c>
      <c r="AD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4">
        <f t="shared" si="646"/>
        <v>0</v>
      </c>
      <c r="AH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4">
        <f t="shared" si="647"/>
        <v>0</v>
      </c>
      <c r="AL249" s="214">
        <f t="shared" si="648"/>
        <v>0</v>
      </c>
    </row>
    <row r="250" spans="2:38" x14ac:dyDescent="0.25">
      <c r="B250" s="212" t="s">
        <v>403</v>
      </c>
      <c r="C250" s="213" t="s">
        <v>279</v>
      </c>
      <c r="D2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65000</v>
      </c>
      <c r="F250" s="214">
        <f t="shared" si="641"/>
        <v>65000</v>
      </c>
      <c r="G250" s="214"/>
      <c r="H250" s="214">
        <f t="shared" si="642"/>
        <v>65000</v>
      </c>
      <c r="I250" s="214"/>
      <c r="J250" s="214">
        <f t="shared" si="643"/>
        <v>65000</v>
      </c>
      <c r="K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65000</v>
      </c>
      <c r="O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65000</v>
      </c>
      <c r="X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4">
        <f t="shared" si="644"/>
        <v>65000</v>
      </c>
      <c r="Z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4">
        <f t="shared" si="645"/>
        <v>0</v>
      </c>
      <c r="AD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4">
        <f t="shared" si="646"/>
        <v>0</v>
      </c>
      <c r="AH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4">
        <f t="shared" si="647"/>
        <v>0</v>
      </c>
      <c r="AL250" s="214">
        <f t="shared" si="648"/>
        <v>65000</v>
      </c>
    </row>
    <row r="251" spans="2:38" x14ac:dyDescent="0.25">
      <c r="B251" s="212" t="s">
        <v>1088</v>
      </c>
      <c r="C251" s="213" t="s">
        <v>1089</v>
      </c>
      <c r="D2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14">
        <f t="shared" si="641"/>
        <v>0</v>
      </c>
      <c r="G251" s="214"/>
      <c r="H251" s="214">
        <f t="shared" si="642"/>
        <v>0</v>
      </c>
      <c r="I251" s="214"/>
      <c r="J251" s="214">
        <f t="shared" si="643"/>
        <v>0</v>
      </c>
      <c r="K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4">
        <f t="shared" si="644"/>
        <v>0</v>
      </c>
      <c r="Z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4">
        <f t="shared" si="645"/>
        <v>0</v>
      </c>
      <c r="AD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4">
        <f t="shared" si="646"/>
        <v>0</v>
      </c>
      <c r="AH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4">
        <f t="shared" si="647"/>
        <v>0</v>
      </c>
      <c r="AL251" s="214">
        <f t="shared" si="648"/>
        <v>0</v>
      </c>
    </row>
    <row r="252" spans="2:38" x14ac:dyDescent="0.25">
      <c r="B252" s="212" t="s">
        <v>1090</v>
      </c>
      <c r="C252" s="213" t="s">
        <v>1091</v>
      </c>
      <c r="D2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4">
        <f t="shared" si="641"/>
        <v>0</v>
      </c>
      <c r="G252" s="214"/>
      <c r="H252" s="214">
        <f t="shared" si="642"/>
        <v>0</v>
      </c>
      <c r="I252" s="214"/>
      <c r="J252" s="214">
        <f t="shared" si="643"/>
        <v>0</v>
      </c>
      <c r="K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4">
        <f t="shared" si="644"/>
        <v>0</v>
      </c>
      <c r="Z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4">
        <f t="shared" si="645"/>
        <v>0</v>
      </c>
      <c r="AD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4">
        <f t="shared" si="646"/>
        <v>0</v>
      </c>
      <c r="AH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4">
        <f t="shared" si="647"/>
        <v>0</v>
      </c>
      <c r="AL252" s="214">
        <f t="shared" si="648"/>
        <v>0</v>
      </c>
    </row>
    <row r="253" spans="2:38" x14ac:dyDescent="0.25">
      <c r="B253" s="212" t="s">
        <v>404</v>
      </c>
      <c r="C253" s="213" t="s">
        <v>280</v>
      </c>
      <c r="D2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4">
        <f t="shared" si="641"/>
        <v>0</v>
      </c>
      <c r="G253" s="214"/>
      <c r="H253" s="214">
        <f t="shared" si="642"/>
        <v>0</v>
      </c>
      <c r="I253" s="214"/>
      <c r="J253" s="214">
        <f t="shared" si="643"/>
        <v>0</v>
      </c>
      <c r="K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4">
        <f t="shared" si="644"/>
        <v>0</v>
      </c>
      <c r="Z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4">
        <f t="shared" si="645"/>
        <v>0</v>
      </c>
      <c r="AD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4">
        <f t="shared" si="646"/>
        <v>0</v>
      </c>
      <c r="AH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4">
        <f t="shared" si="647"/>
        <v>0</v>
      </c>
      <c r="AL253" s="214">
        <f t="shared" si="648"/>
        <v>0</v>
      </c>
    </row>
    <row r="254" spans="2:38" x14ac:dyDescent="0.25">
      <c r="B254" s="212" t="s">
        <v>1092</v>
      </c>
      <c r="C254" s="213" t="s">
        <v>1093</v>
      </c>
      <c r="D2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14">
        <f t="shared" si="641"/>
        <v>0</v>
      </c>
      <c r="G254" s="214"/>
      <c r="H254" s="214">
        <f t="shared" si="642"/>
        <v>0</v>
      </c>
      <c r="I254" s="214"/>
      <c r="J254" s="214">
        <f t="shared" si="643"/>
        <v>0</v>
      </c>
      <c r="K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4">
        <f t="shared" si="644"/>
        <v>0</v>
      </c>
      <c r="Z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4">
        <f t="shared" si="645"/>
        <v>0</v>
      </c>
      <c r="AD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4">
        <f t="shared" si="646"/>
        <v>0</v>
      </c>
      <c r="AH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4">
        <f t="shared" si="647"/>
        <v>0</v>
      </c>
      <c r="AL254" s="214">
        <f t="shared" si="648"/>
        <v>0</v>
      </c>
    </row>
    <row r="255" spans="2:38" x14ac:dyDescent="0.25">
      <c r="B255" s="212" t="s">
        <v>1094</v>
      </c>
      <c r="C255" s="213" t="s">
        <v>1095</v>
      </c>
      <c r="D2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4">
        <f t="shared" si="641"/>
        <v>0</v>
      </c>
      <c r="G255" s="214"/>
      <c r="H255" s="214">
        <f t="shared" si="642"/>
        <v>0</v>
      </c>
      <c r="I255" s="214"/>
      <c r="J255" s="214">
        <f t="shared" si="643"/>
        <v>0</v>
      </c>
      <c r="K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4">
        <f t="shared" si="644"/>
        <v>0</v>
      </c>
      <c r="Z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4">
        <f t="shared" si="645"/>
        <v>0</v>
      </c>
      <c r="AD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4">
        <f t="shared" si="646"/>
        <v>0</v>
      </c>
      <c r="AH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4">
        <f t="shared" si="647"/>
        <v>0</v>
      </c>
      <c r="AL255" s="214">
        <f t="shared" si="648"/>
        <v>0</v>
      </c>
    </row>
    <row r="256" spans="2:38" x14ac:dyDescent="0.25">
      <c r="B256" s="212" t="s">
        <v>405</v>
      </c>
      <c r="C256" s="213" t="s">
        <v>281</v>
      </c>
      <c r="D2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4">
        <f t="shared" si="641"/>
        <v>0</v>
      </c>
      <c r="G256" s="214"/>
      <c r="H256" s="214">
        <f t="shared" si="642"/>
        <v>0</v>
      </c>
      <c r="I256" s="214"/>
      <c r="J256" s="214">
        <f t="shared" si="643"/>
        <v>0</v>
      </c>
      <c r="K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4">
        <f t="shared" si="644"/>
        <v>0</v>
      </c>
      <c r="Z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4">
        <f t="shared" si="645"/>
        <v>0</v>
      </c>
      <c r="AD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4">
        <f t="shared" si="646"/>
        <v>0</v>
      </c>
      <c r="AH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4">
        <f t="shared" si="647"/>
        <v>0</v>
      </c>
      <c r="AL256" s="214">
        <f t="shared" si="648"/>
        <v>0</v>
      </c>
    </row>
    <row r="257" spans="2:38" x14ac:dyDescent="0.25">
      <c r="B257" s="212" t="s">
        <v>1096</v>
      </c>
      <c r="C257" s="213" t="s">
        <v>1097</v>
      </c>
      <c r="D2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4">
        <f t="shared" si="597"/>
        <v>0</v>
      </c>
      <c r="G257" s="214"/>
      <c r="H257" s="214">
        <f t="shared" si="598"/>
        <v>0</v>
      </c>
      <c r="I257" s="214"/>
      <c r="J257" s="214">
        <f t="shared" si="599"/>
        <v>0</v>
      </c>
      <c r="K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4">
        <f t="shared" si="601"/>
        <v>0</v>
      </c>
      <c r="Z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4">
        <f t="shared" si="602"/>
        <v>0</v>
      </c>
      <c r="AD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4">
        <f t="shared" si="603"/>
        <v>0</v>
      </c>
      <c r="AH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4">
        <f t="shared" si="604"/>
        <v>0</v>
      </c>
      <c r="AL257" s="214">
        <f t="shared" si="605"/>
        <v>0</v>
      </c>
    </row>
    <row r="258" spans="2:38" x14ac:dyDescent="0.25">
      <c r="B258" s="212" t="s">
        <v>1098</v>
      </c>
      <c r="C258" s="213" t="s">
        <v>1099</v>
      </c>
      <c r="D2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4">
        <f t="shared" si="597"/>
        <v>0</v>
      </c>
      <c r="G258" s="214"/>
      <c r="H258" s="214">
        <f t="shared" si="598"/>
        <v>0</v>
      </c>
      <c r="I258" s="214"/>
      <c r="J258" s="214">
        <f t="shared" si="599"/>
        <v>0</v>
      </c>
      <c r="K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4">
        <f t="shared" si="601"/>
        <v>0</v>
      </c>
      <c r="Z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4">
        <f t="shared" si="602"/>
        <v>0</v>
      </c>
      <c r="AD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4">
        <f t="shared" si="603"/>
        <v>0</v>
      </c>
      <c r="AH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4">
        <f t="shared" si="604"/>
        <v>0</v>
      </c>
      <c r="AL258" s="214">
        <f t="shared" si="605"/>
        <v>0</v>
      </c>
    </row>
    <row r="259" spans="2:38" x14ac:dyDescent="0.25">
      <c r="B259" s="212" t="s">
        <v>1100</v>
      </c>
      <c r="C259" s="213" t="s">
        <v>1101</v>
      </c>
      <c r="D2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4">
        <f t="shared" si="597"/>
        <v>0</v>
      </c>
      <c r="G259" s="214"/>
      <c r="H259" s="214">
        <f t="shared" si="598"/>
        <v>0</v>
      </c>
      <c r="I259" s="214"/>
      <c r="J259" s="214">
        <f t="shared" si="599"/>
        <v>0</v>
      </c>
      <c r="K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4">
        <f t="shared" si="601"/>
        <v>0</v>
      </c>
      <c r="Z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4">
        <f t="shared" si="602"/>
        <v>0</v>
      </c>
      <c r="AD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4">
        <f t="shared" si="603"/>
        <v>0</v>
      </c>
      <c r="AH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4">
        <f t="shared" si="604"/>
        <v>0</v>
      </c>
      <c r="AL259" s="214">
        <f t="shared" si="605"/>
        <v>0</v>
      </c>
    </row>
    <row r="260" spans="2:38" x14ac:dyDescent="0.25">
      <c r="B260" s="212" t="s">
        <v>1102</v>
      </c>
      <c r="C260" s="213" t="s">
        <v>1103</v>
      </c>
      <c r="D2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4">
        <f t="shared" ref="F260:F262" si="649">D260+E260</f>
        <v>0</v>
      </c>
      <c r="G260" s="214"/>
      <c r="H260" s="214">
        <f t="shared" ref="H260:H262" si="650">F260-G260</f>
        <v>0</v>
      </c>
      <c r="I260" s="214"/>
      <c r="J260" s="214">
        <f t="shared" ref="J260:J262" si="651">F260-I260</f>
        <v>0</v>
      </c>
      <c r="K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4">
        <f t="shared" ref="Y260:Y262" si="652">V260+W260+X260</f>
        <v>0</v>
      </c>
      <c r="Z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4">
        <f t="shared" ref="AC260:AC262" si="653">Z260+AA260+AB260</f>
        <v>0</v>
      </c>
      <c r="AD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4">
        <f t="shared" ref="AG260:AG262" si="654">AD260+AE260+AF260</f>
        <v>0</v>
      </c>
      <c r="AH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4">
        <f t="shared" ref="AK260:AK262" si="655">AH260+AI260+AJ260</f>
        <v>0</v>
      </c>
      <c r="AL260" s="214">
        <f t="shared" ref="AL260:AL262" si="656">Y260+AC260+AG260+AK260</f>
        <v>0</v>
      </c>
    </row>
    <row r="261" spans="2:38" x14ac:dyDescent="0.25">
      <c r="B261" s="212" t="s">
        <v>406</v>
      </c>
      <c r="C261" s="213" t="s">
        <v>282</v>
      </c>
      <c r="D2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4">
        <f t="shared" si="649"/>
        <v>0</v>
      </c>
      <c r="G261" s="214"/>
      <c r="H261" s="214">
        <f t="shared" si="650"/>
        <v>0</v>
      </c>
      <c r="I261" s="214"/>
      <c r="J261" s="214">
        <f t="shared" si="651"/>
        <v>0</v>
      </c>
      <c r="K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4">
        <f t="shared" si="652"/>
        <v>0</v>
      </c>
      <c r="Z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4">
        <f t="shared" si="653"/>
        <v>0</v>
      </c>
      <c r="AD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4">
        <f t="shared" si="654"/>
        <v>0</v>
      </c>
      <c r="AH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4">
        <f t="shared" si="655"/>
        <v>0</v>
      </c>
      <c r="AL261" s="214">
        <f t="shared" si="656"/>
        <v>0</v>
      </c>
    </row>
    <row r="262" spans="2:38" x14ac:dyDescent="0.25">
      <c r="B262" s="212" t="s">
        <v>1104</v>
      </c>
      <c r="C262" s="213" t="s">
        <v>1105</v>
      </c>
      <c r="D2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14">
        <f t="shared" si="649"/>
        <v>0</v>
      </c>
      <c r="G262" s="214"/>
      <c r="H262" s="214">
        <f t="shared" si="650"/>
        <v>0</v>
      </c>
      <c r="I262" s="214"/>
      <c r="J262" s="214">
        <f t="shared" si="651"/>
        <v>0</v>
      </c>
      <c r="K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4">
        <f t="shared" si="652"/>
        <v>0</v>
      </c>
      <c r="Z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4">
        <f t="shared" si="653"/>
        <v>0</v>
      </c>
      <c r="AD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4">
        <f t="shared" si="654"/>
        <v>0</v>
      </c>
      <c r="AH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4">
        <f t="shared" si="655"/>
        <v>0</v>
      </c>
      <c r="AL262" s="214">
        <f t="shared" si="656"/>
        <v>0</v>
      </c>
    </row>
    <row r="263" spans="2:38" x14ac:dyDescent="0.25">
      <c r="B263" s="221" t="s">
        <v>407</v>
      </c>
      <c r="C263" s="222" t="s">
        <v>283</v>
      </c>
      <c r="D263" s="223">
        <f>SUM(D264:D269)</f>
        <v>0</v>
      </c>
      <c r="E263" s="223">
        <f>SUM(E264:E269)</f>
        <v>0</v>
      </c>
      <c r="F263" s="223">
        <f t="shared" si="597"/>
        <v>0</v>
      </c>
      <c r="G263" s="223">
        <f>SUM(G264:G269)</f>
        <v>0</v>
      </c>
      <c r="H263" s="223">
        <f t="shared" si="598"/>
        <v>0</v>
      </c>
      <c r="I263" s="223">
        <f>SUM(I264:I269)</f>
        <v>0</v>
      </c>
      <c r="J263" s="223">
        <f t="shared" si="599"/>
        <v>0</v>
      </c>
      <c r="K263" s="223">
        <f t="shared" ref="K263:X263" si="657">SUM(K264:K269)</f>
        <v>0</v>
      </c>
      <c r="L263" s="223">
        <f t="shared" si="657"/>
        <v>0</v>
      </c>
      <c r="M263" s="223">
        <f t="shared" si="657"/>
        <v>0</v>
      </c>
      <c r="N263" s="223">
        <f t="shared" si="657"/>
        <v>0</v>
      </c>
      <c r="O263" s="223">
        <f t="shared" si="657"/>
        <v>0</v>
      </c>
      <c r="P263" s="223">
        <f t="shared" si="657"/>
        <v>0</v>
      </c>
      <c r="Q263" s="223">
        <f t="shared" si="657"/>
        <v>0</v>
      </c>
      <c r="R263" s="223">
        <f t="shared" si="657"/>
        <v>0</v>
      </c>
      <c r="S263" s="223">
        <f t="shared" si="657"/>
        <v>0</v>
      </c>
      <c r="T263" s="223">
        <f t="shared" si="657"/>
        <v>0</v>
      </c>
      <c r="U263" s="223">
        <f t="shared" si="657"/>
        <v>0</v>
      </c>
      <c r="V263" s="223">
        <f t="shared" si="657"/>
        <v>0</v>
      </c>
      <c r="W263" s="223">
        <f t="shared" si="657"/>
        <v>0</v>
      </c>
      <c r="X263" s="223">
        <f t="shared" si="657"/>
        <v>0</v>
      </c>
      <c r="Y263" s="223">
        <f t="shared" si="601"/>
        <v>0</v>
      </c>
      <c r="Z263" s="223">
        <f>SUM(Z264:Z269)</f>
        <v>0</v>
      </c>
      <c r="AA263" s="223">
        <f>SUM(AA264:AA269)</f>
        <v>0</v>
      </c>
      <c r="AB263" s="223">
        <f>SUM(AB264:AB269)</f>
        <v>0</v>
      </c>
      <c r="AC263" s="223">
        <f t="shared" si="602"/>
        <v>0</v>
      </c>
      <c r="AD263" s="223">
        <f>SUM(AD264:AD269)</f>
        <v>0</v>
      </c>
      <c r="AE263" s="223">
        <f>SUM(AE264:AE269)</f>
        <v>0</v>
      </c>
      <c r="AF263" s="223">
        <f>SUM(AF264:AF269)</f>
        <v>0</v>
      </c>
      <c r="AG263" s="223">
        <f t="shared" si="603"/>
        <v>0</v>
      </c>
      <c r="AH263" s="223">
        <f>SUM(AH264:AH269)</f>
        <v>0</v>
      </c>
      <c r="AI263" s="223">
        <f>SUM(AI264:AI269)</f>
        <v>0</v>
      </c>
      <c r="AJ263" s="223">
        <f>SUM(AJ264:AJ269)</f>
        <v>0</v>
      </c>
      <c r="AK263" s="223">
        <f t="shared" si="604"/>
        <v>0</v>
      </c>
      <c r="AL263" s="223">
        <f t="shared" si="605"/>
        <v>0</v>
      </c>
    </row>
    <row r="264" spans="2:38" x14ac:dyDescent="0.25">
      <c r="B264" s="212" t="s">
        <v>1112</v>
      </c>
      <c r="C264" s="213" t="s">
        <v>1113</v>
      </c>
      <c r="D2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4">
        <f t="shared" si="597"/>
        <v>0</v>
      </c>
      <c r="G264" s="214"/>
      <c r="H264" s="214">
        <f t="shared" si="598"/>
        <v>0</v>
      </c>
      <c r="I264" s="214"/>
      <c r="J264" s="214">
        <f t="shared" si="599"/>
        <v>0</v>
      </c>
      <c r="K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4">
        <f t="shared" si="601"/>
        <v>0</v>
      </c>
      <c r="Z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4">
        <f t="shared" si="602"/>
        <v>0</v>
      </c>
      <c r="AD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4">
        <f t="shared" si="603"/>
        <v>0</v>
      </c>
      <c r="AH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4">
        <f t="shared" si="604"/>
        <v>0</v>
      </c>
      <c r="AL264" s="214">
        <f t="shared" si="605"/>
        <v>0</v>
      </c>
    </row>
    <row r="265" spans="2:38" x14ac:dyDescent="0.25">
      <c r="B265" s="212" t="s">
        <v>1114</v>
      </c>
      <c r="C265" s="213" t="s">
        <v>1115</v>
      </c>
      <c r="D2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4">
        <f t="shared" si="597"/>
        <v>0</v>
      </c>
      <c r="G265" s="214"/>
      <c r="H265" s="214">
        <f t="shared" si="598"/>
        <v>0</v>
      </c>
      <c r="I265" s="214"/>
      <c r="J265" s="214">
        <f t="shared" si="599"/>
        <v>0</v>
      </c>
      <c r="K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4">
        <f t="shared" si="601"/>
        <v>0</v>
      </c>
      <c r="Z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4">
        <f t="shared" si="602"/>
        <v>0</v>
      </c>
      <c r="AD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4">
        <f t="shared" si="603"/>
        <v>0</v>
      </c>
      <c r="AH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4">
        <f t="shared" si="604"/>
        <v>0</v>
      </c>
      <c r="AL265" s="214">
        <f t="shared" si="605"/>
        <v>0</v>
      </c>
    </row>
    <row r="266" spans="2:38" x14ac:dyDescent="0.25">
      <c r="B266" s="212" t="s">
        <v>408</v>
      </c>
      <c r="C266" s="213" t="s">
        <v>284</v>
      </c>
      <c r="D2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4">
        <f t="shared" si="597"/>
        <v>0</v>
      </c>
      <c r="G266" s="214"/>
      <c r="H266" s="214">
        <f t="shared" si="598"/>
        <v>0</v>
      </c>
      <c r="I266" s="214"/>
      <c r="J266" s="214">
        <f t="shared" si="599"/>
        <v>0</v>
      </c>
      <c r="K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4">
        <f t="shared" si="601"/>
        <v>0</v>
      </c>
      <c r="Z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4">
        <f t="shared" si="602"/>
        <v>0</v>
      </c>
      <c r="AD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4">
        <f t="shared" si="603"/>
        <v>0</v>
      </c>
      <c r="AH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4">
        <f t="shared" si="604"/>
        <v>0</v>
      </c>
      <c r="AL266" s="214">
        <f t="shared" si="605"/>
        <v>0</v>
      </c>
    </row>
    <row r="267" spans="2:38" x14ac:dyDescent="0.25">
      <c r="B267" s="212" t="s">
        <v>1116</v>
      </c>
      <c r="C267" s="213" t="s">
        <v>1117</v>
      </c>
      <c r="D2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4">
        <f t="shared" ref="F267:F269" si="658">D267+E267</f>
        <v>0</v>
      </c>
      <c r="G267" s="214"/>
      <c r="H267" s="214">
        <f t="shared" ref="H267:H269" si="659">F267-G267</f>
        <v>0</v>
      </c>
      <c r="I267" s="214"/>
      <c r="J267" s="214">
        <f t="shared" ref="J267:J269" si="660">F267-I267</f>
        <v>0</v>
      </c>
      <c r="K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4">
        <f t="shared" ref="Y267:Y269" si="661">V267+W267+X267</f>
        <v>0</v>
      </c>
      <c r="Z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4">
        <f t="shared" ref="AC267:AC269" si="662">Z267+AA267+AB267</f>
        <v>0</v>
      </c>
      <c r="AD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4">
        <f t="shared" ref="AG267:AG269" si="663">AD267+AE267+AF267</f>
        <v>0</v>
      </c>
      <c r="AH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4">
        <f t="shared" ref="AK267:AK269" si="664">AH267+AI267+AJ267</f>
        <v>0</v>
      </c>
      <c r="AL267" s="214">
        <f t="shared" ref="AL267:AL269" si="665">Y267+AC267+AG267+AK267</f>
        <v>0</v>
      </c>
    </row>
    <row r="268" spans="2:38" x14ac:dyDescent="0.25">
      <c r="B268" s="212" t="s">
        <v>1118</v>
      </c>
      <c r="C268" s="213" t="s">
        <v>1119</v>
      </c>
      <c r="D2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4">
        <f t="shared" si="658"/>
        <v>0</v>
      </c>
      <c r="G268" s="214"/>
      <c r="H268" s="214">
        <f t="shared" si="659"/>
        <v>0</v>
      </c>
      <c r="I268" s="214"/>
      <c r="J268" s="214">
        <f t="shared" si="660"/>
        <v>0</v>
      </c>
      <c r="K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4">
        <f t="shared" si="661"/>
        <v>0</v>
      </c>
      <c r="Z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4">
        <f t="shared" si="662"/>
        <v>0</v>
      </c>
      <c r="AD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4">
        <f t="shared" si="663"/>
        <v>0</v>
      </c>
      <c r="AH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4">
        <f t="shared" si="664"/>
        <v>0</v>
      </c>
      <c r="AL268" s="214">
        <f t="shared" si="665"/>
        <v>0</v>
      </c>
    </row>
    <row r="269" spans="2:38" x14ac:dyDescent="0.25">
      <c r="B269" s="212" t="s">
        <v>1120</v>
      </c>
      <c r="C269" s="213" t="s">
        <v>1121</v>
      </c>
      <c r="D2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4">
        <f t="shared" si="658"/>
        <v>0</v>
      </c>
      <c r="G269" s="214"/>
      <c r="H269" s="214">
        <f t="shared" si="659"/>
        <v>0</v>
      </c>
      <c r="I269" s="214"/>
      <c r="J269" s="214">
        <f t="shared" si="660"/>
        <v>0</v>
      </c>
      <c r="K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4">
        <f t="shared" si="661"/>
        <v>0</v>
      </c>
      <c r="Z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4">
        <f t="shared" si="662"/>
        <v>0</v>
      </c>
      <c r="AD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4">
        <f t="shared" si="663"/>
        <v>0</v>
      </c>
      <c r="AH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4">
        <f t="shared" si="664"/>
        <v>0</v>
      </c>
      <c r="AL269" s="214">
        <f t="shared" si="665"/>
        <v>0</v>
      </c>
    </row>
    <row r="270" spans="2:38" x14ac:dyDescent="0.25">
      <c r="B270" s="221" t="s">
        <v>409</v>
      </c>
      <c r="C270" s="222" t="s">
        <v>285</v>
      </c>
      <c r="D270" s="223">
        <f>SUM(D271:D314)</f>
        <v>1973877</v>
      </c>
      <c r="E270" s="223">
        <f>SUM(E271:E314)</f>
        <v>2386000</v>
      </c>
      <c r="F270" s="223">
        <f t="shared" si="597"/>
        <v>4359877</v>
      </c>
      <c r="G270" s="223">
        <f>SUM(G271:G314)</f>
        <v>0</v>
      </c>
      <c r="H270" s="223">
        <f t="shared" si="598"/>
        <v>4359877</v>
      </c>
      <c r="I270" s="223">
        <f>SUM(I271:I314)</f>
        <v>0</v>
      </c>
      <c r="J270" s="223">
        <f t="shared" si="599"/>
        <v>4359877</v>
      </c>
      <c r="K270" s="223">
        <f t="shared" ref="K270:X270" si="666">SUM(K271:K314)</f>
        <v>0</v>
      </c>
      <c r="L270" s="223">
        <f t="shared" si="666"/>
        <v>0</v>
      </c>
      <c r="M270" s="223">
        <f t="shared" si="666"/>
        <v>0</v>
      </c>
      <c r="N270" s="223">
        <f t="shared" si="666"/>
        <v>4359877</v>
      </c>
      <c r="O270" s="223">
        <f t="shared" si="666"/>
        <v>0</v>
      </c>
      <c r="P270" s="223">
        <f t="shared" si="666"/>
        <v>0</v>
      </c>
      <c r="Q270" s="223">
        <f t="shared" si="666"/>
        <v>0</v>
      </c>
      <c r="R270" s="223">
        <f t="shared" si="666"/>
        <v>0</v>
      </c>
      <c r="S270" s="223">
        <f t="shared" si="666"/>
        <v>0</v>
      </c>
      <c r="T270" s="223">
        <f t="shared" si="666"/>
        <v>0</v>
      </c>
      <c r="U270" s="223">
        <f t="shared" si="666"/>
        <v>0</v>
      </c>
      <c r="V270" s="223">
        <f t="shared" si="666"/>
        <v>0</v>
      </c>
      <c r="W270" s="223">
        <f t="shared" si="666"/>
        <v>4359877</v>
      </c>
      <c r="X270" s="223">
        <f t="shared" si="666"/>
        <v>0</v>
      </c>
      <c r="Y270" s="223">
        <f t="shared" si="601"/>
        <v>4359877</v>
      </c>
      <c r="Z270" s="223">
        <f>SUM(Z271:Z314)</f>
        <v>0</v>
      </c>
      <c r="AA270" s="223">
        <f>SUM(AA271:AA314)</f>
        <v>0</v>
      </c>
      <c r="AB270" s="223">
        <f>SUM(AB271:AB314)</f>
        <v>0</v>
      </c>
      <c r="AC270" s="223">
        <f t="shared" si="602"/>
        <v>0</v>
      </c>
      <c r="AD270" s="223">
        <f>SUM(AD271:AD314)</f>
        <v>0</v>
      </c>
      <c r="AE270" s="223">
        <f>SUM(AE271:AE314)</f>
        <v>0</v>
      </c>
      <c r="AF270" s="223">
        <f>SUM(AF271:AF314)</f>
        <v>0</v>
      </c>
      <c r="AG270" s="223">
        <f t="shared" si="603"/>
        <v>0</v>
      </c>
      <c r="AH270" s="223">
        <f>SUM(AH271:AH314)</f>
        <v>0</v>
      </c>
      <c r="AI270" s="223">
        <f>SUM(AI271:AI314)</f>
        <v>0</v>
      </c>
      <c r="AJ270" s="223">
        <f>SUM(AJ271:AJ314)</f>
        <v>0</v>
      </c>
      <c r="AK270" s="223">
        <f t="shared" si="604"/>
        <v>0</v>
      </c>
      <c r="AL270" s="223">
        <f t="shared" si="605"/>
        <v>4359877</v>
      </c>
    </row>
    <row r="271" spans="2:38" x14ac:dyDescent="0.25">
      <c r="B271" s="212" t="s">
        <v>1122</v>
      </c>
      <c r="C271" s="213" t="s">
        <v>1123</v>
      </c>
      <c r="D2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1973877</v>
      </c>
      <c r="E2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4">
        <f t="shared" si="597"/>
        <v>1973877</v>
      </c>
      <c r="G271" s="214"/>
      <c r="H271" s="214">
        <f t="shared" si="598"/>
        <v>1973877</v>
      </c>
      <c r="I271" s="214"/>
      <c r="J271" s="214">
        <f t="shared" si="599"/>
        <v>1973877</v>
      </c>
      <c r="K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1973877</v>
      </c>
      <c r="O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1973877</v>
      </c>
      <c r="X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4">
        <f t="shared" si="601"/>
        <v>1973877</v>
      </c>
      <c r="Z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4">
        <f t="shared" si="602"/>
        <v>0</v>
      </c>
      <c r="AD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4">
        <f t="shared" si="603"/>
        <v>0</v>
      </c>
      <c r="AH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4">
        <f t="shared" si="604"/>
        <v>0</v>
      </c>
      <c r="AL271" s="214">
        <f t="shared" si="605"/>
        <v>1973877</v>
      </c>
    </row>
    <row r="272" spans="2:38" x14ac:dyDescent="0.25">
      <c r="B272" s="212" t="s">
        <v>410</v>
      </c>
      <c r="C272" s="213" t="s">
        <v>1124</v>
      </c>
      <c r="D2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4">
        <f t="shared" ref="F272:F303" si="667">D272+E272</f>
        <v>0</v>
      </c>
      <c r="G272" s="214"/>
      <c r="H272" s="214">
        <f t="shared" ref="H272:H303" si="668">F272-G272</f>
        <v>0</v>
      </c>
      <c r="I272" s="214"/>
      <c r="J272" s="214">
        <f t="shared" ref="J272:J303" si="669">F272-I272</f>
        <v>0</v>
      </c>
      <c r="K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4">
        <f t="shared" ref="Y272:Y303" si="670">V272+W272+X272</f>
        <v>0</v>
      </c>
      <c r="Z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4">
        <f t="shared" ref="AC272:AC303" si="671">Z272+AA272+AB272</f>
        <v>0</v>
      </c>
      <c r="AD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4">
        <f t="shared" ref="AG272:AG303" si="672">AD272+AE272+AF272</f>
        <v>0</v>
      </c>
      <c r="AH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4">
        <f t="shared" ref="AK272:AK303" si="673">AH272+AI272+AJ272</f>
        <v>0</v>
      </c>
      <c r="AL272" s="214">
        <f t="shared" ref="AL272:AL303" si="674">Y272+AC272+AG272+AK272</f>
        <v>0</v>
      </c>
    </row>
    <row r="273" spans="2:38" x14ac:dyDescent="0.25">
      <c r="B273" s="212" t="s">
        <v>1125</v>
      </c>
      <c r="C273" s="213" t="s">
        <v>1126</v>
      </c>
      <c r="D2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4">
        <f t="shared" si="667"/>
        <v>0</v>
      </c>
      <c r="G273" s="214"/>
      <c r="H273" s="214">
        <f t="shared" si="668"/>
        <v>0</v>
      </c>
      <c r="I273" s="214"/>
      <c r="J273" s="214">
        <f t="shared" si="669"/>
        <v>0</v>
      </c>
      <c r="K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4">
        <f t="shared" si="670"/>
        <v>0</v>
      </c>
      <c r="Z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4">
        <f t="shared" si="671"/>
        <v>0</v>
      </c>
      <c r="AD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4">
        <f t="shared" si="672"/>
        <v>0</v>
      </c>
      <c r="AH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4">
        <f t="shared" si="673"/>
        <v>0</v>
      </c>
      <c r="AL273" s="214">
        <f t="shared" si="674"/>
        <v>0</v>
      </c>
    </row>
    <row r="274" spans="2:38" x14ac:dyDescent="0.25">
      <c r="B274" s="212" t="s">
        <v>1127</v>
      </c>
      <c r="C274" s="213" t="s">
        <v>1128</v>
      </c>
      <c r="D2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4">
        <f t="shared" si="667"/>
        <v>0</v>
      </c>
      <c r="G274" s="214"/>
      <c r="H274" s="214">
        <f t="shared" si="668"/>
        <v>0</v>
      </c>
      <c r="I274" s="214"/>
      <c r="J274" s="214">
        <f t="shared" si="669"/>
        <v>0</v>
      </c>
      <c r="K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4">
        <f t="shared" si="670"/>
        <v>0</v>
      </c>
      <c r="Z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4">
        <f t="shared" si="671"/>
        <v>0</v>
      </c>
      <c r="AD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4">
        <f t="shared" si="672"/>
        <v>0</v>
      </c>
      <c r="AH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4">
        <f t="shared" si="673"/>
        <v>0</v>
      </c>
      <c r="AL274" s="214">
        <f t="shared" si="674"/>
        <v>0</v>
      </c>
    </row>
    <row r="275" spans="2:38" x14ac:dyDescent="0.25">
      <c r="B275" s="212" t="s">
        <v>1129</v>
      </c>
      <c r="C275" s="213" t="s">
        <v>1130</v>
      </c>
      <c r="D2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4">
        <f t="shared" si="667"/>
        <v>0</v>
      </c>
      <c r="G275" s="214"/>
      <c r="H275" s="214">
        <f t="shared" si="668"/>
        <v>0</v>
      </c>
      <c r="I275" s="214"/>
      <c r="J275" s="214">
        <f t="shared" si="669"/>
        <v>0</v>
      </c>
      <c r="K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4">
        <f t="shared" si="670"/>
        <v>0</v>
      </c>
      <c r="Z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4">
        <f t="shared" si="671"/>
        <v>0</v>
      </c>
      <c r="AD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4">
        <f t="shared" si="672"/>
        <v>0</v>
      </c>
      <c r="AH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4">
        <f t="shared" si="673"/>
        <v>0</v>
      </c>
      <c r="AL275" s="214">
        <f t="shared" si="674"/>
        <v>0</v>
      </c>
    </row>
    <row r="276" spans="2:38" x14ac:dyDescent="0.25">
      <c r="B276" s="212" t="s">
        <v>1131</v>
      </c>
      <c r="C276" s="213" t="s">
        <v>1132</v>
      </c>
      <c r="D2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F276" s="214">
        <f t="shared" si="667"/>
        <v>300000</v>
      </c>
      <c r="G276" s="214"/>
      <c r="H276" s="214">
        <f t="shared" si="668"/>
        <v>300000</v>
      </c>
      <c r="I276" s="214"/>
      <c r="J276" s="214">
        <f t="shared" si="669"/>
        <v>300000</v>
      </c>
      <c r="K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300000</v>
      </c>
      <c r="O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300000</v>
      </c>
      <c r="X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4">
        <f t="shared" si="670"/>
        <v>300000</v>
      </c>
      <c r="Z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4">
        <f t="shared" si="671"/>
        <v>0</v>
      </c>
      <c r="AD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4">
        <f t="shared" si="672"/>
        <v>0</v>
      </c>
      <c r="AH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4">
        <f t="shared" si="673"/>
        <v>0</v>
      </c>
      <c r="AL276" s="214">
        <f t="shared" si="674"/>
        <v>300000</v>
      </c>
    </row>
    <row r="277" spans="2:38" x14ac:dyDescent="0.25">
      <c r="B277" s="212" t="s">
        <v>1133</v>
      </c>
      <c r="C277" s="213" t="s">
        <v>1134</v>
      </c>
      <c r="D2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v>
      </c>
      <c r="F277" s="214">
        <f t="shared" si="667"/>
        <v>100000</v>
      </c>
      <c r="G277" s="214"/>
      <c r="H277" s="214">
        <f t="shared" si="668"/>
        <v>100000</v>
      </c>
      <c r="I277" s="214"/>
      <c r="J277" s="214">
        <f t="shared" si="669"/>
        <v>100000</v>
      </c>
      <c r="K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O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100000</v>
      </c>
      <c r="X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4">
        <f t="shared" si="670"/>
        <v>100000</v>
      </c>
      <c r="Z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4">
        <f t="shared" si="671"/>
        <v>0</v>
      </c>
      <c r="AD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4">
        <f t="shared" si="672"/>
        <v>0</v>
      </c>
      <c r="AH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4">
        <f t="shared" si="673"/>
        <v>0</v>
      </c>
      <c r="AL277" s="214">
        <f t="shared" si="674"/>
        <v>100000</v>
      </c>
    </row>
    <row r="278" spans="2:38" x14ac:dyDescent="0.25">
      <c r="B278" s="212" t="s">
        <v>1135</v>
      </c>
      <c r="C278" s="213" t="s">
        <v>1136</v>
      </c>
      <c r="D2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F278" s="214">
        <f t="shared" si="667"/>
        <v>300000</v>
      </c>
      <c r="G278" s="214"/>
      <c r="H278" s="214">
        <f t="shared" si="668"/>
        <v>300000</v>
      </c>
      <c r="I278" s="214"/>
      <c r="J278" s="214">
        <f t="shared" si="669"/>
        <v>300000</v>
      </c>
      <c r="K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300000</v>
      </c>
      <c r="O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300000</v>
      </c>
      <c r="X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4">
        <f t="shared" si="670"/>
        <v>300000</v>
      </c>
      <c r="Z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4">
        <f t="shared" si="671"/>
        <v>0</v>
      </c>
      <c r="AD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4">
        <f t="shared" si="672"/>
        <v>0</v>
      </c>
      <c r="AH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4">
        <f t="shared" si="673"/>
        <v>0</v>
      </c>
      <c r="AL278" s="214">
        <f t="shared" si="674"/>
        <v>300000</v>
      </c>
    </row>
    <row r="279" spans="2:38" x14ac:dyDescent="0.25">
      <c r="B279" s="212" t="s">
        <v>411</v>
      </c>
      <c r="C279" s="213" t="s">
        <v>1137</v>
      </c>
      <c r="D2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14">
        <f t="shared" si="667"/>
        <v>0</v>
      </c>
      <c r="G279" s="214"/>
      <c r="H279" s="214">
        <f t="shared" si="668"/>
        <v>0</v>
      </c>
      <c r="I279" s="214"/>
      <c r="J279" s="214">
        <f t="shared" si="669"/>
        <v>0</v>
      </c>
      <c r="K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4">
        <f t="shared" si="670"/>
        <v>0</v>
      </c>
      <c r="Z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4">
        <f t="shared" si="671"/>
        <v>0</v>
      </c>
      <c r="AD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4">
        <f t="shared" si="672"/>
        <v>0</v>
      </c>
      <c r="AH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4">
        <f t="shared" si="673"/>
        <v>0</v>
      </c>
      <c r="AL279" s="214">
        <f t="shared" si="674"/>
        <v>0</v>
      </c>
    </row>
    <row r="280" spans="2:38" x14ac:dyDescent="0.25">
      <c r="B280" s="212" t="s">
        <v>1138</v>
      </c>
      <c r="C280" s="213" t="s">
        <v>1139</v>
      </c>
      <c r="D2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14">
        <f t="shared" si="667"/>
        <v>0</v>
      </c>
      <c r="G280" s="214"/>
      <c r="H280" s="214">
        <f t="shared" si="668"/>
        <v>0</v>
      </c>
      <c r="I280" s="214"/>
      <c r="J280" s="214">
        <f t="shared" si="669"/>
        <v>0</v>
      </c>
      <c r="K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4">
        <f t="shared" si="670"/>
        <v>0</v>
      </c>
      <c r="Z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4">
        <f t="shared" si="671"/>
        <v>0</v>
      </c>
      <c r="AD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4">
        <f t="shared" si="672"/>
        <v>0</v>
      </c>
      <c r="AH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4">
        <f t="shared" si="673"/>
        <v>0</v>
      </c>
      <c r="AL280" s="214">
        <f t="shared" si="674"/>
        <v>0</v>
      </c>
    </row>
    <row r="281" spans="2:38" x14ac:dyDescent="0.25">
      <c r="B281" s="212" t="s">
        <v>1140</v>
      </c>
      <c r="C281" s="213" t="s">
        <v>1141</v>
      </c>
      <c r="D2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14">
        <f t="shared" si="667"/>
        <v>0</v>
      </c>
      <c r="G281" s="214"/>
      <c r="H281" s="214">
        <f t="shared" si="668"/>
        <v>0</v>
      </c>
      <c r="I281" s="214"/>
      <c r="J281" s="214">
        <f t="shared" si="669"/>
        <v>0</v>
      </c>
      <c r="K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4">
        <f t="shared" si="670"/>
        <v>0</v>
      </c>
      <c r="Z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4">
        <f t="shared" si="671"/>
        <v>0</v>
      </c>
      <c r="AD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4">
        <f t="shared" si="672"/>
        <v>0</v>
      </c>
      <c r="AH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4">
        <f t="shared" si="673"/>
        <v>0</v>
      </c>
      <c r="AL281" s="214">
        <f t="shared" si="674"/>
        <v>0</v>
      </c>
    </row>
    <row r="282" spans="2:38" x14ac:dyDescent="0.25">
      <c r="B282" s="212" t="s">
        <v>1142</v>
      </c>
      <c r="C282" s="213" t="s">
        <v>1143</v>
      </c>
      <c r="D2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4">
        <f t="shared" si="667"/>
        <v>0</v>
      </c>
      <c r="G282" s="214"/>
      <c r="H282" s="214">
        <f t="shared" si="668"/>
        <v>0</v>
      </c>
      <c r="I282" s="214"/>
      <c r="J282" s="214">
        <f t="shared" si="669"/>
        <v>0</v>
      </c>
      <c r="K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4">
        <f t="shared" si="670"/>
        <v>0</v>
      </c>
      <c r="Z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4">
        <f t="shared" si="671"/>
        <v>0</v>
      </c>
      <c r="AD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4">
        <f t="shared" si="672"/>
        <v>0</v>
      </c>
      <c r="AH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4">
        <f t="shared" si="673"/>
        <v>0</v>
      </c>
      <c r="AL282" s="214">
        <f t="shared" si="674"/>
        <v>0</v>
      </c>
    </row>
    <row r="283" spans="2:38" x14ac:dyDescent="0.25">
      <c r="B283" s="212" t="s">
        <v>1144</v>
      </c>
      <c r="C283" s="213" t="s">
        <v>1145</v>
      </c>
      <c r="D2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4">
        <f t="shared" si="667"/>
        <v>0</v>
      </c>
      <c r="G283" s="214"/>
      <c r="H283" s="214">
        <f t="shared" si="668"/>
        <v>0</v>
      </c>
      <c r="I283" s="214"/>
      <c r="J283" s="214">
        <f t="shared" si="669"/>
        <v>0</v>
      </c>
      <c r="K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4">
        <f t="shared" si="670"/>
        <v>0</v>
      </c>
      <c r="Z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4">
        <f t="shared" si="671"/>
        <v>0</v>
      </c>
      <c r="AD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4">
        <f t="shared" si="672"/>
        <v>0</v>
      </c>
      <c r="AH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4">
        <f t="shared" si="673"/>
        <v>0</v>
      </c>
      <c r="AL283" s="214">
        <f t="shared" si="674"/>
        <v>0</v>
      </c>
    </row>
    <row r="284" spans="2:38" x14ac:dyDescent="0.25">
      <c r="B284" s="212" t="s">
        <v>1146</v>
      </c>
      <c r="C284" s="213" t="s">
        <v>1147</v>
      </c>
      <c r="D2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F284" s="214">
        <f t="shared" si="667"/>
        <v>10000</v>
      </c>
      <c r="G284" s="214"/>
      <c r="H284" s="214">
        <f t="shared" si="668"/>
        <v>10000</v>
      </c>
      <c r="I284" s="214"/>
      <c r="J284" s="214">
        <f t="shared" si="669"/>
        <v>10000</v>
      </c>
      <c r="K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O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X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4">
        <f t="shared" si="670"/>
        <v>10000</v>
      </c>
      <c r="Z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4">
        <f t="shared" si="671"/>
        <v>0</v>
      </c>
      <c r="AD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4">
        <f t="shared" si="672"/>
        <v>0</v>
      </c>
      <c r="AH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4">
        <f t="shared" si="673"/>
        <v>0</v>
      </c>
      <c r="AL284" s="214">
        <f t="shared" si="674"/>
        <v>10000</v>
      </c>
    </row>
    <row r="285" spans="2:38" x14ac:dyDescent="0.25">
      <c r="B285" s="212" t="s">
        <v>1148</v>
      </c>
      <c r="C285" s="213" t="s">
        <v>1149</v>
      </c>
      <c r="D2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4">
        <f t="shared" si="667"/>
        <v>0</v>
      </c>
      <c r="G285" s="214"/>
      <c r="H285" s="214">
        <f t="shared" si="668"/>
        <v>0</v>
      </c>
      <c r="I285" s="214"/>
      <c r="J285" s="214">
        <f t="shared" si="669"/>
        <v>0</v>
      </c>
      <c r="K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4">
        <f t="shared" si="670"/>
        <v>0</v>
      </c>
      <c r="Z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4">
        <f t="shared" si="671"/>
        <v>0</v>
      </c>
      <c r="AD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4">
        <f t="shared" si="672"/>
        <v>0</v>
      </c>
      <c r="AH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4">
        <f t="shared" si="673"/>
        <v>0</v>
      </c>
      <c r="AL285" s="214">
        <f t="shared" si="674"/>
        <v>0</v>
      </c>
    </row>
    <row r="286" spans="2:38" x14ac:dyDescent="0.25">
      <c r="B286" s="212" t="s">
        <v>1150</v>
      </c>
      <c r="C286" s="213" t="s">
        <v>1151</v>
      </c>
      <c r="D2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4">
        <f t="shared" si="667"/>
        <v>0</v>
      </c>
      <c r="G286" s="214"/>
      <c r="H286" s="214">
        <f t="shared" si="668"/>
        <v>0</v>
      </c>
      <c r="I286" s="214"/>
      <c r="J286" s="214">
        <f t="shared" si="669"/>
        <v>0</v>
      </c>
      <c r="K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4">
        <f t="shared" si="670"/>
        <v>0</v>
      </c>
      <c r="Z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4">
        <f t="shared" si="671"/>
        <v>0</v>
      </c>
      <c r="AD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4">
        <f t="shared" si="672"/>
        <v>0</v>
      </c>
      <c r="AH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4">
        <f t="shared" si="673"/>
        <v>0</v>
      </c>
      <c r="AL286" s="214">
        <f t="shared" si="674"/>
        <v>0</v>
      </c>
    </row>
    <row r="287" spans="2:38" x14ac:dyDescent="0.25">
      <c r="B287" s="212" t="s">
        <v>1152</v>
      </c>
      <c r="C287" s="213" t="s">
        <v>1153</v>
      </c>
      <c r="D2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F287" s="214">
        <f t="shared" si="667"/>
        <v>300000</v>
      </c>
      <c r="G287" s="214"/>
      <c r="H287" s="214">
        <f t="shared" si="668"/>
        <v>300000</v>
      </c>
      <c r="I287" s="214"/>
      <c r="J287" s="214">
        <f t="shared" si="669"/>
        <v>300000</v>
      </c>
      <c r="K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300000</v>
      </c>
      <c r="O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300000</v>
      </c>
      <c r="X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4">
        <f t="shared" si="670"/>
        <v>300000</v>
      </c>
      <c r="Z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4">
        <f t="shared" si="671"/>
        <v>0</v>
      </c>
      <c r="AD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4">
        <f t="shared" si="672"/>
        <v>0</v>
      </c>
      <c r="AH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4">
        <f t="shared" si="673"/>
        <v>0</v>
      </c>
      <c r="AL287" s="214">
        <f t="shared" si="674"/>
        <v>300000</v>
      </c>
    </row>
    <row r="288" spans="2:38" x14ac:dyDescent="0.25">
      <c r="B288" s="212" t="s">
        <v>412</v>
      </c>
      <c r="C288" s="213" t="s">
        <v>1154</v>
      </c>
      <c r="D2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4">
        <f t="shared" si="667"/>
        <v>0</v>
      </c>
      <c r="G288" s="214"/>
      <c r="H288" s="214">
        <f t="shared" si="668"/>
        <v>0</v>
      </c>
      <c r="I288" s="214"/>
      <c r="J288" s="214">
        <f t="shared" si="669"/>
        <v>0</v>
      </c>
      <c r="K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4">
        <f t="shared" si="670"/>
        <v>0</v>
      </c>
      <c r="Z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4">
        <f t="shared" si="671"/>
        <v>0</v>
      </c>
      <c r="AD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4">
        <f t="shared" si="672"/>
        <v>0</v>
      </c>
      <c r="AH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4">
        <f t="shared" si="673"/>
        <v>0</v>
      </c>
      <c r="AL288" s="214">
        <f t="shared" si="674"/>
        <v>0</v>
      </c>
    </row>
    <row r="289" spans="2:38" x14ac:dyDescent="0.25">
      <c r="B289" s="212" t="s">
        <v>1155</v>
      </c>
      <c r="C289" s="213" t="s">
        <v>1156</v>
      </c>
      <c r="D2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4">
        <f t="shared" si="667"/>
        <v>0</v>
      </c>
      <c r="G289" s="214"/>
      <c r="H289" s="214">
        <f t="shared" si="668"/>
        <v>0</v>
      </c>
      <c r="I289" s="214"/>
      <c r="J289" s="214">
        <f t="shared" si="669"/>
        <v>0</v>
      </c>
      <c r="K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4">
        <f t="shared" si="670"/>
        <v>0</v>
      </c>
      <c r="Z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4">
        <f t="shared" si="671"/>
        <v>0</v>
      </c>
      <c r="AD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4">
        <f t="shared" si="672"/>
        <v>0</v>
      </c>
      <c r="AH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4">
        <f t="shared" si="673"/>
        <v>0</v>
      </c>
      <c r="AL289" s="214">
        <f t="shared" si="674"/>
        <v>0</v>
      </c>
    </row>
    <row r="290" spans="2:38" x14ac:dyDescent="0.25">
      <c r="B290" s="212" t="s">
        <v>1157</v>
      </c>
      <c r="C290" s="213" t="s">
        <v>1158</v>
      </c>
      <c r="D2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4">
        <f t="shared" si="667"/>
        <v>0</v>
      </c>
      <c r="G290" s="214"/>
      <c r="H290" s="214">
        <f t="shared" si="668"/>
        <v>0</v>
      </c>
      <c r="I290" s="214"/>
      <c r="J290" s="214">
        <f t="shared" si="669"/>
        <v>0</v>
      </c>
      <c r="K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4">
        <f t="shared" si="670"/>
        <v>0</v>
      </c>
      <c r="Z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4">
        <f t="shared" si="671"/>
        <v>0</v>
      </c>
      <c r="AD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4">
        <f t="shared" si="672"/>
        <v>0</v>
      </c>
      <c r="AH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4">
        <f t="shared" si="673"/>
        <v>0</v>
      </c>
      <c r="AL290" s="214">
        <f t="shared" si="674"/>
        <v>0</v>
      </c>
    </row>
    <row r="291" spans="2:38" x14ac:dyDescent="0.25">
      <c r="B291" s="212" t="s">
        <v>1159</v>
      </c>
      <c r="C291" s="213" t="s">
        <v>1160</v>
      </c>
      <c r="D2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4">
        <f t="shared" si="667"/>
        <v>0</v>
      </c>
      <c r="G291" s="214"/>
      <c r="H291" s="214">
        <f t="shared" si="668"/>
        <v>0</v>
      </c>
      <c r="I291" s="214"/>
      <c r="J291" s="214">
        <f t="shared" si="669"/>
        <v>0</v>
      </c>
      <c r="K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4">
        <f t="shared" si="670"/>
        <v>0</v>
      </c>
      <c r="Z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4">
        <f t="shared" si="671"/>
        <v>0</v>
      </c>
      <c r="AD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4">
        <f t="shared" si="672"/>
        <v>0</v>
      </c>
      <c r="AH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4">
        <f t="shared" si="673"/>
        <v>0</v>
      </c>
      <c r="AL291" s="214">
        <f t="shared" si="674"/>
        <v>0</v>
      </c>
    </row>
    <row r="292" spans="2:38" x14ac:dyDescent="0.25">
      <c r="B292" s="212" t="s">
        <v>1161</v>
      </c>
      <c r="C292" s="213" t="s">
        <v>1154</v>
      </c>
      <c r="D2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4">
        <f t="shared" si="667"/>
        <v>0</v>
      </c>
      <c r="G292" s="214"/>
      <c r="H292" s="214">
        <f t="shared" si="668"/>
        <v>0</v>
      </c>
      <c r="I292" s="214"/>
      <c r="J292" s="214">
        <f t="shared" si="669"/>
        <v>0</v>
      </c>
      <c r="K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4">
        <f t="shared" si="670"/>
        <v>0</v>
      </c>
      <c r="Z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4">
        <f t="shared" si="671"/>
        <v>0</v>
      </c>
      <c r="AD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4">
        <f t="shared" si="672"/>
        <v>0</v>
      </c>
      <c r="AH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4">
        <f t="shared" si="673"/>
        <v>0</v>
      </c>
      <c r="AL292" s="214">
        <f t="shared" si="674"/>
        <v>0</v>
      </c>
    </row>
    <row r="293" spans="2:38" x14ac:dyDescent="0.25">
      <c r="B293" s="212" t="s">
        <v>1162</v>
      </c>
      <c r="C293" s="213" t="s">
        <v>1163</v>
      </c>
      <c r="D2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4">
        <f t="shared" si="667"/>
        <v>0</v>
      </c>
      <c r="G293" s="214"/>
      <c r="H293" s="214">
        <f t="shared" si="668"/>
        <v>0</v>
      </c>
      <c r="I293" s="214"/>
      <c r="J293" s="214">
        <f t="shared" si="669"/>
        <v>0</v>
      </c>
      <c r="K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4">
        <f t="shared" si="670"/>
        <v>0</v>
      </c>
      <c r="Z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4">
        <f t="shared" si="671"/>
        <v>0</v>
      </c>
      <c r="AD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4">
        <f t="shared" si="672"/>
        <v>0</v>
      </c>
      <c r="AH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4">
        <f t="shared" si="673"/>
        <v>0</v>
      </c>
      <c r="AL293" s="214">
        <f t="shared" si="674"/>
        <v>0</v>
      </c>
    </row>
    <row r="294" spans="2:38" x14ac:dyDescent="0.25">
      <c r="B294" s="212" t="s">
        <v>1164</v>
      </c>
      <c r="C294" s="213" t="s">
        <v>1165</v>
      </c>
      <c r="D2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70000</v>
      </c>
      <c r="F294" s="214">
        <f t="shared" si="667"/>
        <v>70000</v>
      </c>
      <c r="G294" s="214"/>
      <c r="H294" s="214">
        <f t="shared" si="668"/>
        <v>70000</v>
      </c>
      <c r="I294" s="214"/>
      <c r="J294" s="214">
        <f t="shared" si="669"/>
        <v>70000</v>
      </c>
      <c r="K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70000</v>
      </c>
      <c r="O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70000</v>
      </c>
      <c r="X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4">
        <f t="shared" si="670"/>
        <v>70000</v>
      </c>
      <c r="Z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4">
        <f t="shared" si="671"/>
        <v>0</v>
      </c>
      <c r="AD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4">
        <f t="shared" si="672"/>
        <v>0</v>
      </c>
      <c r="AH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4">
        <f t="shared" si="673"/>
        <v>0</v>
      </c>
      <c r="AL294" s="214">
        <f t="shared" si="674"/>
        <v>70000</v>
      </c>
    </row>
    <row r="295" spans="2:38" x14ac:dyDescent="0.25">
      <c r="B295" s="212" t="s">
        <v>1166</v>
      </c>
      <c r="C295" s="213" t="s">
        <v>1167</v>
      </c>
      <c r="D2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4">
        <f t="shared" si="667"/>
        <v>0</v>
      </c>
      <c r="G295" s="214"/>
      <c r="H295" s="214">
        <f t="shared" si="668"/>
        <v>0</v>
      </c>
      <c r="I295" s="214"/>
      <c r="J295" s="214">
        <f t="shared" si="669"/>
        <v>0</v>
      </c>
      <c r="K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4">
        <f t="shared" si="670"/>
        <v>0</v>
      </c>
      <c r="Z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4">
        <f t="shared" si="671"/>
        <v>0</v>
      </c>
      <c r="AD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4">
        <f t="shared" si="672"/>
        <v>0</v>
      </c>
      <c r="AH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4">
        <f t="shared" si="673"/>
        <v>0</v>
      </c>
      <c r="AL295" s="214">
        <f t="shared" si="674"/>
        <v>0</v>
      </c>
    </row>
    <row r="296" spans="2:38" x14ac:dyDescent="0.25">
      <c r="B296" s="212" t="s">
        <v>1168</v>
      </c>
      <c r="C296" s="213" t="s">
        <v>1169</v>
      </c>
      <c r="D2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4">
        <f t="shared" si="667"/>
        <v>0</v>
      </c>
      <c r="G296" s="214"/>
      <c r="H296" s="214">
        <f t="shared" si="668"/>
        <v>0</v>
      </c>
      <c r="I296" s="214"/>
      <c r="J296" s="214">
        <f t="shared" si="669"/>
        <v>0</v>
      </c>
      <c r="K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4">
        <f t="shared" si="670"/>
        <v>0</v>
      </c>
      <c r="Z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4">
        <f t="shared" si="671"/>
        <v>0</v>
      </c>
      <c r="AD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4">
        <f t="shared" si="672"/>
        <v>0</v>
      </c>
      <c r="AH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4">
        <f t="shared" si="673"/>
        <v>0</v>
      </c>
      <c r="AL296" s="214">
        <f t="shared" si="674"/>
        <v>0</v>
      </c>
    </row>
    <row r="297" spans="2:38" x14ac:dyDescent="0.25">
      <c r="B297" s="212" t="s">
        <v>1170</v>
      </c>
      <c r="C297" s="213" t="s">
        <v>1171</v>
      </c>
      <c r="D2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856000</v>
      </c>
      <c r="F297" s="214">
        <f t="shared" si="667"/>
        <v>856000</v>
      </c>
      <c r="G297" s="214"/>
      <c r="H297" s="214">
        <f t="shared" si="668"/>
        <v>856000</v>
      </c>
      <c r="I297" s="214"/>
      <c r="J297" s="214">
        <f t="shared" si="669"/>
        <v>856000</v>
      </c>
      <c r="K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856000</v>
      </c>
      <c r="O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856000</v>
      </c>
      <c r="X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4">
        <f t="shared" si="670"/>
        <v>856000</v>
      </c>
      <c r="Z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4">
        <f t="shared" si="671"/>
        <v>0</v>
      </c>
      <c r="AD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4">
        <f t="shared" si="672"/>
        <v>0</v>
      </c>
      <c r="AH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4">
        <f t="shared" si="673"/>
        <v>0</v>
      </c>
      <c r="AL297" s="214">
        <f t="shared" si="674"/>
        <v>856000</v>
      </c>
    </row>
    <row r="298" spans="2:38" x14ac:dyDescent="0.25">
      <c r="B298" s="212" t="s">
        <v>1172</v>
      </c>
      <c r="C298" s="213" t="s">
        <v>1173</v>
      </c>
      <c r="D2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4">
        <f t="shared" si="667"/>
        <v>0</v>
      </c>
      <c r="G298" s="214"/>
      <c r="H298" s="214">
        <f t="shared" si="668"/>
        <v>0</v>
      </c>
      <c r="I298" s="214"/>
      <c r="J298" s="214">
        <f t="shared" si="669"/>
        <v>0</v>
      </c>
      <c r="K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4">
        <f t="shared" si="670"/>
        <v>0</v>
      </c>
      <c r="Z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4">
        <f t="shared" si="671"/>
        <v>0</v>
      </c>
      <c r="AD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4">
        <f t="shared" si="672"/>
        <v>0</v>
      </c>
      <c r="AH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4">
        <f t="shared" si="673"/>
        <v>0</v>
      </c>
      <c r="AL298" s="214">
        <f t="shared" si="674"/>
        <v>0</v>
      </c>
    </row>
    <row r="299" spans="2:38" x14ac:dyDescent="0.25">
      <c r="B299" s="212" t="s">
        <v>1174</v>
      </c>
      <c r="C299" s="213" t="s">
        <v>1175</v>
      </c>
      <c r="D2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4">
        <f t="shared" si="667"/>
        <v>0</v>
      </c>
      <c r="G299" s="214"/>
      <c r="H299" s="214">
        <f t="shared" si="668"/>
        <v>0</v>
      </c>
      <c r="I299" s="214"/>
      <c r="J299" s="214">
        <f t="shared" si="669"/>
        <v>0</v>
      </c>
      <c r="K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4">
        <f t="shared" si="670"/>
        <v>0</v>
      </c>
      <c r="Z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4">
        <f t="shared" si="671"/>
        <v>0</v>
      </c>
      <c r="AD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4">
        <f t="shared" si="672"/>
        <v>0</v>
      </c>
      <c r="AH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4">
        <f t="shared" si="673"/>
        <v>0</v>
      </c>
      <c r="AL299" s="214">
        <f t="shared" si="674"/>
        <v>0</v>
      </c>
    </row>
    <row r="300" spans="2:38" x14ac:dyDescent="0.25">
      <c r="B300" s="212" t="s">
        <v>1176</v>
      </c>
      <c r="C300" s="213" t="s">
        <v>1177</v>
      </c>
      <c r="D3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4">
        <f t="shared" si="667"/>
        <v>0</v>
      </c>
      <c r="G300" s="214"/>
      <c r="H300" s="214">
        <f t="shared" si="668"/>
        <v>0</v>
      </c>
      <c r="I300" s="214"/>
      <c r="J300" s="214">
        <f t="shared" si="669"/>
        <v>0</v>
      </c>
      <c r="K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4">
        <f t="shared" si="670"/>
        <v>0</v>
      </c>
      <c r="Z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4">
        <f t="shared" si="671"/>
        <v>0</v>
      </c>
      <c r="AD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4">
        <f t="shared" si="672"/>
        <v>0</v>
      </c>
      <c r="AH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4">
        <f t="shared" si="673"/>
        <v>0</v>
      </c>
      <c r="AL300" s="214">
        <f t="shared" si="674"/>
        <v>0</v>
      </c>
    </row>
    <row r="301" spans="2:38" x14ac:dyDescent="0.25">
      <c r="B301" s="212" t="s">
        <v>1178</v>
      </c>
      <c r="C301" s="213" t="s">
        <v>1179</v>
      </c>
      <c r="D3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v>
      </c>
      <c r="F301" s="214">
        <f t="shared" si="667"/>
        <v>50000</v>
      </c>
      <c r="G301" s="214"/>
      <c r="H301" s="214">
        <f t="shared" si="668"/>
        <v>50000</v>
      </c>
      <c r="I301" s="214"/>
      <c r="J301" s="214">
        <f t="shared" si="669"/>
        <v>50000</v>
      </c>
      <c r="K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v>
      </c>
      <c r="O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50000</v>
      </c>
      <c r="X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4">
        <f t="shared" si="670"/>
        <v>50000</v>
      </c>
      <c r="Z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4">
        <f t="shared" si="671"/>
        <v>0</v>
      </c>
      <c r="AD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4">
        <f t="shared" si="672"/>
        <v>0</v>
      </c>
      <c r="AH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4">
        <f t="shared" si="673"/>
        <v>0</v>
      </c>
      <c r="AL301" s="214">
        <f t="shared" si="674"/>
        <v>50000</v>
      </c>
    </row>
    <row r="302" spans="2:38" x14ac:dyDescent="0.25">
      <c r="B302" s="212" t="s">
        <v>1180</v>
      </c>
      <c r="C302" s="213" t="s">
        <v>1181</v>
      </c>
      <c r="D3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4">
        <f t="shared" si="667"/>
        <v>0</v>
      </c>
      <c r="G302" s="214"/>
      <c r="H302" s="214">
        <f t="shared" si="668"/>
        <v>0</v>
      </c>
      <c r="I302" s="214"/>
      <c r="J302" s="214">
        <f t="shared" si="669"/>
        <v>0</v>
      </c>
      <c r="K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4">
        <f t="shared" si="670"/>
        <v>0</v>
      </c>
      <c r="Z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4">
        <f t="shared" si="671"/>
        <v>0</v>
      </c>
      <c r="AD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4">
        <f t="shared" si="672"/>
        <v>0</v>
      </c>
      <c r="AH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4">
        <f t="shared" si="673"/>
        <v>0</v>
      </c>
      <c r="AL302" s="214">
        <f t="shared" si="674"/>
        <v>0</v>
      </c>
    </row>
    <row r="303" spans="2:38" x14ac:dyDescent="0.25">
      <c r="B303" s="212" t="s">
        <v>1182</v>
      </c>
      <c r="C303" s="213" t="s">
        <v>1183</v>
      </c>
      <c r="D3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4">
        <f t="shared" si="667"/>
        <v>0</v>
      </c>
      <c r="G303" s="214"/>
      <c r="H303" s="214">
        <f t="shared" si="668"/>
        <v>0</v>
      </c>
      <c r="I303" s="214"/>
      <c r="J303" s="214">
        <f t="shared" si="669"/>
        <v>0</v>
      </c>
      <c r="K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4">
        <f t="shared" si="670"/>
        <v>0</v>
      </c>
      <c r="Z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4">
        <f t="shared" si="671"/>
        <v>0</v>
      </c>
      <c r="AD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4">
        <f t="shared" si="672"/>
        <v>0</v>
      </c>
      <c r="AH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4">
        <f t="shared" si="673"/>
        <v>0</v>
      </c>
      <c r="AL303" s="214">
        <f t="shared" si="674"/>
        <v>0</v>
      </c>
    </row>
    <row r="304" spans="2:38" x14ac:dyDescent="0.25">
      <c r="B304" s="212" t="s">
        <v>1184</v>
      </c>
      <c r="C304" s="213" t="s">
        <v>1185</v>
      </c>
      <c r="D3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v>
      </c>
      <c r="F304" s="214">
        <f t="shared" si="597"/>
        <v>50000</v>
      </c>
      <c r="G304" s="214"/>
      <c r="H304" s="214">
        <f t="shared" si="598"/>
        <v>50000</v>
      </c>
      <c r="I304" s="214"/>
      <c r="J304" s="214">
        <f t="shared" si="599"/>
        <v>50000</v>
      </c>
      <c r="K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v>
      </c>
      <c r="O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50000</v>
      </c>
      <c r="X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4">
        <f t="shared" si="601"/>
        <v>50000</v>
      </c>
      <c r="Z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4">
        <f t="shared" si="602"/>
        <v>0</v>
      </c>
      <c r="AD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4">
        <f t="shared" si="603"/>
        <v>0</v>
      </c>
      <c r="AH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4">
        <f t="shared" si="604"/>
        <v>0</v>
      </c>
      <c r="AL304" s="214">
        <f t="shared" si="605"/>
        <v>50000</v>
      </c>
    </row>
    <row r="305" spans="2:38" x14ac:dyDescent="0.25">
      <c r="B305" s="212" t="s">
        <v>1186</v>
      </c>
      <c r="C305" s="213" t="s">
        <v>1187</v>
      </c>
      <c r="D3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F305" s="214">
        <f t="shared" si="597"/>
        <v>300000</v>
      </c>
      <c r="G305" s="214"/>
      <c r="H305" s="214">
        <f t="shared" si="598"/>
        <v>300000</v>
      </c>
      <c r="I305" s="214"/>
      <c r="J305" s="214">
        <f t="shared" si="599"/>
        <v>300000</v>
      </c>
      <c r="K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300000</v>
      </c>
      <c r="O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300000</v>
      </c>
      <c r="X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4">
        <f t="shared" si="601"/>
        <v>300000</v>
      </c>
      <c r="Z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4">
        <f t="shared" si="602"/>
        <v>0</v>
      </c>
      <c r="AD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4">
        <f t="shared" si="603"/>
        <v>0</v>
      </c>
      <c r="AH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4">
        <f t="shared" si="604"/>
        <v>0</v>
      </c>
      <c r="AL305" s="214">
        <f t="shared" si="605"/>
        <v>300000</v>
      </c>
    </row>
    <row r="306" spans="2:38" x14ac:dyDescent="0.25">
      <c r="B306" s="212" t="s">
        <v>1188</v>
      </c>
      <c r="C306" s="213" t="s">
        <v>1189</v>
      </c>
      <c r="D3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4">
        <f t="shared" si="597"/>
        <v>0</v>
      </c>
      <c r="G306" s="214"/>
      <c r="H306" s="214">
        <f t="shared" si="598"/>
        <v>0</v>
      </c>
      <c r="I306" s="214"/>
      <c r="J306" s="214">
        <f t="shared" si="599"/>
        <v>0</v>
      </c>
      <c r="K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4">
        <f t="shared" si="601"/>
        <v>0</v>
      </c>
      <c r="Z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4">
        <f t="shared" si="602"/>
        <v>0</v>
      </c>
      <c r="AD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4">
        <f t="shared" si="603"/>
        <v>0</v>
      </c>
      <c r="AH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4">
        <f t="shared" si="604"/>
        <v>0</v>
      </c>
      <c r="AL306" s="214">
        <f t="shared" si="605"/>
        <v>0</v>
      </c>
    </row>
    <row r="307" spans="2:38" x14ac:dyDescent="0.25">
      <c r="B307" s="212" t="s">
        <v>1190</v>
      </c>
      <c r="C307" s="213" t="s">
        <v>1191</v>
      </c>
      <c r="D3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4">
        <f t="shared" si="597"/>
        <v>0</v>
      </c>
      <c r="G307" s="214"/>
      <c r="H307" s="214">
        <f t="shared" si="598"/>
        <v>0</v>
      </c>
      <c r="I307" s="214"/>
      <c r="J307" s="214">
        <f t="shared" si="599"/>
        <v>0</v>
      </c>
      <c r="K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4">
        <f t="shared" si="601"/>
        <v>0</v>
      </c>
      <c r="Z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4">
        <f t="shared" si="602"/>
        <v>0</v>
      </c>
      <c r="AD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4">
        <f t="shared" si="603"/>
        <v>0</v>
      </c>
      <c r="AH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4">
        <f t="shared" si="604"/>
        <v>0</v>
      </c>
      <c r="AL307" s="214">
        <f t="shared" si="605"/>
        <v>0</v>
      </c>
    </row>
    <row r="308" spans="2:38" x14ac:dyDescent="0.25">
      <c r="B308" s="212" t="s">
        <v>1192</v>
      </c>
      <c r="C308" s="213" t="s">
        <v>1193</v>
      </c>
      <c r="D3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4">
        <f t="shared" si="597"/>
        <v>0</v>
      </c>
      <c r="G308" s="214"/>
      <c r="H308" s="214">
        <f t="shared" si="598"/>
        <v>0</v>
      </c>
      <c r="I308" s="214"/>
      <c r="J308" s="214">
        <f t="shared" si="599"/>
        <v>0</v>
      </c>
      <c r="K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4">
        <f t="shared" si="601"/>
        <v>0</v>
      </c>
      <c r="Z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4">
        <f t="shared" si="602"/>
        <v>0</v>
      </c>
      <c r="AD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4">
        <f t="shared" si="603"/>
        <v>0</v>
      </c>
      <c r="AH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4">
        <f t="shared" si="604"/>
        <v>0</v>
      </c>
      <c r="AL308" s="214">
        <f t="shared" si="605"/>
        <v>0</v>
      </c>
    </row>
    <row r="309" spans="2:38" x14ac:dyDescent="0.25">
      <c r="B309" s="212" t="s">
        <v>1194</v>
      </c>
      <c r="C309" s="213" t="s">
        <v>1195</v>
      </c>
      <c r="D3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4">
        <f t="shared" si="597"/>
        <v>0</v>
      </c>
      <c r="G309" s="214"/>
      <c r="H309" s="214">
        <f t="shared" si="598"/>
        <v>0</v>
      </c>
      <c r="I309" s="214"/>
      <c r="J309" s="214">
        <f t="shared" si="599"/>
        <v>0</v>
      </c>
      <c r="K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4">
        <f t="shared" si="601"/>
        <v>0</v>
      </c>
      <c r="Z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4">
        <f t="shared" si="602"/>
        <v>0</v>
      </c>
      <c r="AD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4">
        <f t="shared" si="603"/>
        <v>0</v>
      </c>
      <c r="AH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4">
        <f t="shared" si="604"/>
        <v>0</v>
      </c>
      <c r="AL309" s="214">
        <f t="shared" si="605"/>
        <v>0</v>
      </c>
    </row>
    <row r="310" spans="2:38" x14ac:dyDescent="0.25">
      <c r="B310" s="212" t="s">
        <v>1196</v>
      </c>
      <c r="C310" s="213" t="s">
        <v>1197</v>
      </c>
      <c r="D3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4">
        <f t="shared" si="597"/>
        <v>0</v>
      </c>
      <c r="G310" s="214"/>
      <c r="H310" s="214">
        <f t="shared" si="598"/>
        <v>0</v>
      </c>
      <c r="I310" s="214"/>
      <c r="J310" s="214">
        <f t="shared" si="599"/>
        <v>0</v>
      </c>
      <c r="K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4">
        <f t="shared" si="601"/>
        <v>0</v>
      </c>
      <c r="Z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4">
        <f t="shared" si="602"/>
        <v>0</v>
      </c>
      <c r="AD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4">
        <f t="shared" si="603"/>
        <v>0</v>
      </c>
      <c r="AH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4">
        <f t="shared" si="604"/>
        <v>0</v>
      </c>
      <c r="AL310" s="214">
        <f t="shared" si="605"/>
        <v>0</v>
      </c>
    </row>
    <row r="311" spans="2:38" x14ac:dyDescent="0.25">
      <c r="B311" s="212" t="s">
        <v>1198</v>
      </c>
      <c r="C311" s="213" t="s">
        <v>1199</v>
      </c>
      <c r="D3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4">
        <f t="shared" si="597"/>
        <v>0</v>
      </c>
      <c r="G311" s="214"/>
      <c r="H311" s="214">
        <f t="shared" si="598"/>
        <v>0</v>
      </c>
      <c r="I311" s="214"/>
      <c r="J311" s="214">
        <f t="shared" si="599"/>
        <v>0</v>
      </c>
      <c r="K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4">
        <f t="shared" si="601"/>
        <v>0</v>
      </c>
      <c r="Z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4">
        <f t="shared" si="602"/>
        <v>0</v>
      </c>
      <c r="AD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4">
        <f t="shared" si="603"/>
        <v>0</v>
      </c>
      <c r="AH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4">
        <f t="shared" si="604"/>
        <v>0</v>
      </c>
      <c r="AL311" s="214">
        <f t="shared" si="605"/>
        <v>0</v>
      </c>
    </row>
    <row r="312" spans="2:38" x14ac:dyDescent="0.25">
      <c r="B312" s="212" t="s">
        <v>1200</v>
      </c>
      <c r="C312" s="213" t="s">
        <v>1201</v>
      </c>
      <c r="D3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v>
      </c>
      <c r="F312" s="214">
        <f t="shared" ref="F312:F314" si="675">D312+E312</f>
        <v>50000</v>
      </c>
      <c r="G312" s="214"/>
      <c r="H312" s="214">
        <f t="shared" ref="H312:H314" si="676">F312-G312</f>
        <v>50000</v>
      </c>
      <c r="I312" s="214"/>
      <c r="J312" s="214">
        <f t="shared" ref="J312:J314" si="677">F312-I312</f>
        <v>50000</v>
      </c>
      <c r="K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v>
      </c>
      <c r="O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50000</v>
      </c>
      <c r="X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4">
        <f t="shared" ref="Y312:Y314" si="678">V312+W312+X312</f>
        <v>50000</v>
      </c>
      <c r="Z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4">
        <f t="shared" ref="AC312:AC314" si="679">Z312+AA312+AB312</f>
        <v>0</v>
      </c>
      <c r="AD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4">
        <f t="shared" ref="AG312:AG314" si="680">AD312+AE312+AF312</f>
        <v>0</v>
      </c>
      <c r="AH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4">
        <f t="shared" ref="AK312:AK314" si="681">AH312+AI312+AJ312</f>
        <v>0</v>
      </c>
      <c r="AL312" s="214">
        <f t="shared" ref="AL312:AL314" si="682">Y312+AC312+AG312+AK312</f>
        <v>50000</v>
      </c>
    </row>
    <row r="313" spans="2:38" x14ac:dyDescent="0.25">
      <c r="B313" s="212" t="s">
        <v>1202</v>
      </c>
      <c r="C313" s="213" t="s">
        <v>1203</v>
      </c>
      <c r="D3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4">
        <f t="shared" si="675"/>
        <v>0</v>
      </c>
      <c r="G313" s="214"/>
      <c r="H313" s="214">
        <f t="shared" si="676"/>
        <v>0</v>
      </c>
      <c r="I313" s="214"/>
      <c r="J313" s="214">
        <f t="shared" si="677"/>
        <v>0</v>
      </c>
      <c r="K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4">
        <f t="shared" si="678"/>
        <v>0</v>
      </c>
      <c r="Z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4">
        <f t="shared" si="679"/>
        <v>0</v>
      </c>
      <c r="AD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4">
        <f t="shared" si="680"/>
        <v>0</v>
      </c>
      <c r="AH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4">
        <f t="shared" si="681"/>
        <v>0</v>
      </c>
      <c r="AL313" s="214">
        <f t="shared" si="682"/>
        <v>0</v>
      </c>
    </row>
    <row r="314" spans="2:38" x14ac:dyDescent="0.25">
      <c r="B314" s="212" t="s">
        <v>1204</v>
      </c>
      <c r="C314" s="213" t="s">
        <v>1205</v>
      </c>
      <c r="D3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4">
        <f t="shared" si="675"/>
        <v>0</v>
      </c>
      <c r="G314" s="214"/>
      <c r="H314" s="214">
        <f t="shared" si="676"/>
        <v>0</v>
      </c>
      <c r="I314" s="214"/>
      <c r="J314" s="214">
        <f t="shared" si="677"/>
        <v>0</v>
      </c>
      <c r="K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4">
        <f t="shared" si="678"/>
        <v>0</v>
      </c>
      <c r="Z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4">
        <f t="shared" si="679"/>
        <v>0</v>
      </c>
      <c r="AD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4">
        <f t="shared" si="680"/>
        <v>0</v>
      </c>
      <c r="AH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4">
        <f t="shared" si="681"/>
        <v>0</v>
      </c>
      <c r="AL314" s="214">
        <f t="shared" si="682"/>
        <v>0</v>
      </c>
    </row>
    <row r="315" spans="2:38" x14ac:dyDescent="0.25">
      <c r="B315" s="221" t="s">
        <v>413</v>
      </c>
      <c r="C315" s="222" t="s">
        <v>286</v>
      </c>
      <c r="D315" s="223">
        <f>SUM(D316:D329)</f>
        <v>1794585.3333333335</v>
      </c>
      <c r="E315" s="223">
        <f>SUM(E316:E329)</f>
        <v>49000</v>
      </c>
      <c r="F315" s="223">
        <f t="shared" si="597"/>
        <v>1843585.3333333335</v>
      </c>
      <c r="G315" s="223">
        <f>SUM(G316:G329)</f>
        <v>0</v>
      </c>
      <c r="H315" s="223">
        <f t="shared" si="598"/>
        <v>1843585.3333333335</v>
      </c>
      <c r="I315" s="223">
        <f>SUM(I316:I329)</f>
        <v>0</v>
      </c>
      <c r="J315" s="223">
        <f t="shared" si="599"/>
        <v>1843585.3333333335</v>
      </c>
      <c r="K315" s="223">
        <f t="shared" ref="K315:X315" si="683">SUM(K316:K329)</f>
        <v>12783.333333333334</v>
      </c>
      <c r="L315" s="223">
        <f t="shared" si="683"/>
        <v>0</v>
      </c>
      <c r="M315" s="223">
        <f t="shared" si="683"/>
        <v>0</v>
      </c>
      <c r="N315" s="223">
        <f t="shared" si="683"/>
        <v>1830802</v>
      </c>
      <c r="O315" s="223">
        <f t="shared" si="683"/>
        <v>0</v>
      </c>
      <c r="P315" s="223">
        <f t="shared" si="683"/>
        <v>0</v>
      </c>
      <c r="Q315" s="223">
        <f t="shared" si="683"/>
        <v>0</v>
      </c>
      <c r="R315" s="223">
        <f t="shared" si="683"/>
        <v>0</v>
      </c>
      <c r="S315" s="223">
        <f t="shared" si="683"/>
        <v>0</v>
      </c>
      <c r="T315" s="223">
        <f t="shared" si="683"/>
        <v>0</v>
      </c>
      <c r="U315" s="223">
        <f t="shared" si="683"/>
        <v>0</v>
      </c>
      <c r="V315" s="223">
        <f t="shared" si="683"/>
        <v>20</v>
      </c>
      <c r="W315" s="223">
        <f t="shared" si="683"/>
        <v>1832565.3333333335</v>
      </c>
      <c r="X315" s="223">
        <f t="shared" si="683"/>
        <v>11000</v>
      </c>
      <c r="Y315" s="223">
        <f t="shared" si="601"/>
        <v>1843585.3333333335</v>
      </c>
      <c r="Z315" s="223">
        <f>SUM(Z316:Z329)</f>
        <v>0</v>
      </c>
      <c r="AA315" s="223">
        <f>SUM(AA316:AA329)</f>
        <v>0</v>
      </c>
      <c r="AB315" s="223">
        <f>SUM(AB316:AB329)</f>
        <v>0</v>
      </c>
      <c r="AC315" s="223">
        <f t="shared" si="602"/>
        <v>0</v>
      </c>
      <c r="AD315" s="223">
        <f>SUM(AD316:AD329)</f>
        <v>0</v>
      </c>
      <c r="AE315" s="223">
        <f>SUM(AE316:AE329)</f>
        <v>0</v>
      </c>
      <c r="AF315" s="223">
        <f>SUM(AF316:AF329)</f>
        <v>0</v>
      </c>
      <c r="AG315" s="223">
        <f t="shared" si="603"/>
        <v>0</v>
      </c>
      <c r="AH315" s="223">
        <f>SUM(AH316:AH329)</f>
        <v>0</v>
      </c>
      <c r="AI315" s="223">
        <f>SUM(AI316:AI329)</f>
        <v>0</v>
      </c>
      <c r="AJ315" s="223">
        <f>SUM(AJ316:AJ329)</f>
        <v>0</v>
      </c>
      <c r="AK315" s="223">
        <f t="shared" si="604"/>
        <v>0</v>
      </c>
      <c r="AL315" s="223">
        <f t="shared" si="605"/>
        <v>1843585.3333333335</v>
      </c>
    </row>
    <row r="316" spans="2:38" x14ac:dyDescent="0.25">
      <c r="B316" s="212" t="s">
        <v>1206</v>
      </c>
      <c r="C316" s="213" t="s">
        <v>1207</v>
      </c>
      <c r="D3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1011706</v>
      </c>
      <c r="E3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4">
        <f t="shared" si="597"/>
        <v>1011706</v>
      </c>
      <c r="G316" s="214"/>
      <c r="H316" s="214">
        <f t="shared" si="598"/>
        <v>1011706</v>
      </c>
      <c r="I316" s="214"/>
      <c r="J316" s="214">
        <f t="shared" si="599"/>
        <v>1011706</v>
      </c>
      <c r="K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1011706</v>
      </c>
      <c r="O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1011706</v>
      </c>
      <c r="X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14">
        <f t="shared" si="601"/>
        <v>1011706</v>
      </c>
      <c r="Z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4">
        <f t="shared" si="602"/>
        <v>0</v>
      </c>
      <c r="AD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4">
        <f t="shared" si="603"/>
        <v>0</v>
      </c>
      <c r="AH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4">
        <f t="shared" si="604"/>
        <v>0</v>
      </c>
      <c r="AL316" s="214">
        <f t="shared" si="605"/>
        <v>1011706</v>
      </c>
    </row>
    <row r="317" spans="2:38" x14ac:dyDescent="0.25">
      <c r="B317" s="212" t="s">
        <v>414</v>
      </c>
      <c r="C317" s="213" t="s">
        <v>1208</v>
      </c>
      <c r="D3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11133.333333333334</v>
      </c>
      <c r="E3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14">
        <f t="shared" si="597"/>
        <v>11133.333333333334</v>
      </c>
      <c r="G317" s="214"/>
      <c r="H317" s="214">
        <f t="shared" si="598"/>
        <v>11133.333333333334</v>
      </c>
      <c r="I317" s="214"/>
      <c r="J317" s="214">
        <f t="shared" si="599"/>
        <v>11133.333333333334</v>
      </c>
      <c r="K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2783.3333333333335</v>
      </c>
      <c r="L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8350</v>
      </c>
      <c r="O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11133.333333333334</v>
      </c>
      <c r="X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4">
        <f t="shared" si="601"/>
        <v>11133.333333333334</v>
      </c>
      <c r="Z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4">
        <f t="shared" si="602"/>
        <v>0</v>
      </c>
      <c r="AD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4">
        <f t="shared" si="603"/>
        <v>0</v>
      </c>
      <c r="AH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4">
        <f t="shared" si="604"/>
        <v>0</v>
      </c>
      <c r="AL317" s="214">
        <f t="shared" si="605"/>
        <v>11133.333333333334</v>
      </c>
    </row>
    <row r="318" spans="2:38" x14ac:dyDescent="0.25">
      <c r="B318" s="212" t="s">
        <v>1209</v>
      </c>
      <c r="C318" s="213" t="s">
        <v>1210</v>
      </c>
      <c r="D3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v>
      </c>
      <c r="F318" s="214">
        <f t="shared" si="597"/>
        <v>40000</v>
      </c>
      <c r="G318" s="214"/>
      <c r="H318" s="214">
        <f t="shared" si="598"/>
        <v>40000</v>
      </c>
      <c r="I318" s="214"/>
      <c r="J318" s="214">
        <f t="shared" si="599"/>
        <v>40000</v>
      </c>
      <c r="K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L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O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v>
      </c>
      <c r="X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4">
        <f t="shared" si="601"/>
        <v>40000</v>
      </c>
      <c r="Z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4">
        <f t="shared" si="602"/>
        <v>0</v>
      </c>
      <c r="AD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4">
        <f t="shared" si="603"/>
        <v>0</v>
      </c>
      <c r="AH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4">
        <f t="shared" si="604"/>
        <v>0</v>
      </c>
      <c r="AL318" s="214">
        <f t="shared" si="605"/>
        <v>40000</v>
      </c>
    </row>
    <row r="319" spans="2:38" x14ac:dyDescent="0.25">
      <c r="B319" s="212" t="s">
        <v>1211</v>
      </c>
      <c r="C319" s="213" t="s">
        <v>1212</v>
      </c>
      <c r="D3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4">
        <f t="shared" si="597"/>
        <v>0</v>
      </c>
      <c r="G319" s="214"/>
      <c r="H319" s="214">
        <f t="shared" si="598"/>
        <v>0</v>
      </c>
      <c r="I319" s="214"/>
      <c r="J319" s="214">
        <f t="shared" si="599"/>
        <v>0</v>
      </c>
      <c r="K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4">
        <f t="shared" si="601"/>
        <v>0</v>
      </c>
      <c r="Z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4">
        <f t="shared" si="602"/>
        <v>0</v>
      </c>
      <c r="AD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4">
        <f t="shared" si="603"/>
        <v>0</v>
      </c>
      <c r="AH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4">
        <f t="shared" si="604"/>
        <v>0</v>
      </c>
      <c r="AL319" s="214">
        <f t="shared" si="605"/>
        <v>0</v>
      </c>
    </row>
    <row r="320" spans="2:38" x14ac:dyDescent="0.25">
      <c r="B320" s="212" t="s">
        <v>1213</v>
      </c>
      <c r="C320" s="213" t="s">
        <v>1214</v>
      </c>
      <c r="D3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318808</v>
      </c>
      <c r="E3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9000</v>
      </c>
      <c r="F320" s="214">
        <f t="shared" si="597"/>
        <v>327808</v>
      </c>
      <c r="G320" s="214"/>
      <c r="H320" s="214">
        <f t="shared" si="598"/>
        <v>327808</v>
      </c>
      <c r="I320" s="214"/>
      <c r="J320" s="214">
        <f t="shared" si="599"/>
        <v>327808</v>
      </c>
      <c r="K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327808</v>
      </c>
      <c r="O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318808</v>
      </c>
      <c r="X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9000</v>
      </c>
      <c r="Y320" s="214">
        <f t="shared" si="601"/>
        <v>327808</v>
      </c>
      <c r="Z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4">
        <f t="shared" si="602"/>
        <v>0</v>
      </c>
      <c r="AD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4">
        <f t="shared" si="603"/>
        <v>0</v>
      </c>
      <c r="AH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4">
        <f t="shared" si="604"/>
        <v>0</v>
      </c>
      <c r="AL320" s="214">
        <f t="shared" si="605"/>
        <v>327808</v>
      </c>
    </row>
    <row r="321" spans="2:38" x14ac:dyDescent="0.25">
      <c r="B321" s="212" t="s">
        <v>1215</v>
      </c>
      <c r="C321" s="213" t="s">
        <v>1216</v>
      </c>
      <c r="D3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4">
        <f t="shared" ref="F321:F322" si="684">D321+E321</f>
        <v>0</v>
      </c>
      <c r="G321" s="214"/>
      <c r="H321" s="214">
        <f t="shared" ref="H321:H322" si="685">F321-G321</f>
        <v>0</v>
      </c>
      <c r="I321" s="214"/>
      <c r="J321" s="214">
        <f t="shared" ref="J321:J322" si="686">F321-I321</f>
        <v>0</v>
      </c>
      <c r="K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4">
        <f t="shared" ref="Y321:Y322" si="687">V321+W321+X321</f>
        <v>0</v>
      </c>
      <c r="Z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4">
        <f t="shared" ref="AC321:AC322" si="688">Z321+AA321+AB321</f>
        <v>0</v>
      </c>
      <c r="AD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4">
        <f t="shared" ref="AG321:AG322" si="689">AD321+AE321+AF321</f>
        <v>0</v>
      </c>
      <c r="AH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4">
        <f t="shared" ref="AK321:AK322" si="690">AH321+AI321+AJ321</f>
        <v>0</v>
      </c>
      <c r="AL321" s="214">
        <f t="shared" ref="AL321:AL322" si="691">Y321+AC321+AG321+AK321</f>
        <v>0</v>
      </c>
    </row>
    <row r="322" spans="2:38" x14ac:dyDescent="0.25">
      <c r="B322" s="212" t="s">
        <v>415</v>
      </c>
      <c r="C322" s="213" t="s">
        <v>1217</v>
      </c>
      <c r="D3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4">
        <f t="shared" si="684"/>
        <v>0</v>
      </c>
      <c r="G322" s="214"/>
      <c r="H322" s="214">
        <f t="shared" si="685"/>
        <v>0</v>
      </c>
      <c r="I322" s="214"/>
      <c r="J322" s="214">
        <f t="shared" si="686"/>
        <v>0</v>
      </c>
      <c r="K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4">
        <f t="shared" si="687"/>
        <v>0</v>
      </c>
      <c r="Z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4">
        <f t="shared" si="688"/>
        <v>0</v>
      </c>
      <c r="AD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4">
        <f t="shared" si="689"/>
        <v>0</v>
      </c>
      <c r="AH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4">
        <f t="shared" si="690"/>
        <v>0</v>
      </c>
      <c r="AL322" s="214">
        <f t="shared" si="691"/>
        <v>0</v>
      </c>
    </row>
    <row r="323" spans="2:38" x14ac:dyDescent="0.25">
      <c r="B323" s="212" t="s">
        <v>1218</v>
      </c>
      <c r="C323" s="213" t="s">
        <v>1219</v>
      </c>
      <c r="D3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4">
        <f t="shared" ref="F323:F326" si="692">D323+E323</f>
        <v>0</v>
      </c>
      <c r="G323" s="214"/>
      <c r="H323" s="214">
        <f t="shared" ref="H323:H326" si="693">F323-G323</f>
        <v>0</v>
      </c>
      <c r="I323" s="214"/>
      <c r="J323" s="214">
        <f t="shared" ref="J323:J326" si="694">F323-I323</f>
        <v>0</v>
      </c>
      <c r="K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4">
        <f t="shared" ref="Y323:Y326" si="695">V323+W323+X323</f>
        <v>0</v>
      </c>
      <c r="Z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4">
        <f t="shared" ref="AC323:AC326" si="696">Z323+AA323+AB323</f>
        <v>0</v>
      </c>
      <c r="AD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4">
        <f t="shared" ref="AG323:AG326" si="697">AD323+AE323+AF323</f>
        <v>0</v>
      </c>
      <c r="AH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4">
        <f t="shared" ref="AK323:AK326" si="698">AH323+AI323+AJ323</f>
        <v>0</v>
      </c>
      <c r="AL323" s="214">
        <f t="shared" ref="AL323:AL326" si="699">Y323+AC323+AG323+AK323</f>
        <v>0</v>
      </c>
    </row>
    <row r="324" spans="2:38" x14ac:dyDescent="0.25">
      <c r="B324" s="212" t="s">
        <v>1220</v>
      </c>
      <c r="C324" s="213" t="s">
        <v>1221</v>
      </c>
      <c r="D3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4">
        <f t="shared" si="692"/>
        <v>0</v>
      </c>
      <c r="G324" s="214"/>
      <c r="H324" s="214">
        <f t="shared" si="693"/>
        <v>0</v>
      </c>
      <c r="I324" s="214"/>
      <c r="J324" s="214">
        <f t="shared" si="694"/>
        <v>0</v>
      </c>
      <c r="K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4">
        <f t="shared" si="695"/>
        <v>0</v>
      </c>
      <c r="Z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4">
        <f t="shared" si="696"/>
        <v>0</v>
      </c>
      <c r="AD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4">
        <f t="shared" si="697"/>
        <v>0</v>
      </c>
      <c r="AH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4">
        <f t="shared" si="698"/>
        <v>0</v>
      </c>
      <c r="AL324" s="214">
        <f t="shared" si="699"/>
        <v>0</v>
      </c>
    </row>
    <row r="325" spans="2:38" x14ac:dyDescent="0.25">
      <c r="B325" s="212" t="s">
        <v>1222</v>
      </c>
      <c r="C325" s="213" t="s">
        <v>1223</v>
      </c>
      <c r="D3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295323</v>
      </c>
      <c r="E3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214">
        <f t="shared" si="692"/>
        <v>295323</v>
      </c>
      <c r="G325" s="214"/>
      <c r="H325" s="214">
        <f t="shared" si="693"/>
        <v>295323</v>
      </c>
      <c r="I325" s="214"/>
      <c r="J325" s="214">
        <f t="shared" si="694"/>
        <v>295323</v>
      </c>
      <c r="K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295323</v>
      </c>
      <c r="O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v>
      </c>
      <c r="W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293303</v>
      </c>
      <c r="X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v>
      </c>
      <c r="Y325" s="214">
        <f t="shared" si="695"/>
        <v>295323</v>
      </c>
      <c r="Z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14">
        <f t="shared" si="696"/>
        <v>0</v>
      </c>
      <c r="AD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4">
        <f t="shared" si="697"/>
        <v>0</v>
      </c>
      <c r="AH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14">
        <f t="shared" si="698"/>
        <v>0</v>
      </c>
      <c r="AL325" s="214">
        <f t="shared" si="699"/>
        <v>295323</v>
      </c>
    </row>
    <row r="326" spans="2:38" x14ac:dyDescent="0.25">
      <c r="B326" s="212" t="s">
        <v>1224</v>
      </c>
      <c r="C326" s="213" t="s">
        <v>1225</v>
      </c>
      <c r="D3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4">
        <f t="shared" si="692"/>
        <v>0</v>
      </c>
      <c r="G326" s="214"/>
      <c r="H326" s="214">
        <f t="shared" si="693"/>
        <v>0</v>
      </c>
      <c r="I326" s="214"/>
      <c r="J326" s="214">
        <f t="shared" si="694"/>
        <v>0</v>
      </c>
      <c r="K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4">
        <f t="shared" si="695"/>
        <v>0</v>
      </c>
      <c r="Z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4">
        <f t="shared" si="696"/>
        <v>0</v>
      </c>
      <c r="AD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4">
        <f t="shared" si="697"/>
        <v>0</v>
      </c>
      <c r="AH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4">
        <f t="shared" si="698"/>
        <v>0</v>
      </c>
      <c r="AL326" s="214">
        <f t="shared" si="699"/>
        <v>0</v>
      </c>
    </row>
    <row r="327" spans="2:38" x14ac:dyDescent="0.25">
      <c r="B327" s="212" t="s">
        <v>1226</v>
      </c>
      <c r="C327" s="213" t="s">
        <v>1227</v>
      </c>
      <c r="D3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4">
        <f t="shared" si="597"/>
        <v>0</v>
      </c>
      <c r="G327" s="214"/>
      <c r="H327" s="214">
        <f t="shared" si="598"/>
        <v>0</v>
      </c>
      <c r="I327" s="214"/>
      <c r="J327" s="214">
        <f t="shared" si="599"/>
        <v>0</v>
      </c>
      <c r="K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4">
        <f t="shared" si="601"/>
        <v>0</v>
      </c>
      <c r="Z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4">
        <f t="shared" si="602"/>
        <v>0</v>
      </c>
      <c r="AD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4">
        <f t="shared" si="603"/>
        <v>0</v>
      </c>
      <c r="AH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4">
        <f t="shared" si="604"/>
        <v>0</v>
      </c>
      <c r="AL327" s="214">
        <f t="shared" si="605"/>
        <v>0</v>
      </c>
    </row>
    <row r="328" spans="2:38" x14ac:dyDescent="0.25">
      <c r="B328" s="212" t="s">
        <v>1228</v>
      </c>
      <c r="C328" s="213" t="s">
        <v>1229</v>
      </c>
      <c r="D3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4">
        <f t="shared" ref="F328" si="700">D328+E328</f>
        <v>0</v>
      </c>
      <c r="G328" s="214"/>
      <c r="H328" s="214">
        <f t="shared" ref="H328" si="701">F328-G328</f>
        <v>0</v>
      </c>
      <c r="I328" s="214"/>
      <c r="J328" s="214">
        <f t="shared" ref="J328" si="702">F328-I328</f>
        <v>0</v>
      </c>
      <c r="K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4">
        <f t="shared" ref="Y328" si="703">V328+W328+X328</f>
        <v>0</v>
      </c>
      <c r="Z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4">
        <f t="shared" ref="AC328" si="704">Z328+AA328+AB328</f>
        <v>0</v>
      </c>
      <c r="AD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4">
        <f t="shared" ref="AG328" si="705">AD328+AE328+AF328</f>
        <v>0</v>
      </c>
      <c r="AH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4">
        <f t="shared" ref="AK328" si="706">AH328+AI328+AJ328</f>
        <v>0</v>
      </c>
      <c r="AL328" s="214">
        <f t="shared" ref="AL328" si="707">Y328+AC328+AG328+AK328</f>
        <v>0</v>
      </c>
    </row>
    <row r="329" spans="2:38" x14ac:dyDescent="0.25">
      <c r="B329" s="212" t="s">
        <v>1230</v>
      </c>
      <c r="C329" s="213" t="s">
        <v>1231</v>
      </c>
      <c r="D3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157615</v>
      </c>
      <c r="E3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4">
        <f t="shared" ref="F329" si="708">D329+E329</f>
        <v>157615</v>
      </c>
      <c r="G329" s="214"/>
      <c r="H329" s="214">
        <f t="shared" ref="H329" si="709">F329-G329</f>
        <v>157615</v>
      </c>
      <c r="I329" s="214"/>
      <c r="J329" s="214">
        <f t="shared" ref="J329" si="710">F329-I329</f>
        <v>157615</v>
      </c>
      <c r="K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157615</v>
      </c>
      <c r="O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157615</v>
      </c>
      <c r="X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4">
        <f t="shared" ref="Y329" si="711">V329+W329+X329</f>
        <v>157615</v>
      </c>
      <c r="Z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4">
        <f t="shared" ref="AC329" si="712">Z329+AA329+AB329</f>
        <v>0</v>
      </c>
      <c r="AD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4">
        <f t="shared" ref="AG329" si="713">AD329+AE329+AF329</f>
        <v>0</v>
      </c>
      <c r="AH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4">
        <f t="shared" ref="AK329" si="714">AH329+AI329+AJ329</f>
        <v>0</v>
      </c>
      <c r="AL329" s="214">
        <f t="shared" ref="AL329" si="715">Y329+AC329+AG329+AK329</f>
        <v>157615</v>
      </c>
    </row>
    <row r="330" spans="2:38" x14ac:dyDescent="0.25">
      <c r="B330" s="209" t="s">
        <v>397</v>
      </c>
      <c r="C330" s="210" t="s">
        <v>274</v>
      </c>
      <c r="D330" s="211">
        <f>D331</f>
        <v>0</v>
      </c>
      <c r="E330" s="211">
        <f>E331</f>
        <v>0</v>
      </c>
      <c r="F330" s="211">
        <f t="shared" si="597"/>
        <v>0</v>
      </c>
      <c r="G330" s="211">
        <f t="shared" ref="G330:I330" si="716">G331</f>
        <v>0</v>
      </c>
      <c r="H330" s="211">
        <f t="shared" si="598"/>
        <v>0</v>
      </c>
      <c r="I330" s="211">
        <f t="shared" si="716"/>
        <v>0</v>
      </c>
      <c r="J330" s="211">
        <f t="shared" si="599"/>
        <v>0</v>
      </c>
      <c r="K330" s="211">
        <f t="shared" ref="K330:AJ330" si="717">K331</f>
        <v>0</v>
      </c>
      <c r="L330" s="211">
        <f t="shared" si="717"/>
        <v>0</v>
      </c>
      <c r="M330" s="211">
        <f t="shared" si="717"/>
        <v>0</v>
      </c>
      <c r="N330" s="211">
        <f t="shared" si="717"/>
        <v>0</v>
      </c>
      <c r="O330" s="211">
        <f t="shared" si="717"/>
        <v>0</v>
      </c>
      <c r="P330" s="211">
        <f t="shared" si="717"/>
        <v>0</v>
      </c>
      <c r="Q330" s="211">
        <f t="shared" si="717"/>
        <v>0</v>
      </c>
      <c r="R330" s="211">
        <f t="shared" si="717"/>
        <v>0</v>
      </c>
      <c r="S330" s="211">
        <f t="shared" si="717"/>
        <v>0</v>
      </c>
      <c r="T330" s="211">
        <f t="shared" si="717"/>
        <v>0</v>
      </c>
      <c r="U330" s="211">
        <f t="shared" si="717"/>
        <v>0</v>
      </c>
      <c r="V330" s="211">
        <f t="shared" si="717"/>
        <v>0</v>
      </c>
      <c r="W330" s="211">
        <f t="shared" si="717"/>
        <v>0</v>
      </c>
      <c r="X330" s="211">
        <f t="shared" si="717"/>
        <v>0</v>
      </c>
      <c r="Y330" s="211">
        <f t="shared" si="601"/>
        <v>0</v>
      </c>
      <c r="Z330" s="211">
        <f t="shared" si="717"/>
        <v>0</v>
      </c>
      <c r="AA330" s="211">
        <f t="shared" si="717"/>
        <v>0</v>
      </c>
      <c r="AB330" s="211">
        <f t="shared" si="717"/>
        <v>0</v>
      </c>
      <c r="AC330" s="211">
        <f t="shared" si="602"/>
        <v>0</v>
      </c>
      <c r="AD330" s="211">
        <f t="shared" si="717"/>
        <v>0</v>
      </c>
      <c r="AE330" s="211">
        <f t="shared" si="717"/>
        <v>0</v>
      </c>
      <c r="AF330" s="211">
        <f t="shared" si="717"/>
        <v>0</v>
      </c>
      <c r="AG330" s="211">
        <f t="shared" si="603"/>
        <v>0</v>
      </c>
      <c r="AH330" s="211">
        <f t="shared" si="717"/>
        <v>0</v>
      </c>
      <c r="AI330" s="211">
        <f t="shared" si="717"/>
        <v>0</v>
      </c>
      <c r="AJ330" s="211">
        <f t="shared" si="717"/>
        <v>0</v>
      </c>
      <c r="AK330" s="211">
        <f t="shared" si="604"/>
        <v>0</v>
      </c>
      <c r="AL330" s="211">
        <f t="shared" si="605"/>
        <v>0</v>
      </c>
    </row>
    <row r="331" spans="2:38" x14ac:dyDescent="0.25">
      <c r="B331" s="221" t="s">
        <v>399</v>
      </c>
      <c r="C331" s="222" t="s">
        <v>276</v>
      </c>
      <c r="D331" s="223">
        <f>SUM(D332:D335)</f>
        <v>0</v>
      </c>
      <c r="E331" s="223">
        <f>SUM(E332:E335)</f>
        <v>0</v>
      </c>
      <c r="F331" s="223">
        <f t="shared" si="597"/>
        <v>0</v>
      </c>
      <c r="G331" s="223">
        <f>SUM(G332:G335)</f>
        <v>0</v>
      </c>
      <c r="H331" s="223">
        <f t="shared" si="598"/>
        <v>0</v>
      </c>
      <c r="I331" s="223">
        <f>SUM(I332:I335)</f>
        <v>0</v>
      </c>
      <c r="J331" s="223">
        <f t="shared" si="599"/>
        <v>0</v>
      </c>
      <c r="K331" s="223">
        <f t="shared" ref="K331:X331" si="718">SUM(K332:K335)</f>
        <v>0</v>
      </c>
      <c r="L331" s="223">
        <f t="shared" si="718"/>
        <v>0</v>
      </c>
      <c r="M331" s="223">
        <f t="shared" si="718"/>
        <v>0</v>
      </c>
      <c r="N331" s="223">
        <f t="shared" si="718"/>
        <v>0</v>
      </c>
      <c r="O331" s="223">
        <f t="shared" si="718"/>
        <v>0</v>
      </c>
      <c r="P331" s="223">
        <f t="shared" si="718"/>
        <v>0</v>
      </c>
      <c r="Q331" s="223">
        <f t="shared" si="718"/>
        <v>0</v>
      </c>
      <c r="R331" s="223">
        <f t="shared" si="718"/>
        <v>0</v>
      </c>
      <c r="S331" s="223">
        <f t="shared" si="718"/>
        <v>0</v>
      </c>
      <c r="T331" s="223">
        <f t="shared" si="718"/>
        <v>0</v>
      </c>
      <c r="U331" s="223">
        <f t="shared" si="718"/>
        <v>0</v>
      </c>
      <c r="V331" s="223">
        <f t="shared" si="718"/>
        <v>0</v>
      </c>
      <c r="W331" s="223">
        <f t="shared" si="718"/>
        <v>0</v>
      </c>
      <c r="X331" s="223">
        <f t="shared" si="718"/>
        <v>0</v>
      </c>
      <c r="Y331" s="223">
        <f t="shared" si="601"/>
        <v>0</v>
      </c>
      <c r="Z331" s="223">
        <f>SUM(Z332:Z335)</f>
        <v>0</v>
      </c>
      <c r="AA331" s="223">
        <f>SUM(AA332:AA335)</f>
        <v>0</v>
      </c>
      <c r="AB331" s="223">
        <f>SUM(AB332:AB335)</f>
        <v>0</v>
      </c>
      <c r="AC331" s="223">
        <f t="shared" si="602"/>
        <v>0</v>
      </c>
      <c r="AD331" s="223">
        <f>SUM(AD332:AD335)</f>
        <v>0</v>
      </c>
      <c r="AE331" s="223">
        <f>SUM(AE332:AE335)</f>
        <v>0</v>
      </c>
      <c r="AF331" s="223">
        <f>SUM(AF332:AF335)</f>
        <v>0</v>
      </c>
      <c r="AG331" s="223">
        <f t="shared" si="603"/>
        <v>0</v>
      </c>
      <c r="AH331" s="223">
        <f>SUM(AH332:AH335)</f>
        <v>0</v>
      </c>
      <c r="AI331" s="223">
        <f>SUM(AI332:AI335)</f>
        <v>0</v>
      </c>
      <c r="AJ331" s="223">
        <f>SUM(AJ332:AJ335)</f>
        <v>0</v>
      </c>
      <c r="AK331" s="223">
        <f t="shared" si="604"/>
        <v>0</v>
      </c>
      <c r="AL331" s="223">
        <f t="shared" si="605"/>
        <v>0</v>
      </c>
    </row>
    <row r="332" spans="2:38" x14ac:dyDescent="0.25">
      <c r="B332" s="212" t="s">
        <v>416</v>
      </c>
      <c r="C332" s="213" t="s">
        <v>287</v>
      </c>
      <c r="D3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4">
        <f t="shared" si="597"/>
        <v>0</v>
      </c>
      <c r="G332" s="214"/>
      <c r="H332" s="214">
        <f t="shared" si="598"/>
        <v>0</v>
      </c>
      <c r="I332" s="214"/>
      <c r="J332" s="214">
        <f t="shared" si="599"/>
        <v>0</v>
      </c>
      <c r="K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4">
        <f t="shared" si="601"/>
        <v>0</v>
      </c>
      <c r="Z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4">
        <f t="shared" si="602"/>
        <v>0</v>
      </c>
      <c r="AD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4">
        <f t="shared" si="603"/>
        <v>0</v>
      </c>
      <c r="AH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4">
        <f t="shared" si="604"/>
        <v>0</v>
      </c>
      <c r="AL332" s="214">
        <f t="shared" si="605"/>
        <v>0</v>
      </c>
    </row>
    <row r="333" spans="2:38" x14ac:dyDescent="0.25">
      <c r="B333" s="212" t="s">
        <v>1106</v>
      </c>
      <c r="C333" s="213" t="s">
        <v>1107</v>
      </c>
      <c r="D3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4">
        <f t="shared" ref="F333" si="719">D333+E333</f>
        <v>0</v>
      </c>
      <c r="G333" s="214"/>
      <c r="H333" s="214">
        <f t="shared" ref="H333" si="720">F333-G333</f>
        <v>0</v>
      </c>
      <c r="I333" s="214"/>
      <c r="J333" s="214">
        <f t="shared" ref="J333" si="721">F333-I333</f>
        <v>0</v>
      </c>
      <c r="K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4">
        <f t="shared" ref="Y333" si="722">V333+W333+X333</f>
        <v>0</v>
      </c>
      <c r="Z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4">
        <f t="shared" ref="AC333" si="723">Z333+AA333+AB333</f>
        <v>0</v>
      </c>
      <c r="AD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4">
        <f t="shared" ref="AG333" si="724">AD333+AE333+AF333</f>
        <v>0</v>
      </c>
      <c r="AH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4">
        <f t="shared" ref="AK333" si="725">AH333+AI333+AJ333</f>
        <v>0</v>
      </c>
      <c r="AL333" s="214">
        <f t="shared" ref="AL333" si="726">Y333+AC333+AG333+AK333</f>
        <v>0</v>
      </c>
    </row>
    <row r="334" spans="2:38" x14ac:dyDescent="0.25">
      <c r="B334" s="212" t="s">
        <v>1108</v>
      </c>
      <c r="C334" s="213" t="s">
        <v>1109</v>
      </c>
      <c r="D3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4">
        <f t="shared" ref="F334" si="727">D334+E334</f>
        <v>0</v>
      </c>
      <c r="G334" s="214"/>
      <c r="H334" s="214">
        <f t="shared" ref="H334" si="728">F334-G334</f>
        <v>0</v>
      </c>
      <c r="I334" s="214"/>
      <c r="J334" s="214">
        <f t="shared" ref="J334" si="729">F334-I334</f>
        <v>0</v>
      </c>
      <c r="K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4">
        <f t="shared" ref="Y334" si="730">V334+W334+X334</f>
        <v>0</v>
      </c>
      <c r="Z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4">
        <f t="shared" ref="AC334" si="731">Z334+AA334+AB334</f>
        <v>0</v>
      </c>
      <c r="AD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4">
        <f t="shared" ref="AG334" si="732">AD334+AE334+AF334</f>
        <v>0</v>
      </c>
      <c r="AH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4">
        <f t="shared" ref="AK334" si="733">AH334+AI334+AJ334</f>
        <v>0</v>
      </c>
      <c r="AL334" s="214">
        <f t="shared" ref="AL334" si="734">Y334+AC334+AG334+AK334</f>
        <v>0</v>
      </c>
    </row>
    <row r="335" spans="2:38" x14ac:dyDescent="0.25">
      <c r="B335" s="212" t="s">
        <v>1110</v>
      </c>
      <c r="C335" s="213" t="s">
        <v>1111</v>
      </c>
      <c r="D3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4">
        <f t="shared" si="597"/>
        <v>0</v>
      </c>
      <c r="G335" s="214"/>
      <c r="H335" s="214">
        <f t="shared" si="598"/>
        <v>0</v>
      </c>
      <c r="I335" s="214"/>
      <c r="J335" s="214">
        <f t="shared" si="599"/>
        <v>0</v>
      </c>
      <c r="K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4">
        <f t="shared" si="601"/>
        <v>0</v>
      </c>
      <c r="Z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4">
        <f t="shared" si="602"/>
        <v>0</v>
      </c>
      <c r="AD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4">
        <f t="shared" si="603"/>
        <v>0</v>
      </c>
      <c r="AH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4">
        <f t="shared" si="604"/>
        <v>0</v>
      </c>
      <c r="AL335" s="214">
        <f t="shared" si="605"/>
        <v>0</v>
      </c>
    </row>
    <row r="336" spans="2:38" x14ac:dyDescent="0.25">
      <c r="B336" s="209" t="s">
        <v>417</v>
      </c>
      <c r="C336" s="210" t="s">
        <v>288</v>
      </c>
      <c r="D336" s="211">
        <f>D337+D340+D378+D384</f>
        <v>0</v>
      </c>
      <c r="E336" s="211">
        <f>E337+E340+E378+E384</f>
        <v>1436000</v>
      </c>
      <c r="F336" s="211">
        <f t="shared" si="597"/>
        <v>1436000</v>
      </c>
      <c r="G336" s="211">
        <f>G337+G340+G378+G384</f>
        <v>0</v>
      </c>
      <c r="H336" s="211">
        <f t="shared" si="598"/>
        <v>1436000</v>
      </c>
      <c r="I336" s="211">
        <f>I337+I340+I378+I384</f>
        <v>0</v>
      </c>
      <c r="J336" s="211">
        <f t="shared" si="599"/>
        <v>1436000</v>
      </c>
      <c r="K336" s="211">
        <f t="shared" ref="K336:X336" si="735">K337+K340+K378+K384</f>
        <v>0</v>
      </c>
      <c r="L336" s="211">
        <f t="shared" si="735"/>
        <v>0</v>
      </c>
      <c r="M336" s="211">
        <f t="shared" si="735"/>
        <v>0</v>
      </c>
      <c r="N336" s="211">
        <f t="shared" si="735"/>
        <v>276000</v>
      </c>
      <c r="O336" s="211">
        <f t="shared" si="735"/>
        <v>0</v>
      </c>
      <c r="P336" s="211">
        <f t="shared" si="735"/>
        <v>1160000</v>
      </c>
      <c r="Q336" s="211">
        <f t="shared" si="735"/>
        <v>0</v>
      </c>
      <c r="R336" s="211">
        <f t="shared" si="735"/>
        <v>0</v>
      </c>
      <c r="S336" s="211">
        <f t="shared" si="735"/>
        <v>0</v>
      </c>
      <c r="T336" s="211">
        <f t="shared" si="735"/>
        <v>0</v>
      </c>
      <c r="U336" s="211">
        <f t="shared" si="735"/>
        <v>0</v>
      </c>
      <c r="V336" s="211">
        <f t="shared" si="735"/>
        <v>190000</v>
      </c>
      <c r="W336" s="211">
        <f t="shared" si="735"/>
        <v>1160000</v>
      </c>
      <c r="X336" s="211">
        <f t="shared" si="735"/>
        <v>86000</v>
      </c>
      <c r="Y336" s="211">
        <f t="shared" si="601"/>
        <v>1436000</v>
      </c>
      <c r="Z336" s="211">
        <f>Z337+Z340+Z378+Z384</f>
        <v>0</v>
      </c>
      <c r="AA336" s="211">
        <f>AA337+AA340+AA378+AA384</f>
        <v>0</v>
      </c>
      <c r="AB336" s="211">
        <f>AB337+AB340+AB378+AB384</f>
        <v>0</v>
      </c>
      <c r="AC336" s="211">
        <f t="shared" si="602"/>
        <v>0</v>
      </c>
      <c r="AD336" s="211">
        <f>AD337+AD340+AD378+AD384</f>
        <v>0</v>
      </c>
      <c r="AE336" s="211">
        <f>AE337+AE340+AE378+AE384</f>
        <v>0</v>
      </c>
      <c r="AF336" s="211">
        <f>AF337+AF340+AF378+AF384</f>
        <v>0</v>
      </c>
      <c r="AG336" s="211">
        <f t="shared" si="603"/>
        <v>0</v>
      </c>
      <c r="AH336" s="211">
        <f>AH337+AH340+AH378+AH384</f>
        <v>0</v>
      </c>
      <c r="AI336" s="211">
        <f>AI337+AI340+AI378+AI384</f>
        <v>0</v>
      </c>
      <c r="AJ336" s="211">
        <f>AJ337+AJ340+AJ378+AJ384</f>
        <v>0</v>
      </c>
      <c r="AK336" s="211">
        <f t="shared" si="604"/>
        <v>0</v>
      </c>
      <c r="AL336" s="211">
        <f t="shared" si="605"/>
        <v>1436000</v>
      </c>
    </row>
    <row r="337" spans="2:38" x14ac:dyDescent="0.25">
      <c r="B337" s="221" t="s">
        <v>418</v>
      </c>
      <c r="C337" s="222" t="s">
        <v>289</v>
      </c>
      <c r="D337" s="223">
        <f>SUM(D338:D339)</f>
        <v>0</v>
      </c>
      <c r="E337" s="223">
        <f>SUM(E338:E339)</f>
        <v>1160000</v>
      </c>
      <c r="F337" s="223">
        <f t="shared" si="597"/>
        <v>1160000</v>
      </c>
      <c r="G337" s="223">
        <f t="shared" ref="G337:I337" si="736">SUM(G338:G339)</f>
        <v>0</v>
      </c>
      <c r="H337" s="223">
        <f t="shared" si="598"/>
        <v>1160000</v>
      </c>
      <c r="I337" s="223">
        <f t="shared" si="736"/>
        <v>0</v>
      </c>
      <c r="J337" s="223">
        <f t="shared" si="599"/>
        <v>1160000</v>
      </c>
      <c r="K337" s="223">
        <f t="shared" ref="K337:AJ337" si="737">SUM(K338:K339)</f>
        <v>0</v>
      </c>
      <c r="L337" s="223">
        <f t="shared" si="737"/>
        <v>0</v>
      </c>
      <c r="M337" s="223">
        <f t="shared" si="737"/>
        <v>0</v>
      </c>
      <c r="N337" s="223">
        <f t="shared" si="737"/>
        <v>0</v>
      </c>
      <c r="O337" s="223">
        <f t="shared" si="737"/>
        <v>0</v>
      </c>
      <c r="P337" s="223">
        <f t="shared" si="737"/>
        <v>1160000</v>
      </c>
      <c r="Q337" s="223">
        <f t="shared" si="737"/>
        <v>0</v>
      </c>
      <c r="R337" s="223">
        <f t="shared" si="737"/>
        <v>0</v>
      </c>
      <c r="S337" s="223">
        <f t="shared" si="737"/>
        <v>0</v>
      </c>
      <c r="T337" s="223">
        <f t="shared" si="737"/>
        <v>0</v>
      </c>
      <c r="U337" s="223">
        <f t="shared" si="737"/>
        <v>0</v>
      </c>
      <c r="V337" s="223">
        <f t="shared" si="737"/>
        <v>0</v>
      </c>
      <c r="W337" s="223">
        <f t="shared" si="737"/>
        <v>1160000</v>
      </c>
      <c r="X337" s="223">
        <f t="shared" si="737"/>
        <v>0</v>
      </c>
      <c r="Y337" s="223">
        <f t="shared" si="601"/>
        <v>1160000</v>
      </c>
      <c r="Z337" s="223">
        <f t="shared" si="737"/>
        <v>0</v>
      </c>
      <c r="AA337" s="223">
        <f t="shared" si="737"/>
        <v>0</v>
      </c>
      <c r="AB337" s="223">
        <f t="shared" si="737"/>
        <v>0</v>
      </c>
      <c r="AC337" s="223">
        <f t="shared" si="602"/>
        <v>0</v>
      </c>
      <c r="AD337" s="223">
        <f t="shared" si="737"/>
        <v>0</v>
      </c>
      <c r="AE337" s="223">
        <f t="shared" si="737"/>
        <v>0</v>
      </c>
      <c r="AF337" s="223">
        <f t="shared" si="737"/>
        <v>0</v>
      </c>
      <c r="AG337" s="223">
        <f t="shared" si="603"/>
        <v>0</v>
      </c>
      <c r="AH337" s="223">
        <f t="shared" si="737"/>
        <v>0</v>
      </c>
      <c r="AI337" s="223">
        <f t="shared" si="737"/>
        <v>0</v>
      </c>
      <c r="AJ337" s="223">
        <f t="shared" si="737"/>
        <v>0</v>
      </c>
      <c r="AK337" s="223">
        <f t="shared" si="604"/>
        <v>0</v>
      </c>
      <c r="AL337" s="223">
        <f t="shared" si="605"/>
        <v>1160000</v>
      </c>
    </row>
    <row r="338" spans="2:38" x14ac:dyDescent="0.25">
      <c r="B338" s="212" t="s">
        <v>419</v>
      </c>
      <c r="C338" s="213" t="s">
        <v>290</v>
      </c>
      <c r="D3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4">
        <f t="shared" si="597"/>
        <v>0</v>
      </c>
      <c r="G338" s="214"/>
      <c r="H338" s="214">
        <f t="shared" si="598"/>
        <v>0</v>
      </c>
      <c r="I338" s="214"/>
      <c r="J338" s="214">
        <f t="shared" si="599"/>
        <v>0</v>
      </c>
      <c r="K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4">
        <f t="shared" si="601"/>
        <v>0</v>
      </c>
      <c r="Z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4">
        <f t="shared" si="602"/>
        <v>0</v>
      </c>
      <c r="AD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4">
        <f t="shared" si="603"/>
        <v>0</v>
      </c>
      <c r="AH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4">
        <f t="shared" si="604"/>
        <v>0</v>
      </c>
      <c r="AL338" s="214">
        <f t="shared" si="605"/>
        <v>0</v>
      </c>
    </row>
    <row r="339" spans="2:38" x14ac:dyDescent="0.25">
      <c r="B339" s="212" t="s">
        <v>420</v>
      </c>
      <c r="C339" s="213" t="s">
        <v>291</v>
      </c>
      <c r="D3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1160000</v>
      </c>
      <c r="F339" s="214">
        <f t="shared" si="597"/>
        <v>1160000</v>
      </c>
      <c r="G339" s="214"/>
      <c r="H339" s="214">
        <f t="shared" si="598"/>
        <v>1160000</v>
      </c>
      <c r="I339" s="214"/>
      <c r="J339" s="214">
        <f t="shared" si="599"/>
        <v>1160000</v>
      </c>
      <c r="K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1160000</v>
      </c>
      <c r="Q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1160000</v>
      </c>
      <c r="X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4">
        <f t="shared" si="601"/>
        <v>1160000</v>
      </c>
      <c r="Z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4">
        <f t="shared" si="602"/>
        <v>0</v>
      </c>
      <c r="AD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4">
        <f t="shared" si="603"/>
        <v>0</v>
      </c>
      <c r="AH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4">
        <f t="shared" si="604"/>
        <v>0</v>
      </c>
      <c r="AL339" s="214">
        <f t="shared" si="605"/>
        <v>1160000</v>
      </c>
    </row>
    <row r="340" spans="2:38" x14ac:dyDescent="0.25">
      <c r="B340" s="221" t="s">
        <v>421</v>
      </c>
      <c r="C340" s="222" t="s">
        <v>292</v>
      </c>
      <c r="D340" s="223">
        <f>SUM(D341:D377)</f>
        <v>0</v>
      </c>
      <c r="E340" s="223">
        <f>SUM(E341:E377)</f>
        <v>276000</v>
      </c>
      <c r="F340" s="223">
        <f t="shared" si="597"/>
        <v>276000</v>
      </c>
      <c r="G340" s="223">
        <f>SUM(G341:G377)</f>
        <v>0</v>
      </c>
      <c r="H340" s="223">
        <f t="shared" si="598"/>
        <v>276000</v>
      </c>
      <c r="I340" s="223">
        <f>SUM(I341:I377)</f>
        <v>0</v>
      </c>
      <c r="J340" s="223">
        <f t="shared" si="599"/>
        <v>276000</v>
      </c>
      <c r="K340" s="223">
        <f t="shared" ref="K340:X340" si="738">SUM(K341:K377)</f>
        <v>0</v>
      </c>
      <c r="L340" s="223">
        <f t="shared" si="738"/>
        <v>0</v>
      </c>
      <c r="M340" s="223">
        <f t="shared" si="738"/>
        <v>0</v>
      </c>
      <c r="N340" s="223">
        <f t="shared" si="738"/>
        <v>276000</v>
      </c>
      <c r="O340" s="223">
        <f t="shared" si="738"/>
        <v>0</v>
      </c>
      <c r="P340" s="223">
        <f t="shared" si="738"/>
        <v>0</v>
      </c>
      <c r="Q340" s="223">
        <f t="shared" si="738"/>
        <v>0</v>
      </c>
      <c r="R340" s="223">
        <f t="shared" si="738"/>
        <v>0</v>
      </c>
      <c r="S340" s="223">
        <f t="shared" si="738"/>
        <v>0</v>
      </c>
      <c r="T340" s="223">
        <f t="shared" si="738"/>
        <v>0</v>
      </c>
      <c r="U340" s="223">
        <f t="shared" si="738"/>
        <v>0</v>
      </c>
      <c r="V340" s="223">
        <f t="shared" si="738"/>
        <v>190000</v>
      </c>
      <c r="W340" s="223">
        <f t="shared" si="738"/>
        <v>0</v>
      </c>
      <c r="X340" s="223">
        <f t="shared" si="738"/>
        <v>86000</v>
      </c>
      <c r="Y340" s="223">
        <f t="shared" si="601"/>
        <v>276000</v>
      </c>
      <c r="Z340" s="223">
        <f>SUM(Z341:Z377)</f>
        <v>0</v>
      </c>
      <c r="AA340" s="223">
        <f>SUM(AA341:AA377)</f>
        <v>0</v>
      </c>
      <c r="AB340" s="223">
        <f>SUM(AB341:AB377)</f>
        <v>0</v>
      </c>
      <c r="AC340" s="223">
        <f t="shared" si="602"/>
        <v>0</v>
      </c>
      <c r="AD340" s="223">
        <f>SUM(AD341:AD377)</f>
        <v>0</v>
      </c>
      <c r="AE340" s="223">
        <f>SUM(AE341:AE377)</f>
        <v>0</v>
      </c>
      <c r="AF340" s="223">
        <f>SUM(AF341:AF377)</f>
        <v>0</v>
      </c>
      <c r="AG340" s="223">
        <f t="shared" si="603"/>
        <v>0</v>
      </c>
      <c r="AH340" s="223">
        <f>SUM(AH341:AH377)</f>
        <v>0</v>
      </c>
      <c r="AI340" s="223">
        <f>SUM(AI341:AI377)</f>
        <v>0</v>
      </c>
      <c r="AJ340" s="223">
        <f>SUM(AJ341:AJ377)</f>
        <v>0</v>
      </c>
      <c r="AK340" s="223">
        <f t="shared" si="604"/>
        <v>0</v>
      </c>
      <c r="AL340" s="223">
        <f t="shared" si="605"/>
        <v>276000</v>
      </c>
    </row>
    <row r="341" spans="2:38" x14ac:dyDescent="0.25">
      <c r="B341" s="212" t="s">
        <v>422</v>
      </c>
      <c r="C341" s="213" t="s">
        <v>293</v>
      </c>
      <c r="D3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4">
        <f t="shared" si="597"/>
        <v>0</v>
      </c>
      <c r="G341" s="214"/>
      <c r="H341" s="214">
        <f t="shared" si="598"/>
        <v>0</v>
      </c>
      <c r="I341" s="214"/>
      <c r="J341" s="214">
        <f t="shared" si="599"/>
        <v>0</v>
      </c>
      <c r="K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4">
        <f t="shared" si="601"/>
        <v>0</v>
      </c>
      <c r="Z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4">
        <f t="shared" si="602"/>
        <v>0</v>
      </c>
      <c r="AD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4">
        <f t="shared" si="603"/>
        <v>0</v>
      </c>
      <c r="AH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4">
        <f t="shared" si="604"/>
        <v>0</v>
      </c>
      <c r="AL341" s="214">
        <f t="shared" si="605"/>
        <v>0</v>
      </c>
    </row>
    <row r="342" spans="2:38" x14ac:dyDescent="0.25">
      <c r="B342" s="212" t="s">
        <v>1250</v>
      </c>
      <c r="C342" s="213" t="s">
        <v>1251</v>
      </c>
      <c r="D3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v>
      </c>
      <c r="F342" s="214">
        <f t="shared" si="597"/>
        <v>100000</v>
      </c>
      <c r="G342" s="214"/>
      <c r="H342" s="214">
        <f t="shared" si="598"/>
        <v>100000</v>
      </c>
      <c r="I342" s="214"/>
      <c r="J342" s="214">
        <f t="shared" si="599"/>
        <v>100000</v>
      </c>
      <c r="K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O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100000</v>
      </c>
      <c r="W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14">
        <f t="shared" si="601"/>
        <v>100000</v>
      </c>
      <c r="Z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4">
        <f t="shared" si="602"/>
        <v>0</v>
      </c>
      <c r="AD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4">
        <f t="shared" si="603"/>
        <v>0</v>
      </c>
      <c r="AH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14">
        <f t="shared" si="604"/>
        <v>0</v>
      </c>
      <c r="AL342" s="214">
        <f t="shared" si="605"/>
        <v>100000</v>
      </c>
    </row>
    <row r="343" spans="2:38" x14ac:dyDescent="0.25">
      <c r="B343" s="212" t="s">
        <v>1252</v>
      </c>
      <c r="C343" s="213" t="s">
        <v>1251</v>
      </c>
      <c r="D3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14">
        <f t="shared" si="597"/>
        <v>0</v>
      </c>
      <c r="G343" s="214"/>
      <c r="H343" s="214">
        <f t="shared" si="598"/>
        <v>0</v>
      </c>
      <c r="I343" s="214"/>
      <c r="J343" s="214">
        <f t="shared" si="599"/>
        <v>0</v>
      </c>
      <c r="K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14">
        <f t="shared" si="601"/>
        <v>0</v>
      </c>
      <c r="Z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4">
        <f t="shared" si="602"/>
        <v>0</v>
      </c>
      <c r="AD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4">
        <f t="shared" si="603"/>
        <v>0</v>
      </c>
      <c r="AH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4">
        <f t="shared" si="604"/>
        <v>0</v>
      </c>
      <c r="AL343" s="214">
        <f t="shared" si="605"/>
        <v>0</v>
      </c>
    </row>
    <row r="344" spans="2:38" x14ac:dyDescent="0.25">
      <c r="B344" s="212" t="s">
        <v>1253</v>
      </c>
      <c r="C344" s="213" t="s">
        <v>1254</v>
      </c>
      <c r="D3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214">
        <f t="shared" si="597"/>
        <v>0</v>
      </c>
      <c r="G344" s="214"/>
      <c r="H344" s="214">
        <f t="shared" si="598"/>
        <v>0</v>
      </c>
      <c r="I344" s="214"/>
      <c r="J344" s="214">
        <f t="shared" si="599"/>
        <v>0</v>
      </c>
      <c r="K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14">
        <f t="shared" si="601"/>
        <v>0</v>
      </c>
      <c r="Z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4">
        <f t="shared" si="602"/>
        <v>0</v>
      </c>
      <c r="AD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4">
        <f t="shared" si="603"/>
        <v>0</v>
      </c>
      <c r="AH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4">
        <f t="shared" si="604"/>
        <v>0</v>
      </c>
      <c r="AL344" s="214">
        <f t="shared" si="605"/>
        <v>0</v>
      </c>
    </row>
    <row r="345" spans="2:38" x14ac:dyDescent="0.25">
      <c r="B345" s="212" t="s">
        <v>1255</v>
      </c>
      <c r="C345" s="213" t="s">
        <v>1254</v>
      </c>
      <c r="D3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4">
        <f t="shared" si="597"/>
        <v>0</v>
      </c>
      <c r="G345" s="214"/>
      <c r="H345" s="214">
        <f t="shared" si="598"/>
        <v>0</v>
      </c>
      <c r="I345" s="214"/>
      <c r="J345" s="214">
        <f t="shared" si="599"/>
        <v>0</v>
      </c>
      <c r="K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4">
        <f t="shared" si="601"/>
        <v>0</v>
      </c>
      <c r="Z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4">
        <f t="shared" si="602"/>
        <v>0</v>
      </c>
      <c r="AD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4">
        <f t="shared" si="603"/>
        <v>0</v>
      </c>
      <c r="AH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4">
        <f t="shared" si="604"/>
        <v>0</v>
      </c>
      <c r="AL345" s="214">
        <f t="shared" si="605"/>
        <v>0</v>
      </c>
    </row>
    <row r="346" spans="2:38" x14ac:dyDescent="0.25">
      <c r="B346" s="212" t="s">
        <v>1256</v>
      </c>
      <c r="C346" s="213" t="s">
        <v>1257</v>
      </c>
      <c r="D3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4">
        <f t="shared" si="597"/>
        <v>0</v>
      </c>
      <c r="G346" s="214"/>
      <c r="H346" s="214">
        <f t="shared" si="598"/>
        <v>0</v>
      </c>
      <c r="I346" s="214"/>
      <c r="J346" s="214">
        <f t="shared" si="599"/>
        <v>0</v>
      </c>
      <c r="K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4">
        <f t="shared" si="601"/>
        <v>0</v>
      </c>
      <c r="Z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4">
        <f t="shared" si="602"/>
        <v>0</v>
      </c>
      <c r="AD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4">
        <f t="shared" si="603"/>
        <v>0</v>
      </c>
      <c r="AH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4">
        <f t="shared" si="604"/>
        <v>0</v>
      </c>
      <c r="AL346" s="214">
        <f t="shared" si="605"/>
        <v>0</v>
      </c>
    </row>
    <row r="347" spans="2:38" x14ac:dyDescent="0.25">
      <c r="B347" s="212" t="s">
        <v>1258</v>
      </c>
      <c r="C347" s="213" t="s">
        <v>1259</v>
      </c>
      <c r="D3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4">
        <f t="shared" si="597"/>
        <v>0</v>
      </c>
      <c r="G347" s="214"/>
      <c r="H347" s="214">
        <f t="shared" si="598"/>
        <v>0</v>
      </c>
      <c r="I347" s="214"/>
      <c r="J347" s="214">
        <f t="shared" si="599"/>
        <v>0</v>
      </c>
      <c r="K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4">
        <f t="shared" si="601"/>
        <v>0</v>
      </c>
      <c r="Z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4">
        <f t="shared" si="602"/>
        <v>0</v>
      </c>
      <c r="AD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4">
        <f t="shared" si="603"/>
        <v>0</v>
      </c>
      <c r="AH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4">
        <f t="shared" si="604"/>
        <v>0</v>
      </c>
      <c r="AL347" s="214">
        <f t="shared" si="605"/>
        <v>0</v>
      </c>
    </row>
    <row r="348" spans="2:38" x14ac:dyDescent="0.25">
      <c r="B348" s="212" t="s">
        <v>1260</v>
      </c>
      <c r="C348" s="213" t="s">
        <v>1261</v>
      </c>
      <c r="D3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4">
        <f t="shared" si="597"/>
        <v>0</v>
      </c>
      <c r="G348" s="214"/>
      <c r="H348" s="214">
        <f t="shared" si="598"/>
        <v>0</v>
      </c>
      <c r="I348" s="214"/>
      <c r="J348" s="214">
        <f t="shared" si="599"/>
        <v>0</v>
      </c>
      <c r="K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4">
        <f t="shared" si="601"/>
        <v>0</v>
      </c>
      <c r="Z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4">
        <f t="shared" si="602"/>
        <v>0</v>
      </c>
      <c r="AD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4">
        <f t="shared" si="603"/>
        <v>0</v>
      </c>
      <c r="AH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4">
        <f t="shared" si="604"/>
        <v>0</v>
      </c>
      <c r="AL348" s="214">
        <f t="shared" si="605"/>
        <v>0</v>
      </c>
    </row>
    <row r="349" spans="2:38" x14ac:dyDescent="0.25">
      <c r="B349" s="212" t="s">
        <v>1262</v>
      </c>
      <c r="C349" s="213" t="s">
        <v>1263</v>
      </c>
      <c r="D3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4">
        <f t="shared" si="597"/>
        <v>0</v>
      </c>
      <c r="G349" s="214"/>
      <c r="H349" s="214">
        <f t="shared" si="598"/>
        <v>0</v>
      </c>
      <c r="I349" s="214"/>
      <c r="J349" s="214">
        <f t="shared" si="599"/>
        <v>0</v>
      </c>
      <c r="K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4">
        <f t="shared" si="601"/>
        <v>0</v>
      </c>
      <c r="Z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4">
        <f t="shared" si="602"/>
        <v>0</v>
      </c>
      <c r="AD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4">
        <f t="shared" si="603"/>
        <v>0</v>
      </c>
      <c r="AH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4">
        <f t="shared" si="604"/>
        <v>0</v>
      </c>
      <c r="AL349" s="214">
        <f t="shared" si="605"/>
        <v>0</v>
      </c>
    </row>
    <row r="350" spans="2:38" x14ac:dyDescent="0.25">
      <c r="B350" s="212" t="s">
        <v>1264</v>
      </c>
      <c r="C350" s="213" t="s">
        <v>1265</v>
      </c>
      <c r="D3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4">
        <f t="shared" si="597"/>
        <v>0</v>
      </c>
      <c r="G350" s="214"/>
      <c r="H350" s="214">
        <f t="shared" si="598"/>
        <v>0</v>
      </c>
      <c r="I350" s="214"/>
      <c r="J350" s="214">
        <f t="shared" si="599"/>
        <v>0</v>
      </c>
      <c r="K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4">
        <f t="shared" si="601"/>
        <v>0</v>
      </c>
      <c r="Z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4">
        <f t="shared" si="602"/>
        <v>0</v>
      </c>
      <c r="AD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4">
        <f t="shared" si="603"/>
        <v>0</v>
      </c>
      <c r="AH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4">
        <f t="shared" si="604"/>
        <v>0</v>
      </c>
      <c r="AL350" s="214">
        <f t="shared" si="605"/>
        <v>0</v>
      </c>
    </row>
    <row r="351" spans="2:38" x14ac:dyDescent="0.25">
      <c r="B351" s="212" t="s">
        <v>423</v>
      </c>
      <c r="C351" s="213" t="s">
        <v>1266</v>
      </c>
      <c r="D3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4">
        <f t="shared" si="597"/>
        <v>0</v>
      </c>
      <c r="G351" s="214"/>
      <c r="H351" s="214">
        <f t="shared" si="598"/>
        <v>0</v>
      </c>
      <c r="I351" s="214"/>
      <c r="J351" s="214">
        <f t="shared" si="599"/>
        <v>0</v>
      </c>
      <c r="K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4">
        <f t="shared" si="601"/>
        <v>0</v>
      </c>
      <c r="Z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4">
        <f t="shared" si="602"/>
        <v>0</v>
      </c>
      <c r="AD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4">
        <f t="shared" si="603"/>
        <v>0</v>
      </c>
      <c r="AH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4">
        <f t="shared" si="604"/>
        <v>0</v>
      </c>
      <c r="AL351" s="214">
        <f t="shared" si="605"/>
        <v>0</v>
      </c>
    </row>
    <row r="352" spans="2:38" x14ac:dyDescent="0.25">
      <c r="B352" s="212" t="s">
        <v>1267</v>
      </c>
      <c r="C352" s="213" t="s">
        <v>1266</v>
      </c>
      <c r="D3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4">
        <f t="shared" si="597"/>
        <v>0</v>
      </c>
      <c r="G352" s="214"/>
      <c r="H352" s="214">
        <f t="shared" si="598"/>
        <v>0</v>
      </c>
      <c r="I352" s="214"/>
      <c r="J352" s="214">
        <f t="shared" si="599"/>
        <v>0</v>
      </c>
      <c r="K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4">
        <f t="shared" si="601"/>
        <v>0</v>
      </c>
      <c r="Z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4">
        <f t="shared" si="602"/>
        <v>0</v>
      </c>
      <c r="AD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4">
        <f t="shared" si="603"/>
        <v>0</v>
      </c>
      <c r="AH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4">
        <f t="shared" si="604"/>
        <v>0</v>
      </c>
      <c r="AL352" s="214">
        <f t="shared" si="605"/>
        <v>0</v>
      </c>
    </row>
    <row r="353" spans="2:38" x14ac:dyDescent="0.25">
      <c r="B353" s="212" t="s">
        <v>1268</v>
      </c>
      <c r="C353" s="213" t="s">
        <v>1269</v>
      </c>
      <c r="D3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4">
        <f t="shared" si="597"/>
        <v>0</v>
      </c>
      <c r="G353" s="214"/>
      <c r="H353" s="214">
        <f t="shared" si="598"/>
        <v>0</v>
      </c>
      <c r="I353" s="214"/>
      <c r="J353" s="214">
        <f t="shared" si="599"/>
        <v>0</v>
      </c>
      <c r="K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4">
        <f t="shared" si="601"/>
        <v>0</v>
      </c>
      <c r="Z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4">
        <f t="shared" si="602"/>
        <v>0</v>
      </c>
      <c r="AD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4">
        <f t="shared" si="603"/>
        <v>0</v>
      </c>
      <c r="AH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4">
        <f t="shared" si="604"/>
        <v>0</v>
      </c>
      <c r="AL353" s="214">
        <f t="shared" si="605"/>
        <v>0</v>
      </c>
    </row>
    <row r="354" spans="2:38" x14ac:dyDescent="0.25">
      <c r="B354" s="212" t="s">
        <v>1270</v>
      </c>
      <c r="C354" s="213" t="s">
        <v>1271</v>
      </c>
      <c r="D3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4">
        <f t="shared" si="597"/>
        <v>0</v>
      </c>
      <c r="G354" s="214"/>
      <c r="H354" s="214">
        <f t="shared" si="598"/>
        <v>0</v>
      </c>
      <c r="I354" s="214"/>
      <c r="J354" s="214">
        <f t="shared" si="599"/>
        <v>0</v>
      </c>
      <c r="K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4">
        <f t="shared" si="601"/>
        <v>0</v>
      </c>
      <c r="Z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4">
        <f t="shared" si="602"/>
        <v>0</v>
      </c>
      <c r="AD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4">
        <f t="shared" si="603"/>
        <v>0</v>
      </c>
      <c r="AH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4">
        <f t="shared" si="604"/>
        <v>0</v>
      </c>
      <c r="AL354" s="214">
        <f t="shared" si="605"/>
        <v>0</v>
      </c>
    </row>
    <row r="355" spans="2:38" x14ac:dyDescent="0.25">
      <c r="B355" s="212" t="s">
        <v>424</v>
      </c>
      <c r="C355" s="213" t="s">
        <v>1272</v>
      </c>
      <c r="D3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28000</v>
      </c>
      <c r="F355" s="214">
        <f t="shared" si="597"/>
        <v>28000</v>
      </c>
      <c r="G355" s="214"/>
      <c r="H355" s="214">
        <f t="shared" si="598"/>
        <v>28000</v>
      </c>
      <c r="I355" s="214"/>
      <c r="J355" s="214">
        <f t="shared" si="599"/>
        <v>28000</v>
      </c>
      <c r="K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28000</v>
      </c>
      <c r="O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28000</v>
      </c>
      <c r="Y355" s="214">
        <f t="shared" si="601"/>
        <v>28000</v>
      </c>
      <c r="Z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4">
        <f t="shared" si="602"/>
        <v>0</v>
      </c>
      <c r="AD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4">
        <f t="shared" si="603"/>
        <v>0</v>
      </c>
      <c r="AH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4">
        <f t="shared" si="604"/>
        <v>0</v>
      </c>
      <c r="AL355" s="214">
        <f t="shared" si="605"/>
        <v>28000</v>
      </c>
    </row>
    <row r="356" spans="2:38" x14ac:dyDescent="0.25">
      <c r="B356" s="212" t="s">
        <v>1273</v>
      </c>
      <c r="C356" s="213" t="s">
        <v>1272</v>
      </c>
      <c r="D3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4">
        <f t="shared" si="597"/>
        <v>0</v>
      </c>
      <c r="G356" s="214"/>
      <c r="H356" s="214">
        <f t="shared" si="598"/>
        <v>0</v>
      </c>
      <c r="I356" s="214"/>
      <c r="J356" s="214">
        <f t="shared" si="599"/>
        <v>0</v>
      </c>
      <c r="K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4">
        <f t="shared" si="601"/>
        <v>0</v>
      </c>
      <c r="Z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4">
        <f t="shared" si="602"/>
        <v>0</v>
      </c>
      <c r="AD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4">
        <f t="shared" si="603"/>
        <v>0</v>
      </c>
      <c r="AH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4">
        <f t="shared" si="604"/>
        <v>0</v>
      </c>
      <c r="AL356" s="214">
        <f t="shared" si="605"/>
        <v>0</v>
      </c>
    </row>
    <row r="357" spans="2:38" x14ac:dyDescent="0.25">
      <c r="B357" s="212" t="s">
        <v>1274</v>
      </c>
      <c r="C357" s="213" t="s">
        <v>1275</v>
      </c>
      <c r="D3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4">
        <f t="shared" si="597"/>
        <v>0</v>
      </c>
      <c r="G357" s="214"/>
      <c r="H357" s="214">
        <f t="shared" si="598"/>
        <v>0</v>
      </c>
      <c r="I357" s="214"/>
      <c r="J357" s="214">
        <f t="shared" si="599"/>
        <v>0</v>
      </c>
      <c r="K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4">
        <f t="shared" si="601"/>
        <v>0</v>
      </c>
      <c r="Z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4">
        <f t="shared" si="602"/>
        <v>0</v>
      </c>
      <c r="AD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4">
        <f t="shared" si="603"/>
        <v>0</v>
      </c>
      <c r="AH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4">
        <f t="shared" si="604"/>
        <v>0</v>
      </c>
      <c r="AL357" s="214">
        <f t="shared" si="605"/>
        <v>0</v>
      </c>
    </row>
    <row r="358" spans="2:38" x14ac:dyDescent="0.25">
      <c r="B358" s="212" t="s">
        <v>1276</v>
      </c>
      <c r="C358" s="213" t="s">
        <v>1277</v>
      </c>
      <c r="D3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4">
        <f t="shared" ref="F358:F373" si="739">D358+E358</f>
        <v>0</v>
      </c>
      <c r="G358" s="214"/>
      <c r="H358" s="214">
        <f t="shared" ref="H358:H373" si="740">F358-G358</f>
        <v>0</v>
      </c>
      <c r="I358" s="214"/>
      <c r="J358" s="214">
        <f t="shared" ref="J358:J373" si="741">F358-I358</f>
        <v>0</v>
      </c>
      <c r="K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4">
        <f t="shared" ref="Y358:Y373" si="742">V358+W358+X358</f>
        <v>0</v>
      </c>
      <c r="Z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4">
        <f t="shared" ref="AC358:AC373" si="743">Z358+AA358+AB358</f>
        <v>0</v>
      </c>
      <c r="AD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4">
        <f t="shared" ref="AG358:AG373" si="744">AD358+AE358+AF358</f>
        <v>0</v>
      </c>
      <c r="AH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4">
        <f t="shared" ref="AK358:AK373" si="745">AH358+AI358+AJ358</f>
        <v>0</v>
      </c>
      <c r="AL358" s="214">
        <f t="shared" ref="AL358:AL373" si="746">Y358+AC358+AG358+AK358</f>
        <v>0</v>
      </c>
    </row>
    <row r="359" spans="2:38" x14ac:dyDescent="0.25">
      <c r="B359" s="212" t="s">
        <v>1278</v>
      </c>
      <c r="C359" s="213" t="s">
        <v>1279</v>
      </c>
      <c r="D3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4">
        <f t="shared" si="739"/>
        <v>0</v>
      </c>
      <c r="G359" s="214"/>
      <c r="H359" s="214">
        <f t="shared" si="740"/>
        <v>0</v>
      </c>
      <c r="I359" s="214"/>
      <c r="J359" s="214">
        <f t="shared" si="741"/>
        <v>0</v>
      </c>
      <c r="K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4">
        <f t="shared" si="742"/>
        <v>0</v>
      </c>
      <c r="Z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4">
        <f t="shared" si="743"/>
        <v>0</v>
      </c>
      <c r="AD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4">
        <f t="shared" si="744"/>
        <v>0</v>
      </c>
      <c r="AH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4">
        <f t="shared" si="745"/>
        <v>0</v>
      </c>
      <c r="AL359" s="214">
        <f t="shared" si="746"/>
        <v>0</v>
      </c>
    </row>
    <row r="360" spans="2:38" x14ac:dyDescent="0.25">
      <c r="B360" s="212" t="s">
        <v>425</v>
      </c>
      <c r="C360" s="213" t="s">
        <v>1280</v>
      </c>
      <c r="D3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148000</v>
      </c>
      <c r="F360" s="214">
        <f t="shared" si="739"/>
        <v>148000</v>
      </c>
      <c r="G360" s="214"/>
      <c r="H360" s="214">
        <f t="shared" si="740"/>
        <v>148000</v>
      </c>
      <c r="I360" s="214"/>
      <c r="J360" s="214">
        <f t="shared" si="741"/>
        <v>148000</v>
      </c>
      <c r="K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148000</v>
      </c>
      <c r="O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90000</v>
      </c>
      <c r="W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58000</v>
      </c>
      <c r="Y360" s="214">
        <f t="shared" si="742"/>
        <v>148000</v>
      </c>
      <c r="Z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4">
        <f t="shared" si="743"/>
        <v>0</v>
      </c>
      <c r="AD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4">
        <f t="shared" si="744"/>
        <v>0</v>
      </c>
      <c r="AH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4">
        <f t="shared" si="745"/>
        <v>0</v>
      </c>
      <c r="AL360" s="214">
        <f t="shared" si="746"/>
        <v>148000</v>
      </c>
    </row>
    <row r="361" spans="2:38" x14ac:dyDescent="0.25">
      <c r="B361" s="212" t="s">
        <v>1281</v>
      </c>
      <c r="C361" s="213" t="s">
        <v>1282</v>
      </c>
      <c r="D3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214">
        <f t="shared" si="739"/>
        <v>0</v>
      </c>
      <c r="G361" s="214"/>
      <c r="H361" s="214">
        <f t="shared" si="740"/>
        <v>0</v>
      </c>
      <c r="I361" s="214"/>
      <c r="J361" s="214">
        <f t="shared" si="741"/>
        <v>0</v>
      </c>
      <c r="K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4">
        <f t="shared" si="742"/>
        <v>0</v>
      </c>
      <c r="Z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14">
        <f t="shared" si="743"/>
        <v>0</v>
      </c>
      <c r="AD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4">
        <f t="shared" si="744"/>
        <v>0</v>
      </c>
      <c r="AH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4">
        <f t="shared" si="745"/>
        <v>0</v>
      </c>
      <c r="AL361" s="214">
        <f t="shared" si="746"/>
        <v>0</v>
      </c>
    </row>
    <row r="362" spans="2:38" x14ac:dyDescent="0.25">
      <c r="B362" s="212" t="s">
        <v>1283</v>
      </c>
      <c r="C362" s="213" t="s">
        <v>1284</v>
      </c>
      <c r="D3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4">
        <f t="shared" si="739"/>
        <v>0</v>
      </c>
      <c r="G362" s="214"/>
      <c r="H362" s="214">
        <f t="shared" si="740"/>
        <v>0</v>
      </c>
      <c r="I362" s="214"/>
      <c r="J362" s="214">
        <f t="shared" si="741"/>
        <v>0</v>
      </c>
      <c r="K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4">
        <f t="shared" si="742"/>
        <v>0</v>
      </c>
      <c r="Z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4">
        <f t="shared" si="743"/>
        <v>0</v>
      </c>
      <c r="AD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4">
        <f t="shared" si="744"/>
        <v>0</v>
      </c>
      <c r="AH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4">
        <f t="shared" si="745"/>
        <v>0</v>
      </c>
      <c r="AL362" s="214">
        <f t="shared" si="746"/>
        <v>0</v>
      </c>
    </row>
    <row r="363" spans="2:38" x14ac:dyDescent="0.25">
      <c r="B363" s="212" t="s">
        <v>1285</v>
      </c>
      <c r="C363" s="213" t="s">
        <v>1286</v>
      </c>
      <c r="D3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4">
        <f t="shared" si="739"/>
        <v>0</v>
      </c>
      <c r="G363" s="214"/>
      <c r="H363" s="214">
        <f t="shared" si="740"/>
        <v>0</v>
      </c>
      <c r="I363" s="214"/>
      <c r="J363" s="214">
        <f t="shared" si="741"/>
        <v>0</v>
      </c>
      <c r="K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4">
        <f t="shared" si="742"/>
        <v>0</v>
      </c>
      <c r="Z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4">
        <f t="shared" si="743"/>
        <v>0</v>
      </c>
      <c r="AD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4">
        <f t="shared" si="744"/>
        <v>0</v>
      </c>
      <c r="AH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4">
        <f t="shared" si="745"/>
        <v>0</v>
      </c>
      <c r="AL363" s="214">
        <f t="shared" si="746"/>
        <v>0</v>
      </c>
    </row>
    <row r="364" spans="2:38" x14ac:dyDescent="0.25">
      <c r="B364" s="212" t="s">
        <v>1287</v>
      </c>
      <c r="C364" s="213" t="s">
        <v>1288</v>
      </c>
      <c r="D3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4">
        <f t="shared" si="739"/>
        <v>0</v>
      </c>
      <c r="G364" s="214"/>
      <c r="H364" s="214">
        <f t="shared" si="740"/>
        <v>0</v>
      </c>
      <c r="I364" s="214"/>
      <c r="J364" s="214">
        <f t="shared" si="741"/>
        <v>0</v>
      </c>
      <c r="K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4">
        <f t="shared" si="742"/>
        <v>0</v>
      </c>
      <c r="Z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4">
        <f t="shared" si="743"/>
        <v>0</v>
      </c>
      <c r="AD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4">
        <f t="shared" si="744"/>
        <v>0</v>
      </c>
      <c r="AH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4">
        <f t="shared" si="745"/>
        <v>0</v>
      </c>
      <c r="AL364" s="214">
        <f t="shared" si="746"/>
        <v>0</v>
      </c>
    </row>
    <row r="365" spans="2:38" x14ac:dyDescent="0.25">
      <c r="B365" s="212" t="s">
        <v>426</v>
      </c>
      <c r="C365" s="213" t="s">
        <v>1289</v>
      </c>
      <c r="D3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4">
        <f t="shared" si="739"/>
        <v>0</v>
      </c>
      <c r="G365" s="214"/>
      <c r="H365" s="214">
        <f t="shared" si="740"/>
        <v>0</v>
      </c>
      <c r="I365" s="214"/>
      <c r="J365" s="214">
        <f t="shared" si="741"/>
        <v>0</v>
      </c>
      <c r="K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4">
        <f t="shared" si="742"/>
        <v>0</v>
      </c>
      <c r="Z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4">
        <f t="shared" si="743"/>
        <v>0</v>
      </c>
      <c r="AD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4">
        <f t="shared" si="744"/>
        <v>0</v>
      </c>
      <c r="AH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4">
        <f t="shared" si="745"/>
        <v>0</v>
      </c>
      <c r="AL365" s="214">
        <f t="shared" si="746"/>
        <v>0</v>
      </c>
    </row>
    <row r="366" spans="2:38" x14ac:dyDescent="0.25">
      <c r="B366" s="212" t="s">
        <v>1290</v>
      </c>
      <c r="C366" s="213" t="s">
        <v>1291</v>
      </c>
      <c r="D3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4">
        <f t="shared" si="739"/>
        <v>0</v>
      </c>
      <c r="G366" s="214"/>
      <c r="H366" s="214">
        <f t="shared" si="740"/>
        <v>0</v>
      </c>
      <c r="I366" s="214"/>
      <c r="J366" s="214">
        <f t="shared" si="741"/>
        <v>0</v>
      </c>
      <c r="K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4">
        <f t="shared" si="742"/>
        <v>0</v>
      </c>
      <c r="Z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4">
        <f t="shared" si="743"/>
        <v>0</v>
      </c>
      <c r="AD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4">
        <f t="shared" si="744"/>
        <v>0</v>
      </c>
      <c r="AH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4">
        <f t="shared" si="745"/>
        <v>0</v>
      </c>
      <c r="AL366" s="214">
        <f t="shared" si="746"/>
        <v>0</v>
      </c>
    </row>
    <row r="367" spans="2:38" x14ac:dyDescent="0.25">
      <c r="B367" s="212" t="s">
        <v>1292</v>
      </c>
      <c r="C367" s="213" t="s">
        <v>1293</v>
      </c>
      <c r="D3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4">
        <f t="shared" si="739"/>
        <v>0</v>
      </c>
      <c r="G367" s="214"/>
      <c r="H367" s="214">
        <f t="shared" si="740"/>
        <v>0</v>
      </c>
      <c r="I367" s="214"/>
      <c r="J367" s="214">
        <f t="shared" si="741"/>
        <v>0</v>
      </c>
      <c r="K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4">
        <f t="shared" si="742"/>
        <v>0</v>
      </c>
      <c r="Z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4">
        <f t="shared" si="743"/>
        <v>0</v>
      </c>
      <c r="AD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4">
        <f t="shared" si="744"/>
        <v>0</v>
      </c>
      <c r="AH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4">
        <f t="shared" si="745"/>
        <v>0</v>
      </c>
      <c r="AL367" s="214">
        <f t="shared" si="746"/>
        <v>0</v>
      </c>
    </row>
    <row r="368" spans="2:38" x14ac:dyDescent="0.25">
      <c r="B368" s="212" t="s">
        <v>1294</v>
      </c>
      <c r="C368" s="213" t="s">
        <v>1295</v>
      </c>
      <c r="D3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4">
        <f t="shared" si="739"/>
        <v>0</v>
      </c>
      <c r="G368" s="214"/>
      <c r="H368" s="214">
        <f t="shared" si="740"/>
        <v>0</v>
      </c>
      <c r="I368" s="214"/>
      <c r="J368" s="214">
        <f t="shared" si="741"/>
        <v>0</v>
      </c>
      <c r="K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4">
        <f t="shared" si="742"/>
        <v>0</v>
      </c>
      <c r="Z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4">
        <f t="shared" si="743"/>
        <v>0</v>
      </c>
      <c r="AD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4">
        <f t="shared" si="744"/>
        <v>0</v>
      </c>
      <c r="AH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4">
        <f t="shared" si="745"/>
        <v>0</v>
      </c>
      <c r="AL368" s="214">
        <f t="shared" si="746"/>
        <v>0</v>
      </c>
    </row>
    <row r="369" spans="1:38" x14ac:dyDescent="0.25">
      <c r="B369" s="212" t="s">
        <v>1296</v>
      </c>
      <c r="C369" s="213" t="s">
        <v>1297</v>
      </c>
      <c r="D3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4">
        <f t="shared" si="739"/>
        <v>0</v>
      </c>
      <c r="G369" s="214"/>
      <c r="H369" s="214">
        <f t="shared" si="740"/>
        <v>0</v>
      </c>
      <c r="I369" s="214"/>
      <c r="J369" s="214">
        <f t="shared" si="741"/>
        <v>0</v>
      </c>
      <c r="K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4">
        <f t="shared" si="742"/>
        <v>0</v>
      </c>
      <c r="Z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4">
        <f t="shared" si="743"/>
        <v>0</v>
      </c>
      <c r="AD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4">
        <f t="shared" si="744"/>
        <v>0</v>
      </c>
      <c r="AH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4">
        <f t="shared" si="745"/>
        <v>0</v>
      </c>
      <c r="AL369" s="214">
        <f t="shared" si="746"/>
        <v>0</v>
      </c>
    </row>
    <row r="370" spans="1:38" x14ac:dyDescent="0.25">
      <c r="B370" s="212" t="s">
        <v>1298</v>
      </c>
      <c r="C370" s="213" t="s">
        <v>1299</v>
      </c>
      <c r="D3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4">
        <f t="shared" si="739"/>
        <v>0</v>
      </c>
      <c r="G370" s="214"/>
      <c r="H370" s="214">
        <f t="shared" si="740"/>
        <v>0</v>
      </c>
      <c r="I370" s="214"/>
      <c r="J370" s="214">
        <f t="shared" si="741"/>
        <v>0</v>
      </c>
      <c r="K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4">
        <f t="shared" si="742"/>
        <v>0</v>
      </c>
      <c r="Z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4">
        <f t="shared" si="743"/>
        <v>0</v>
      </c>
      <c r="AD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4">
        <f t="shared" si="744"/>
        <v>0</v>
      </c>
      <c r="AH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4">
        <f t="shared" si="745"/>
        <v>0</v>
      </c>
      <c r="AL370" s="214">
        <f t="shared" si="746"/>
        <v>0</v>
      </c>
    </row>
    <row r="371" spans="1:38" x14ac:dyDescent="0.25">
      <c r="B371" s="212" t="s">
        <v>1300</v>
      </c>
      <c r="C371" s="213" t="s">
        <v>1301</v>
      </c>
      <c r="D3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4">
        <f t="shared" si="739"/>
        <v>0</v>
      </c>
      <c r="G371" s="214"/>
      <c r="H371" s="214">
        <f t="shared" si="740"/>
        <v>0</v>
      </c>
      <c r="I371" s="214"/>
      <c r="J371" s="214">
        <f t="shared" si="741"/>
        <v>0</v>
      </c>
      <c r="K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4">
        <f t="shared" si="742"/>
        <v>0</v>
      </c>
      <c r="Z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4">
        <f t="shared" si="743"/>
        <v>0</v>
      </c>
      <c r="AD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4">
        <f t="shared" si="744"/>
        <v>0</v>
      </c>
      <c r="AH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4">
        <f t="shared" si="745"/>
        <v>0</v>
      </c>
      <c r="AL371" s="214">
        <f t="shared" si="746"/>
        <v>0</v>
      </c>
    </row>
    <row r="372" spans="1:38" x14ac:dyDescent="0.25">
      <c r="B372" s="212" t="s">
        <v>1302</v>
      </c>
      <c r="C372" s="213" t="s">
        <v>1303</v>
      </c>
      <c r="D3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4">
        <f t="shared" si="739"/>
        <v>0</v>
      </c>
      <c r="G372" s="214"/>
      <c r="H372" s="214">
        <f t="shared" si="740"/>
        <v>0</v>
      </c>
      <c r="I372" s="214"/>
      <c r="J372" s="214">
        <f t="shared" si="741"/>
        <v>0</v>
      </c>
      <c r="K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4">
        <f t="shared" si="742"/>
        <v>0</v>
      </c>
      <c r="Z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4">
        <f t="shared" si="743"/>
        <v>0</v>
      </c>
      <c r="AD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4">
        <f t="shared" si="744"/>
        <v>0</v>
      </c>
      <c r="AH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4">
        <f t="shared" si="745"/>
        <v>0</v>
      </c>
      <c r="AL372" s="214">
        <f t="shared" si="746"/>
        <v>0</v>
      </c>
    </row>
    <row r="373" spans="1:38" x14ac:dyDescent="0.25">
      <c r="B373" s="212" t="s">
        <v>1304</v>
      </c>
      <c r="C373" s="213" t="s">
        <v>1305</v>
      </c>
      <c r="D3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4">
        <f t="shared" si="739"/>
        <v>0</v>
      </c>
      <c r="G373" s="214"/>
      <c r="H373" s="214">
        <f t="shared" si="740"/>
        <v>0</v>
      </c>
      <c r="I373" s="214"/>
      <c r="J373" s="214">
        <f t="shared" si="741"/>
        <v>0</v>
      </c>
      <c r="K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4">
        <f t="shared" si="742"/>
        <v>0</v>
      </c>
      <c r="Z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4">
        <f t="shared" si="743"/>
        <v>0</v>
      </c>
      <c r="AD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4">
        <f t="shared" si="744"/>
        <v>0</v>
      </c>
      <c r="AH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4">
        <f t="shared" si="745"/>
        <v>0</v>
      </c>
      <c r="AL373" s="214">
        <f t="shared" si="746"/>
        <v>0</v>
      </c>
    </row>
    <row r="374" spans="1:38" x14ac:dyDescent="0.25">
      <c r="B374" s="212" t="s">
        <v>1306</v>
      </c>
      <c r="C374" s="213" t="s">
        <v>1307</v>
      </c>
      <c r="D3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4">
        <f t="shared" si="597"/>
        <v>0</v>
      </c>
      <c r="G374" s="214"/>
      <c r="H374" s="214">
        <f t="shared" si="598"/>
        <v>0</v>
      </c>
      <c r="I374" s="214"/>
      <c r="J374" s="214">
        <f t="shared" si="599"/>
        <v>0</v>
      </c>
      <c r="K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4">
        <f t="shared" si="601"/>
        <v>0</v>
      </c>
      <c r="Z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4">
        <f t="shared" si="602"/>
        <v>0</v>
      </c>
      <c r="AD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4">
        <f t="shared" si="603"/>
        <v>0</v>
      </c>
      <c r="AH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4">
        <f t="shared" si="604"/>
        <v>0</v>
      </c>
      <c r="AL374" s="214">
        <f t="shared" si="605"/>
        <v>0</v>
      </c>
    </row>
    <row r="375" spans="1:38" x14ac:dyDescent="0.25">
      <c r="B375" s="212" t="s">
        <v>1308</v>
      </c>
      <c r="C375" s="213" t="s">
        <v>1309</v>
      </c>
      <c r="D3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4">
        <f t="shared" si="597"/>
        <v>0</v>
      </c>
      <c r="G375" s="214"/>
      <c r="H375" s="214">
        <f t="shared" si="598"/>
        <v>0</v>
      </c>
      <c r="I375" s="214"/>
      <c r="J375" s="214">
        <f t="shared" si="599"/>
        <v>0</v>
      </c>
      <c r="K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4">
        <f t="shared" si="601"/>
        <v>0</v>
      </c>
      <c r="Z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4">
        <f t="shared" si="602"/>
        <v>0</v>
      </c>
      <c r="AD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4">
        <f t="shared" si="603"/>
        <v>0</v>
      </c>
      <c r="AH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4">
        <f t="shared" si="604"/>
        <v>0</v>
      </c>
      <c r="AL375" s="214">
        <f t="shared" si="605"/>
        <v>0</v>
      </c>
    </row>
    <row r="376" spans="1:38" x14ac:dyDescent="0.25">
      <c r="B376" s="212" t="s">
        <v>1310</v>
      </c>
      <c r="C376" s="213" t="s">
        <v>1309</v>
      </c>
      <c r="D3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4">
        <f t="shared" si="597"/>
        <v>0</v>
      </c>
      <c r="G376" s="214"/>
      <c r="H376" s="214">
        <f t="shared" si="598"/>
        <v>0</v>
      </c>
      <c r="I376" s="214"/>
      <c r="J376" s="214">
        <f t="shared" si="599"/>
        <v>0</v>
      </c>
      <c r="K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4">
        <f t="shared" si="601"/>
        <v>0</v>
      </c>
      <c r="Z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4">
        <f t="shared" si="602"/>
        <v>0</v>
      </c>
      <c r="AD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4">
        <f t="shared" si="603"/>
        <v>0</v>
      </c>
      <c r="AH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4">
        <f t="shared" si="604"/>
        <v>0</v>
      </c>
      <c r="AL376" s="214">
        <f t="shared" si="605"/>
        <v>0</v>
      </c>
    </row>
    <row r="377" spans="1:38" x14ac:dyDescent="0.25">
      <c r="B377" s="212" t="s">
        <v>1311</v>
      </c>
      <c r="C377" s="213" t="s">
        <v>1312</v>
      </c>
      <c r="D3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4">
        <f t="shared" si="597"/>
        <v>0</v>
      </c>
      <c r="G377" s="214"/>
      <c r="H377" s="214">
        <f t="shared" si="598"/>
        <v>0</v>
      </c>
      <c r="I377" s="214"/>
      <c r="J377" s="214">
        <f t="shared" si="599"/>
        <v>0</v>
      </c>
      <c r="K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4">
        <f t="shared" si="601"/>
        <v>0</v>
      </c>
      <c r="Z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4">
        <f t="shared" si="602"/>
        <v>0</v>
      </c>
      <c r="AD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4">
        <f t="shared" si="603"/>
        <v>0</v>
      </c>
      <c r="AH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4">
        <f t="shared" si="604"/>
        <v>0</v>
      </c>
      <c r="AL377" s="214">
        <f t="shared" si="605"/>
        <v>0</v>
      </c>
    </row>
    <row r="378" spans="1:38" x14ac:dyDescent="0.25">
      <c r="B378" s="221" t="s">
        <v>427</v>
      </c>
      <c r="C378" s="222" t="s">
        <v>294</v>
      </c>
      <c r="D378" s="223">
        <f>SUM(D379:D383)</f>
        <v>0</v>
      </c>
      <c r="E378" s="223">
        <f>SUM(E379:E383)</f>
        <v>0</v>
      </c>
      <c r="F378" s="223">
        <f t="shared" ref="F378:F448" si="747">D378+E378</f>
        <v>0</v>
      </c>
      <c r="G378" s="223">
        <f>SUM(G379:G383)</f>
        <v>0</v>
      </c>
      <c r="H378" s="223">
        <f t="shared" si="598"/>
        <v>0</v>
      </c>
      <c r="I378" s="223">
        <f>SUM(I379:I383)</f>
        <v>0</v>
      </c>
      <c r="J378" s="223">
        <f t="shared" si="599"/>
        <v>0</v>
      </c>
      <c r="K378" s="223">
        <f t="shared" ref="K378:X378" si="748">SUM(K379:K383)</f>
        <v>0</v>
      </c>
      <c r="L378" s="223">
        <f t="shared" si="748"/>
        <v>0</v>
      </c>
      <c r="M378" s="223">
        <f t="shared" si="748"/>
        <v>0</v>
      </c>
      <c r="N378" s="223">
        <f t="shared" si="748"/>
        <v>0</v>
      </c>
      <c r="O378" s="223">
        <f t="shared" si="748"/>
        <v>0</v>
      </c>
      <c r="P378" s="223">
        <f t="shared" si="748"/>
        <v>0</v>
      </c>
      <c r="Q378" s="223">
        <f t="shared" si="748"/>
        <v>0</v>
      </c>
      <c r="R378" s="223">
        <f t="shared" si="748"/>
        <v>0</v>
      </c>
      <c r="S378" s="223">
        <f t="shared" si="748"/>
        <v>0</v>
      </c>
      <c r="T378" s="223">
        <f t="shared" si="748"/>
        <v>0</v>
      </c>
      <c r="U378" s="223">
        <f t="shared" si="748"/>
        <v>0</v>
      </c>
      <c r="V378" s="223">
        <f t="shared" si="748"/>
        <v>0</v>
      </c>
      <c r="W378" s="223">
        <f t="shared" si="748"/>
        <v>0</v>
      </c>
      <c r="X378" s="223">
        <f t="shared" si="748"/>
        <v>0</v>
      </c>
      <c r="Y378" s="223">
        <f t="shared" si="601"/>
        <v>0</v>
      </c>
      <c r="Z378" s="223">
        <f>SUM(Z379:Z383)</f>
        <v>0</v>
      </c>
      <c r="AA378" s="223">
        <f>SUM(AA379:AA383)</f>
        <v>0</v>
      </c>
      <c r="AB378" s="223">
        <f>SUM(AB379:AB383)</f>
        <v>0</v>
      </c>
      <c r="AC378" s="223">
        <f t="shared" si="602"/>
        <v>0</v>
      </c>
      <c r="AD378" s="223">
        <f>SUM(AD379:AD383)</f>
        <v>0</v>
      </c>
      <c r="AE378" s="223">
        <f>SUM(AE379:AE383)</f>
        <v>0</v>
      </c>
      <c r="AF378" s="223">
        <f>SUM(AF379:AF383)</f>
        <v>0</v>
      </c>
      <c r="AG378" s="223">
        <f t="shared" si="603"/>
        <v>0</v>
      </c>
      <c r="AH378" s="223">
        <f>SUM(AH379:AH383)</f>
        <v>0</v>
      </c>
      <c r="AI378" s="223">
        <f>SUM(AI379:AI383)</f>
        <v>0</v>
      </c>
      <c r="AJ378" s="223">
        <f>SUM(AJ379:AJ383)</f>
        <v>0</v>
      </c>
      <c r="AK378" s="223">
        <f t="shared" si="604"/>
        <v>0</v>
      </c>
      <c r="AL378" s="223">
        <f t="shared" si="605"/>
        <v>0</v>
      </c>
    </row>
    <row r="379" spans="1:38" x14ac:dyDescent="0.25">
      <c r="B379" s="212" t="s">
        <v>428</v>
      </c>
      <c r="C379" s="213" t="s">
        <v>295</v>
      </c>
      <c r="D3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4">
        <f t="shared" si="747"/>
        <v>0</v>
      </c>
      <c r="G379" s="214"/>
      <c r="H379" s="214">
        <f t="shared" si="598"/>
        <v>0</v>
      </c>
      <c r="I379" s="214"/>
      <c r="J379" s="214">
        <f t="shared" si="599"/>
        <v>0</v>
      </c>
      <c r="K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4">
        <f t="shared" si="601"/>
        <v>0</v>
      </c>
      <c r="Z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4">
        <f t="shared" si="602"/>
        <v>0</v>
      </c>
      <c r="AD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4">
        <f t="shared" si="603"/>
        <v>0</v>
      </c>
      <c r="AH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4">
        <f t="shared" si="604"/>
        <v>0</v>
      </c>
      <c r="AL379" s="214">
        <f t="shared" si="605"/>
        <v>0</v>
      </c>
    </row>
    <row r="380" spans="1:38" x14ac:dyDescent="0.25">
      <c r="B380" s="212" t="s">
        <v>1313</v>
      </c>
      <c r="C380" s="213" t="s">
        <v>1314</v>
      </c>
      <c r="D3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4">
        <f t="shared" si="747"/>
        <v>0</v>
      </c>
      <c r="G380" s="214"/>
      <c r="H380" s="214">
        <f t="shared" si="598"/>
        <v>0</v>
      </c>
      <c r="I380" s="214"/>
      <c r="J380" s="214">
        <f t="shared" si="599"/>
        <v>0</v>
      </c>
      <c r="K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4">
        <f t="shared" si="601"/>
        <v>0</v>
      </c>
      <c r="Z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4">
        <f t="shared" si="602"/>
        <v>0</v>
      </c>
      <c r="AD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4">
        <f t="shared" si="603"/>
        <v>0</v>
      </c>
      <c r="AH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4">
        <f t="shared" si="604"/>
        <v>0</v>
      </c>
      <c r="AL380" s="214">
        <f t="shared" si="605"/>
        <v>0</v>
      </c>
    </row>
    <row r="381" spans="1:38" x14ac:dyDescent="0.25">
      <c r="B381" s="212" t="s">
        <v>1315</v>
      </c>
      <c r="C381" s="213" t="s">
        <v>1316</v>
      </c>
      <c r="D3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4">
        <f t="shared" ref="F381" si="749">D381+E381</f>
        <v>0</v>
      </c>
      <c r="G381" s="214"/>
      <c r="H381" s="214">
        <f t="shared" ref="H381" si="750">F381-G381</f>
        <v>0</v>
      </c>
      <c r="I381" s="214"/>
      <c r="J381" s="214">
        <f t="shared" ref="J381" si="751">F381-I381</f>
        <v>0</v>
      </c>
      <c r="K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4">
        <f t="shared" ref="Y381" si="752">V381+W381+X381</f>
        <v>0</v>
      </c>
      <c r="Z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4">
        <f t="shared" ref="AC381" si="753">Z381+AA381+AB381</f>
        <v>0</v>
      </c>
      <c r="AD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4">
        <f t="shared" ref="AG381" si="754">AD381+AE381+AF381</f>
        <v>0</v>
      </c>
      <c r="AH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4">
        <f t="shared" ref="AK381" si="755">AH381+AI381+AJ381</f>
        <v>0</v>
      </c>
      <c r="AL381" s="214">
        <f t="shared" ref="AL381" si="756">Y381+AC381+AG381+AK381</f>
        <v>0</v>
      </c>
    </row>
    <row r="382" spans="1:38" x14ac:dyDescent="0.25">
      <c r="A382" s="479"/>
      <c r="B382" s="212" t="s">
        <v>1317</v>
      </c>
      <c r="C382" s="213" t="s">
        <v>1318</v>
      </c>
      <c r="D3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4">
        <f t="shared" ref="F382" si="757">D382+E382</f>
        <v>0</v>
      </c>
      <c r="G382" s="214"/>
      <c r="H382" s="214">
        <f t="shared" ref="H382" si="758">F382-G382</f>
        <v>0</v>
      </c>
      <c r="I382" s="214"/>
      <c r="J382" s="214">
        <f t="shared" ref="J382" si="759">F382-I382</f>
        <v>0</v>
      </c>
      <c r="K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4">
        <f t="shared" ref="Y382" si="760">V382+W382+X382</f>
        <v>0</v>
      </c>
      <c r="Z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4">
        <f t="shared" ref="AC382" si="761">Z382+AA382+AB382</f>
        <v>0</v>
      </c>
      <c r="AD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4">
        <f t="shared" ref="AG382" si="762">AD382+AE382+AF382</f>
        <v>0</v>
      </c>
      <c r="AH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4">
        <f t="shared" ref="AK382" si="763">AH382+AI382+AJ382</f>
        <v>0</v>
      </c>
      <c r="AL382" s="214">
        <f t="shared" ref="AL382" si="764">Y382+AC382+AG382+AK382</f>
        <v>0</v>
      </c>
    </row>
    <row r="383" spans="1:38" x14ac:dyDescent="0.25">
      <c r="A383" s="479"/>
      <c r="B383" s="212" t="s">
        <v>1319</v>
      </c>
      <c r="C383" s="213" t="s">
        <v>1318</v>
      </c>
      <c r="D3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4">
        <f t="shared" si="747"/>
        <v>0</v>
      </c>
      <c r="G383" s="214"/>
      <c r="H383" s="214">
        <f t="shared" si="598"/>
        <v>0</v>
      </c>
      <c r="I383" s="214"/>
      <c r="J383" s="214">
        <f t="shared" si="599"/>
        <v>0</v>
      </c>
      <c r="K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4">
        <f t="shared" si="601"/>
        <v>0</v>
      </c>
      <c r="Z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4">
        <f t="shared" si="602"/>
        <v>0</v>
      </c>
      <c r="AD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4">
        <f t="shared" si="603"/>
        <v>0</v>
      </c>
      <c r="AH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4">
        <f t="shared" si="604"/>
        <v>0</v>
      </c>
      <c r="AL383" s="214">
        <f t="shared" si="605"/>
        <v>0</v>
      </c>
    </row>
    <row r="384" spans="1:38" x14ac:dyDescent="0.25">
      <c r="B384" s="221" t="s">
        <v>429</v>
      </c>
      <c r="C384" s="222" t="s">
        <v>296</v>
      </c>
      <c r="D384" s="223">
        <f>SUM(D385:D392)</f>
        <v>0</v>
      </c>
      <c r="E384" s="223">
        <f>SUM(E385:E392)</f>
        <v>0</v>
      </c>
      <c r="F384" s="223">
        <f t="shared" si="747"/>
        <v>0</v>
      </c>
      <c r="G384" s="223">
        <f t="shared" ref="G384:I384" si="765">SUM(G385:G392)</f>
        <v>0</v>
      </c>
      <c r="H384" s="223">
        <f t="shared" si="598"/>
        <v>0</v>
      </c>
      <c r="I384" s="223">
        <f t="shared" si="765"/>
        <v>0</v>
      </c>
      <c r="J384" s="223">
        <f t="shared" si="599"/>
        <v>0</v>
      </c>
      <c r="K384" s="223">
        <f t="shared" ref="K384:AJ384" si="766">SUM(K385:K392)</f>
        <v>0</v>
      </c>
      <c r="L384" s="223">
        <f t="shared" si="766"/>
        <v>0</v>
      </c>
      <c r="M384" s="223">
        <f t="shared" si="766"/>
        <v>0</v>
      </c>
      <c r="N384" s="223">
        <f t="shared" si="766"/>
        <v>0</v>
      </c>
      <c r="O384" s="223">
        <f t="shared" si="766"/>
        <v>0</v>
      </c>
      <c r="P384" s="223">
        <f t="shared" si="766"/>
        <v>0</v>
      </c>
      <c r="Q384" s="223">
        <f t="shared" si="766"/>
        <v>0</v>
      </c>
      <c r="R384" s="223">
        <f t="shared" si="766"/>
        <v>0</v>
      </c>
      <c r="S384" s="223">
        <f t="shared" si="766"/>
        <v>0</v>
      </c>
      <c r="T384" s="223">
        <f t="shared" si="766"/>
        <v>0</v>
      </c>
      <c r="U384" s="223">
        <f t="shared" si="766"/>
        <v>0</v>
      </c>
      <c r="V384" s="223">
        <f t="shared" si="766"/>
        <v>0</v>
      </c>
      <c r="W384" s="223">
        <f t="shared" si="766"/>
        <v>0</v>
      </c>
      <c r="X384" s="223">
        <f t="shared" si="766"/>
        <v>0</v>
      </c>
      <c r="Y384" s="223">
        <f t="shared" si="601"/>
        <v>0</v>
      </c>
      <c r="Z384" s="223">
        <f t="shared" si="766"/>
        <v>0</v>
      </c>
      <c r="AA384" s="223">
        <f t="shared" si="766"/>
        <v>0</v>
      </c>
      <c r="AB384" s="223">
        <f t="shared" si="766"/>
        <v>0</v>
      </c>
      <c r="AC384" s="223">
        <f t="shared" si="602"/>
        <v>0</v>
      </c>
      <c r="AD384" s="223">
        <f t="shared" si="766"/>
        <v>0</v>
      </c>
      <c r="AE384" s="223">
        <f t="shared" si="766"/>
        <v>0</v>
      </c>
      <c r="AF384" s="223">
        <f t="shared" si="766"/>
        <v>0</v>
      </c>
      <c r="AG384" s="223">
        <f t="shared" si="603"/>
        <v>0</v>
      </c>
      <c r="AH384" s="223">
        <f t="shared" si="766"/>
        <v>0</v>
      </c>
      <c r="AI384" s="223">
        <f t="shared" si="766"/>
        <v>0</v>
      </c>
      <c r="AJ384" s="223">
        <f t="shared" si="766"/>
        <v>0</v>
      </c>
      <c r="AK384" s="223">
        <f t="shared" si="604"/>
        <v>0</v>
      </c>
      <c r="AL384" s="223">
        <f t="shared" si="605"/>
        <v>0</v>
      </c>
    </row>
    <row r="385" spans="2:38" x14ac:dyDescent="0.25">
      <c r="B385" s="212" t="s">
        <v>430</v>
      </c>
      <c r="C385" s="213" t="s">
        <v>297</v>
      </c>
      <c r="D3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4">
        <f t="shared" si="747"/>
        <v>0</v>
      </c>
      <c r="G385" s="214"/>
      <c r="H385" s="214">
        <f t="shared" si="598"/>
        <v>0</v>
      </c>
      <c r="I385" s="214"/>
      <c r="J385" s="214">
        <f t="shared" si="599"/>
        <v>0</v>
      </c>
      <c r="K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4">
        <f t="shared" si="601"/>
        <v>0</v>
      </c>
      <c r="Z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4">
        <f t="shared" si="602"/>
        <v>0</v>
      </c>
      <c r="AD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4">
        <f t="shared" si="603"/>
        <v>0</v>
      </c>
      <c r="AH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4">
        <f t="shared" si="604"/>
        <v>0</v>
      </c>
      <c r="AL385" s="214">
        <f t="shared" si="605"/>
        <v>0</v>
      </c>
    </row>
    <row r="386" spans="2:38" x14ac:dyDescent="0.25">
      <c r="B386" s="212" t="s">
        <v>1320</v>
      </c>
      <c r="C386" s="213" t="s">
        <v>1321</v>
      </c>
      <c r="D3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4">
        <f t="shared" ref="F386:F389" si="767">D386+E386</f>
        <v>0</v>
      </c>
      <c r="G386" s="214"/>
      <c r="H386" s="214">
        <f t="shared" ref="H386:H389" si="768">F386-G386</f>
        <v>0</v>
      </c>
      <c r="I386" s="214"/>
      <c r="J386" s="214">
        <f t="shared" ref="J386:J389" si="769">F386-I386</f>
        <v>0</v>
      </c>
      <c r="K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4">
        <f t="shared" ref="Y386:Y389" si="770">V386+W386+X386</f>
        <v>0</v>
      </c>
      <c r="Z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4">
        <f t="shared" ref="AC386:AC389" si="771">Z386+AA386+AB386</f>
        <v>0</v>
      </c>
      <c r="AD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4">
        <f t="shared" ref="AG386:AG389" si="772">AD386+AE386+AF386</f>
        <v>0</v>
      </c>
      <c r="AH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4">
        <f t="shared" ref="AK386:AK389" si="773">AH386+AI386+AJ386</f>
        <v>0</v>
      </c>
      <c r="AL386" s="214">
        <f t="shared" ref="AL386:AL389" si="774">Y386+AC386+AG386+AK386</f>
        <v>0</v>
      </c>
    </row>
    <row r="387" spans="2:38" x14ac:dyDescent="0.25">
      <c r="B387" s="212" t="s">
        <v>431</v>
      </c>
      <c r="C387" s="213" t="s">
        <v>298</v>
      </c>
      <c r="D3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4">
        <f t="shared" si="767"/>
        <v>0</v>
      </c>
      <c r="G387" s="214"/>
      <c r="H387" s="214">
        <f t="shared" si="768"/>
        <v>0</v>
      </c>
      <c r="I387" s="214"/>
      <c r="J387" s="214">
        <f t="shared" si="769"/>
        <v>0</v>
      </c>
      <c r="K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4">
        <f t="shared" si="770"/>
        <v>0</v>
      </c>
      <c r="Z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4">
        <f t="shared" si="771"/>
        <v>0</v>
      </c>
      <c r="AD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4">
        <f t="shared" si="772"/>
        <v>0</v>
      </c>
      <c r="AH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4">
        <f t="shared" si="773"/>
        <v>0</v>
      </c>
      <c r="AL387" s="214">
        <f t="shared" si="774"/>
        <v>0</v>
      </c>
    </row>
    <row r="388" spans="2:38" x14ac:dyDescent="0.25">
      <c r="B388" s="212" t="s">
        <v>1322</v>
      </c>
      <c r="C388" s="213" t="s">
        <v>1323</v>
      </c>
      <c r="D3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4">
        <f t="shared" si="767"/>
        <v>0</v>
      </c>
      <c r="G388" s="214"/>
      <c r="H388" s="214">
        <f t="shared" si="768"/>
        <v>0</v>
      </c>
      <c r="I388" s="214"/>
      <c r="J388" s="214">
        <f t="shared" si="769"/>
        <v>0</v>
      </c>
      <c r="K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4">
        <f t="shared" si="770"/>
        <v>0</v>
      </c>
      <c r="Z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4">
        <f t="shared" si="771"/>
        <v>0</v>
      </c>
      <c r="AD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4">
        <f t="shared" si="772"/>
        <v>0</v>
      </c>
      <c r="AH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4">
        <f t="shared" si="773"/>
        <v>0</v>
      </c>
      <c r="AL388" s="214">
        <f t="shared" si="774"/>
        <v>0</v>
      </c>
    </row>
    <row r="389" spans="2:38" x14ac:dyDescent="0.25">
      <c r="B389" s="212" t="s">
        <v>1324</v>
      </c>
      <c r="C389" s="213" t="s">
        <v>1325</v>
      </c>
      <c r="D3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4">
        <f t="shared" si="767"/>
        <v>0</v>
      </c>
      <c r="G389" s="214"/>
      <c r="H389" s="214">
        <f t="shared" si="768"/>
        <v>0</v>
      </c>
      <c r="I389" s="214"/>
      <c r="J389" s="214">
        <f t="shared" si="769"/>
        <v>0</v>
      </c>
      <c r="K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4">
        <f t="shared" si="770"/>
        <v>0</v>
      </c>
      <c r="Z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4">
        <f t="shared" si="771"/>
        <v>0</v>
      </c>
      <c r="AD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4">
        <f t="shared" si="772"/>
        <v>0</v>
      </c>
      <c r="AH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4">
        <f t="shared" si="773"/>
        <v>0</v>
      </c>
      <c r="AL389" s="214">
        <f t="shared" si="774"/>
        <v>0</v>
      </c>
    </row>
    <row r="390" spans="2:38" x14ac:dyDescent="0.25">
      <c r="B390" s="212" t="s">
        <v>432</v>
      </c>
      <c r="C390" s="213" t="s">
        <v>299</v>
      </c>
      <c r="D3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4">
        <f t="shared" si="747"/>
        <v>0</v>
      </c>
      <c r="G390" s="214"/>
      <c r="H390" s="214">
        <f t="shared" si="598"/>
        <v>0</v>
      </c>
      <c r="I390" s="214"/>
      <c r="J390" s="214">
        <f t="shared" si="599"/>
        <v>0</v>
      </c>
      <c r="K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4">
        <f t="shared" si="601"/>
        <v>0</v>
      </c>
      <c r="Z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4">
        <f t="shared" si="602"/>
        <v>0</v>
      </c>
      <c r="AD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4">
        <f t="shared" si="603"/>
        <v>0</v>
      </c>
      <c r="AH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4">
        <f t="shared" si="604"/>
        <v>0</v>
      </c>
      <c r="AL390" s="214">
        <f t="shared" si="605"/>
        <v>0</v>
      </c>
    </row>
    <row r="391" spans="2:38" x14ac:dyDescent="0.25">
      <c r="B391" s="212" t="s">
        <v>1326</v>
      </c>
      <c r="C391" s="213" t="s">
        <v>1327</v>
      </c>
      <c r="D3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4">
        <f t="shared" ref="F391" si="775">D391+E391</f>
        <v>0</v>
      </c>
      <c r="G391" s="214"/>
      <c r="H391" s="214">
        <f t="shared" ref="H391" si="776">F391-G391</f>
        <v>0</v>
      </c>
      <c r="I391" s="214"/>
      <c r="J391" s="214">
        <f t="shared" ref="J391" si="777">F391-I391</f>
        <v>0</v>
      </c>
      <c r="K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4">
        <f t="shared" ref="Y391" si="778">V391+W391+X391</f>
        <v>0</v>
      </c>
      <c r="Z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4">
        <f t="shared" ref="AC391" si="779">Z391+AA391+AB391</f>
        <v>0</v>
      </c>
      <c r="AD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4">
        <f t="shared" ref="AG391" si="780">AD391+AE391+AF391</f>
        <v>0</v>
      </c>
      <c r="AH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4">
        <f t="shared" ref="AK391" si="781">AH391+AI391+AJ391</f>
        <v>0</v>
      </c>
      <c r="AL391" s="214">
        <f t="shared" ref="AL391" si="782">Y391+AC391+AG391+AK391</f>
        <v>0</v>
      </c>
    </row>
    <row r="392" spans="2:38" x14ac:dyDescent="0.25">
      <c r="B392" s="212" t="s">
        <v>1328</v>
      </c>
      <c r="C392" s="213" t="s">
        <v>1329</v>
      </c>
      <c r="D3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4">
        <f t="shared" si="747"/>
        <v>0</v>
      </c>
      <c r="G392" s="214"/>
      <c r="H392" s="214">
        <f t="shared" si="598"/>
        <v>0</v>
      </c>
      <c r="I392" s="214"/>
      <c r="J392" s="214">
        <f t="shared" si="599"/>
        <v>0</v>
      </c>
      <c r="K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4">
        <f t="shared" si="601"/>
        <v>0</v>
      </c>
      <c r="Z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4">
        <f t="shared" si="602"/>
        <v>0</v>
      </c>
      <c r="AD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4">
        <f t="shared" si="603"/>
        <v>0</v>
      </c>
      <c r="AH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4">
        <f t="shared" si="604"/>
        <v>0</v>
      </c>
      <c r="AL392" s="214">
        <f t="shared" si="605"/>
        <v>0</v>
      </c>
    </row>
    <row r="393" spans="2:38" x14ac:dyDescent="0.25">
      <c r="B393" s="209" t="s">
        <v>418</v>
      </c>
      <c r="C393" s="210" t="s">
        <v>289</v>
      </c>
      <c r="D393" s="211">
        <f>D394+D404</f>
        <v>0</v>
      </c>
      <c r="E393" s="211">
        <f>E394+E404</f>
        <v>0</v>
      </c>
      <c r="F393" s="211">
        <f t="shared" si="747"/>
        <v>0</v>
      </c>
      <c r="G393" s="211">
        <f t="shared" ref="G393:I393" si="783">G394+G404</f>
        <v>0</v>
      </c>
      <c r="H393" s="211">
        <f t="shared" si="598"/>
        <v>0</v>
      </c>
      <c r="I393" s="211">
        <f t="shared" si="783"/>
        <v>0</v>
      </c>
      <c r="J393" s="211">
        <f t="shared" si="599"/>
        <v>0</v>
      </c>
      <c r="K393" s="211">
        <f t="shared" ref="K393:AJ393" si="784">K394+K404</f>
        <v>0</v>
      </c>
      <c r="L393" s="211">
        <f t="shared" si="784"/>
        <v>0</v>
      </c>
      <c r="M393" s="211">
        <f t="shared" si="784"/>
        <v>0</v>
      </c>
      <c r="N393" s="211">
        <f t="shared" si="784"/>
        <v>0</v>
      </c>
      <c r="O393" s="211">
        <f t="shared" si="784"/>
        <v>0</v>
      </c>
      <c r="P393" s="211">
        <f t="shared" si="784"/>
        <v>0</v>
      </c>
      <c r="Q393" s="211">
        <f t="shared" si="784"/>
        <v>0</v>
      </c>
      <c r="R393" s="211">
        <f t="shared" si="784"/>
        <v>0</v>
      </c>
      <c r="S393" s="211">
        <f t="shared" si="784"/>
        <v>0</v>
      </c>
      <c r="T393" s="211">
        <f t="shared" si="784"/>
        <v>0</v>
      </c>
      <c r="U393" s="211">
        <f t="shared" si="784"/>
        <v>0</v>
      </c>
      <c r="V393" s="211">
        <f t="shared" si="784"/>
        <v>0</v>
      </c>
      <c r="W393" s="211">
        <f t="shared" si="784"/>
        <v>0</v>
      </c>
      <c r="X393" s="211">
        <f t="shared" si="784"/>
        <v>0</v>
      </c>
      <c r="Y393" s="211">
        <f t="shared" si="601"/>
        <v>0</v>
      </c>
      <c r="Z393" s="211">
        <f t="shared" si="784"/>
        <v>0</v>
      </c>
      <c r="AA393" s="211">
        <f t="shared" si="784"/>
        <v>0</v>
      </c>
      <c r="AB393" s="211">
        <f t="shared" si="784"/>
        <v>0</v>
      </c>
      <c r="AC393" s="211">
        <f t="shared" si="602"/>
        <v>0</v>
      </c>
      <c r="AD393" s="211">
        <f t="shared" si="784"/>
        <v>0</v>
      </c>
      <c r="AE393" s="211">
        <f t="shared" si="784"/>
        <v>0</v>
      </c>
      <c r="AF393" s="211">
        <f t="shared" si="784"/>
        <v>0</v>
      </c>
      <c r="AG393" s="211">
        <f t="shared" si="603"/>
        <v>0</v>
      </c>
      <c r="AH393" s="211">
        <f t="shared" si="784"/>
        <v>0</v>
      </c>
      <c r="AI393" s="211">
        <f t="shared" si="784"/>
        <v>0</v>
      </c>
      <c r="AJ393" s="211">
        <f t="shared" si="784"/>
        <v>0</v>
      </c>
      <c r="AK393" s="211">
        <f t="shared" si="604"/>
        <v>0</v>
      </c>
      <c r="AL393" s="211">
        <f t="shared" si="605"/>
        <v>0</v>
      </c>
    </row>
    <row r="394" spans="2:38" x14ac:dyDescent="0.25">
      <c r="B394" s="221" t="s">
        <v>419</v>
      </c>
      <c r="C394" s="222" t="s">
        <v>290</v>
      </c>
      <c r="D394" s="223">
        <f>SUM(D395:D403)</f>
        <v>0</v>
      </c>
      <c r="E394" s="223">
        <f>SUM(E395:E403)</f>
        <v>0</v>
      </c>
      <c r="F394" s="223">
        <f t="shared" si="747"/>
        <v>0</v>
      </c>
      <c r="G394" s="223">
        <f t="shared" ref="G394:I394" si="785">SUM(G395:G403)</f>
        <v>0</v>
      </c>
      <c r="H394" s="223">
        <f t="shared" si="598"/>
        <v>0</v>
      </c>
      <c r="I394" s="223">
        <f t="shared" si="785"/>
        <v>0</v>
      </c>
      <c r="J394" s="223">
        <f t="shared" si="599"/>
        <v>0</v>
      </c>
      <c r="K394" s="223">
        <f t="shared" ref="K394:AJ394" si="786">SUM(K395:K403)</f>
        <v>0</v>
      </c>
      <c r="L394" s="223">
        <f t="shared" si="786"/>
        <v>0</v>
      </c>
      <c r="M394" s="223">
        <f t="shared" si="786"/>
        <v>0</v>
      </c>
      <c r="N394" s="223">
        <f t="shared" si="786"/>
        <v>0</v>
      </c>
      <c r="O394" s="223">
        <f t="shared" si="786"/>
        <v>0</v>
      </c>
      <c r="P394" s="223">
        <f t="shared" si="786"/>
        <v>0</v>
      </c>
      <c r="Q394" s="223">
        <f t="shared" si="786"/>
        <v>0</v>
      </c>
      <c r="R394" s="223">
        <f t="shared" si="786"/>
        <v>0</v>
      </c>
      <c r="S394" s="223">
        <f t="shared" si="786"/>
        <v>0</v>
      </c>
      <c r="T394" s="223">
        <f t="shared" si="786"/>
        <v>0</v>
      </c>
      <c r="U394" s="223">
        <f t="shared" si="786"/>
        <v>0</v>
      </c>
      <c r="V394" s="223">
        <f t="shared" si="786"/>
        <v>0</v>
      </c>
      <c r="W394" s="223">
        <f t="shared" si="786"/>
        <v>0</v>
      </c>
      <c r="X394" s="223">
        <f t="shared" si="786"/>
        <v>0</v>
      </c>
      <c r="Y394" s="223">
        <f t="shared" si="601"/>
        <v>0</v>
      </c>
      <c r="Z394" s="223">
        <f t="shared" si="786"/>
        <v>0</v>
      </c>
      <c r="AA394" s="223">
        <f t="shared" si="786"/>
        <v>0</v>
      </c>
      <c r="AB394" s="223">
        <f t="shared" si="786"/>
        <v>0</v>
      </c>
      <c r="AC394" s="223">
        <f t="shared" si="602"/>
        <v>0</v>
      </c>
      <c r="AD394" s="223">
        <f t="shared" si="786"/>
        <v>0</v>
      </c>
      <c r="AE394" s="223">
        <f t="shared" si="786"/>
        <v>0</v>
      </c>
      <c r="AF394" s="223">
        <f t="shared" si="786"/>
        <v>0</v>
      </c>
      <c r="AG394" s="223">
        <f t="shared" si="603"/>
        <v>0</v>
      </c>
      <c r="AH394" s="223">
        <f t="shared" si="786"/>
        <v>0</v>
      </c>
      <c r="AI394" s="223">
        <f t="shared" si="786"/>
        <v>0</v>
      </c>
      <c r="AJ394" s="223">
        <f t="shared" si="786"/>
        <v>0</v>
      </c>
      <c r="AK394" s="223">
        <f t="shared" si="604"/>
        <v>0</v>
      </c>
      <c r="AL394" s="223">
        <f t="shared" si="605"/>
        <v>0</v>
      </c>
    </row>
    <row r="395" spans="2:38" x14ac:dyDescent="0.25">
      <c r="B395" s="212" t="s">
        <v>433</v>
      </c>
      <c r="C395" s="213" t="s">
        <v>300</v>
      </c>
      <c r="D3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4">
        <f t="shared" si="747"/>
        <v>0</v>
      </c>
      <c r="G395" s="214"/>
      <c r="H395" s="214">
        <f t="shared" si="598"/>
        <v>0</v>
      </c>
      <c r="I395" s="214"/>
      <c r="J395" s="214">
        <f t="shared" si="599"/>
        <v>0</v>
      </c>
      <c r="K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4">
        <f t="shared" si="601"/>
        <v>0</v>
      </c>
      <c r="Z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4">
        <f t="shared" si="602"/>
        <v>0</v>
      </c>
      <c r="AD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4">
        <f t="shared" si="603"/>
        <v>0</v>
      </c>
      <c r="AH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4">
        <f t="shared" si="604"/>
        <v>0</v>
      </c>
      <c r="AL395" s="214">
        <f t="shared" si="605"/>
        <v>0</v>
      </c>
    </row>
    <row r="396" spans="2:38" x14ac:dyDescent="0.25">
      <c r="B396" s="212" t="s">
        <v>1232</v>
      </c>
      <c r="C396" s="213" t="s">
        <v>1233</v>
      </c>
      <c r="D3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4">
        <f t="shared" si="747"/>
        <v>0</v>
      </c>
      <c r="G396" s="214"/>
      <c r="H396" s="214">
        <f t="shared" si="598"/>
        <v>0</v>
      </c>
      <c r="I396" s="214"/>
      <c r="J396" s="214">
        <f t="shared" si="599"/>
        <v>0</v>
      </c>
      <c r="K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4">
        <f t="shared" si="601"/>
        <v>0</v>
      </c>
      <c r="Z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4">
        <f t="shared" si="602"/>
        <v>0</v>
      </c>
      <c r="AD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4">
        <f t="shared" si="603"/>
        <v>0</v>
      </c>
      <c r="AH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4">
        <f t="shared" si="604"/>
        <v>0</v>
      </c>
      <c r="AL396" s="214">
        <f t="shared" si="605"/>
        <v>0</v>
      </c>
    </row>
    <row r="397" spans="2:38" x14ac:dyDescent="0.25">
      <c r="B397" s="212" t="s">
        <v>1234</v>
      </c>
      <c r="C397" s="213" t="s">
        <v>1235</v>
      </c>
      <c r="D3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4">
        <f t="shared" ref="F397:F399" si="787">D397+E397</f>
        <v>0</v>
      </c>
      <c r="G397" s="214"/>
      <c r="H397" s="214">
        <f t="shared" ref="H397:H399" si="788">F397-G397</f>
        <v>0</v>
      </c>
      <c r="I397" s="214"/>
      <c r="J397" s="214">
        <f t="shared" ref="J397:J399" si="789">F397-I397</f>
        <v>0</v>
      </c>
      <c r="K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4">
        <f t="shared" ref="Y397:Y399" si="790">V397+W397+X397</f>
        <v>0</v>
      </c>
      <c r="Z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4">
        <f t="shared" ref="AC397:AC399" si="791">Z397+AA397+AB397</f>
        <v>0</v>
      </c>
      <c r="AD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4">
        <f t="shared" ref="AG397:AG399" si="792">AD397+AE397+AF397</f>
        <v>0</v>
      </c>
      <c r="AH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4">
        <f t="shared" ref="AK397:AK399" si="793">AH397+AI397+AJ397</f>
        <v>0</v>
      </c>
      <c r="AL397" s="214">
        <f t="shared" ref="AL397:AL399" si="794">Y397+AC397+AG397+AK397</f>
        <v>0</v>
      </c>
    </row>
    <row r="398" spans="2:38" x14ac:dyDescent="0.25">
      <c r="B398" s="212" t="s">
        <v>1236</v>
      </c>
      <c r="C398" s="213" t="s">
        <v>1237</v>
      </c>
      <c r="D3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4">
        <f t="shared" si="787"/>
        <v>0</v>
      </c>
      <c r="G398" s="214"/>
      <c r="H398" s="214">
        <f t="shared" si="788"/>
        <v>0</v>
      </c>
      <c r="I398" s="214"/>
      <c r="J398" s="214">
        <f t="shared" si="789"/>
        <v>0</v>
      </c>
      <c r="K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4">
        <f t="shared" si="790"/>
        <v>0</v>
      </c>
      <c r="Z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4">
        <f t="shared" si="791"/>
        <v>0</v>
      </c>
      <c r="AD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4">
        <f t="shared" si="792"/>
        <v>0</v>
      </c>
      <c r="AH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4">
        <f t="shared" si="793"/>
        <v>0</v>
      </c>
      <c r="AL398" s="214">
        <f t="shared" si="794"/>
        <v>0</v>
      </c>
    </row>
    <row r="399" spans="2:38" x14ac:dyDescent="0.25">
      <c r="B399" s="212" t="s">
        <v>1238</v>
      </c>
      <c r="C399" s="213" t="s">
        <v>1239</v>
      </c>
      <c r="D3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4">
        <f t="shared" si="787"/>
        <v>0</v>
      </c>
      <c r="G399" s="214"/>
      <c r="H399" s="214">
        <f t="shared" si="788"/>
        <v>0</v>
      </c>
      <c r="I399" s="214"/>
      <c r="J399" s="214">
        <f t="shared" si="789"/>
        <v>0</v>
      </c>
      <c r="K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4">
        <f t="shared" si="790"/>
        <v>0</v>
      </c>
      <c r="Z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4">
        <f t="shared" si="791"/>
        <v>0</v>
      </c>
      <c r="AD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4">
        <f t="shared" si="792"/>
        <v>0</v>
      </c>
      <c r="AH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4">
        <f t="shared" si="793"/>
        <v>0</v>
      </c>
      <c r="AL399" s="214">
        <f t="shared" si="794"/>
        <v>0</v>
      </c>
    </row>
    <row r="400" spans="2:38" x14ac:dyDescent="0.25">
      <c r="B400" s="212" t="s">
        <v>434</v>
      </c>
      <c r="C400" s="213" t="s">
        <v>301</v>
      </c>
      <c r="D4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4">
        <f t="shared" si="747"/>
        <v>0</v>
      </c>
      <c r="G400" s="214"/>
      <c r="H400" s="214">
        <f t="shared" si="598"/>
        <v>0</v>
      </c>
      <c r="I400" s="214"/>
      <c r="J400" s="214">
        <f t="shared" si="599"/>
        <v>0</v>
      </c>
      <c r="K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4">
        <f t="shared" si="601"/>
        <v>0</v>
      </c>
      <c r="Z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4">
        <f t="shared" si="602"/>
        <v>0</v>
      </c>
      <c r="AD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4">
        <f t="shared" si="603"/>
        <v>0</v>
      </c>
      <c r="AH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4">
        <f t="shared" si="604"/>
        <v>0</v>
      </c>
      <c r="AL400" s="214">
        <f t="shared" si="605"/>
        <v>0</v>
      </c>
    </row>
    <row r="401" spans="2:38" x14ac:dyDescent="0.25">
      <c r="B401" s="212" t="s">
        <v>1240</v>
      </c>
      <c r="C401" s="213" t="s">
        <v>1241</v>
      </c>
      <c r="D4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4">
        <f t="shared" ref="F401:F402" si="795">D401+E401</f>
        <v>0</v>
      </c>
      <c r="G401" s="214"/>
      <c r="H401" s="214">
        <f t="shared" ref="H401:H402" si="796">F401-G401</f>
        <v>0</v>
      </c>
      <c r="I401" s="214"/>
      <c r="J401" s="214">
        <f t="shared" ref="J401:J402" si="797">F401-I401</f>
        <v>0</v>
      </c>
      <c r="K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4">
        <f t="shared" ref="Y401:Y402" si="798">V401+W401+X401</f>
        <v>0</v>
      </c>
      <c r="Z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4">
        <f t="shared" ref="AC401:AC402" si="799">Z401+AA401+AB401</f>
        <v>0</v>
      </c>
      <c r="AD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4">
        <f t="shared" ref="AG401:AG402" si="800">AD401+AE401+AF401</f>
        <v>0</v>
      </c>
      <c r="AH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4">
        <f t="shared" ref="AK401:AK402" si="801">AH401+AI401+AJ401</f>
        <v>0</v>
      </c>
      <c r="AL401" s="214">
        <f t="shared" ref="AL401:AL402" si="802">Y401+AC401+AG401+AK401</f>
        <v>0</v>
      </c>
    </row>
    <row r="402" spans="2:38" x14ac:dyDescent="0.25">
      <c r="B402" s="212" t="s">
        <v>435</v>
      </c>
      <c r="C402" s="213" t="s">
        <v>302</v>
      </c>
      <c r="D4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4">
        <f t="shared" si="795"/>
        <v>0</v>
      </c>
      <c r="G402" s="214"/>
      <c r="H402" s="214">
        <f t="shared" si="796"/>
        <v>0</v>
      </c>
      <c r="I402" s="214"/>
      <c r="J402" s="214">
        <f t="shared" si="797"/>
        <v>0</v>
      </c>
      <c r="K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4">
        <f t="shared" si="798"/>
        <v>0</v>
      </c>
      <c r="Z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4">
        <f t="shared" si="799"/>
        <v>0</v>
      </c>
      <c r="AD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4">
        <f t="shared" si="800"/>
        <v>0</v>
      </c>
      <c r="AH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4">
        <f t="shared" si="801"/>
        <v>0</v>
      </c>
      <c r="AL402" s="214">
        <f t="shared" si="802"/>
        <v>0</v>
      </c>
    </row>
    <row r="403" spans="2:38" x14ac:dyDescent="0.25">
      <c r="B403" s="212" t="s">
        <v>1242</v>
      </c>
      <c r="C403" s="213" t="s">
        <v>1243</v>
      </c>
      <c r="D4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4">
        <f t="shared" si="747"/>
        <v>0</v>
      </c>
      <c r="G403" s="214"/>
      <c r="H403" s="214">
        <f t="shared" si="598"/>
        <v>0</v>
      </c>
      <c r="I403" s="214"/>
      <c r="J403" s="214">
        <f t="shared" si="599"/>
        <v>0</v>
      </c>
      <c r="K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4">
        <f t="shared" si="601"/>
        <v>0</v>
      </c>
      <c r="Z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4">
        <f t="shared" si="602"/>
        <v>0</v>
      </c>
      <c r="AD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4">
        <f t="shared" si="603"/>
        <v>0</v>
      </c>
      <c r="AH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4">
        <f t="shared" si="604"/>
        <v>0</v>
      </c>
      <c r="AL403" s="214">
        <f t="shared" si="605"/>
        <v>0</v>
      </c>
    </row>
    <row r="404" spans="2:38" x14ac:dyDescent="0.25">
      <c r="B404" s="221" t="s">
        <v>420</v>
      </c>
      <c r="C404" s="222" t="s">
        <v>291</v>
      </c>
      <c r="D404" s="223">
        <f>SUM(D405:D406)</f>
        <v>0</v>
      </c>
      <c r="E404" s="223">
        <f>SUM(E405:E406)</f>
        <v>0</v>
      </c>
      <c r="F404" s="223">
        <f t="shared" si="747"/>
        <v>0</v>
      </c>
      <c r="G404" s="223">
        <f>SUM(G405:G406)</f>
        <v>0</v>
      </c>
      <c r="H404" s="223">
        <f t="shared" si="598"/>
        <v>0</v>
      </c>
      <c r="I404" s="223">
        <f>SUM(I405:I406)</f>
        <v>0</v>
      </c>
      <c r="J404" s="223">
        <f t="shared" si="599"/>
        <v>0</v>
      </c>
      <c r="K404" s="223">
        <f t="shared" ref="K404:X404" si="803">SUM(K405:K406)</f>
        <v>0</v>
      </c>
      <c r="L404" s="223">
        <f t="shared" si="803"/>
        <v>0</v>
      </c>
      <c r="M404" s="223">
        <f t="shared" si="803"/>
        <v>0</v>
      </c>
      <c r="N404" s="223">
        <f t="shared" si="803"/>
        <v>0</v>
      </c>
      <c r="O404" s="223">
        <f t="shared" si="803"/>
        <v>0</v>
      </c>
      <c r="P404" s="223">
        <f t="shared" si="803"/>
        <v>0</v>
      </c>
      <c r="Q404" s="223">
        <f t="shared" si="803"/>
        <v>0</v>
      </c>
      <c r="R404" s="223">
        <f t="shared" si="803"/>
        <v>0</v>
      </c>
      <c r="S404" s="223">
        <f t="shared" si="803"/>
        <v>0</v>
      </c>
      <c r="T404" s="223">
        <f t="shared" si="803"/>
        <v>0</v>
      </c>
      <c r="U404" s="223">
        <f t="shared" si="803"/>
        <v>0</v>
      </c>
      <c r="V404" s="223">
        <f t="shared" si="803"/>
        <v>0</v>
      </c>
      <c r="W404" s="223">
        <f t="shared" si="803"/>
        <v>0</v>
      </c>
      <c r="X404" s="223">
        <f t="shared" si="803"/>
        <v>0</v>
      </c>
      <c r="Y404" s="223">
        <f t="shared" si="601"/>
        <v>0</v>
      </c>
      <c r="Z404" s="223">
        <f>SUM(Z405:Z406)</f>
        <v>0</v>
      </c>
      <c r="AA404" s="223">
        <f>SUM(AA405:AA406)</f>
        <v>0</v>
      </c>
      <c r="AB404" s="223">
        <f>SUM(AB405:AB406)</f>
        <v>0</v>
      </c>
      <c r="AC404" s="223">
        <f t="shared" si="602"/>
        <v>0</v>
      </c>
      <c r="AD404" s="223">
        <f>SUM(AD405:AD406)</f>
        <v>0</v>
      </c>
      <c r="AE404" s="223">
        <f>SUM(AE405:AE406)</f>
        <v>0</v>
      </c>
      <c r="AF404" s="223">
        <f>SUM(AF405:AF406)</f>
        <v>0</v>
      </c>
      <c r="AG404" s="223">
        <f t="shared" si="603"/>
        <v>0</v>
      </c>
      <c r="AH404" s="223">
        <f>SUM(AH405:AH406)</f>
        <v>0</v>
      </c>
      <c r="AI404" s="223">
        <f>SUM(AI405:AI406)</f>
        <v>0</v>
      </c>
      <c r="AJ404" s="223">
        <f>SUM(AJ405:AJ406)</f>
        <v>0</v>
      </c>
      <c r="AK404" s="223">
        <f t="shared" si="604"/>
        <v>0</v>
      </c>
      <c r="AL404" s="223">
        <f t="shared" si="605"/>
        <v>0</v>
      </c>
    </row>
    <row r="405" spans="2:38" x14ac:dyDescent="0.25">
      <c r="B405" s="212" t="s">
        <v>1244</v>
      </c>
      <c r="C405" s="213" t="s">
        <v>1245</v>
      </c>
      <c r="D4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4">
        <f t="shared" ref="F405" si="804">D405+E405</f>
        <v>0</v>
      </c>
      <c r="G405" s="214"/>
      <c r="H405" s="214">
        <f t="shared" ref="H405" si="805">F405-G405</f>
        <v>0</v>
      </c>
      <c r="I405" s="214"/>
      <c r="J405" s="214">
        <f t="shared" ref="J405" si="806">F405-I405</f>
        <v>0</v>
      </c>
      <c r="K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4">
        <f t="shared" ref="Y405" si="807">V405+W405+X405</f>
        <v>0</v>
      </c>
      <c r="Z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4">
        <f t="shared" ref="AC405" si="808">Z405+AA405+AB405</f>
        <v>0</v>
      </c>
      <c r="AD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4">
        <f t="shared" ref="AG405" si="809">AD405+AE405+AF405</f>
        <v>0</v>
      </c>
      <c r="AH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4">
        <f t="shared" ref="AK405" si="810">AH405+AI405+AJ405</f>
        <v>0</v>
      </c>
      <c r="AL405" s="214">
        <f t="shared" ref="AL405" si="811">Y405+AC405+AG405+AK405</f>
        <v>0</v>
      </c>
    </row>
    <row r="406" spans="2:38" x14ac:dyDescent="0.25">
      <c r="B406" s="212" t="s">
        <v>436</v>
      </c>
      <c r="C406" s="213" t="s">
        <v>303</v>
      </c>
      <c r="D4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4">
        <f t="shared" si="747"/>
        <v>0</v>
      </c>
      <c r="G406" s="214"/>
      <c r="H406" s="214">
        <f t="shared" si="598"/>
        <v>0</v>
      </c>
      <c r="I406" s="214"/>
      <c r="J406" s="214">
        <f t="shared" si="599"/>
        <v>0</v>
      </c>
      <c r="K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4">
        <f t="shared" si="601"/>
        <v>0</v>
      </c>
      <c r="Z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4">
        <f t="shared" si="602"/>
        <v>0</v>
      </c>
      <c r="AD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4">
        <f t="shared" si="603"/>
        <v>0</v>
      </c>
      <c r="AH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4">
        <f t="shared" si="604"/>
        <v>0</v>
      </c>
      <c r="AL406" s="214">
        <f t="shared" si="605"/>
        <v>0</v>
      </c>
    </row>
    <row r="407" spans="2:38" x14ac:dyDescent="0.25">
      <c r="B407" s="209" t="s">
        <v>420</v>
      </c>
      <c r="C407" s="210" t="s">
        <v>291</v>
      </c>
      <c r="D407" s="211">
        <f>D408</f>
        <v>0</v>
      </c>
      <c r="E407" s="211">
        <f>E408</f>
        <v>0</v>
      </c>
      <c r="F407" s="211">
        <f t="shared" si="747"/>
        <v>0</v>
      </c>
      <c r="G407" s="211">
        <f t="shared" ref="G407:I407" si="812">G408</f>
        <v>0</v>
      </c>
      <c r="H407" s="211">
        <f t="shared" si="598"/>
        <v>0</v>
      </c>
      <c r="I407" s="211">
        <f t="shared" si="812"/>
        <v>0</v>
      </c>
      <c r="J407" s="211">
        <f t="shared" si="599"/>
        <v>0</v>
      </c>
      <c r="K407" s="211">
        <f t="shared" ref="K407:AJ407" si="813">K408</f>
        <v>0</v>
      </c>
      <c r="L407" s="211">
        <f t="shared" si="813"/>
        <v>0</v>
      </c>
      <c r="M407" s="211">
        <f t="shared" si="813"/>
        <v>0</v>
      </c>
      <c r="N407" s="211">
        <f t="shared" si="813"/>
        <v>0</v>
      </c>
      <c r="O407" s="211">
        <f t="shared" si="813"/>
        <v>0</v>
      </c>
      <c r="P407" s="211">
        <f t="shared" si="813"/>
        <v>0</v>
      </c>
      <c r="Q407" s="211">
        <f t="shared" si="813"/>
        <v>0</v>
      </c>
      <c r="R407" s="211">
        <f t="shared" si="813"/>
        <v>0</v>
      </c>
      <c r="S407" s="211">
        <f t="shared" si="813"/>
        <v>0</v>
      </c>
      <c r="T407" s="211">
        <f t="shared" si="813"/>
        <v>0</v>
      </c>
      <c r="U407" s="211">
        <f t="shared" si="813"/>
        <v>0</v>
      </c>
      <c r="V407" s="211">
        <f t="shared" si="813"/>
        <v>0</v>
      </c>
      <c r="W407" s="211">
        <f t="shared" si="813"/>
        <v>0</v>
      </c>
      <c r="X407" s="211">
        <f t="shared" si="813"/>
        <v>0</v>
      </c>
      <c r="Y407" s="211">
        <f t="shared" si="601"/>
        <v>0</v>
      </c>
      <c r="Z407" s="211">
        <f t="shared" si="813"/>
        <v>0</v>
      </c>
      <c r="AA407" s="211">
        <f t="shared" si="813"/>
        <v>0</v>
      </c>
      <c r="AB407" s="211">
        <f t="shared" si="813"/>
        <v>0</v>
      </c>
      <c r="AC407" s="211">
        <f t="shared" si="602"/>
        <v>0</v>
      </c>
      <c r="AD407" s="211">
        <f t="shared" si="813"/>
        <v>0</v>
      </c>
      <c r="AE407" s="211">
        <f t="shared" si="813"/>
        <v>0</v>
      </c>
      <c r="AF407" s="211">
        <f t="shared" si="813"/>
        <v>0</v>
      </c>
      <c r="AG407" s="211">
        <f t="shared" si="603"/>
        <v>0</v>
      </c>
      <c r="AH407" s="211">
        <f t="shared" si="813"/>
        <v>0</v>
      </c>
      <c r="AI407" s="211">
        <f t="shared" si="813"/>
        <v>0</v>
      </c>
      <c r="AJ407" s="211">
        <f t="shared" si="813"/>
        <v>0</v>
      </c>
      <c r="AK407" s="211">
        <f t="shared" si="604"/>
        <v>0</v>
      </c>
      <c r="AL407" s="211">
        <f t="shared" si="605"/>
        <v>0</v>
      </c>
    </row>
    <row r="408" spans="2:38" x14ac:dyDescent="0.25">
      <c r="B408" s="221" t="s">
        <v>436</v>
      </c>
      <c r="C408" s="222" t="s">
        <v>303</v>
      </c>
      <c r="D408" s="223">
        <f>SUM(D409:D411)</f>
        <v>0</v>
      </c>
      <c r="E408" s="223">
        <f>SUM(E409:E411)</f>
        <v>0</v>
      </c>
      <c r="F408" s="223">
        <f t="shared" si="747"/>
        <v>0</v>
      </c>
      <c r="G408" s="223">
        <f>SUM(G409:G411)</f>
        <v>0</v>
      </c>
      <c r="H408" s="223">
        <f t="shared" si="598"/>
        <v>0</v>
      </c>
      <c r="I408" s="223">
        <f>SUM(I409:I411)</f>
        <v>0</v>
      </c>
      <c r="J408" s="223">
        <f t="shared" si="599"/>
        <v>0</v>
      </c>
      <c r="K408" s="223">
        <f t="shared" ref="K408:X408" si="814">SUM(K409:K411)</f>
        <v>0</v>
      </c>
      <c r="L408" s="223">
        <f t="shared" si="814"/>
        <v>0</v>
      </c>
      <c r="M408" s="223">
        <f t="shared" si="814"/>
        <v>0</v>
      </c>
      <c r="N408" s="223">
        <f t="shared" si="814"/>
        <v>0</v>
      </c>
      <c r="O408" s="223">
        <f t="shared" si="814"/>
        <v>0</v>
      </c>
      <c r="P408" s="223">
        <f t="shared" si="814"/>
        <v>0</v>
      </c>
      <c r="Q408" s="223">
        <f t="shared" si="814"/>
        <v>0</v>
      </c>
      <c r="R408" s="223">
        <f t="shared" si="814"/>
        <v>0</v>
      </c>
      <c r="S408" s="223">
        <f t="shared" si="814"/>
        <v>0</v>
      </c>
      <c r="T408" s="223">
        <f t="shared" si="814"/>
        <v>0</v>
      </c>
      <c r="U408" s="223">
        <f t="shared" si="814"/>
        <v>0</v>
      </c>
      <c r="V408" s="223">
        <f t="shared" si="814"/>
        <v>0</v>
      </c>
      <c r="W408" s="223">
        <f t="shared" si="814"/>
        <v>0</v>
      </c>
      <c r="X408" s="223">
        <f t="shared" si="814"/>
        <v>0</v>
      </c>
      <c r="Y408" s="223">
        <f t="shared" si="601"/>
        <v>0</v>
      </c>
      <c r="Z408" s="223">
        <f>SUM(Z409:Z411)</f>
        <v>0</v>
      </c>
      <c r="AA408" s="223">
        <f>SUM(AA409:AA411)</f>
        <v>0</v>
      </c>
      <c r="AB408" s="223">
        <f>SUM(AB409:AB411)</f>
        <v>0</v>
      </c>
      <c r="AC408" s="223">
        <f t="shared" si="602"/>
        <v>0</v>
      </c>
      <c r="AD408" s="223">
        <f>SUM(AD409:AD411)</f>
        <v>0</v>
      </c>
      <c r="AE408" s="223">
        <f>SUM(AE409:AE411)</f>
        <v>0</v>
      </c>
      <c r="AF408" s="223">
        <f>SUM(AF409:AF411)</f>
        <v>0</v>
      </c>
      <c r="AG408" s="223">
        <f t="shared" si="603"/>
        <v>0</v>
      </c>
      <c r="AH408" s="223">
        <f>SUM(AH409:AH411)</f>
        <v>0</v>
      </c>
      <c r="AI408" s="223">
        <f>SUM(AI409:AI411)</f>
        <v>0</v>
      </c>
      <c r="AJ408" s="223">
        <f>SUM(AJ409:AJ411)</f>
        <v>0</v>
      </c>
      <c r="AK408" s="223">
        <f t="shared" si="604"/>
        <v>0</v>
      </c>
      <c r="AL408" s="223">
        <f t="shared" si="605"/>
        <v>0</v>
      </c>
    </row>
    <row r="409" spans="2:38" x14ac:dyDescent="0.25">
      <c r="B409" s="212" t="s">
        <v>1246</v>
      </c>
      <c r="C409" s="213" t="s">
        <v>1247</v>
      </c>
      <c r="D4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4">
        <f t="shared" si="747"/>
        <v>0</v>
      </c>
      <c r="G409" s="214"/>
      <c r="H409" s="214">
        <f t="shared" si="598"/>
        <v>0</v>
      </c>
      <c r="I409" s="214"/>
      <c r="J409" s="214">
        <f t="shared" si="599"/>
        <v>0</v>
      </c>
      <c r="K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4">
        <f t="shared" si="601"/>
        <v>0</v>
      </c>
      <c r="Z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4">
        <f t="shared" si="602"/>
        <v>0</v>
      </c>
      <c r="AD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4">
        <f t="shared" si="603"/>
        <v>0</v>
      </c>
      <c r="AH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4">
        <f t="shared" si="604"/>
        <v>0</v>
      </c>
      <c r="AL409" s="214">
        <f t="shared" si="605"/>
        <v>0</v>
      </c>
    </row>
    <row r="410" spans="2:38" x14ac:dyDescent="0.25">
      <c r="B410" s="212" t="s">
        <v>1248</v>
      </c>
      <c r="C410" s="213" t="s">
        <v>1249</v>
      </c>
      <c r="D4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4">
        <f t="shared" ref="F410" si="815">D410+E410</f>
        <v>0</v>
      </c>
      <c r="G410" s="214"/>
      <c r="H410" s="214">
        <f t="shared" ref="H410" si="816">F410-G410</f>
        <v>0</v>
      </c>
      <c r="I410" s="214"/>
      <c r="J410" s="214">
        <f t="shared" ref="J410" si="817">F410-I410</f>
        <v>0</v>
      </c>
      <c r="K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4">
        <f t="shared" ref="Y410" si="818">V410+W410+X410</f>
        <v>0</v>
      </c>
      <c r="Z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4">
        <f t="shared" ref="AC410" si="819">Z410+AA410+AB410</f>
        <v>0</v>
      </c>
      <c r="AD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4">
        <f t="shared" ref="AG410" si="820">AD410+AE410+AF410</f>
        <v>0</v>
      </c>
      <c r="AH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4">
        <f t="shared" ref="AK410" si="821">AH410+AI410+AJ410</f>
        <v>0</v>
      </c>
      <c r="AL410" s="214">
        <f t="shared" ref="AL410" si="822">Y410+AC410+AG410+AK410</f>
        <v>0</v>
      </c>
    </row>
    <row r="411" spans="2:38" x14ac:dyDescent="0.25">
      <c r="B411" s="212" t="s">
        <v>437</v>
      </c>
      <c r="C411" s="213" t="s">
        <v>304</v>
      </c>
      <c r="D4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4">
        <f t="shared" si="747"/>
        <v>0</v>
      </c>
      <c r="G411" s="214"/>
      <c r="H411" s="214">
        <f t="shared" si="598"/>
        <v>0</v>
      </c>
      <c r="I411" s="214"/>
      <c r="J411" s="214">
        <f t="shared" si="599"/>
        <v>0</v>
      </c>
      <c r="K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4">
        <f t="shared" si="601"/>
        <v>0</v>
      </c>
      <c r="Z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4">
        <f t="shared" si="602"/>
        <v>0</v>
      </c>
      <c r="AD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4">
        <f t="shared" si="603"/>
        <v>0</v>
      </c>
      <c r="AH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4">
        <f t="shared" si="604"/>
        <v>0</v>
      </c>
      <c r="AL411" s="214">
        <f t="shared" si="605"/>
        <v>0</v>
      </c>
    </row>
    <row r="412" spans="2:38" x14ac:dyDescent="0.25">
      <c r="B412" s="209" t="s">
        <v>438</v>
      </c>
      <c r="C412" s="210" t="s">
        <v>305</v>
      </c>
      <c r="D412" s="211">
        <f>D413+D424+D432+D435+D439</f>
        <v>0</v>
      </c>
      <c r="E412" s="211">
        <f>E413+E424+E432+E435+E439</f>
        <v>0</v>
      </c>
      <c r="F412" s="211">
        <f t="shared" si="747"/>
        <v>0</v>
      </c>
      <c r="G412" s="211">
        <f t="shared" ref="G412:I412" si="823">G413+G424+G432+G435+G439</f>
        <v>0</v>
      </c>
      <c r="H412" s="211">
        <f t="shared" si="598"/>
        <v>0</v>
      </c>
      <c r="I412" s="211">
        <f t="shared" si="823"/>
        <v>0</v>
      </c>
      <c r="J412" s="211">
        <f t="shared" si="599"/>
        <v>0</v>
      </c>
      <c r="K412" s="211">
        <f t="shared" ref="K412:AJ412" si="824">K413+K424+K432+K435+K439</f>
        <v>0</v>
      </c>
      <c r="L412" s="211">
        <f t="shared" si="824"/>
        <v>0</v>
      </c>
      <c r="M412" s="211">
        <f t="shared" si="824"/>
        <v>0</v>
      </c>
      <c r="N412" s="211">
        <f t="shared" si="824"/>
        <v>0</v>
      </c>
      <c r="O412" s="211">
        <f t="shared" si="824"/>
        <v>0</v>
      </c>
      <c r="P412" s="211">
        <f t="shared" si="824"/>
        <v>0</v>
      </c>
      <c r="Q412" s="211">
        <f t="shared" si="824"/>
        <v>0</v>
      </c>
      <c r="R412" s="211">
        <f t="shared" si="824"/>
        <v>0</v>
      </c>
      <c r="S412" s="211">
        <f t="shared" si="824"/>
        <v>0</v>
      </c>
      <c r="T412" s="211">
        <f t="shared" si="824"/>
        <v>0</v>
      </c>
      <c r="U412" s="211">
        <f t="shared" si="824"/>
        <v>0</v>
      </c>
      <c r="V412" s="211">
        <f t="shared" si="824"/>
        <v>0</v>
      </c>
      <c r="W412" s="211">
        <f t="shared" si="824"/>
        <v>0</v>
      </c>
      <c r="X412" s="211">
        <f t="shared" si="824"/>
        <v>0</v>
      </c>
      <c r="Y412" s="211">
        <f t="shared" si="601"/>
        <v>0</v>
      </c>
      <c r="Z412" s="211">
        <f t="shared" si="824"/>
        <v>0</v>
      </c>
      <c r="AA412" s="211">
        <f t="shared" si="824"/>
        <v>0</v>
      </c>
      <c r="AB412" s="211">
        <f t="shared" si="824"/>
        <v>0</v>
      </c>
      <c r="AC412" s="211">
        <f t="shared" si="602"/>
        <v>0</v>
      </c>
      <c r="AD412" s="211">
        <f t="shared" si="824"/>
        <v>0</v>
      </c>
      <c r="AE412" s="211">
        <f t="shared" si="824"/>
        <v>0</v>
      </c>
      <c r="AF412" s="211">
        <f t="shared" si="824"/>
        <v>0</v>
      </c>
      <c r="AG412" s="211">
        <f t="shared" si="603"/>
        <v>0</v>
      </c>
      <c r="AH412" s="211">
        <f t="shared" si="824"/>
        <v>0</v>
      </c>
      <c r="AI412" s="211">
        <f t="shared" si="824"/>
        <v>0</v>
      </c>
      <c r="AJ412" s="211">
        <f t="shared" si="824"/>
        <v>0</v>
      </c>
      <c r="AK412" s="211">
        <f t="shared" si="604"/>
        <v>0</v>
      </c>
      <c r="AL412" s="211">
        <f t="shared" si="605"/>
        <v>0</v>
      </c>
    </row>
    <row r="413" spans="2:38" x14ac:dyDescent="0.25">
      <c r="B413" s="221" t="s">
        <v>439</v>
      </c>
      <c r="C413" s="222" t="s">
        <v>306</v>
      </c>
      <c r="D413" s="223">
        <f>SUM(D414:D423)</f>
        <v>0</v>
      </c>
      <c r="E413" s="223">
        <f>SUM(E414:E423)</f>
        <v>0</v>
      </c>
      <c r="F413" s="223">
        <f t="shared" si="747"/>
        <v>0</v>
      </c>
      <c r="G413" s="223">
        <f t="shared" ref="G413:I413" si="825">SUM(G414:G423)</f>
        <v>0</v>
      </c>
      <c r="H413" s="223">
        <f t="shared" si="598"/>
        <v>0</v>
      </c>
      <c r="I413" s="223">
        <f t="shared" si="825"/>
        <v>0</v>
      </c>
      <c r="J413" s="223">
        <f t="shared" si="599"/>
        <v>0</v>
      </c>
      <c r="K413" s="223">
        <f t="shared" ref="K413:AJ413" si="826">SUM(K414:K423)</f>
        <v>0</v>
      </c>
      <c r="L413" s="223">
        <f t="shared" si="826"/>
        <v>0</v>
      </c>
      <c r="M413" s="223">
        <f t="shared" si="826"/>
        <v>0</v>
      </c>
      <c r="N413" s="223">
        <f t="shared" si="826"/>
        <v>0</v>
      </c>
      <c r="O413" s="223">
        <f t="shared" si="826"/>
        <v>0</v>
      </c>
      <c r="P413" s="223">
        <f t="shared" si="826"/>
        <v>0</v>
      </c>
      <c r="Q413" s="223">
        <f t="shared" si="826"/>
        <v>0</v>
      </c>
      <c r="R413" s="223">
        <f t="shared" si="826"/>
        <v>0</v>
      </c>
      <c r="S413" s="223">
        <f t="shared" si="826"/>
        <v>0</v>
      </c>
      <c r="T413" s="223">
        <f t="shared" si="826"/>
        <v>0</v>
      </c>
      <c r="U413" s="223">
        <f t="shared" si="826"/>
        <v>0</v>
      </c>
      <c r="V413" s="223">
        <f t="shared" si="826"/>
        <v>0</v>
      </c>
      <c r="W413" s="223">
        <f t="shared" si="826"/>
        <v>0</v>
      </c>
      <c r="X413" s="223">
        <f t="shared" si="826"/>
        <v>0</v>
      </c>
      <c r="Y413" s="223">
        <f t="shared" si="601"/>
        <v>0</v>
      </c>
      <c r="Z413" s="223">
        <f t="shared" si="826"/>
        <v>0</v>
      </c>
      <c r="AA413" s="223">
        <f t="shared" si="826"/>
        <v>0</v>
      </c>
      <c r="AB413" s="223">
        <f t="shared" si="826"/>
        <v>0</v>
      </c>
      <c r="AC413" s="223">
        <f t="shared" si="602"/>
        <v>0</v>
      </c>
      <c r="AD413" s="223">
        <f t="shared" si="826"/>
        <v>0</v>
      </c>
      <c r="AE413" s="223">
        <f t="shared" si="826"/>
        <v>0</v>
      </c>
      <c r="AF413" s="223">
        <f t="shared" si="826"/>
        <v>0</v>
      </c>
      <c r="AG413" s="223">
        <f t="shared" si="603"/>
        <v>0</v>
      </c>
      <c r="AH413" s="223">
        <f t="shared" si="826"/>
        <v>0</v>
      </c>
      <c r="AI413" s="223">
        <f t="shared" si="826"/>
        <v>0</v>
      </c>
      <c r="AJ413" s="223">
        <f t="shared" si="826"/>
        <v>0</v>
      </c>
      <c r="AK413" s="223">
        <f t="shared" si="604"/>
        <v>0</v>
      </c>
      <c r="AL413" s="223">
        <f t="shared" si="605"/>
        <v>0</v>
      </c>
    </row>
    <row r="414" spans="2:38" x14ac:dyDescent="0.25">
      <c r="B414" s="212" t="s">
        <v>440</v>
      </c>
      <c r="C414" s="213" t="s">
        <v>307</v>
      </c>
      <c r="D4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4">
        <f t="shared" si="747"/>
        <v>0</v>
      </c>
      <c r="G414" s="214"/>
      <c r="H414" s="214">
        <f t="shared" si="598"/>
        <v>0</v>
      </c>
      <c r="I414" s="214"/>
      <c r="J414" s="214">
        <f t="shared" si="599"/>
        <v>0</v>
      </c>
      <c r="K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4">
        <f t="shared" si="601"/>
        <v>0</v>
      </c>
      <c r="Z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4">
        <f t="shared" si="602"/>
        <v>0</v>
      </c>
      <c r="AD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4">
        <f t="shared" si="603"/>
        <v>0</v>
      </c>
      <c r="AH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4">
        <f t="shared" si="604"/>
        <v>0</v>
      </c>
      <c r="AL414" s="214">
        <f t="shared" si="605"/>
        <v>0</v>
      </c>
    </row>
    <row r="415" spans="2:38" x14ac:dyDescent="0.25">
      <c r="B415" s="212" t="s">
        <v>1330</v>
      </c>
      <c r="C415" s="213" t="s">
        <v>1331</v>
      </c>
      <c r="D4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4">
        <f t="shared" si="747"/>
        <v>0</v>
      </c>
      <c r="G415" s="214"/>
      <c r="H415" s="214">
        <f t="shared" si="598"/>
        <v>0</v>
      </c>
      <c r="I415" s="214"/>
      <c r="J415" s="214">
        <f t="shared" si="599"/>
        <v>0</v>
      </c>
      <c r="K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4">
        <f t="shared" si="601"/>
        <v>0</v>
      </c>
      <c r="Z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4">
        <f t="shared" si="602"/>
        <v>0</v>
      </c>
      <c r="AD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4">
        <f t="shared" si="603"/>
        <v>0</v>
      </c>
      <c r="AH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4">
        <f t="shared" si="604"/>
        <v>0</v>
      </c>
      <c r="AL415" s="214">
        <f t="shared" si="605"/>
        <v>0</v>
      </c>
    </row>
    <row r="416" spans="2:38" x14ac:dyDescent="0.25">
      <c r="B416" s="212" t="s">
        <v>1332</v>
      </c>
      <c r="C416" s="213" t="s">
        <v>1333</v>
      </c>
      <c r="D4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4">
        <f t="shared" si="747"/>
        <v>0</v>
      </c>
      <c r="G416" s="214"/>
      <c r="H416" s="214">
        <f t="shared" si="598"/>
        <v>0</v>
      </c>
      <c r="I416" s="214"/>
      <c r="J416" s="214">
        <f t="shared" si="599"/>
        <v>0</v>
      </c>
      <c r="K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4">
        <f t="shared" si="601"/>
        <v>0</v>
      </c>
      <c r="Z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4">
        <f t="shared" si="602"/>
        <v>0</v>
      </c>
      <c r="AD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4">
        <f t="shared" si="603"/>
        <v>0</v>
      </c>
      <c r="AH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4">
        <f t="shared" si="604"/>
        <v>0</v>
      </c>
      <c r="AL416" s="214">
        <f t="shared" si="605"/>
        <v>0</v>
      </c>
    </row>
    <row r="417" spans="2:38" x14ac:dyDescent="0.25">
      <c r="B417" s="212" t="s">
        <v>441</v>
      </c>
      <c r="C417" s="213" t="s">
        <v>308</v>
      </c>
      <c r="D4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4">
        <f t="shared" ref="F417:F418" si="827">D417+E417</f>
        <v>0</v>
      </c>
      <c r="G417" s="214"/>
      <c r="H417" s="214">
        <f t="shared" ref="H417:H418" si="828">F417-G417</f>
        <v>0</v>
      </c>
      <c r="I417" s="214"/>
      <c r="J417" s="214">
        <f t="shared" ref="J417:J418" si="829">F417-I417</f>
        <v>0</v>
      </c>
      <c r="K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4">
        <f t="shared" ref="Y417:Y418" si="830">V417+W417+X417</f>
        <v>0</v>
      </c>
      <c r="Z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4">
        <f t="shared" ref="AC417:AC418" si="831">Z417+AA417+AB417</f>
        <v>0</v>
      </c>
      <c r="AD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4">
        <f t="shared" ref="AG417:AG418" si="832">AD417+AE417+AF417</f>
        <v>0</v>
      </c>
      <c r="AH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4">
        <f t="shared" ref="AK417:AK418" si="833">AH417+AI417+AJ417</f>
        <v>0</v>
      </c>
      <c r="AL417" s="214">
        <f t="shared" ref="AL417:AL418" si="834">Y417+AC417+AG417+AK417</f>
        <v>0</v>
      </c>
    </row>
    <row r="418" spans="2:38" x14ac:dyDescent="0.25">
      <c r="B418" s="212" t="s">
        <v>442</v>
      </c>
      <c r="C418" s="213" t="s">
        <v>309</v>
      </c>
      <c r="D4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4">
        <f t="shared" si="827"/>
        <v>0</v>
      </c>
      <c r="G418" s="214"/>
      <c r="H418" s="214">
        <f t="shared" si="828"/>
        <v>0</v>
      </c>
      <c r="I418" s="214"/>
      <c r="J418" s="214">
        <f t="shared" si="829"/>
        <v>0</v>
      </c>
      <c r="K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4">
        <f t="shared" si="830"/>
        <v>0</v>
      </c>
      <c r="Z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4">
        <f t="shared" si="831"/>
        <v>0</v>
      </c>
      <c r="AD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4">
        <f t="shared" si="832"/>
        <v>0</v>
      </c>
      <c r="AH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4">
        <f t="shared" si="833"/>
        <v>0</v>
      </c>
      <c r="AL418" s="214">
        <f t="shared" si="834"/>
        <v>0</v>
      </c>
    </row>
    <row r="419" spans="2:38" x14ac:dyDescent="0.25">
      <c r="B419" s="212" t="s">
        <v>1430</v>
      </c>
      <c r="C419" s="213" t="s">
        <v>1431</v>
      </c>
      <c r="D4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4">
        <f t="shared" ref="F419:F421" si="835">D419+E419</f>
        <v>0</v>
      </c>
      <c r="G419" s="214"/>
      <c r="H419" s="214">
        <f t="shared" ref="H419:H421" si="836">F419-G419</f>
        <v>0</v>
      </c>
      <c r="I419" s="214"/>
      <c r="J419" s="214">
        <f t="shared" ref="J419:J421" si="837">F419-I419</f>
        <v>0</v>
      </c>
      <c r="K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4">
        <f t="shared" ref="Y419:Y421" si="838">V419+W419+X419</f>
        <v>0</v>
      </c>
      <c r="Z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4">
        <f t="shared" ref="AC419:AC421" si="839">Z419+AA419+AB419</f>
        <v>0</v>
      </c>
      <c r="AD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4">
        <f t="shared" ref="AG419:AG421" si="840">AD419+AE419+AF419</f>
        <v>0</v>
      </c>
      <c r="AH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4">
        <f t="shared" ref="AK419:AK421" si="841">AH419+AI419+AJ419</f>
        <v>0</v>
      </c>
      <c r="AL419" s="214">
        <f t="shared" ref="AL419:AL421" si="842">Y419+AC419+AG419+AK419</f>
        <v>0</v>
      </c>
    </row>
    <row r="420" spans="2:38" x14ac:dyDescent="0.25">
      <c r="B420" s="212" t="s">
        <v>1432</v>
      </c>
      <c r="C420" s="213" t="s">
        <v>1433</v>
      </c>
      <c r="D4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4">
        <f t="shared" si="835"/>
        <v>0</v>
      </c>
      <c r="G420" s="214"/>
      <c r="H420" s="214">
        <f t="shared" si="836"/>
        <v>0</v>
      </c>
      <c r="I420" s="214"/>
      <c r="J420" s="214">
        <f t="shared" si="837"/>
        <v>0</v>
      </c>
      <c r="K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4">
        <f t="shared" si="838"/>
        <v>0</v>
      </c>
      <c r="Z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4">
        <f t="shared" si="839"/>
        <v>0</v>
      </c>
      <c r="AD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4">
        <f t="shared" si="840"/>
        <v>0</v>
      </c>
      <c r="AH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4">
        <f t="shared" si="841"/>
        <v>0</v>
      </c>
      <c r="AL420" s="214">
        <f t="shared" si="842"/>
        <v>0</v>
      </c>
    </row>
    <row r="421" spans="2:38" x14ac:dyDescent="0.25">
      <c r="B421" s="212" t="s">
        <v>1434</v>
      </c>
      <c r="C421" s="213" t="s">
        <v>1435</v>
      </c>
      <c r="D4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4">
        <f t="shared" si="835"/>
        <v>0</v>
      </c>
      <c r="G421" s="214"/>
      <c r="H421" s="214">
        <f t="shared" si="836"/>
        <v>0</v>
      </c>
      <c r="I421" s="214"/>
      <c r="J421" s="214">
        <f t="shared" si="837"/>
        <v>0</v>
      </c>
      <c r="K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4">
        <f t="shared" si="838"/>
        <v>0</v>
      </c>
      <c r="Z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4">
        <f t="shared" si="839"/>
        <v>0</v>
      </c>
      <c r="AD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4">
        <f t="shared" si="840"/>
        <v>0</v>
      </c>
      <c r="AH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4">
        <f t="shared" si="841"/>
        <v>0</v>
      </c>
      <c r="AL421" s="214">
        <f t="shared" si="842"/>
        <v>0</v>
      </c>
    </row>
    <row r="422" spans="2:38" x14ac:dyDescent="0.25">
      <c r="B422" s="212" t="s">
        <v>1436</v>
      </c>
      <c r="C422" s="213" t="s">
        <v>1437</v>
      </c>
      <c r="D4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4">
        <f t="shared" si="747"/>
        <v>0</v>
      </c>
      <c r="G422" s="214"/>
      <c r="H422" s="214">
        <f t="shared" si="598"/>
        <v>0</v>
      </c>
      <c r="I422" s="214"/>
      <c r="J422" s="214">
        <f t="shared" si="599"/>
        <v>0</v>
      </c>
      <c r="K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4">
        <f t="shared" si="601"/>
        <v>0</v>
      </c>
      <c r="Z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4">
        <f t="shared" si="602"/>
        <v>0</v>
      </c>
      <c r="AD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4">
        <f t="shared" si="603"/>
        <v>0</v>
      </c>
      <c r="AH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4">
        <f t="shared" si="604"/>
        <v>0</v>
      </c>
      <c r="AL422" s="214">
        <f t="shared" si="605"/>
        <v>0</v>
      </c>
    </row>
    <row r="423" spans="2:38" x14ac:dyDescent="0.25">
      <c r="B423" s="212" t="s">
        <v>1438</v>
      </c>
      <c r="C423" s="213" t="s">
        <v>1439</v>
      </c>
      <c r="D4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4">
        <f t="shared" si="747"/>
        <v>0</v>
      </c>
      <c r="G423" s="214"/>
      <c r="H423" s="214">
        <f t="shared" si="598"/>
        <v>0</v>
      </c>
      <c r="I423" s="214"/>
      <c r="J423" s="214">
        <f t="shared" si="599"/>
        <v>0</v>
      </c>
      <c r="K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4">
        <f t="shared" si="601"/>
        <v>0</v>
      </c>
      <c r="Z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4">
        <f t="shared" si="602"/>
        <v>0</v>
      </c>
      <c r="AD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4">
        <f t="shared" si="603"/>
        <v>0</v>
      </c>
      <c r="AH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4">
        <f t="shared" si="604"/>
        <v>0</v>
      </c>
      <c r="AL423" s="214">
        <f t="shared" si="605"/>
        <v>0</v>
      </c>
    </row>
    <row r="424" spans="2:38" x14ac:dyDescent="0.25">
      <c r="B424" s="221" t="s">
        <v>443</v>
      </c>
      <c r="C424" s="222" t="s">
        <v>310</v>
      </c>
      <c r="D424" s="223">
        <f>SUM(D425:D431)</f>
        <v>0</v>
      </c>
      <c r="E424" s="223">
        <f>SUM(E425:E431)</f>
        <v>0</v>
      </c>
      <c r="F424" s="223">
        <f t="shared" si="747"/>
        <v>0</v>
      </c>
      <c r="G424" s="223">
        <f>SUM(G425:G431)</f>
        <v>0</v>
      </c>
      <c r="H424" s="223">
        <f t="shared" si="598"/>
        <v>0</v>
      </c>
      <c r="I424" s="223">
        <f>SUM(I425:I431)</f>
        <v>0</v>
      </c>
      <c r="J424" s="223">
        <f t="shared" si="599"/>
        <v>0</v>
      </c>
      <c r="K424" s="223">
        <f t="shared" ref="K424:X424" si="843">SUM(K425:K431)</f>
        <v>0</v>
      </c>
      <c r="L424" s="223">
        <f t="shared" si="843"/>
        <v>0</v>
      </c>
      <c r="M424" s="223">
        <f t="shared" si="843"/>
        <v>0</v>
      </c>
      <c r="N424" s="223">
        <f t="shared" si="843"/>
        <v>0</v>
      </c>
      <c r="O424" s="223">
        <f t="shared" si="843"/>
        <v>0</v>
      </c>
      <c r="P424" s="223">
        <f t="shared" si="843"/>
        <v>0</v>
      </c>
      <c r="Q424" s="223">
        <f t="shared" si="843"/>
        <v>0</v>
      </c>
      <c r="R424" s="223">
        <f t="shared" si="843"/>
        <v>0</v>
      </c>
      <c r="S424" s="223">
        <f t="shared" si="843"/>
        <v>0</v>
      </c>
      <c r="T424" s="223">
        <f t="shared" si="843"/>
        <v>0</v>
      </c>
      <c r="U424" s="223">
        <f t="shared" si="843"/>
        <v>0</v>
      </c>
      <c r="V424" s="223">
        <f t="shared" si="843"/>
        <v>0</v>
      </c>
      <c r="W424" s="223">
        <f t="shared" si="843"/>
        <v>0</v>
      </c>
      <c r="X424" s="223">
        <f t="shared" si="843"/>
        <v>0</v>
      </c>
      <c r="Y424" s="223">
        <f t="shared" si="601"/>
        <v>0</v>
      </c>
      <c r="Z424" s="223">
        <f>SUM(Z425:Z431)</f>
        <v>0</v>
      </c>
      <c r="AA424" s="223">
        <f>SUM(AA425:AA431)</f>
        <v>0</v>
      </c>
      <c r="AB424" s="223">
        <f>SUM(AB425:AB431)</f>
        <v>0</v>
      </c>
      <c r="AC424" s="223">
        <f t="shared" si="602"/>
        <v>0</v>
      </c>
      <c r="AD424" s="223">
        <f>SUM(AD425:AD431)</f>
        <v>0</v>
      </c>
      <c r="AE424" s="223">
        <f>SUM(AE425:AE431)</f>
        <v>0</v>
      </c>
      <c r="AF424" s="223">
        <f>SUM(AF425:AF431)</f>
        <v>0</v>
      </c>
      <c r="AG424" s="223">
        <f t="shared" si="603"/>
        <v>0</v>
      </c>
      <c r="AH424" s="223">
        <f>SUM(AH425:AH431)</f>
        <v>0</v>
      </c>
      <c r="AI424" s="223">
        <f>SUM(AI425:AI431)</f>
        <v>0</v>
      </c>
      <c r="AJ424" s="223">
        <f>SUM(AJ425:AJ431)</f>
        <v>0</v>
      </c>
      <c r="AK424" s="223">
        <f t="shared" si="604"/>
        <v>0</v>
      </c>
      <c r="AL424" s="223">
        <f t="shared" si="605"/>
        <v>0</v>
      </c>
    </row>
    <row r="425" spans="2:38" x14ac:dyDescent="0.25">
      <c r="B425" s="212" t="s">
        <v>444</v>
      </c>
      <c r="C425" s="213" t="s">
        <v>311</v>
      </c>
      <c r="D4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4">
        <f t="shared" ref="F425:F427" si="844">D425+E425</f>
        <v>0</v>
      </c>
      <c r="G425" s="214"/>
      <c r="H425" s="214">
        <f t="shared" ref="H425:H427" si="845">F425-G425</f>
        <v>0</v>
      </c>
      <c r="I425" s="214"/>
      <c r="J425" s="214">
        <f t="shared" ref="J425:J427" si="846">F425-I425</f>
        <v>0</v>
      </c>
      <c r="K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4">
        <f t="shared" ref="Y425:Y427" si="847">V425+W425+X425</f>
        <v>0</v>
      </c>
      <c r="Z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4">
        <f t="shared" ref="AC425:AC427" si="848">Z425+AA425+AB425</f>
        <v>0</v>
      </c>
      <c r="AD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4">
        <f t="shared" ref="AG425:AG427" si="849">AD425+AE425+AF425</f>
        <v>0</v>
      </c>
      <c r="AH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4">
        <f t="shared" ref="AK425:AK427" si="850">AH425+AI425+AJ425</f>
        <v>0</v>
      </c>
      <c r="AL425" s="214">
        <f t="shared" ref="AL425:AL427" si="851">Y425+AC425+AG425+AK425</f>
        <v>0</v>
      </c>
    </row>
    <row r="426" spans="2:38" x14ac:dyDescent="0.25">
      <c r="B426" s="212" t="s">
        <v>1440</v>
      </c>
      <c r="C426" s="213" t="s">
        <v>1441</v>
      </c>
      <c r="D4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4">
        <f t="shared" si="844"/>
        <v>0</v>
      </c>
      <c r="G426" s="214"/>
      <c r="H426" s="214">
        <f t="shared" si="845"/>
        <v>0</v>
      </c>
      <c r="I426" s="214"/>
      <c r="J426" s="214">
        <f t="shared" si="846"/>
        <v>0</v>
      </c>
      <c r="K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4">
        <f t="shared" si="847"/>
        <v>0</v>
      </c>
      <c r="Z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4">
        <f t="shared" si="848"/>
        <v>0</v>
      </c>
      <c r="AD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4">
        <f t="shared" si="849"/>
        <v>0</v>
      </c>
      <c r="AH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4">
        <f t="shared" si="850"/>
        <v>0</v>
      </c>
      <c r="AL426" s="214">
        <f t="shared" si="851"/>
        <v>0</v>
      </c>
    </row>
    <row r="427" spans="2:38" x14ac:dyDescent="0.25">
      <c r="B427" s="212" t="s">
        <v>1442</v>
      </c>
      <c r="C427" s="213" t="s">
        <v>1443</v>
      </c>
      <c r="D4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4">
        <f t="shared" si="844"/>
        <v>0</v>
      </c>
      <c r="G427" s="214"/>
      <c r="H427" s="214">
        <f t="shared" si="845"/>
        <v>0</v>
      </c>
      <c r="I427" s="214"/>
      <c r="J427" s="214">
        <f t="shared" si="846"/>
        <v>0</v>
      </c>
      <c r="K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4">
        <f t="shared" si="847"/>
        <v>0</v>
      </c>
      <c r="Z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4">
        <f t="shared" si="848"/>
        <v>0</v>
      </c>
      <c r="AD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4">
        <f t="shared" si="849"/>
        <v>0</v>
      </c>
      <c r="AH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4">
        <f t="shared" si="850"/>
        <v>0</v>
      </c>
      <c r="AL427" s="214">
        <f t="shared" si="851"/>
        <v>0</v>
      </c>
    </row>
    <row r="428" spans="2:38" x14ac:dyDescent="0.25">
      <c r="B428" s="212" t="s">
        <v>1444</v>
      </c>
      <c r="C428" s="213" t="s">
        <v>1445</v>
      </c>
      <c r="D4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4">
        <f t="shared" si="747"/>
        <v>0</v>
      </c>
      <c r="G428" s="214"/>
      <c r="H428" s="214">
        <f t="shared" si="598"/>
        <v>0</v>
      </c>
      <c r="I428" s="214"/>
      <c r="J428" s="214">
        <f t="shared" si="599"/>
        <v>0</v>
      </c>
      <c r="K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4">
        <f t="shared" si="601"/>
        <v>0</v>
      </c>
      <c r="Z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4">
        <f t="shared" si="602"/>
        <v>0</v>
      </c>
      <c r="AD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4">
        <f t="shared" si="603"/>
        <v>0</v>
      </c>
      <c r="AH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4">
        <f t="shared" si="604"/>
        <v>0</v>
      </c>
      <c r="AL428" s="214">
        <f t="shared" si="605"/>
        <v>0</v>
      </c>
    </row>
    <row r="429" spans="2:38" x14ac:dyDescent="0.25">
      <c r="B429" s="212" t="s">
        <v>1446</v>
      </c>
      <c r="C429" s="213" t="s">
        <v>1447</v>
      </c>
      <c r="D4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4">
        <f t="shared" ref="F429" si="852">D429+E429</f>
        <v>0</v>
      </c>
      <c r="G429" s="214"/>
      <c r="H429" s="214">
        <f t="shared" ref="H429" si="853">F429-G429</f>
        <v>0</v>
      </c>
      <c r="I429" s="214"/>
      <c r="J429" s="214">
        <f t="shared" ref="J429" si="854">F429-I429</f>
        <v>0</v>
      </c>
      <c r="K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4">
        <f t="shared" ref="Y429" si="855">V429+W429+X429</f>
        <v>0</v>
      </c>
      <c r="Z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4">
        <f t="shared" ref="AC429" si="856">Z429+AA429+AB429</f>
        <v>0</v>
      </c>
      <c r="AD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4">
        <f t="shared" ref="AG429" si="857">AD429+AE429+AF429</f>
        <v>0</v>
      </c>
      <c r="AH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4">
        <f t="shared" ref="AK429" si="858">AH429+AI429+AJ429</f>
        <v>0</v>
      </c>
      <c r="AL429" s="214">
        <f t="shared" ref="AL429" si="859">Y429+AC429+AG429+AK429</f>
        <v>0</v>
      </c>
    </row>
    <row r="430" spans="2:38" x14ac:dyDescent="0.25">
      <c r="B430" s="212" t="s">
        <v>1448</v>
      </c>
      <c r="C430" s="213" t="s">
        <v>1449</v>
      </c>
      <c r="D4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4">
        <f t="shared" ref="F430" si="860">D430+E430</f>
        <v>0</v>
      </c>
      <c r="G430" s="214"/>
      <c r="H430" s="214">
        <f t="shared" ref="H430" si="861">F430-G430</f>
        <v>0</v>
      </c>
      <c r="I430" s="214"/>
      <c r="J430" s="214">
        <f t="shared" ref="J430" si="862">F430-I430</f>
        <v>0</v>
      </c>
      <c r="K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4">
        <f t="shared" ref="Y430" si="863">V430+W430+X430</f>
        <v>0</v>
      </c>
      <c r="Z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4">
        <f t="shared" ref="AC430" si="864">Z430+AA430+AB430</f>
        <v>0</v>
      </c>
      <c r="AD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4">
        <f t="shared" ref="AG430" si="865">AD430+AE430+AF430</f>
        <v>0</v>
      </c>
      <c r="AH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4">
        <f t="shared" ref="AK430" si="866">AH430+AI430+AJ430</f>
        <v>0</v>
      </c>
      <c r="AL430" s="214">
        <f t="shared" ref="AL430" si="867">Y430+AC430+AG430+AK430</f>
        <v>0</v>
      </c>
    </row>
    <row r="431" spans="2:38" x14ac:dyDescent="0.25">
      <c r="B431" s="212" t="s">
        <v>1450</v>
      </c>
      <c r="C431" s="213" t="s">
        <v>1451</v>
      </c>
      <c r="D4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4">
        <f t="shared" si="747"/>
        <v>0</v>
      </c>
      <c r="G431" s="214"/>
      <c r="H431" s="214">
        <f t="shared" si="598"/>
        <v>0</v>
      </c>
      <c r="I431" s="214"/>
      <c r="J431" s="214">
        <f t="shared" si="599"/>
        <v>0</v>
      </c>
      <c r="K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4">
        <f t="shared" si="601"/>
        <v>0</v>
      </c>
      <c r="Z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4">
        <f t="shared" si="602"/>
        <v>0</v>
      </c>
      <c r="AD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4">
        <f t="shared" si="603"/>
        <v>0</v>
      </c>
      <c r="AH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4">
        <f t="shared" si="604"/>
        <v>0</v>
      </c>
      <c r="AL431" s="214">
        <f t="shared" si="605"/>
        <v>0</v>
      </c>
    </row>
    <row r="432" spans="2:38" x14ac:dyDescent="0.25">
      <c r="B432" s="221" t="s">
        <v>445</v>
      </c>
      <c r="C432" s="222" t="s">
        <v>312</v>
      </c>
      <c r="D432" s="223">
        <f>SUM(D433:D434)</f>
        <v>0</v>
      </c>
      <c r="E432" s="223">
        <f>SUM(E433:E434)</f>
        <v>0</v>
      </c>
      <c r="F432" s="223">
        <f t="shared" si="747"/>
        <v>0</v>
      </c>
      <c r="G432" s="223">
        <f>SUM(G433:G434)</f>
        <v>0</v>
      </c>
      <c r="H432" s="223">
        <f t="shared" si="598"/>
        <v>0</v>
      </c>
      <c r="I432" s="223">
        <f>SUM(I433:I434)</f>
        <v>0</v>
      </c>
      <c r="J432" s="223">
        <f t="shared" si="599"/>
        <v>0</v>
      </c>
      <c r="K432" s="223">
        <f t="shared" ref="K432:X432" si="868">SUM(K433:K434)</f>
        <v>0</v>
      </c>
      <c r="L432" s="223">
        <f t="shared" si="868"/>
        <v>0</v>
      </c>
      <c r="M432" s="223">
        <f t="shared" si="868"/>
        <v>0</v>
      </c>
      <c r="N432" s="223">
        <f t="shared" si="868"/>
        <v>0</v>
      </c>
      <c r="O432" s="223">
        <f t="shared" si="868"/>
        <v>0</v>
      </c>
      <c r="P432" s="223">
        <f t="shared" si="868"/>
        <v>0</v>
      </c>
      <c r="Q432" s="223">
        <f t="shared" si="868"/>
        <v>0</v>
      </c>
      <c r="R432" s="223">
        <f t="shared" si="868"/>
        <v>0</v>
      </c>
      <c r="S432" s="223">
        <f t="shared" si="868"/>
        <v>0</v>
      </c>
      <c r="T432" s="223">
        <f t="shared" si="868"/>
        <v>0</v>
      </c>
      <c r="U432" s="223">
        <f t="shared" si="868"/>
        <v>0</v>
      </c>
      <c r="V432" s="223">
        <f t="shared" si="868"/>
        <v>0</v>
      </c>
      <c r="W432" s="223">
        <f t="shared" si="868"/>
        <v>0</v>
      </c>
      <c r="X432" s="223">
        <f t="shared" si="868"/>
        <v>0</v>
      </c>
      <c r="Y432" s="223">
        <f t="shared" si="601"/>
        <v>0</v>
      </c>
      <c r="Z432" s="223">
        <f>SUM(Z433:Z434)</f>
        <v>0</v>
      </c>
      <c r="AA432" s="223">
        <f>SUM(AA433:AA434)</f>
        <v>0</v>
      </c>
      <c r="AB432" s="223">
        <f>SUM(AB433:AB434)</f>
        <v>0</v>
      </c>
      <c r="AC432" s="223">
        <f t="shared" si="602"/>
        <v>0</v>
      </c>
      <c r="AD432" s="223">
        <f>SUM(AD433:AD434)</f>
        <v>0</v>
      </c>
      <c r="AE432" s="223">
        <f>SUM(AE433:AE434)</f>
        <v>0</v>
      </c>
      <c r="AF432" s="223">
        <f>SUM(AF433:AF434)</f>
        <v>0</v>
      </c>
      <c r="AG432" s="223">
        <f t="shared" si="603"/>
        <v>0</v>
      </c>
      <c r="AH432" s="223">
        <f>SUM(AH433:AH434)</f>
        <v>0</v>
      </c>
      <c r="AI432" s="223">
        <f>SUM(AI433:AI434)</f>
        <v>0</v>
      </c>
      <c r="AJ432" s="223">
        <f>SUM(AJ433:AJ434)</f>
        <v>0</v>
      </c>
      <c r="AK432" s="223">
        <f t="shared" si="604"/>
        <v>0</v>
      </c>
      <c r="AL432" s="223">
        <f t="shared" si="605"/>
        <v>0</v>
      </c>
    </row>
    <row r="433" spans="2:38" x14ac:dyDescent="0.25">
      <c r="B433" s="212" t="s">
        <v>1452</v>
      </c>
      <c r="C433" s="213" t="s">
        <v>1453</v>
      </c>
      <c r="D4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4">
        <f t="shared" ref="F433" si="869">D433+E433</f>
        <v>0</v>
      </c>
      <c r="G433" s="214"/>
      <c r="H433" s="214">
        <f t="shared" ref="H433" si="870">F433-G433</f>
        <v>0</v>
      </c>
      <c r="I433" s="214"/>
      <c r="J433" s="214">
        <f t="shared" ref="J433" si="871">F433-I433</f>
        <v>0</v>
      </c>
      <c r="K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4">
        <f t="shared" ref="Y433" si="872">V433+W433+X433</f>
        <v>0</v>
      </c>
      <c r="Z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4">
        <f t="shared" ref="AC433" si="873">Z433+AA433+AB433</f>
        <v>0</v>
      </c>
      <c r="AD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4">
        <f t="shared" ref="AG433" si="874">AD433+AE433+AF433</f>
        <v>0</v>
      </c>
      <c r="AH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4">
        <f t="shared" ref="AK433" si="875">AH433+AI433+AJ433</f>
        <v>0</v>
      </c>
      <c r="AL433" s="214">
        <f t="shared" ref="AL433" si="876">Y433+AC433+AG433+AK433</f>
        <v>0</v>
      </c>
    </row>
    <row r="434" spans="2:38" x14ac:dyDescent="0.25">
      <c r="B434" s="212" t="s">
        <v>446</v>
      </c>
      <c r="C434" s="213" t="s">
        <v>313</v>
      </c>
      <c r="D4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4">
        <f t="shared" si="747"/>
        <v>0</v>
      </c>
      <c r="G434" s="214"/>
      <c r="H434" s="214">
        <f t="shared" si="598"/>
        <v>0</v>
      </c>
      <c r="I434" s="214"/>
      <c r="J434" s="214">
        <f t="shared" si="599"/>
        <v>0</v>
      </c>
      <c r="K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4">
        <f t="shared" si="601"/>
        <v>0</v>
      </c>
      <c r="Z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4">
        <f t="shared" si="602"/>
        <v>0</v>
      </c>
      <c r="AD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4">
        <f t="shared" si="603"/>
        <v>0</v>
      </c>
      <c r="AH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4">
        <f t="shared" si="604"/>
        <v>0</v>
      </c>
      <c r="AL434" s="214">
        <f t="shared" si="605"/>
        <v>0</v>
      </c>
    </row>
    <row r="435" spans="2:38" x14ac:dyDescent="0.25">
      <c r="B435" s="221" t="s">
        <v>447</v>
      </c>
      <c r="C435" s="222" t="s">
        <v>314</v>
      </c>
      <c r="D435" s="223">
        <f>SUM(D436:D438)</f>
        <v>0</v>
      </c>
      <c r="E435" s="223">
        <f>SUM(E436:E438)</f>
        <v>0</v>
      </c>
      <c r="F435" s="223">
        <f t="shared" si="747"/>
        <v>0</v>
      </c>
      <c r="G435" s="223">
        <f>SUM(G436:G438)</f>
        <v>0</v>
      </c>
      <c r="H435" s="223">
        <f t="shared" si="598"/>
        <v>0</v>
      </c>
      <c r="I435" s="223">
        <f>SUM(I436:I438)</f>
        <v>0</v>
      </c>
      <c r="J435" s="223">
        <f t="shared" si="599"/>
        <v>0</v>
      </c>
      <c r="K435" s="223">
        <f t="shared" ref="K435:X435" si="877">SUM(K436:K438)</f>
        <v>0</v>
      </c>
      <c r="L435" s="223">
        <f t="shared" si="877"/>
        <v>0</v>
      </c>
      <c r="M435" s="223">
        <f t="shared" si="877"/>
        <v>0</v>
      </c>
      <c r="N435" s="223">
        <f t="shared" si="877"/>
        <v>0</v>
      </c>
      <c r="O435" s="223">
        <f t="shared" si="877"/>
        <v>0</v>
      </c>
      <c r="P435" s="223">
        <f t="shared" si="877"/>
        <v>0</v>
      </c>
      <c r="Q435" s="223">
        <f t="shared" si="877"/>
        <v>0</v>
      </c>
      <c r="R435" s="223">
        <f t="shared" si="877"/>
        <v>0</v>
      </c>
      <c r="S435" s="223">
        <f t="shared" si="877"/>
        <v>0</v>
      </c>
      <c r="T435" s="223">
        <f t="shared" si="877"/>
        <v>0</v>
      </c>
      <c r="U435" s="223">
        <f t="shared" si="877"/>
        <v>0</v>
      </c>
      <c r="V435" s="223">
        <f t="shared" si="877"/>
        <v>0</v>
      </c>
      <c r="W435" s="223">
        <f t="shared" si="877"/>
        <v>0</v>
      </c>
      <c r="X435" s="223">
        <f t="shared" si="877"/>
        <v>0</v>
      </c>
      <c r="Y435" s="223">
        <f t="shared" si="601"/>
        <v>0</v>
      </c>
      <c r="Z435" s="223">
        <f>SUM(Z436:Z438)</f>
        <v>0</v>
      </c>
      <c r="AA435" s="223">
        <f>SUM(AA436:AA438)</f>
        <v>0</v>
      </c>
      <c r="AB435" s="223">
        <f>SUM(AB436:AB438)</f>
        <v>0</v>
      </c>
      <c r="AC435" s="223">
        <f t="shared" si="602"/>
        <v>0</v>
      </c>
      <c r="AD435" s="223">
        <f>SUM(AD436:AD438)</f>
        <v>0</v>
      </c>
      <c r="AE435" s="223">
        <f>SUM(AE436:AE438)</f>
        <v>0</v>
      </c>
      <c r="AF435" s="223">
        <f>SUM(AF436:AF438)</f>
        <v>0</v>
      </c>
      <c r="AG435" s="223">
        <f t="shared" si="603"/>
        <v>0</v>
      </c>
      <c r="AH435" s="223">
        <f>SUM(AH436:AH438)</f>
        <v>0</v>
      </c>
      <c r="AI435" s="223">
        <f>SUM(AI436:AI438)</f>
        <v>0</v>
      </c>
      <c r="AJ435" s="223">
        <f>SUM(AJ436:AJ438)</f>
        <v>0</v>
      </c>
      <c r="AK435" s="223">
        <f t="shared" si="604"/>
        <v>0</v>
      </c>
      <c r="AL435" s="223">
        <f t="shared" si="605"/>
        <v>0</v>
      </c>
    </row>
    <row r="436" spans="2:38" x14ac:dyDescent="0.25">
      <c r="B436" s="212" t="s">
        <v>448</v>
      </c>
      <c r="C436" s="213" t="s">
        <v>315</v>
      </c>
      <c r="D4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4">
        <f t="shared" si="747"/>
        <v>0</v>
      </c>
      <c r="G436" s="214"/>
      <c r="H436" s="214">
        <f t="shared" si="598"/>
        <v>0</v>
      </c>
      <c r="I436" s="214"/>
      <c r="J436" s="214">
        <f t="shared" si="599"/>
        <v>0</v>
      </c>
      <c r="K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4">
        <f t="shared" si="601"/>
        <v>0</v>
      </c>
      <c r="Z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4">
        <f t="shared" si="602"/>
        <v>0</v>
      </c>
      <c r="AD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4">
        <f t="shared" si="603"/>
        <v>0</v>
      </c>
      <c r="AH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4">
        <f t="shared" si="604"/>
        <v>0</v>
      </c>
      <c r="AL436" s="214">
        <f t="shared" si="605"/>
        <v>0</v>
      </c>
    </row>
    <row r="437" spans="2:38" x14ac:dyDescent="0.25">
      <c r="B437" s="212" t="s">
        <v>1482</v>
      </c>
      <c r="C437" s="213" t="s">
        <v>1483</v>
      </c>
      <c r="D4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4">
        <f t="shared" ref="F437" si="878">D437+E437</f>
        <v>0</v>
      </c>
      <c r="G437" s="214"/>
      <c r="H437" s="214">
        <f t="shared" ref="H437" si="879">F437-G437</f>
        <v>0</v>
      </c>
      <c r="I437" s="214"/>
      <c r="J437" s="214">
        <f t="shared" ref="J437" si="880">F437-I437</f>
        <v>0</v>
      </c>
      <c r="K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4">
        <f t="shared" ref="Y437" si="881">V437+W437+X437</f>
        <v>0</v>
      </c>
      <c r="Z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4">
        <f t="shared" ref="AC437" si="882">Z437+AA437+AB437</f>
        <v>0</v>
      </c>
      <c r="AD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4">
        <f t="shared" ref="AG437" si="883">AD437+AE437+AF437</f>
        <v>0</v>
      </c>
      <c r="AH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4">
        <f t="shared" ref="AK437" si="884">AH437+AI437+AJ437</f>
        <v>0</v>
      </c>
      <c r="AL437" s="214">
        <f t="shared" ref="AL437" si="885">Y437+AC437+AG437+AK437</f>
        <v>0</v>
      </c>
    </row>
    <row r="438" spans="2:38" x14ac:dyDescent="0.25">
      <c r="B438" s="212" t="s">
        <v>1484</v>
      </c>
      <c r="C438" s="213" t="s">
        <v>1485</v>
      </c>
      <c r="D4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4">
        <f t="shared" si="747"/>
        <v>0</v>
      </c>
      <c r="G438" s="214"/>
      <c r="H438" s="214">
        <f t="shared" si="598"/>
        <v>0</v>
      </c>
      <c r="I438" s="214"/>
      <c r="J438" s="214">
        <f t="shared" si="599"/>
        <v>0</v>
      </c>
      <c r="K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4">
        <f t="shared" si="601"/>
        <v>0</v>
      </c>
      <c r="Z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4">
        <f t="shared" si="602"/>
        <v>0</v>
      </c>
      <c r="AD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4">
        <f t="shared" si="603"/>
        <v>0</v>
      </c>
      <c r="AH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4">
        <f t="shared" si="604"/>
        <v>0</v>
      </c>
      <c r="AL438" s="214">
        <f t="shared" si="605"/>
        <v>0</v>
      </c>
    </row>
    <row r="439" spans="2:38" x14ac:dyDescent="0.25">
      <c r="B439" s="221" t="s">
        <v>449</v>
      </c>
      <c r="C439" s="222" t="s">
        <v>316</v>
      </c>
      <c r="D439" s="223">
        <f>SUM(D440:D448)</f>
        <v>0</v>
      </c>
      <c r="E439" s="223">
        <f>SUM(E440:E448)</f>
        <v>0</v>
      </c>
      <c r="F439" s="223">
        <f t="shared" si="747"/>
        <v>0</v>
      </c>
      <c r="G439" s="223">
        <f>SUM(G440:G448)</f>
        <v>0</v>
      </c>
      <c r="H439" s="223">
        <f t="shared" si="598"/>
        <v>0</v>
      </c>
      <c r="I439" s="223">
        <f>SUM(I440:I448)</f>
        <v>0</v>
      </c>
      <c r="J439" s="223">
        <f t="shared" si="599"/>
        <v>0</v>
      </c>
      <c r="K439" s="223">
        <f t="shared" ref="K439:X439" si="886">SUM(K440:K448)</f>
        <v>0</v>
      </c>
      <c r="L439" s="223">
        <f t="shared" si="886"/>
        <v>0</v>
      </c>
      <c r="M439" s="223">
        <f t="shared" si="886"/>
        <v>0</v>
      </c>
      <c r="N439" s="223">
        <f t="shared" si="886"/>
        <v>0</v>
      </c>
      <c r="O439" s="223">
        <f t="shared" si="886"/>
        <v>0</v>
      </c>
      <c r="P439" s="223">
        <f t="shared" si="886"/>
        <v>0</v>
      </c>
      <c r="Q439" s="223">
        <f t="shared" si="886"/>
        <v>0</v>
      </c>
      <c r="R439" s="223">
        <f t="shared" si="886"/>
        <v>0</v>
      </c>
      <c r="S439" s="223">
        <f t="shared" si="886"/>
        <v>0</v>
      </c>
      <c r="T439" s="223">
        <f t="shared" si="886"/>
        <v>0</v>
      </c>
      <c r="U439" s="223">
        <f t="shared" si="886"/>
        <v>0</v>
      </c>
      <c r="V439" s="223">
        <f t="shared" si="886"/>
        <v>0</v>
      </c>
      <c r="W439" s="223">
        <f t="shared" si="886"/>
        <v>0</v>
      </c>
      <c r="X439" s="223">
        <f t="shared" si="886"/>
        <v>0</v>
      </c>
      <c r="Y439" s="223">
        <f t="shared" si="601"/>
        <v>0</v>
      </c>
      <c r="Z439" s="223">
        <f>SUM(Z440:Z448)</f>
        <v>0</v>
      </c>
      <c r="AA439" s="223">
        <f>SUM(AA440:AA448)</f>
        <v>0</v>
      </c>
      <c r="AB439" s="223">
        <f>SUM(AB440:AB448)</f>
        <v>0</v>
      </c>
      <c r="AC439" s="223">
        <f t="shared" si="602"/>
        <v>0</v>
      </c>
      <c r="AD439" s="223">
        <f>SUM(AD440:AD448)</f>
        <v>0</v>
      </c>
      <c r="AE439" s="223">
        <f>SUM(AE440:AE448)</f>
        <v>0</v>
      </c>
      <c r="AF439" s="223">
        <f>SUM(AF440:AF448)</f>
        <v>0</v>
      </c>
      <c r="AG439" s="223">
        <f t="shared" si="603"/>
        <v>0</v>
      </c>
      <c r="AH439" s="223">
        <f>SUM(AH440:AH448)</f>
        <v>0</v>
      </c>
      <c r="AI439" s="223">
        <f>SUM(AI440:AI448)</f>
        <v>0</v>
      </c>
      <c r="AJ439" s="223">
        <f>SUM(AJ440:AJ448)</f>
        <v>0</v>
      </c>
      <c r="AK439" s="223">
        <f t="shared" si="604"/>
        <v>0</v>
      </c>
      <c r="AL439" s="223">
        <f t="shared" si="605"/>
        <v>0</v>
      </c>
    </row>
    <row r="440" spans="2:38" x14ac:dyDescent="0.25">
      <c r="B440" s="212" t="s">
        <v>450</v>
      </c>
      <c r="C440" s="213" t="s">
        <v>311</v>
      </c>
      <c r="D4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4">
        <f t="shared" ref="F440:F444" si="887">D440+E440</f>
        <v>0</v>
      </c>
      <c r="G440" s="214"/>
      <c r="H440" s="214">
        <f t="shared" ref="H440:H444" si="888">F440-G440</f>
        <v>0</v>
      </c>
      <c r="I440" s="214"/>
      <c r="J440" s="214">
        <f t="shared" ref="J440:J444" si="889">F440-I440</f>
        <v>0</v>
      </c>
      <c r="K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4">
        <f t="shared" ref="Y440:Y444" si="890">V440+W440+X440</f>
        <v>0</v>
      </c>
      <c r="Z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4">
        <f t="shared" ref="AC440:AC444" si="891">Z440+AA440+AB440</f>
        <v>0</v>
      </c>
      <c r="AD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4">
        <f t="shared" ref="AG440:AG444" si="892">AD440+AE440+AF440</f>
        <v>0</v>
      </c>
      <c r="AH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4">
        <f t="shared" ref="AK440:AK444" si="893">AH440+AI440+AJ440</f>
        <v>0</v>
      </c>
      <c r="AL440" s="214">
        <f t="shared" ref="AL440:AL444" si="894">Y440+AC440+AG440+AK440</f>
        <v>0</v>
      </c>
    </row>
    <row r="441" spans="2:38" x14ac:dyDescent="0.25">
      <c r="B441" s="212" t="s">
        <v>1486</v>
      </c>
      <c r="C441" s="213" t="s">
        <v>1441</v>
      </c>
      <c r="D4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4">
        <f t="shared" ref="F441" si="895">D441+E441</f>
        <v>0</v>
      </c>
      <c r="G441" s="214"/>
      <c r="H441" s="214">
        <f t="shared" ref="H441" si="896">F441-G441</f>
        <v>0</v>
      </c>
      <c r="I441" s="214"/>
      <c r="J441" s="214">
        <f t="shared" ref="J441" si="897">F441-I441</f>
        <v>0</v>
      </c>
      <c r="K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4">
        <f t="shared" ref="Y441" si="898">V441+W441+X441</f>
        <v>0</v>
      </c>
      <c r="Z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4">
        <f t="shared" ref="AC441" si="899">Z441+AA441+AB441</f>
        <v>0</v>
      </c>
      <c r="AD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4">
        <f t="shared" ref="AG441" si="900">AD441+AE441+AF441</f>
        <v>0</v>
      </c>
      <c r="AH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4">
        <f t="shared" ref="AK441" si="901">AH441+AI441+AJ441</f>
        <v>0</v>
      </c>
      <c r="AL441" s="214">
        <f t="shared" ref="AL441" si="902">Y441+AC441+AG441+AK441</f>
        <v>0</v>
      </c>
    </row>
    <row r="442" spans="2:38" x14ac:dyDescent="0.25">
      <c r="B442" s="212" t="s">
        <v>1487</v>
      </c>
      <c r="C442" s="213" t="s">
        <v>1443</v>
      </c>
      <c r="D4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4">
        <f t="shared" si="887"/>
        <v>0</v>
      </c>
      <c r="G442" s="214"/>
      <c r="H442" s="214">
        <f t="shared" si="888"/>
        <v>0</v>
      </c>
      <c r="I442" s="214"/>
      <c r="J442" s="214">
        <f t="shared" si="889"/>
        <v>0</v>
      </c>
      <c r="K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4">
        <f t="shared" si="890"/>
        <v>0</v>
      </c>
      <c r="Z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4">
        <f t="shared" si="891"/>
        <v>0</v>
      </c>
      <c r="AD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4">
        <f t="shared" si="892"/>
        <v>0</v>
      </c>
      <c r="AH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4">
        <f t="shared" si="893"/>
        <v>0</v>
      </c>
      <c r="AL442" s="214">
        <f t="shared" si="894"/>
        <v>0</v>
      </c>
    </row>
    <row r="443" spans="2:38" x14ac:dyDescent="0.25">
      <c r="B443" s="212" t="s">
        <v>1488</v>
      </c>
      <c r="C443" s="213" t="s">
        <v>1447</v>
      </c>
      <c r="D4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4">
        <f t="shared" si="887"/>
        <v>0</v>
      </c>
      <c r="G443" s="214"/>
      <c r="H443" s="214">
        <f t="shared" si="888"/>
        <v>0</v>
      </c>
      <c r="I443" s="214"/>
      <c r="J443" s="214">
        <f t="shared" si="889"/>
        <v>0</v>
      </c>
      <c r="K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4">
        <f t="shared" si="890"/>
        <v>0</v>
      </c>
      <c r="Z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4">
        <f t="shared" si="891"/>
        <v>0</v>
      </c>
      <c r="AD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4">
        <f t="shared" si="892"/>
        <v>0</v>
      </c>
      <c r="AH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4">
        <f t="shared" si="893"/>
        <v>0</v>
      </c>
      <c r="AL443" s="214">
        <f t="shared" si="894"/>
        <v>0</v>
      </c>
    </row>
    <row r="444" spans="2:38" x14ac:dyDescent="0.25">
      <c r="B444" s="212" t="s">
        <v>1489</v>
      </c>
      <c r="C444" s="213" t="s">
        <v>1490</v>
      </c>
      <c r="D4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4">
        <f t="shared" si="887"/>
        <v>0</v>
      </c>
      <c r="G444" s="214"/>
      <c r="H444" s="214">
        <f t="shared" si="888"/>
        <v>0</v>
      </c>
      <c r="I444" s="214"/>
      <c r="J444" s="214">
        <f t="shared" si="889"/>
        <v>0</v>
      </c>
      <c r="K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4">
        <f t="shared" si="890"/>
        <v>0</v>
      </c>
      <c r="Z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4">
        <f t="shared" si="891"/>
        <v>0</v>
      </c>
      <c r="AD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4">
        <f t="shared" si="892"/>
        <v>0</v>
      </c>
      <c r="AH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4">
        <f t="shared" si="893"/>
        <v>0</v>
      </c>
      <c r="AL444" s="214">
        <f t="shared" si="894"/>
        <v>0</v>
      </c>
    </row>
    <row r="445" spans="2:38" x14ac:dyDescent="0.25">
      <c r="B445" s="212" t="s">
        <v>1491</v>
      </c>
      <c r="C445" s="213" t="s">
        <v>1451</v>
      </c>
      <c r="D4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4">
        <f t="shared" si="747"/>
        <v>0</v>
      </c>
      <c r="G445" s="214"/>
      <c r="H445" s="214">
        <f t="shared" si="598"/>
        <v>0</v>
      </c>
      <c r="I445" s="214"/>
      <c r="J445" s="214">
        <f t="shared" si="599"/>
        <v>0</v>
      </c>
      <c r="K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4">
        <f t="shared" si="601"/>
        <v>0</v>
      </c>
      <c r="Z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4">
        <f t="shared" si="602"/>
        <v>0</v>
      </c>
      <c r="AD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4">
        <f t="shared" si="603"/>
        <v>0</v>
      </c>
      <c r="AH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4">
        <f t="shared" si="604"/>
        <v>0</v>
      </c>
      <c r="AL445" s="214">
        <f t="shared" si="605"/>
        <v>0</v>
      </c>
    </row>
    <row r="446" spans="2:38" x14ac:dyDescent="0.25">
      <c r="B446" s="212" t="s">
        <v>1492</v>
      </c>
      <c r="C446" s="213" t="s">
        <v>1493</v>
      </c>
      <c r="D4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4">
        <f t="shared" ref="F446" si="903">D446+E446</f>
        <v>0</v>
      </c>
      <c r="G446" s="214"/>
      <c r="H446" s="214">
        <f t="shared" ref="H446" si="904">F446-G446</f>
        <v>0</v>
      </c>
      <c r="I446" s="214"/>
      <c r="J446" s="214">
        <f t="shared" ref="J446" si="905">F446-I446</f>
        <v>0</v>
      </c>
      <c r="K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4">
        <f t="shared" ref="Y446" si="906">V446+W446+X446</f>
        <v>0</v>
      </c>
      <c r="Z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4">
        <f t="shared" ref="AC446" si="907">Z446+AA446+AB446</f>
        <v>0</v>
      </c>
      <c r="AD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4">
        <f t="shared" ref="AG446" si="908">AD446+AE446+AF446</f>
        <v>0</v>
      </c>
      <c r="AH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4">
        <f t="shared" ref="AK446" si="909">AH446+AI446+AJ446</f>
        <v>0</v>
      </c>
      <c r="AL446" s="214">
        <f t="shared" ref="AL446" si="910">Y446+AC446+AG446+AK446</f>
        <v>0</v>
      </c>
    </row>
    <row r="447" spans="2:38" x14ac:dyDescent="0.25">
      <c r="B447" s="212" t="s">
        <v>1494</v>
      </c>
      <c r="C447" s="213" t="s">
        <v>1453</v>
      </c>
      <c r="D4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4">
        <f t="shared" ref="F447" si="911">D447+E447</f>
        <v>0</v>
      </c>
      <c r="G447" s="214"/>
      <c r="H447" s="214">
        <f t="shared" ref="H447" si="912">F447-G447</f>
        <v>0</v>
      </c>
      <c r="I447" s="214"/>
      <c r="J447" s="214">
        <f t="shared" ref="J447" si="913">F447-I447</f>
        <v>0</v>
      </c>
      <c r="K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4">
        <f t="shared" ref="Y447" si="914">V447+W447+X447</f>
        <v>0</v>
      </c>
      <c r="Z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4">
        <f t="shared" ref="AC447" si="915">Z447+AA447+AB447</f>
        <v>0</v>
      </c>
      <c r="AD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4">
        <f t="shared" ref="AG447" si="916">AD447+AE447+AF447</f>
        <v>0</v>
      </c>
      <c r="AH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4">
        <f t="shared" ref="AK447" si="917">AH447+AI447+AJ447</f>
        <v>0</v>
      </c>
      <c r="AL447" s="214">
        <f t="shared" ref="AL447" si="918">Y447+AC447+AG447+AK447</f>
        <v>0</v>
      </c>
    </row>
    <row r="448" spans="2:38" x14ac:dyDescent="0.25">
      <c r="B448" s="212" t="s">
        <v>1495</v>
      </c>
      <c r="C448" s="213" t="s">
        <v>1496</v>
      </c>
      <c r="D4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4">
        <f t="shared" si="747"/>
        <v>0</v>
      </c>
      <c r="G448" s="214"/>
      <c r="H448" s="214">
        <f t="shared" si="598"/>
        <v>0</v>
      </c>
      <c r="I448" s="214"/>
      <c r="J448" s="214">
        <f t="shared" si="599"/>
        <v>0</v>
      </c>
      <c r="K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4">
        <f t="shared" si="601"/>
        <v>0</v>
      </c>
      <c r="Z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4">
        <f t="shared" si="602"/>
        <v>0</v>
      </c>
      <c r="AD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4">
        <f t="shared" si="603"/>
        <v>0</v>
      </c>
      <c r="AH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4">
        <f t="shared" si="604"/>
        <v>0</v>
      </c>
      <c r="AL448" s="214">
        <f t="shared" si="605"/>
        <v>0</v>
      </c>
    </row>
    <row r="449" spans="2:38" x14ac:dyDescent="0.25">
      <c r="B449" s="209" t="s">
        <v>439</v>
      </c>
      <c r="C449" s="210" t="s">
        <v>306</v>
      </c>
      <c r="D449" s="211">
        <f>D450</f>
        <v>0</v>
      </c>
      <c r="E449" s="211">
        <f>E450</f>
        <v>0</v>
      </c>
      <c r="F449" s="211">
        <f t="shared" ref="F449:F587" si="919">D449+E449</f>
        <v>0</v>
      </c>
      <c r="G449" s="211">
        <f t="shared" ref="G449:I449" si="920">G450</f>
        <v>0</v>
      </c>
      <c r="H449" s="211">
        <f t="shared" si="598"/>
        <v>0</v>
      </c>
      <c r="I449" s="211">
        <f t="shared" si="920"/>
        <v>0</v>
      </c>
      <c r="J449" s="211">
        <f t="shared" si="599"/>
        <v>0</v>
      </c>
      <c r="K449" s="211">
        <f t="shared" ref="K449:AJ449" si="921">K450</f>
        <v>0</v>
      </c>
      <c r="L449" s="211">
        <f t="shared" si="921"/>
        <v>0</v>
      </c>
      <c r="M449" s="211">
        <f t="shared" si="921"/>
        <v>0</v>
      </c>
      <c r="N449" s="211">
        <f t="shared" si="921"/>
        <v>0</v>
      </c>
      <c r="O449" s="211">
        <f t="shared" si="921"/>
        <v>0</v>
      </c>
      <c r="P449" s="211">
        <f t="shared" si="921"/>
        <v>0</v>
      </c>
      <c r="Q449" s="211">
        <f t="shared" si="921"/>
        <v>0</v>
      </c>
      <c r="R449" s="211">
        <f t="shared" si="921"/>
        <v>0</v>
      </c>
      <c r="S449" s="211">
        <f t="shared" si="921"/>
        <v>0</v>
      </c>
      <c r="T449" s="211">
        <f t="shared" si="921"/>
        <v>0</v>
      </c>
      <c r="U449" s="211">
        <f t="shared" si="921"/>
        <v>0</v>
      </c>
      <c r="V449" s="211">
        <f t="shared" si="921"/>
        <v>0</v>
      </c>
      <c r="W449" s="211">
        <f t="shared" si="921"/>
        <v>0</v>
      </c>
      <c r="X449" s="211">
        <f t="shared" si="921"/>
        <v>0</v>
      </c>
      <c r="Y449" s="211">
        <f t="shared" si="601"/>
        <v>0</v>
      </c>
      <c r="Z449" s="211">
        <f t="shared" si="921"/>
        <v>0</v>
      </c>
      <c r="AA449" s="211">
        <f t="shared" si="921"/>
        <v>0</v>
      </c>
      <c r="AB449" s="211">
        <f t="shared" si="921"/>
        <v>0</v>
      </c>
      <c r="AC449" s="211">
        <f t="shared" si="602"/>
        <v>0</v>
      </c>
      <c r="AD449" s="211">
        <f t="shared" si="921"/>
        <v>0</v>
      </c>
      <c r="AE449" s="211">
        <f t="shared" si="921"/>
        <v>0</v>
      </c>
      <c r="AF449" s="211">
        <f t="shared" si="921"/>
        <v>0</v>
      </c>
      <c r="AG449" s="211">
        <f t="shared" si="603"/>
        <v>0</v>
      </c>
      <c r="AH449" s="211">
        <f t="shared" si="921"/>
        <v>0</v>
      </c>
      <c r="AI449" s="211">
        <f t="shared" si="921"/>
        <v>0</v>
      </c>
      <c r="AJ449" s="211">
        <f t="shared" si="921"/>
        <v>0</v>
      </c>
      <c r="AK449" s="211">
        <f t="shared" si="604"/>
        <v>0</v>
      </c>
      <c r="AL449" s="211">
        <f t="shared" si="605"/>
        <v>0</v>
      </c>
    </row>
    <row r="450" spans="2:38" x14ac:dyDescent="0.25">
      <c r="B450" s="221" t="s">
        <v>441</v>
      </c>
      <c r="C450" s="222" t="s">
        <v>308</v>
      </c>
      <c r="D450" s="223">
        <f>SUM(D451:D500)</f>
        <v>0</v>
      </c>
      <c r="E450" s="223">
        <f>SUM(E451:E500)</f>
        <v>0</v>
      </c>
      <c r="F450" s="223">
        <f t="shared" si="919"/>
        <v>0</v>
      </c>
      <c r="G450" s="223">
        <f>SUM(G451:G500)</f>
        <v>0</v>
      </c>
      <c r="H450" s="223">
        <f t="shared" ref="H450:H587" si="922">F450-G450</f>
        <v>0</v>
      </c>
      <c r="I450" s="223">
        <f>SUM(I451:I500)</f>
        <v>0</v>
      </c>
      <c r="J450" s="223">
        <f t="shared" ref="J450:J587" si="923">F450-I450</f>
        <v>0</v>
      </c>
      <c r="K450" s="223">
        <f t="shared" ref="K450:X450" si="924">SUM(K451:K500)</f>
        <v>0</v>
      </c>
      <c r="L450" s="223">
        <f t="shared" si="924"/>
        <v>0</v>
      </c>
      <c r="M450" s="223">
        <f t="shared" si="924"/>
        <v>0</v>
      </c>
      <c r="N450" s="223">
        <f t="shared" si="924"/>
        <v>0</v>
      </c>
      <c r="O450" s="223">
        <f t="shared" si="924"/>
        <v>0</v>
      </c>
      <c r="P450" s="223">
        <f t="shared" si="924"/>
        <v>0</v>
      </c>
      <c r="Q450" s="223">
        <f t="shared" si="924"/>
        <v>0</v>
      </c>
      <c r="R450" s="223">
        <f t="shared" si="924"/>
        <v>0</v>
      </c>
      <c r="S450" s="223">
        <f t="shared" si="924"/>
        <v>0</v>
      </c>
      <c r="T450" s="223">
        <f t="shared" si="924"/>
        <v>0</v>
      </c>
      <c r="U450" s="223">
        <f t="shared" si="924"/>
        <v>0</v>
      </c>
      <c r="V450" s="223">
        <f t="shared" si="924"/>
        <v>0</v>
      </c>
      <c r="W450" s="223">
        <f t="shared" si="924"/>
        <v>0</v>
      </c>
      <c r="X450" s="223">
        <f t="shared" si="924"/>
        <v>0</v>
      </c>
      <c r="Y450" s="223">
        <f t="shared" ref="Y450:Y587" si="925">V450+W450+X450</f>
        <v>0</v>
      </c>
      <c r="Z450" s="223">
        <f>SUM(Z451:Z500)</f>
        <v>0</v>
      </c>
      <c r="AA450" s="223">
        <f>SUM(AA451:AA500)</f>
        <v>0</v>
      </c>
      <c r="AB450" s="223">
        <f>SUM(AB451:AB500)</f>
        <v>0</v>
      </c>
      <c r="AC450" s="223">
        <f t="shared" ref="AC450:AC587" si="926">Z450+AA450+AB450</f>
        <v>0</v>
      </c>
      <c r="AD450" s="223">
        <f>SUM(AD451:AD500)</f>
        <v>0</v>
      </c>
      <c r="AE450" s="223">
        <f>SUM(AE451:AE500)</f>
        <v>0</v>
      </c>
      <c r="AF450" s="223">
        <f>SUM(AF451:AF500)</f>
        <v>0</v>
      </c>
      <c r="AG450" s="223">
        <f t="shared" ref="AG450:AG587" si="927">AD450+AE450+AF450</f>
        <v>0</v>
      </c>
      <c r="AH450" s="223">
        <f>SUM(AH451:AH500)</f>
        <v>0</v>
      </c>
      <c r="AI450" s="223">
        <f>SUM(AI451:AI500)</f>
        <v>0</v>
      </c>
      <c r="AJ450" s="223">
        <f>SUM(AJ451:AJ500)</f>
        <v>0</v>
      </c>
      <c r="AK450" s="223">
        <f t="shared" ref="AK450:AK587" si="928">AH450+AI450+AJ450</f>
        <v>0</v>
      </c>
      <c r="AL450" s="223">
        <f t="shared" ref="AL450:AL587" si="929">Y450+AC450+AG450+AK450</f>
        <v>0</v>
      </c>
    </row>
    <row r="451" spans="2:38" x14ac:dyDescent="0.25">
      <c r="B451" s="212" t="s">
        <v>451</v>
      </c>
      <c r="C451" s="213" t="s">
        <v>317</v>
      </c>
      <c r="D4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4">
        <f t="shared" si="919"/>
        <v>0</v>
      </c>
      <c r="G451" s="214"/>
      <c r="H451" s="214">
        <f t="shared" si="922"/>
        <v>0</v>
      </c>
      <c r="I451" s="214"/>
      <c r="J451" s="214">
        <f t="shared" si="923"/>
        <v>0</v>
      </c>
      <c r="K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4">
        <f t="shared" si="925"/>
        <v>0</v>
      </c>
      <c r="Z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4">
        <f t="shared" si="926"/>
        <v>0</v>
      </c>
      <c r="AD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4">
        <f t="shared" si="927"/>
        <v>0</v>
      </c>
      <c r="AH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4">
        <f t="shared" si="928"/>
        <v>0</v>
      </c>
      <c r="AL451" s="214">
        <f t="shared" si="929"/>
        <v>0</v>
      </c>
    </row>
    <row r="452" spans="2:38" x14ac:dyDescent="0.25">
      <c r="B452" s="212" t="s">
        <v>1334</v>
      </c>
      <c r="C452" s="213" t="s">
        <v>1335</v>
      </c>
      <c r="D4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4">
        <f t="shared" si="919"/>
        <v>0</v>
      </c>
      <c r="G452" s="214"/>
      <c r="H452" s="214">
        <f t="shared" si="922"/>
        <v>0</v>
      </c>
      <c r="I452" s="214"/>
      <c r="J452" s="214">
        <f t="shared" si="923"/>
        <v>0</v>
      </c>
      <c r="K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4">
        <f t="shared" si="925"/>
        <v>0</v>
      </c>
      <c r="Z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4">
        <f t="shared" si="926"/>
        <v>0</v>
      </c>
      <c r="AD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4">
        <f t="shared" si="927"/>
        <v>0</v>
      </c>
      <c r="AH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4">
        <f t="shared" si="928"/>
        <v>0</v>
      </c>
      <c r="AL452" s="214">
        <f t="shared" si="929"/>
        <v>0</v>
      </c>
    </row>
    <row r="453" spans="2:38" x14ac:dyDescent="0.25">
      <c r="B453" s="212" t="s">
        <v>1336</v>
      </c>
      <c r="C453" s="213" t="s">
        <v>1337</v>
      </c>
      <c r="D4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4">
        <f t="shared" si="919"/>
        <v>0</v>
      </c>
      <c r="G453" s="214"/>
      <c r="H453" s="214">
        <f t="shared" si="922"/>
        <v>0</v>
      </c>
      <c r="I453" s="214"/>
      <c r="J453" s="214">
        <f t="shared" si="923"/>
        <v>0</v>
      </c>
      <c r="K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4">
        <f t="shared" si="925"/>
        <v>0</v>
      </c>
      <c r="Z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4">
        <f t="shared" si="926"/>
        <v>0</v>
      </c>
      <c r="AD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4">
        <f t="shared" si="927"/>
        <v>0</v>
      </c>
      <c r="AH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4">
        <f t="shared" si="928"/>
        <v>0</v>
      </c>
      <c r="AL453" s="214">
        <f t="shared" si="929"/>
        <v>0</v>
      </c>
    </row>
    <row r="454" spans="2:38" x14ac:dyDescent="0.25">
      <c r="B454" s="212" t="s">
        <v>1338</v>
      </c>
      <c r="C454" s="213" t="s">
        <v>1339</v>
      </c>
      <c r="D4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4">
        <f t="shared" si="919"/>
        <v>0</v>
      </c>
      <c r="G454" s="214"/>
      <c r="H454" s="214">
        <f t="shared" si="922"/>
        <v>0</v>
      </c>
      <c r="I454" s="214"/>
      <c r="J454" s="214">
        <f t="shared" si="923"/>
        <v>0</v>
      </c>
      <c r="K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4">
        <f t="shared" si="925"/>
        <v>0</v>
      </c>
      <c r="Z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4">
        <f t="shared" si="926"/>
        <v>0</v>
      </c>
      <c r="AD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4">
        <f t="shared" si="927"/>
        <v>0</v>
      </c>
      <c r="AH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4">
        <f t="shared" si="928"/>
        <v>0</v>
      </c>
      <c r="AL454" s="214">
        <f t="shared" si="929"/>
        <v>0</v>
      </c>
    </row>
    <row r="455" spans="2:38" x14ac:dyDescent="0.25">
      <c r="B455" s="212" t="s">
        <v>1340</v>
      </c>
      <c r="C455" s="213" t="s">
        <v>1341</v>
      </c>
      <c r="D4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4">
        <f t="shared" si="919"/>
        <v>0</v>
      </c>
      <c r="G455" s="214"/>
      <c r="H455" s="214">
        <f t="shared" si="922"/>
        <v>0</v>
      </c>
      <c r="I455" s="214"/>
      <c r="J455" s="214">
        <f t="shared" si="923"/>
        <v>0</v>
      </c>
      <c r="K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4">
        <f t="shared" si="925"/>
        <v>0</v>
      </c>
      <c r="Z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4">
        <f t="shared" si="926"/>
        <v>0</v>
      </c>
      <c r="AD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4">
        <f t="shared" si="927"/>
        <v>0</v>
      </c>
      <c r="AH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4">
        <f t="shared" si="928"/>
        <v>0</v>
      </c>
      <c r="AL455" s="214">
        <f t="shared" si="929"/>
        <v>0</v>
      </c>
    </row>
    <row r="456" spans="2:38" x14ac:dyDescent="0.25">
      <c r="B456" s="212" t="s">
        <v>1342</v>
      </c>
      <c r="C456" s="213" t="s">
        <v>1343</v>
      </c>
      <c r="D4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4">
        <f t="shared" si="919"/>
        <v>0</v>
      </c>
      <c r="G456" s="214"/>
      <c r="H456" s="214">
        <f t="shared" si="922"/>
        <v>0</v>
      </c>
      <c r="I456" s="214"/>
      <c r="J456" s="214">
        <f t="shared" si="923"/>
        <v>0</v>
      </c>
      <c r="K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4">
        <f t="shared" si="925"/>
        <v>0</v>
      </c>
      <c r="Z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4">
        <f t="shared" si="926"/>
        <v>0</v>
      </c>
      <c r="AD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4">
        <f t="shared" si="927"/>
        <v>0</v>
      </c>
      <c r="AH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4">
        <f t="shared" si="928"/>
        <v>0</v>
      </c>
      <c r="AL456" s="214">
        <f t="shared" si="929"/>
        <v>0</v>
      </c>
    </row>
    <row r="457" spans="2:38" x14ac:dyDescent="0.25">
      <c r="B457" s="212" t="s">
        <v>1344</v>
      </c>
      <c r="C457" s="213" t="s">
        <v>1345</v>
      </c>
      <c r="D4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4">
        <f t="shared" si="919"/>
        <v>0</v>
      </c>
      <c r="G457" s="214"/>
      <c r="H457" s="214">
        <f t="shared" si="922"/>
        <v>0</v>
      </c>
      <c r="I457" s="214"/>
      <c r="J457" s="214">
        <f t="shared" si="923"/>
        <v>0</v>
      </c>
      <c r="K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4">
        <f t="shared" si="925"/>
        <v>0</v>
      </c>
      <c r="Z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4">
        <f t="shared" si="926"/>
        <v>0</v>
      </c>
      <c r="AD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4">
        <f t="shared" si="927"/>
        <v>0</v>
      </c>
      <c r="AH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4">
        <f t="shared" si="928"/>
        <v>0</v>
      </c>
      <c r="AL457" s="214">
        <f t="shared" si="929"/>
        <v>0</v>
      </c>
    </row>
    <row r="458" spans="2:38" x14ac:dyDescent="0.25">
      <c r="B458" s="212" t="s">
        <v>1346</v>
      </c>
      <c r="C458" s="213" t="s">
        <v>1347</v>
      </c>
      <c r="D4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4">
        <f t="shared" si="919"/>
        <v>0</v>
      </c>
      <c r="G458" s="214"/>
      <c r="H458" s="214">
        <f t="shared" si="922"/>
        <v>0</v>
      </c>
      <c r="I458" s="214"/>
      <c r="J458" s="214">
        <f t="shared" si="923"/>
        <v>0</v>
      </c>
      <c r="K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4">
        <f t="shared" si="925"/>
        <v>0</v>
      </c>
      <c r="Z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4">
        <f t="shared" si="926"/>
        <v>0</v>
      </c>
      <c r="AD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4">
        <f t="shared" si="927"/>
        <v>0</v>
      </c>
      <c r="AH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4">
        <f t="shared" si="928"/>
        <v>0</v>
      </c>
      <c r="AL458" s="214">
        <f t="shared" si="929"/>
        <v>0</v>
      </c>
    </row>
    <row r="459" spans="2:38" x14ac:dyDescent="0.25">
      <c r="B459" s="212" t="s">
        <v>1348</v>
      </c>
      <c r="C459" s="213" t="s">
        <v>1349</v>
      </c>
      <c r="D4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4">
        <f t="shared" si="919"/>
        <v>0</v>
      </c>
      <c r="G459" s="214"/>
      <c r="H459" s="214">
        <f t="shared" si="922"/>
        <v>0</v>
      </c>
      <c r="I459" s="214"/>
      <c r="J459" s="214">
        <f t="shared" si="923"/>
        <v>0</v>
      </c>
      <c r="K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4">
        <f t="shared" si="925"/>
        <v>0</v>
      </c>
      <c r="Z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4">
        <f t="shared" si="926"/>
        <v>0</v>
      </c>
      <c r="AD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4">
        <f t="shared" si="927"/>
        <v>0</v>
      </c>
      <c r="AH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4">
        <f t="shared" si="928"/>
        <v>0</v>
      </c>
      <c r="AL459" s="214">
        <f t="shared" si="929"/>
        <v>0</v>
      </c>
    </row>
    <row r="460" spans="2:38" x14ac:dyDescent="0.25">
      <c r="B460" s="212" t="s">
        <v>1350</v>
      </c>
      <c r="C460" s="213" t="s">
        <v>1351</v>
      </c>
      <c r="D4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4">
        <f t="shared" si="919"/>
        <v>0</v>
      </c>
      <c r="G460" s="214"/>
      <c r="H460" s="214">
        <f t="shared" si="922"/>
        <v>0</v>
      </c>
      <c r="I460" s="214"/>
      <c r="J460" s="214">
        <f t="shared" si="923"/>
        <v>0</v>
      </c>
      <c r="K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4">
        <f t="shared" si="925"/>
        <v>0</v>
      </c>
      <c r="Z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4">
        <f t="shared" si="926"/>
        <v>0</v>
      </c>
      <c r="AD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4">
        <f t="shared" si="927"/>
        <v>0</v>
      </c>
      <c r="AH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4">
        <f t="shared" si="928"/>
        <v>0</v>
      </c>
      <c r="AL460" s="214">
        <f t="shared" si="929"/>
        <v>0</v>
      </c>
    </row>
    <row r="461" spans="2:38" x14ac:dyDescent="0.25">
      <c r="B461" s="212" t="s">
        <v>1352</v>
      </c>
      <c r="C461" s="213" t="s">
        <v>1353</v>
      </c>
      <c r="D4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4">
        <f t="shared" si="919"/>
        <v>0</v>
      </c>
      <c r="G461" s="214"/>
      <c r="H461" s="214">
        <f t="shared" si="922"/>
        <v>0</v>
      </c>
      <c r="I461" s="214"/>
      <c r="J461" s="214">
        <f t="shared" si="923"/>
        <v>0</v>
      </c>
      <c r="K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4">
        <f t="shared" si="925"/>
        <v>0</v>
      </c>
      <c r="Z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4">
        <f t="shared" si="926"/>
        <v>0</v>
      </c>
      <c r="AD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4">
        <f t="shared" si="927"/>
        <v>0</v>
      </c>
      <c r="AH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4">
        <f t="shared" si="928"/>
        <v>0</v>
      </c>
      <c r="AL461" s="214">
        <f t="shared" si="929"/>
        <v>0</v>
      </c>
    </row>
    <row r="462" spans="2:38" x14ac:dyDescent="0.25">
      <c r="B462" s="212" t="s">
        <v>1354</v>
      </c>
      <c r="C462" s="213" t="s">
        <v>1355</v>
      </c>
      <c r="D4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4">
        <f t="shared" si="919"/>
        <v>0</v>
      </c>
      <c r="G462" s="214"/>
      <c r="H462" s="214">
        <f t="shared" si="922"/>
        <v>0</v>
      </c>
      <c r="I462" s="214"/>
      <c r="J462" s="214">
        <f t="shared" si="923"/>
        <v>0</v>
      </c>
      <c r="K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4">
        <f t="shared" si="925"/>
        <v>0</v>
      </c>
      <c r="Z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4">
        <f t="shared" si="926"/>
        <v>0</v>
      </c>
      <c r="AD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4">
        <f t="shared" si="927"/>
        <v>0</v>
      </c>
      <c r="AH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4">
        <f t="shared" si="928"/>
        <v>0</v>
      </c>
      <c r="AL462" s="214">
        <f t="shared" si="929"/>
        <v>0</v>
      </c>
    </row>
    <row r="463" spans="2:38" x14ac:dyDescent="0.25">
      <c r="B463" s="212" t="s">
        <v>1356</v>
      </c>
      <c r="C463" s="213" t="s">
        <v>1357</v>
      </c>
      <c r="D4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4">
        <f t="shared" si="919"/>
        <v>0</v>
      </c>
      <c r="G463" s="214"/>
      <c r="H463" s="214">
        <f t="shared" si="922"/>
        <v>0</v>
      </c>
      <c r="I463" s="214"/>
      <c r="J463" s="214">
        <f t="shared" si="923"/>
        <v>0</v>
      </c>
      <c r="K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4">
        <f t="shared" si="925"/>
        <v>0</v>
      </c>
      <c r="Z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4">
        <f t="shared" si="926"/>
        <v>0</v>
      </c>
      <c r="AD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4">
        <f t="shared" si="927"/>
        <v>0</v>
      </c>
      <c r="AH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4">
        <f t="shared" si="928"/>
        <v>0</v>
      </c>
      <c r="AL463" s="214">
        <f t="shared" si="929"/>
        <v>0</v>
      </c>
    </row>
    <row r="464" spans="2:38" x14ac:dyDescent="0.25">
      <c r="B464" s="212" t="s">
        <v>1358</v>
      </c>
      <c r="C464" s="213" t="s">
        <v>1359</v>
      </c>
      <c r="D4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4">
        <f t="shared" si="919"/>
        <v>0</v>
      </c>
      <c r="G464" s="214"/>
      <c r="H464" s="214">
        <f t="shared" si="922"/>
        <v>0</v>
      </c>
      <c r="I464" s="214"/>
      <c r="J464" s="214">
        <f t="shared" si="923"/>
        <v>0</v>
      </c>
      <c r="K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4">
        <f t="shared" si="925"/>
        <v>0</v>
      </c>
      <c r="Z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4">
        <f t="shared" si="926"/>
        <v>0</v>
      </c>
      <c r="AD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4">
        <f t="shared" si="927"/>
        <v>0</v>
      </c>
      <c r="AH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4">
        <f t="shared" si="928"/>
        <v>0</v>
      </c>
      <c r="AL464" s="214">
        <f t="shared" si="929"/>
        <v>0</v>
      </c>
    </row>
    <row r="465" spans="2:38" x14ac:dyDescent="0.25">
      <c r="B465" s="212" t="s">
        <v>1360</v>
      </c>
      <c r="C465" s="213" t="s">
        <v>1361</v>
      </c>
      <c r="D4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4">
        <f t="shared" si="919"/>
        <v>0</v>
      </c>
      <c r="G465" s="214"/>
      <c r="H465" s="214">
        <f t="shared" si="922"/>
        <v>0</v>
      </c>
      <c r="I465" s="214"/>
      <c r="J465" s="214">
        <f t="shared" si="923"/>
        <v>0</v>
      </c>
      <c r="K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4">
        <f t="shared" si="925"/>
        <v>0</v>
      </c>
      <c r="Z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4">
        <f t="shared" si="926"/>
        <v>0</v>
      </c>
      <c r="AD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4">
        <f t="shared" si="927"/>
        <v>0</v>
      </c>
      <c r="AH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4">
        <f t="shared" si="928"/>
        <v>0</v>
      </c>
      <c r="AL465" s="214">
        <f t="shared" si="929"/>
        <v>0</v>
      </c>
    </row>
    <row r="466" spans="2:38" x14ac:dyDescent="0.25">
      <c r="B466" s="212" t="s">
        <v>1362</v>
      </c>
      <c r="C466" s="213" t="s">
        <v>1363</v>
      </c>
      <c r="D4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4">
        <f t="shared" si="919"/>
        <v>0</v>
      </c>
      <c r="G466" s="214"/>
      <c r="H466" s="214">
        <f t="shared" si="922"/>
        <v>0</v>
      </c>
      <c r="I466" s="214"/>
      <c r="J466" s="214">
        <f t="shared" si="923"/>
        <v>0</v>
      </c>
      <c r="K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4">
        <f t="shared" si="925"/>
        <v>0</v>
      </c>
      <c r="Z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4">
        <f t="shared" si="926"/>
        <v>0</v>
      </c>
      <c r="AD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4">
        <f t="shared" si="927"/>
        <v>0</v>
      </c>
      <c r="AH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4">
        <f t="shared" si="928"/>
        <v>0</v>
      </c>
      <c r="AL466" s="214">
        <f t="shared" si="929"/>
        <v>0</v>
      </c>
    </row>
    <row r="467" spans="2:38" x14ac:dyDescent="0.25">
      <c r="B467" s="212" t="s">
        <v>1364</v>
      </c>
      <c r="C467" s="213" t="s">
        <v>1365</v>
      </c>
      <c r="D4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4">
        <f t="shared" si="919"/>
        <v>0</v>
      </c>
      <c r="G467" s="214"/>
      <c r="H467" s="214">
        <f t="shared" si="922"/>
        <v>0</v>
      </c>
      <c r="I467" s="214"/>
      <c r="J467" s="214">
        <f t="shared" si="923"/>
        <v>0</v>
      </c>
      <c r="K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4">
        <f t="shared" si="925"/>
        <v>0</v>
      </c>
      <c r="Z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4">
        <f t="shared" si="926"/>
        <v>0</v>
      </c>
      <c r="AD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4">
        <f t="shared" si="927"/>
        <v>0</v>
      </c>
      <c r="AH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4">
        <f t="shared" si="928"/>
        <v>0</v>
      </c>
      <c r="AL467" s="214">
        <f t="shared" si="929"/>
        <v>0</v>
      </c>
    </row>
    <row r="468" spans="2:38" x14ac:dyDescent="0.25">
      <c r="B468" s="212" t="s">
        <v>1366</v>
      </c>
      <c r="C468" s="213" t="s">
        <v>1367</v>
      </c>
      <c r="D4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4">
        <f t="shared" ref="F468:F476" si="930">D468+E468</f>
        <v>0</v>
      </c>
      <c r="G468" s="214"/>
      <c r="H468" s="214">
        <f t="shared" ref="H468:H476" si="931">F468-G468</f>
        <v>0</v>
      </c>
      <c r="I468" s="214"/>
      <c r="J468" s="214">
        <f t="shared" ref="J468:J476" si="932">F468-I468</f>
        <v>0</v>
      </c>
      <c r="K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4">
        <f t="shared" ref="Y468:Y476" si="933">V468+W468+X468</f>
        <v>0</v>
      </c>
      <c r="Z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4">
        <f t="shared" ref="AC468:AC476" si="934">Z468+AA468+AB468</f>
        <v>0</v>
      </c>
      <c r="AD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4">
        <f t="shared" ref="AG468:AG476" si="935">AD468+AE468+AF468</f>
        <v>0</v>
      </c>
      <c r="AH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4">
        <f t="shared" ref="AK468:AK476" si="936">AH468+AI468+AJ468</f>
        <v>0</v>
      </c>
      <c r="AL468" s="214">
        <f t="shared" ref="AL468:AL476" si="937">Y468+AC468+AG468+AK468</f>
        <v>0</v>
      </c>
    </row>
    <row r="469" spans="2:38" x14ac:dyDescent="0.25">
      <c r="B469" s="212" t="s">
        <v>1368</v>
      </c>
      <c r="C469" s="213" t="s">
        <v>1369</v>
      </c>
      <c r="D4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4">
        <f t="shared" si="930"/>
        <v>0</v>
      </c>
      <c r="G469" s="214"/>
      <c r="H469" s="214">
        <f t="shared" si="931"/>
        <v>0</v>
      </c>
      <c r="I469" s="214"/>
      <c r="J469" s="214">
        <f t="shared" si="932"/>
        <v>0</v>
      </c>
      <c r="K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4">
        <f t="shared" si="933"/>
        <v>0</v>
      </c>
      <c r="Z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4">
        <f t="shared" si="934"/>
        <v>0</v>
      </c>
      <c r="AD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4">
        <f t="shared" si="935"/>
        <v>0</v>
      </c>
      <c r="AH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4">
        <f t="shared" si="936"/>
        <v>0</v>
      </c>
      <c r="AL469" s="214">
        <f t="shared" si="937"/>
        <v>0</v>
      </c>
    </row>
    <row r="470" spans="2:38" x14ac:dyDescent="0.25">
      <c r="B470" s="212" t="s">
        <v>1370</v>
      </c>
      <c r="C470" s="213" t="s">
        <v>1371</v>
      </c>
      <c r="D4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4">
        <f t="shared" si="930"/>
        <v>0</v>
      </c>
      <c r="G470" s="214"/>
      <c r="H470" s="214">
        <f t="shared" si="931"/>
        <v>0</v>
      </c>
      <c r="I470" s="214"/>
      <c r="J470" s="214">
        <f t="shared" si="932"/>
        <v>0</v>
      </c>
      <c r="K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4">
        <f t="shared" si="933"/>
        <v>0</v>
      </c>
      <c r="Z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4">
        <f t="shared" si="934"/>
        <v>0</v>
      </c>
      <c r="AD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4">
        <f t="shared" si="935"/>
        <v>0</v>
      </c>
      <c r="AH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4">
        <f t="shared" si="936"/>
        <v>0</v>
      </c>
      <c r="AL470" s="214">
        <f t="shared" si="937"/>
        <v>0</v>
      </c>
    </row>
    <row r="471" spans="2:38" x14ac:dyDescent="0.25">
      <c r="B471" s="212" t="s">
        <v>1372</v>
      </c>
      <c r="C471" s="213" t="s">
        <v>1373</v>
      </c>
      <c r="D4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4">
        <f t="shared" si="930"/>
        <v>0</v>
      </c>
      <c r="G471" s="214"/>
      <c r="H471" s="214">
        <f t="shared" si="931"/>
        <v>0</v>
      </c>
      <c r="I471" s="214"/>
      <c r="J471" s="214">
        <f t="shared" si="932"/>
        <v>0</v>
      </c>
      <c r="K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4">
        <f t="shared" si="933"/>
        <v>0</v>
      </c>
      <c r="Z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4">
        <f t="shared" si="934"/>
        <v>0</v>
      </c>
      <c r="AD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4">
        <f t="shared" si="935"/>
        <v>0</v>
      </c>
      <c r="AH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4">
        <f t="shared" si="936"/>
        <v>0</v>
      </c>
      <c r="AL471" s="214">
        <f t="shared" si="937"/>
        <v>0</v>
      </c>
    </row>
    <row r="472" spans="2:38" x14ac:dyDescent="0.25">
      <c r="B472" s="212" t="s">
        <v>1374</v>
      </c>
      <c r="C472" s="213" t="s">
        <v>1375</v>
      </c>
      <c r="D4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4">
        <f t="shared" si="930"/>
        <v>0</v>
      </c>
      <c r="G472" s="214"/>
      <c r="H472" s="214">
        <f t="shared" si="931"/>
        <v>0</v>
      </c>
      <c r="I472" s="214"/>
      <c r="J472" s="214">
        <f t="shared" si="932"/>
        <v>0</v>
      </c>
      <c r="K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4">
        <f t="shared" si="933"/>
        <v>0</v>
      </c>
      <c r="Z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4">
        <f t="shared" si="934"/>
        <v>0</v>
      </c>
      <c r="AD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4">
        <f t="shared" si="935"/>
        <v>0</v>
      </c>
      <c r="AH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4">
        <f t="shared" si="936"/>
        <v>0</v>
      </c>
      <c r="AL472" s="214">
        <f t="shared" si="937"/>
        <v>0</v>
      </c>
    </row>
    <row r="473" spans="2:38" x14ac:dyDescent="0.25">
      <c r="B473" s="212" t="s">
        <v>1376</v>
      </c>
      <c r="C473" s="213" t="s">
        <v>1377</v>
      </c>
      <c r="D4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4">
        <f t="shared" si="930"/>
        <v>0</v>
      </c>
      <c r="G473" s="214"/>
      <c r="H473" s="214">
        <f t="shared" si="931"/>
        <v>0</v>
      </c>
      <c r="I473" s="214"/>
      <c r="J473" s="214">
        <f t="shared" si="932"/>
        <v>0</v>
      </c>
      <c r="K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4">
        <f t="shared" si="933"/>
        <v>0</v>
      </c>
      <c r="Z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4">
        <f t="shared" si="934"/>
        <v>0</v>
      </c>
      <c r="AD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4">
        <f t="shared" si="935"/>
        <v>0</v>
      </c>
      <c r="AH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4">
        <f t="shared" si="936"/>
        <v>0</v>
      </c>
      <c r="AL473" s="214">
        <f t="shared" si="937"/>
        <v>0</v>
      </c>
    </row>
    <row r="474" spans="2:38" x14ac:dyDescent="0.25">
      <c r="B474" s="212" t="s">
        <v>452</v>
      </c>
      <c r="C474" s="213" t="s">
        <v>1378</v>
      </c>
      <c r="D4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4">
        <f t="shared" si="930"/>
        <v>0</v>
      </c>
      <c r="G474" s="214"/>
      <c r="H474" s="214">
        <f t="shared" si="931"/>
        <v>0</v>
      </c>
      <c r="I474" s="214"/>
      <c r="J474" s="214">
        <f t="shared" si="932"/>
        <v>0</v>
      </c>
      <c r="K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4">
        <f t="shared" si="933"/>
        <v>0</v>
      </c>
      <c r="Z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4">
        <f t="shared" si="934"/>
        <v>0</v>
      </c>
      <c r="AD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4">
        <f t="shared" si="935"/>
        <v>0</v>
      </c>
      <c r="AH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4">
        <f t="shared" si="936"/>
        <v>0</v>
      </c>
      <c r="AL474" s="214">
        <f t="shared" si="937"/>
        <v>0</v>
      </c>
    </row>
    <row r="475" spans="2:38" x14ac:dyDescent="0.25">
      <c r="B475" s="212" t="s">
        <v>1379</v>
      </c>
      <c r="C475" s="213" t="s">
        <v>1380</v>
      </c>
      <c r="D4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4">
        <f t="shared" si="930"/>
        <v>0</v>
      </c>
      <c r="G475" s="214"/>
      <c r="H475" s="214">
        <f t="shared" si="931"/>
        <v>0</v>
      </c>
      <c r="I475" s="214"/>
      <c r="J475" s="214">
        <f t="shared" si="932"/>
        <v>0</v>
      </c>
      <c r="K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4">
        <f t="shared" si="933"/>
        <v>0</v>
      </c>
      <c r="Z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4">
        <f t="shared" si="934"/>
        <v>0</v>
      </c>
      <c r="AD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4">
        <f t="shared" si="935"/>
        <v>0</v>
      </c>
      <c r="AH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4">
        <f t="shared" si="936"/>
        <v>0</v>
      </c>
      <c r="AL475" s="214">
        <f t="shared" si="937"/>
        <v>0</v>
      </c>
    </row>
    <row r="476" spans="2:38" x14ac:dyDescent="0.25">
      <c r="B476" s="212" t="s">
        <v>1381</v>
      </c>
      <c r="C476" s="213" t="s">
        <v>1371</v>
      </c>
      <c r="D4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4">
        <f t="shared" si="930"/>
        <v>0</v>
      </c>
      <c r="G476" s="214"/>
      <c r="H476" s="214">
        <f t="shared" si="931"/>
        <v>0</v>
      </c>
      <c r="I476" s="214"/>
      <c r="J476" s="214">
        <f t="shared" si="932"/>
        <v>0</v>
      </c>
      <c r="K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4">
        <f t="shared" si="933"/>
        <v>0</v>
      </c>
      <c r="Z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4">
        <f t="shared" si="934"/>
        <v>0</v>
      </c>
      <c r="AD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4">
        <f t="shared" si="935"/>
        <v>0</v>
      </c>
      <c r="AH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4">
        <f t="shared" si="936"/>
        <v>0</v>
      </c>
      <c r="AL476" s="214">
        <f t="shared" si="937"/>
        <v>0</v>
      </c>
    </row>
    <row r="477" spans="2:38" x14ac:dyDescent="0.25">
      <c r="B477" s="212" t="s">
        <v>1382</v>
      </c>
      <c r="C477" s="213" t="s">
        <v>1383</v>
      </c>
      <c r="D4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4">
        <f t="shared" ref="F477:F492" si="938">D477+E477</f>
        <v>0</v>
      </c>
      <c r="G477" s="214"/>
      <c r="H477" s="214">
        <f t="shared" ref="H477:H492" si="939">F477-G477</f>
        <v>0</v>
      </c>
      <c r="I477" s="214"/>
      <c r="J477" s="214">
        <f t="shared" ref="J477:J492" si="940">F477-I477</f>
        <v>0</v>
      </c>
      <c r="K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4">
        <f t="shared" ref="Y477:Y492" si="941">V477+W477+X477</f>
        <v>0</v>
      </c>
      <c r="Z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4">
        <f t="shared" ref="AC477:AC492" si="942">Z477+AA477+AB477</f>
        <v>0</v>
      </c>
      <c r="AD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4">
        <f t="shared" ref="AG477:AG492" si="943">AD477+AE477+AF477</f>
        <v>0</v>
      </c>
      <c r="AH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4">
        <f t="shared" ref="AK477:AK492" si="944">AH477+AI477+AJ477</f>
        <v>0</v>
      </c>
      <c r="AL477" s="214">
        <f t="shared" ref="AL477:AL492" si="945">Y477+AC477+AG477+AK477</f>
        <v>0</v>
      </c>
    </row>
    <row r="478" spans="2:38" x14ac:dyDescent="0.25">
      <c r="B478" s="212" t="s">
        <v>1384</v>
      </c>
      <c r="C478" s="213" t="s">
        <v>1385</v>
      </c>
      <c r="D4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4">
        <f t="shared" si="938"/>
        <v>0</v>
      </c>
      <c r="G478" s="214"/>
      <c r="H478" s="214">
        <f t="shared" si="939"/>
        <v>0</v>
      </c>
      <c r="I478" s="214"/>
      <c r="J478" s="214">
        <f t="shared" si="940"/>
        <v>0</v>
      </c>
      <c r="K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4">
        <f t="shared" si="941"/>
        <v>0</v>
      </c>
      <c r="Z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4">
        <f t="shared" si="942"/>
        <v>0</v>
      </c>
      <c r="AD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4">
        <f t="shared" si="943"/>
        <v>0</v>
      </c>
      <c r="AH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4">
        <f t="shared" si="944"/>
        <v>0</v>
      </c>
      <c r="AL478" s="214">
        <f t="shared" si="945"/>
        <v>0</v>
      </c>
    </row>
    <row r="479" spans="2:38" x14ac:dyDescent="0.25">
      <c r="B479" s="212" t="s">
        <v>1386</v>
      </c>
      <c r="C479" s="213" t="s">
        <v>1387</v>
      </c>
      <c r="D4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4">
        <f t="shared" si="938"/>
        <v>0</v>
      </c>
      <c r="G479" s="214"/>
      <c r="H479" s="214">
        <f t="shared" si="939"/>
        <v>0</v>
      </c>
      <c r="I479" s="214"/>
      <c r="J479" s="214">
        <f t="shared" si="940"/>
        <v>0</v>
      </c>
      <c r="K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4">
        <f t="shared" si="941"/>
        <v>0</v>
      </c>
      <c r="Z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4">
        <f t="shared" si="942"/>
        <v>0</v>
      </c>
      <c r="AD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4">
        <f t="shared" si="943"/>
        <v>0</v>
      </c>
      <c r="AH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4">
        <f t="shared" si="944"/>
        <v>0</v>
      </c>
      <c r="AL479" s="214">
        <f t="shared" si="945"/>
        <v>0</v>
      </c>
    </row>
    <row r="480" spans="2:38" x14ac:dyDescent="0.25">
      <c r="B480" s="212" t="s">
        <v>1388</v>
      </c>
      <c r="C480" s="213" t="s">
        <v>1389</v>
      </c>
      <c r="D4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4">
        <f t="shared" si="938"/>
        <v>0</v>
      </c>
      <c r="G480" s="214"/>
      <c r="H480" s="214">
        <f t="shared" si="939"/>
        <v>0</v>
      </c>
      <c r="I480" s="214"/>
      <c r="J480" s="214">
        <f t="shared" si="940"/>
        <v>0</v>
      </c>
      <c r="K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4">
        <f t="shared" si="941"/>
        <v>0</v>
      </c>
      <c r="Z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4">
        <f t="shared" si="942"/>
        <v>0</v>
      </c>
      <c r="AD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4">
        <f t="shared" si="943"/>
        <v>0</v>
      </c>
      <c r="AH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4">
        <f t="shared" si="944"/>
        <v>0</v>
      </c>
      <c r="AL480" s="214">
        <f t="shared" si="945"/>
        <v>0</v>
      </c>
    </row>
    <row r="481" spans="2:38" x14ac:dyDescent="0.25">
      <c r="B481" s="212" t="s">
        <v>1390</v>
      </c>
      <c r="C481" s="213" t="s">
        <v>1391</v>
      </c>
      <c r="D4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4">
        <f t="shared" si="938"/>
        <v>0</v>
      </c>
      <c r="G481" s="214"/>
      <c r="H481" s="214">
        <f t="shared" si="939"/>
        <v>0</v>
      </c>
      <c r="I481" s="214"/>
      <c r="J481" s="214">
        <f t="shared" si="940"/>
        <v>0</v>
      </c>
      <c r="K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4">
        <f t="shared" si="941"/>
        <v>0</v>
      </c>
      <c r="Z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4">
        <f t="shared" si="942"/>
        <v>0</v>
      </c>
      <c r="AD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4">
        <f t="shared" si="943"/>
        <v>0</v>
      </c>
      <c r="AH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4">
        <f t="shared" si="944"/>
        <v>0</v>
      </c>
      <c r="AL481" s="214">
        <f t="shared" si="945"/>
        <v>0</v>
      </c>
    </row>
    <row r="482" spans="2:38" x14ac:dyDescent="0.25">
      <c r="B482" s="212" t="s">
        <v>1392</v>
      </c>
      <c r="C482" s="213" t="s">
        <v>1393</v>
      </c>
      <c r="D4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4">
        <f t="shared" si="938"/>
        <v>0</v>
      </c>
      <c r="G482" s="214"/>
      <c r="H482" s="214">
        <f t="shared" si="939"/>
        <v>0</v>
      </c>
      <c r="I482" s="214"/>
      <c r="J482" s="214">
        <f t="shared" si="940"/>
        <v>0</v>
      </c>
      <c r="K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4">
        <f t="shared" si="941"/>
        <v>0</v>
      </c>
      <c r="Z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4">
        <f t="shared" si="942"/>
        <v>0</v>
      </c>
      <c r="AD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4">
        <f t="shared" si="943"/>
        <v>0</v>
      </c>
      <c r="AH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4">
        <f t="shared" si="944"/>
        <v>0</v>
      </c>
      <c r="AL482" s="214">
        <f t="shared" si="945"/>
        <v>0</v>
      </c>
    </row>
    <row r="483" spans="2:38" x14ac:dyDescent="0.25">
      <c r="B483" s="212" t="s">
        <v>1394</v>
      </c>
      <c r="C483" s="213" t="s">
        <v>1395</v>
      </c>
      <c r="D4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4">
        <f t="shared" si="938"/>
        <v>0</v>
      </c>
      <c r="G483" s="214"/>
      <c r="H483" s="214">
        <f t="shared" si="939"/>
        <v>0</v>
      </c>
      <c r="I483" s="214"/>
      <c r="J483" s="214">
        <f t="shared" si="940"/>
        <v>0</v>
      </c>
      <c r="K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4">
        <f t="shared" si="941"/>
        <v>0</v>
      </c>
      <c r="Z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4">
        <f t="shared" si="942"/>
        <v>0</v>
      </c>
      <c r="AD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4">
        <f t="shared" si="943"/>
        <v>0</v>
      </c>
      <c r="AH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4">
        <f t="shared" si="944"/>
        <v>0</v>
      </c>
      <c r="AL483" s="214">
        <f t="shared" si="945"/>
        <v>0</v>
      </c>
    </row>
    <row r="484" spans="2:38" x14ac:dyDescent="0.25">
      <c r="B484" s="212" t="s">
        <v>1396</v>
      </c>
      <c r="C484" s="213" t="s">
        <v>1397</v>
      </c>
      <c r="D4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4">
        <f t="shared" si="938"/>
        <v>0</v>
      </c>
      <c r="G484" s="214"/>
      <c r="H484" s="214">
        <f t="shared" si="939"/>
        <v>0</v>
      </c>
      <c r="I484" s="214"/>
      <c r="J484" s="214">
        <f t="shared" si="940"/>
        <v>0</v>
      </c>
      <c r="K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4">
        <f t="shared" si="941"/>
        <v>0</v>
      </c>
      <c r="Z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4">
        <f t="shared" si="942"/>
        <v>0</v>
      </c>
      <c r="AD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4">
        <f t="shared" si="943"/>
        <v>0</v>
      </c>
      <c r="AH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4">
        <f t="shared" si="944"/>
        <v>0</v>
      </c>
      <c r="AL484" s="214">
        <f t="shared" si="945"/>
        <v>0</v>
      </c>
    </row>
    <row r="485" spans="2:38" x14ac:dyDescent="0.25">
      <c r="B485" s="212" t="s">
        <v>1398</v>
      </c>
      <c r="C485" s="213" t="s">
        <v>1399</v>
      </c>
      <c r="D4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4">
        <f t="shared" si="938"/>
        <v>0</v>
      </c>
      <c r="G485" s="214"/>
      <c r="H485" s="214">
        <f t="shared" si="939"/>
        <v>0</v>
      </c>
      <c r="I485" s="214"/>
      <c r="J485" s="214">
        <f t="shared" si="940"/>
        <v>0</v>
      </c>
      <c r="K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4">
        <f t="shared" si="941"/>
        <v>0</v>
      </c>
      <c r="Z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4">
        <f t="shared" si="942"/>
        <v>0</v>
      </c>
      <c r="AD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4">
        <f t="shared" si="943"/>
        <v>0</v>
      </c>
      <c r="AH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4">
        <f t="shared" si="944"/>
        <v>0</v>
      </c>
      <c r="AL485" s="214">
        <f t="shared" si="945"/>
        <v>0</v>
      </c>
    </row>
    <row r="486" spans="2:38" x14ac:dyDescent="0.25">
      <c r="B486" s="212" t="s">
        <v>1400</v>
      </c>
      <c r="C486" s="213" t="s">
        <v>1401</v>
      </c>
      <c r="D4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4">
        <f t="shared" si="938"/>
        <v>0</v>
      </c>
      <c r="G486" s="214"/>
      <c r="H486" s="214">
        <f t="shared" si="939"/>
        <v>0</v>
      </c>
      <c r="I486" s="214"/>
      <c r="J486" s="214">
        <f t="shared" si="940"/>
        <v>0</v>
      </c>
      <c r="K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4">
        <f t="shared" si="941"/>
        <v>0</v>
      </c>
      <c r="Z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4">
        <f t="shared" si="942"/>
        <v>0</v>
      </c>
      <c r="AD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4">
        <f t="shared" si="943"/>
        <v>0</v>
      </c>
      <c r="AH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4">
        <f t="shared" si="944"/>
        <v>0</v>
      </c>
      <c r="AL486" s="214">
        <f t="shared" si="945"/>
        <v>0</v>
      </c>
    </row>
    <row r="487" spans="2:38" x14ac:dyDescent="0.25">
      <c r="B487" s="212" t="s">
        <v>1402</v>
      </c>
      <c r="C487" s="213" t="s">
        <v>1403</v>
      </c>
      <c r="D4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4">
        <f t="shared" si="938"/>
        <v>0</v>
      </c>
      <c r="G487" s="214"/>
      <c r="H487" s="214">
        <f t="shared" si="939"/>
        <v>0</v>
      </c>
      <c r="I487" s="214"/>
      <c r="J487" s="214">
        <f t="shared" si="940"/>
        <v>0</v>
      </c>
      <c r="K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4">
        <f t="shared" si="941"/>
        <v>0</v>
      </c>
      <c r="Z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4">
        <f t="shared" si="942"/>
        <v>0</v>
      </c>
      <c r="AD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4">
        <f t="shared" si="943"/>
        <v>0</v>
      </c>
      <c r="AH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4">
        <f t="shared" si="944"/>
        <v>0</v>
      </c>
      <c r="AL487" s="214">
        <f t="shared" si="945"/>
        <v>0</v>
      </c>
    </row>
    <row r="488" spans="2:38" x14ac:dyDescent="0.25">
      <c r="B488" s="212" t="s">
        <v>1404</v>
      </c>
      <c r="C488" s="213" t="s">
        <v>1405</v>
      </c>
      <c r="D4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4">
        <f t="shared" si="938"/>
        <v>0</v>
      </c>
      <c r="G488" s="214"/>
      <c r="H488" s="214">
        <f t="shared" si="939"/>
        <v>0</v>
      </c>
      <c r="I488" s="214"/>
      <c r="J488" s="214">
        <f t="shared" si="940"/>
        <v>0</v>
      </c>
      <c r="K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4">
        <f t="shared" si="941"/>
        <v>0</v>
      </c>
      <c r="Z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4">
        <f t="shared" si="942"/>
        <v>0</v>
      </c>
      <c r="AD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4">
        <f t="shared" si="943"/>
        <v>0</v>
      </c>
      <c r="AH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4">
        <f t="shared" si="944"/>
        <v>0</v>
      </c>
      <c r="AL488" s="214">
        <f t="shared" si="945"/>
        <v>0</v>
      </c>
    </row>
    <row r="489" spans="2:38" x14ac:dyDescent="0.25">
      <c r="B489" s="212" t="s">
        <v>1406</v>
      </c>
      <c r="C489" s="213" t="s">
        <v>1407</v>
      </c>
      <c r="D4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4">
        <f t="shared" si="938"/>
        <v>0</v>
      </c>
      <c r="G489" s="214"/>
      <c r="H489" s="214">
        <f t="shared" si="939"/>
        <v>0</v>
      </c>
      <c r="I489" s="214"/>
      <c r="J489" s="214">
        <f t="shared" si="940"/>
        <v>0</v>
      </c>
      <c r="K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4">
        <f t="shared" si="941"/>
        <v>0</v>
      </c>
      <c r="Z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4">
        <f t="shared" si="942"/>
        <v>0</v>
      </c>
      <c r="AD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4">
        <f t="shared" si="943"/>
        <v>0</v>
      </c>
      <c r="AH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4">
        <f t="shared" si="944"/>
        <v>0</v>
      </c>
      <c r="AL489" s="214">
        <f t="shared" si="945"/>
        <v>0</v>
      </c>
    </row>
    <row r="490" spans="2:38" x14ac:dyDescent="0.25">
      <c r="B490" s="212" t="s">
        <v>1408</v>
      </c>
      <c r="C490" s="213" t="s">
        <v>1409</v>
      </c>
      <c r="D4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4">
        <f t="shared" si="938"/>
        <v>0</v>
      </c>
      <c r="G490" s="214"/>
      <c r="H490" s="214">
        <f t="shared" si="939"/>
        <v>0</v>
      </c>
      <c r="I490" s="214"/>
      <c r="J490" s="214">
        <f t="shared" si="940"/>
        <v>0</v>
      </c>
      <c r="K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4">
        <f t="shared" si="941"/>
        <v>0</v>
      </c>
      <c r="Z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4">
        <f t="shared" si="942"/>
        <v>0</v>
      </c>
      <c r="AD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4">
        <f t="shared" si="943"/>
        <v>0</v>
      </c>
      <c r="AH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4">
        <f t="shared" si="944"/>
        <v>0</v>
      </c>
      <c r="AL490" s="214">
        <f t="shared" si="945"/>
        <v>0</v>
      </c>
    </row>
    <row r="491" spans="2:38" x14ac:dyDescent="0.25">
      <c r="B491" s="212" t="s">
        <v>1410</v>
      </c>
      <c r="C491" s="213" t="s">
        <v>1411</v>
      </c>
      <c r="D4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4">
        <f t="shared" si="938"/>
        <v>0</v>
      </c>
      <c r="G491" s="214"/>
      <c r="H491" s="214">
        <f t="shared" si="939"/>
        <v>0</v>
      </c>
      <c r="I491" s="214"/>
      <c r="J491" s="214">
        <f t="shared" si="940"/>
        <v>0</v>
      </c>
      <c r="K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4">
        <f t="shared" si="941"/>
        <v>0</v>
      </c>
      <c r="Z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4">
        <f t="shared" si="942"/>
        <v>0</v>
      </c>
      <c r="AD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4">
        <f t="shared" si="943"/>
        <v>0</v>
      </c>
      <c r="AH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4">
        <f t="shared" si="944"/>
        <v>0</v>
      </c>
      <c r="AL491" s="214">
        <f t="shared" si="945"/>
        <v>0</v>
      </c>
    </row>
    <row r="492" spans="2:38" x14ac:dyDescent="0.25">
      <c r="B492" s="212" t="s">
        <v>1412</v>
      </c>
      <c r="C492" s="213" t="s">
        <v>1413</v>
      </c>
      <c r="D4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4">
        <f t="shared" si="938"/>
        <v>0</v>
      </c>
      <c r="G492" s="214"/>
      <c r="H492" s="214">
        <f t="shared" si="939"/>
        <v>0</v>
      </c>
      <c r="I492" s="214"/>
      <c r="J492" s="214">
        <f t="shared" si="940"/>
        <v>0</v>
      </c>
      <c r="K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4">
        <f t="shared" si="941"/>
        <v>0</v>
      </c>
      <c r="Z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4">
        <f t="shared" si="942"/>
        <v>0</v>
      </c>
      <c r="AD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4">
        <f t="shared" si="943"/>
        <v>0</v>
      </c>
      <c r="AH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4">
        <f t="shared" si="944"/>
        <v>0</v>
      </c>
      <c r="AL492" s="214">
        <f t="shared" si="945"/>
        <v>0</v>
      </c>
    </row>
    <row r="493" spans="2:38" x14ac:dyDescent="0.25">
      <c r="B493" s="212" t="s">
        <v>1414</v>
      </c>
      <c r="C493" s="213" t="s">
        <v>1415</v>
      </c>
      <c r="D4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4">
        <f t="shared" si="919"/>
        <v>0</v>
      </c>
      <c r="G493" s="214"/>
      <c r="H493" s="214">
        <f t="shared" si="922"/>
        <v>0</v>
      </c>
      <c r="I493" s="214"/>
      <c r="J493" s="214">
        <f t="shared" si="923"/>
        <v>0</v>
      </c>
      <c r="K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4">
        <f t="shared" si="925"/>
        <v>0</v>
      </c>
      <c r="Z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4">
        <f t="shared" si="926"/>
        <v>0</v>
      </c>
      <c r="AD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4">
        <f t="shared" si="927"/>
        <v>0</v>
      </c>
      <c r="AH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4">
        <f t="shared" si="928"/>
        <v>0</v>
      </c>
      <c r="AL493" s="214">
        <f t="shared" si="929"/>
        <v>0</v>
      </c>
    </row>
    <row r="494" spans="2:38" x14ac:dyDescent="0.25">
      <c r="B494" s="212" t="s">
        <v>1416</v>
      </c>
      <c r="C494" s="213" t="s">
        <v>1417</v>
      </c>
      <c r="D4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4">
        <f t="shared" si="919"/>
        <v>0</v>
      </c>
      <c r="G494" s="214"/>
      <c r="H494" s="214">
        <f t="shared" si="922"/>
        <v>0</v>
      </c>
      <c r="I494" s="214"/>
      <c r="J494" s="214">
        <f t="shared" si="923"/>
        <v>0</v>
      </c>
      <c r="K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4">
        <f t="shared" si="925"/>
        <v>0</v>
      </c>
      <c r="Z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4">
        <f t="shared" si="926"/>
        <v>0</v>
      </c>
      <c r="AD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4">
        <f t="shared" si="927"/>
        <v>0</v>
      </c>
      <c r="AH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4">
        <f t="shared" si="928"/>
        <v>0</v>
      </c>
      <c r="AL494" s="214">
        <f t="shared" si="929"/>
        <v>0</v>
      </c>
    </row>
    <row r="495" spans="2:38" x14ac:dyDescent="0.25">
      <c r="B495" s="212" t="s">
        <v>1418</v>
      </c>
      <c r="C495" s="213" t="s">
        <v>1419</v>
      </c>
      <c r="D4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4">
        <f t="shared" si="919"/>
        <v>0</v>
      </c>
      <c r="G495" s="214"/>
      <c r="H495" s="214">
        <f t="shared" si="922"/>
        <v>0</v>
      </c>
      <c r="I495" s="214"/>
      <c r="J495" s="214">
        <f t="shared" si="923"/>
        <v>0</v>
      </c>
      <c r="K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4">
        <f t="shared" si="925"/>
        <v>0</v>
      </c>
      <c r="Z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4">
        <f t="shared" si="926"/>
        <v>0</v>
      </c>
      <c r="AD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4">
        <f t="shared" si="927"/>
        <v>0</v>
      </c>
      <c r="AH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4">
        <f t="shared" si="928"/>
        <v>0</v>
      </c>
      <c r="AL495" s="214">
        <f t="shared" si="929"/>
        <v>0</v>
      </c>
    </row>
    <row r="496" spans="2:38" x14ac:dyDescent="0.25">
      <c r="B496" s="212" t="s">
        <v>1420</v>
      </c>
      <c r="C496" s="213" t="s">
        <v>1421</v>
      </c>
      <c r="D4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4">
        <f t="shared" si="919"/>
        <v>0</v>
      </c>
      <c r="G496" s="214"/>
      <c r="H496" s="214">
        <f t="shared" si="922"/>
        <v>0</v>
      </c>
      <c r="I496" s="214"/>
      <c r="J496" s="214">
        <f t="shared" si="923"/>
        <v>0</v>
      </c>
      <c r="K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4">
        <f t="shared" si="925"/>
        <v>0</v>
      </c>
      <c r="Z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4">
        <f t="shared" si="926"/>
        <v>0</v>
      </c>
      <c r="AD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4">
        <f t="shared" si="927"/>
        <v>0</v>
      </c>
      <c r="AH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4">
        <f t="shared" si="928"/>
        <v>0</v>
      </c>
      <c r="AL496" s="214">
        <f t="shared" si="929"/>
        <v>0</v>
      </c>
    </row>
    <row r="497" spans="2:38" x14ac:dyDescent="0.25">
      <c r="B497" s="212" t="s">
        <v>1422</v>
      </c>
      <c r="C497" s="213" t="s">
        <v>1423</v>
      </c>
      <c r="D4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4">
        <f t="shared" ref="F497:F500" si="946">D497+E497</f>
        <v>0</v>
      </c>
      <c r="G497" s="214"/>
      <c r="H497" s="214">
        <f t="shared" ref="H497:H500" si="947">F497-G497</f>
        <v>0</v>
      </c>
      <c r="I497" s="214"/>
      <c r="J497" s="214">
        <f t="shared" ref="J497:J500" si="948">F497-I497</f>
        <v>0</v>
      </c>
      <c r="K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4">
        <f t="shared" ref="Y497:Y500" si="949">V497+W497+X497</f>
        <v>0</v>
      </c>
      <c r="Z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4">
        <f t="shared" ref="AC497:AC500" si="950">Z497+AA497+AB497</f>
        <v>0</v>
      </c>
      <c r="AD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4">
        <f t="shared" ref="AG497:AG500" si="951">AD497+AE497+AF497</f>
        <v>0</v>
      </c>
      <c r="AH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4">
        <f t="shared" ref="AK497:AK500" si="952">AH497+AI497+AJ497</f>
        <v>0</v>
      </c>
      <c r="AL497" s="214">
        <f t="shared" ref="AL497:AL500" si="953">Y497+AC497+AG497+AK497</f>
        <v>0</v>
      </c>
    </row>
    <row r="498" spans="2:38" x14ac:dyDescent="0.25">
      <c r="B498" s="212" t="s">
        <v>1424</v>
      </c>
      <c r="C498" s="213" t="s">
        <v>1425</v>
      </c>
      <c r="D4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4">
        <f t="shared" si="946"/>
        <v>0</v>
      </c>
      <c r="G498" s="214"/>
      <c r="H498" s="214">
        <f t="shared" si="947"/>
        <v>0</v>
      </c>
      <c r="I498" s="214"/>
      <c r="J498" s="214">
        <f t="shared" si="948"/>
        <v>0</v>
      </c>
      <c r="K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4">
        <f t="shared" si="949"/>
        <v>0</v>
      </c>
      <c r="Z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4">
        <f t="shared" si="950"/>
        <v>0</v>
      </c>
      <c r="AD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4">
        <f t="shared" si="951"/>
        <v>0</v>
      </c>
      <c r="AH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4">
        <f t="shared" si="952"/>
        <v>0</v>
      </c>
      <c r="AL498" s="214">
        <f t="shared" si="953"/>
        <v>0</v>
      </c>
    </row>
    <row r="499" spans="2:38" x14ac:dyDescent="0.25">
      <c r="B499" s="212" t="s">
        <v>1426</v>
      </c>
      <c r="C499" s="213" t="s">
        <v>1427</v>
      </c>
      <c r="D4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4">
        <f t="shared" si="946"/>
        <v>0</v>
      </c>
      <c r="G499" s="214"/>
      <c r="H499" s="214">
        <f t="shared" si="947"/>
        <v>0</v>
      </c>
      <c r="I499" s="214"/>
      <c r="J499" s="214">
        <f t="shared" si="948"/>
        <v>0</v>
      </c>
      <c r="K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4">
        <f t="shared" si="949"/>
        <v>0</v>
      </c>
      <c r="Z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4">
        <f t="shared" si="950"/>
        <v>0</v>
      </c>
      <c r="AD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4">
        <f t="shared" si="951"/>
        <v>0</v>
      </c>
      <c r="AH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4">
        <f t="shared" si="952"/>
        <v>0</v>
      </c>
      <c r="AL499" s="214">
        <f t="shared" si="953"/>
        <v>0</v>
      </c>
    </row>
    <row r="500" spans="2:38" x14ac:dyDescent="0.25">
      <c r="B500" s="212" t="s">
        <v>1428</v>
      </c>
      <c r="C500" s="213" t="s">
        <v>1429</v>
      </c>
      <c r="D5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4">
        <f t="shared" si="946"/>
        <v>0</v>
      </c>
      <c r="G500" s="214"/>
      <c r="H500" s="214">
        <f t="shared" si="947"/>
        <v>0</v>
      </c>
      <c r="I500" s="214"/>
      <c r="J500" s="214">
        <f t="shared" si="948"/>
        <v>0</v>
      </c>
      <c r="K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4">
        <f t="shared" si="949"/>
        <v>0</v>
      </c>
      <c r="Z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4">
        <f t="shared" si="950"/>
        <v>0</v>
      </c>
      <c r="AD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4">
        <f t="shared" si="951"/>
        <v>0</v>
      </c>
      <c r="AH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4">
        <f t="shared" si="952"/>
        <v>0</v>
      </c>
      <c r="AL500" s="214">
        <f t="shared" si="953"/>
        <v>0</v>
      </c>
    </row>
    <row r="501" spans="2:38" x14ac:dyDescent="0.25">
      <c r="B501" s="209" t="s">
        <v>445</v>
      </c>
      <c r="C501" s="210" t="s">
        <v>312</v>
      </c>
      <c r="D501" s="211">
        <f>D502</f>
        <v>0</v>
      </c>
      <c r="E501" s="211">
        <f>E502</f>
        <v>0</v>
      </c>
      <c r="F501" s="211">
        <f t="shared" si="919"/>
        <v>0</v>
      </c>
      <c r="G501" s="211">
        <f t="shared" ref="G501:I501" si="954">G502</f>
        <v>0</v>
      </c>
      <c r="H501" s="211">
        <f t="shared" si="922"/>
        <v>0</v>
      </c>
      <c r="I501" s="211">
        <f t="shared" si="954"/>
        <v>0</v>
      </c>
      <c r="J501" s="211">
        <f t="shared" si="923"/>
        <v>0</v>
      </c>
      <c r="K501" s="211">
        <f t="shared" ref="K501:AJ501" si="955">K502</f>
        <v>0</v>
      </c>
      <c r="L501" s="211">
        <f t="shared" si="955"/>
        <v>0</v>
      </c>
      <c r="M501" s="211">
        <f t="shared" si="955"/>
        <v>0</v>
      </c>
      <c r="N501" s="211">
        <f t="shared" si="955"/>
        <v>0</v>
      </c>
      <c r="O501" s="211">
        <f t="shared" si="955"/>
        <v>0</v>
      </c>
      <c r="P501" s="211">
        <f t="shared" si="955"/>
        <v>0</v>
      </c>
      <c r="Q501" s="211">
        <f t="shared" si="955"/>
        <v>0</v>
      </c>
      <c r="R501" s="211">
        <f t="shared" si="955"/>
        <v>0</v>
      </c>
      <c r="S501" s="211">
        <f t="shared" si="955"/>
        <v>0</v>
      </c>
      <c r="T501" s="211">
        <f t="shared" si="955"/>
        <v>0</v>
      </c>
      <c r="U501" s="211">
        <f t="shared" si="955"/>
        <v>0</v>
      </c>
      <c r="V501" s="211">
        <f t="shared" si="955"/>
        <v>0</v>
      </c>
      <c r="W501" s="211">
        <f t="shared" si="955"/>
        <v>0</v>
      </c>
      <c r="X501" s="211">
        <f t="shared" si="955"/>
        <v>0</v>
      </c>
      <c r="Y501" s="211">
        <f t="shared" si="925"/>
        <v>0</v>
      </c>
      <c r="Z501" s="211">
        <f t="shared" si="955"/>
        <v>0</v>
      </c>
      <c r="AA501" s="211">
        <f t="shared" si="955"/>
        <v>0</v>
      </c>
      <c r="AB501" s="211">
        <f t="shared" si="955"/>
        <v>0</v>
      </c>
      <c r="AC501" s="211">
        <f t="shared" si="926"/>
        <v>0</v>
      </c>
      <c r="AD501" s="211">
        <f t="shared" si="955"/>
        <v>0</v>
      </c>
      <c r="AE501" s="211">
        <f t="shared" si="955"/>
        <v>0</v>
      </c>
      <c r="AF501" s="211">
        <f t="shared" si="955"/>
        <v>0</v>
      </c>
      <c r="AG501" s="211">
        <f t="shared" si="927"/>
        <v>0</v>
      </c>
      <c r="AH501" s="211">
        <f t="shared" si="955"/>
        <v>0</v>
      </c>
      <c r="AI501" s="211">
        <f t="shared" si="955"/>
        <v>0</v>
      </c>
      <c r="AJ501" s="211">
        <f t="shared" si="955"/>
        <v>0</v>
      </c>
      <c r="AK501" s="211">
        <f t="shared" si="928"/>
        <v>0</v>
      </c>
      <c r="AL501" s="211">
        <f t="shared" si="929"/>
        <v>0</v>
      </c>
    </row>
    <row r="502" spans="2:38" x14ac:dyDescent="0.25">
      <c r="B502" s="221" t="s">
        <v>446</v>
      </c>
      <c r="C502" s="222" t="s">
        <v>313</v>
      </c>
      <c r="D502" s="223">
        <f>SUM(D503:D517)</f>
        <v>0</v>
      </c>
      <c r="E502" s="223">
        <f>SUM(E503:E517)</f>
        <v>0</v>
      </c>
      <c r="F502" s="223">
        <f t="shared" si="919"/>
        <v>0</v>
      </c>
      <c r="G502" s="223">
        <f>SUM(G503:G517)</f>
        <v>0</v>
      </c>
      <c r="H502" s="223">
        <f t="shared" si="922"/>
        <v>0</v>
      </c>
      <c r="I502" s="223">
        <f>SUM(I503:I517)</f>
        <v>0</v>
      </c>
      <c r="J502" s="223">
        <f t="shared" si="923"/>
        <v>0</v>
      </c>
      <c r="K502" s="223">
        <f t="shared" ref="K502:X502" si="956">SUM(K503:K517)</f>
        <v>0</v>
      </c>
      <c r="L502" s="223">
        <f t="shared" si="956"/>
        <v>0</v>
      </c>
      <c r="M502" s="223">
        <f t="shared" si="956"/>
        <v>0</v>
      </c>
      <c r="N502" s="223">
        <f t="shared" si="956"/>
        <v>0</v>
      </c>
      <c r="O502" s="223">
        <f t="shared" si="956"/>
        <v>0</v>
      </c>
      <c r="P502" s="223">
        <f t="shared" si="956"/>
        <v>0</v>
      </c>
      <c r="Q502" s="223">
        <f t="shared" si="956"/>
        <v>0</v>
      </c>
      <c r="R502" s="223">
        <f t="shared" si="956"/>
        <v>0</v>
      </c>
      <c r="S502" s="223">
        <f t="shared" si="956"/>
        <v>0</v>
      </c>
      <c r="T502" s="223">
        <f t="shared" si="956"/>
        <v>0</v>
      </c>
      <c r="U502" s="223">
        <f t="shared" si="956"/>
        <v>0</v>
      </c>
      <c r="V502" s="223">
        <f t="shared" si="956"/>
        <v>0</v>
      </c>
      <c r="W502" s="223">
        <f t="shared" si="956"/>
        <v>0</v>
      </c>
      <c r="X502" s="223">
        <f t="shared" si="956"/>
        <v>0</v>
      </c>
      <c r="Y502" s="223">
        <f t="shared" si="925"/>
        <v>0</v>
      </c>
      <c r="Z502" s="223">
        <f>SUM(Z503:Z517)</f>
        <v>0</v>
      </c>
      <c r="AA502" s="223">
        <f>SUM(AA503:AA517)</f>
        <v>0</v>
      </c>
      <c r="AB502" s="223">
        <f>SUM(AB503:AB517)</f>
        <v>0</v>
      </c>
      <c r="AC502" s="223">
        <f t="shared" si="926"/>
        <v>0</v>
      </c>
      <c r="AD502" s="223">
        <f>SUM(AD503:AD517)</f>
        <v>0</v>
      </c>
      <c r="AE502" s="223">
        <f>SUM(AE503:AE517)</f>
        <v>0</v>
      </c>
      <c r="AF502" s="223">
        <f>SUM(AF503:AF517)</f>
        <v>0</v>
      </c>
      <c r="AG502" s="223">
        <f t="shared" si="927"/>
        <v>0</v>
      </c>
      <c r="AH502" s="223">
        <f>SUM(AH503:AH517)</f>
        <v>0</v>
      </c>
      <c r="AI502" s="223">
        <f>SUM(AI503:AI517)</f>
        <v>0</v>
      </c>
      <c r="AJ502" s="223">
        <f>SUM(AJ503:AJ517)</f>
        <v>0</v>
      </c>
      <c r="AK502" s="223">
        <f t="shared" si="928"/>
        <v>0</v>
      </c>
      <c r="AL502" s="223">
        <f t="shared" si="929"/>
        <v>0</v>
      </c>
    </row>
    <row r="503" spans="2:38" x14ac:dyDescent="0.25">
      <c r="B503" s="212" t="s">
        <v>453</v>
      </c>
      <c r="C503" s="213" t="s">
        <v>318</v>
      </c>
      <c r="D5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4">
        <f t="shared" si="919"/>
        <v>0</v>
      </c>
      <c r="G503" s="214"/>
      <c r="H503" s="214">
        <f t="shared" si="922"/>
        <v>0</v>
      </c>
      <c r="I503" s="214"/>
      <c r="J503" s="214">
        <f t="shared" si="923"/>
        <v>0</v>
      </c>
      <c r="K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4">
        <f t="shared" si="925"/>
        <v>0</v>
      </c>
      <c r="Z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4">
        <f t="shared" si="926"/>
        <v>0</v>
      </c>
      <c r="AD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4">
        <f t="shared" si="927"/>
        <v>0</v>
      </c>
      <c r="AH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4">
        <f t="shared" si="928"/>
        <v>0</v>
      </c>
      <c r="AL503" s="214">
        <f t="shared" si="929"/>
        <v>0</v>
      </c>
    </row>
    <row r="504" spans="2:38" x14ac:dyDescent="0.25">
      <c r="B504" s="212" t="s">
        <v>1454</v>
      </c>
      <c r="C504" s="213" t="s">
        <v>1455</v>
      </c>
      <c r="D5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4">
        <f t="shared" si="919"/>
        <v>0</v>
      </c>
      <c r="G504" s="214"/>
      <c r="H504" s="214">
        <f t="shared" si="922"/>
        <v>0</v>
      </c>
      <c r="I504" s="214"/>
      <c r="J504" s="214">
        <f t="shared" si="923"/>
        <v>0</v>
      </c>
      <c r="K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4">
        <f t="shared" si="925"/>
        <v>0</v>
      </c>
      <c r="Z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4">
        <f t="shared" si="926"/>
        <v>0</v>
      </c>
      <c r="AD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4">
        <f t="shared" si="927"/>
        <v>0</v>
      </c>
      <c r="AH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4">
        <f t="shared" si="928"/>
        <v>0</v>
      </c>
      <c r="AL504" s="214">
        <f t="shared" si="929"/>
        <v>0</v>
      </c>
    </row>
    <row r="505" spans="2:38" x14ac:dyDescent="0.25">
      <c r="B505" s="212" t="s">
        <v>1456</v>
      </c>
      <c r="C505" s="213" t="s">
        <v>1457</v>
      </c>
      <c r="D5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4">
        <f t="shared" si="919"/>
        <v>0</v>
      </c>
      <c r="G505" s="214"/>
      <c r="H505" s="214">
        <f t="shared" si="922"/>
        <v>0</v>
      </c>
      <c r="I505" s="214"/>
      <c r="J505" s="214">
        <f t="shared" si="923"/>
        <v>0</v>
      </c>
      <c r="K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4">
        <f t="shared" si="925"/>
        <v>0</v>
      </c>
      <c r="Z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4">
        <f t="shared" si="926"/>
        <v>0</v>
      </c>
      <c r="AD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4">
        <f t="shared" si="927"/>
        <v>0</v>
      </c>
      <c r="AH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4">
        <f t="shared" si="928"/>
        <v>0</v>
      </c>
      <c r="AL505" s="214">
        <f t="shared" si="929"/>
        <v>0</v>
      </c>
    </row>
    <row r="506" spans="2:38" x14ac:dyDescent="0.25">
      <c r="B506" s="212" t="s">
        <v>1458</v>
      </c>
      <c r="C506" s="213" t="s">
        <v>1459</v>
      </c>
      <c r="D5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4">
        <f t="shared" si="919"/>
        <v>0</v>
      </c>
      <c r="G506" s="214"/>
      <c r="H506" s="214">
        <f t="shared" si="922"/>
        <v>0</v>
      </c>
      <c r="I506" s="214"/>
      <c r="J506" s="214">
        <f t="shared" si="923"/>
        <v>0</v>
      </c>
      <c r="K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4">
        <f t="shared" si="925"/>
        <v>0</v>
      </c>
      <c r="Z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4">
        <f t="shared" si="926"/>
        <v>0</v>
      </c>
      <c r="AD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4">
        <f t="shared" si="927"/>
        <v>0</v>
      </c>
      <c r="AH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4">
        <f t="shared" si="928"/>
        <v>0</v>
      </c>
      <c r="AL506" s="214">
        <f t="shared" si="929"/>
        <v>0</v>
      </c>
    </row>
    <row r="507" spans="2:38" x14ac:dyDescent="0.25">
      <c r="B507" s="212" t="s">
        <v>1460</v>
      </c>
      <c r="C507" s="213" t="s">
        <v>1461</v>
      </c>
      <c r="D5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4">
        <f t="shared" ref="F507:F510" si="957">D507+E507</f>
        <v>0</v>
      </c>
      <c r="G507" s="214"/>
      <c r="H507" s="214">
        <f t="shared" ref="H507:H510" si="958">F507-G507</f>
        <v>0</v>
      </c>
      <c r="I507" s="214"/>
      <c r="J507" s="214">
        <f t="shared" ref="J507:J510" si="959">F507-I507</f>
        <v>0</v>
      </c>
      <c r="K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4">
        <f t="shared" ref="Y507:Y510" si="960">V507+W507+X507</f>
        <v>0</v>
      </c>
      <c r="Z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4">
        <f t="shared" ref="AC507:AC510" si="961">Z507+AA507+AB507</f>
        <v>0</v>
      </c>
      <c r="AD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4">
        <f t="shared" ref="AG507:AG510" si="962">AD507+AE507+AF507</f>
        <v>0</v>
      </c>
      <c r="AH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4">
        <f t="shared" ref="AK507:AK510" si="963">AH507+AI507+AJ507</f>
        <v>0</v>
      </c>
      <c r="AL507" s="214">
        <f t="shared" ref="AL507:AL510" si="964">Y507+AC507+AG507+AK507</f>
        <v>0</v>
      </c>
    </row>
    <row r="508" spans="2:38" x14ac:dyDescent="0.25">
      <c r="B508" s="212" t="s">
        <v>1462</v>
      </c>
      <c r="C508" s="213" t="s">
        <v>1463</v>
      </c>
      <c r="D5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4">
        <f t="shared" si="957"/>
        <v>0</v>
      </c>
      <c r="G508" s="214"/>
      <c r="H508" s="214">
        <f t="shared" si="958"/>
        <v>0</v>
      </c>
      <c r="I508" s="214"/>
      <c r="J508" s="214">
        <f t="shared" si="959"/>
        <v>0</v>
      </c>
      <c r="K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4">
        <f t="shared" si="960"/>
        <v>0</v>
      </c>
      <c r="Z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4">
        <f t="shared" si="961"/>
        <v>0</v>
      </c>
      <c r="AD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4">
        <f t="shared" si="962"/>
        <v>0</v>
      </c>
      <c r="AH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4">
        <f t="shared" si="963"/>
        <v>0</v>
      </c>
      <c r="AL508" s="214">
        <f t="shared" si="964"/>
        <v>0</v>
      </c>
    </row>
    <row r="509" spans="2:38" x14ac:dyDescent="0.25">
      <c r="B509" s="212" t="s">
        <v>1464</v>
      </c>
      <c r="C509" s="213" t="s">
        <v>1465</v>
      </c>
      <c r="D5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4">
        <f t="shared" si="957"/>
        <v>0</v>
      </c>
      <c r="G509" s="214"/>
      <c r="H509" s="214">
        <f t="shared" si="958"/>
        <v>0</v>
      </c>
      <c r="I509" s="214"/>
      <c r="J509" s="214">
        <f t="shared" si="959"/>
        <v>0</v>
      </c>
      <c r="K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4">
        <f t="shared" si="960"/>
        <v>0</v>
      </c>
      <c r="Z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4">
        <f t="shared" si="961"/>
        <v>0</v>
      </c>
      <c r="AD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4">
        <f t="shared" si="962"/>
        <v>0</v>
      </c>
      <c r="AH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4">
        <f t="shared" si="963"/>
        <v>0</v>
      </c>
      <c r="AL509" s="214">
        <f t="shared" si="964"/>
        <v>0</v>
      </c>
    </row>
    <row r="510" spans="2:38" x14ac:dyDescent="0.25">
      <c r="B510" s="212" t="s">
        <v>1466</v>
      </c>
      <c r="C510" s="213" t="s">
        <v>1467</v>
      </c>
      <c r="D5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4">
        <f t="shared" si="957"/>
        <v>0</v>
      </c>
      <c r="G510" s="214"/>
      <c r="H510" s="214">
        <f t="shared" si="958"/>
        <v>0</v>
      </c>
      <c r="I510" s="214"/>
      <c r="J510" s="214">
        <f t="shared" si="959"/>
        <v>0</v>
      </c>
      <c r="K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4">
        <f t="shared" si="960"/>
        <v>0</v>
      </c>
      <c r="Z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4">
        <f t="shared" si="961"/>
        <v>0</v>
      </c>
      <c r="AD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4">
        <f t="shared" si="962"/>
        <v>0</v>
      </c>
      <c r="AH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4">
        <f t="shared" si="963"/>
        <v>0</v>
      </c>
      <c r="AL510" s="214">
        <f t="shared" si="964"/>
        <v>0</v>
      </c>
    </row>
    <row r="511" spans="2:38" x14ac:dyDescent="0.25">
      <c r="B511" s="212" t="s">
        <v>1468</v>
      </c>
      <c r="C511" s="213" t="s">
        <v>1469</v>
      </c>
      <c r="D5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4">
        <f t="shared" ref="F511:F514" si="965">D511+E511</f>
        <v>0</v>
      </c>
      <c r="G511" s="214"/>
      <c r="H511" s="214">
        <f t="shared" ref="H511:H514" si="966">F511-G511</f>
        <v>0</v>
      </c>
      <c r="I511" s="214"/>
      <c r="J511" s="214">
        <f t="shared" ref="J511:J514" si="967">F511-I511</f>
        <v>0</v>
      </c>
      <c r="K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4">
        <f t="shared" ref="Y511:Y514" si="968">V511+W511+X511</f>
        <v>0</v>
      </c>
      <c r="Z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4">
        <f t="shared" ref="AC511:AC514" si="969">Z511+AA511+AB511</f>
        <v>0</v>
      </c>
      <c r="AD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4">
        <f t="shared" ref="AG511:AG514" si="970">AD511+AE511+AF511</f>
        <v>0</v>
      </c>
      <c r="AH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4">
        <f t="shared" ref="AK511:AK514" si="971">AH511+AI511+AJ511</f>
        <v>0</v>
      </c>
      <c r="AL511" s="214">
        <f t="shared" ref="AL511:AL514" si="972">Y511+AC511+AG511+AK511</f>
        <v>0</v>
      </c>
    </row>
    <row r="512" spans="2:38" x14ac:dyDescent="0.25">
      <c r="B512" s="212" t="s">
        <v>1470</v>
      </c>
      <c r="C512" s="213" t="s">
        <v>1471</v>
      </c>
      <c r="D5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4">
        <f t="shared" si="965"/>
        <v>0</v>
      </c>
      <c r="G512" s="214"/>
      <c r="H512" s="214">
        <f t="shared" si="966"/>
        <v>0</v>
      </c>
      <c r="I512" s="214"/>
      <c r="J512" s="214">
        <f t="shared" si="967"/>
        <v>0</v>
      </c>
      <c r="K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4">
        <f t="shared" si="968"/>
        <v>0</v>
      </c>
      <c r="Z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4">
        <f t="shared" si="969"/>
        <v>0</v>
      </c>
      <c r="AD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4">
        <f t="shared" si="970"/>
        <v>0</v>
      </c>
      <c r="AH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4">
        <f t="shared" si="971"/>
        <v>0</v>
      </c>
      <c r="AL512" s="214">
        <f t="shared" si="972"/>
        <v>0</v>
      </c>
    </row>
    <row r="513" spans="2:38" x14ac:dyDescent="0.25">
      <c r="B513" s="212" t="s">
        <v>1472</v>
      </c>
      <c r="C513" s="213" t="s">
        <v>1473</v>
      </c>
      <c r="D5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4">
        <f t="shared" si="965"/>
        <v>0</v>
      </c>
      <c r="G513" s="214"/>
      <c r="H513" s="214">
        <f t="shared" si="966"/>
        <v>0</v>
      </c>
      <c r="I513" s="214"/>
      <c r="J513" s="214">
        <f t="shared" si="967"/>
        <v>0</v>
      </c>
      <c r="K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4">
        <f t="shared" si="968"/>
        <v>0</v>
      </c>
      <c r="Z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4">
        <f t="shared" si="969"/>
        <v>0</v>
      </c>
      <c r="AD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4">
        <f t="shared" si="970"/>
        <v>0</v>
      </c>
      <c r="AH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4">
        <f t="shared" si="971"/>
        <v>0</v>
      </c>
      <c r="AL513" s="214">
        <f t="shared" si="972"/>
        <v>0</v>
      </c>
    </row>
    <row r="514" spans="2:38" x14ac:dyDescent="0.25">
      <c r="B514" s="212" t="s">
        <v>1474</v>
      </c>
      <c r="C514" s="213" t="s">
        <v>1475</v>
      </c>
      <c r="D5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4">
        <f t="shared" si="965"/>
        <v>0</v>
      </c>
      <c r="G514" s="214"/>
      <c r="H514" s="214">
        <f t="shared" si="966"/>
        <v>0</v>
      </c>
      <c r="I514" s="214"/>
      <c r="J514" s="214">
        <f t="shared" si="967"/>
        <v>0</v>
      </c>
      <c r="K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4">
        <f t="shared" si="968"/>
        <v>0</v>
      </c>
      <c r="Z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4">
        <f t="shared" si="969"/>
        <v>0</v>
      </c>
      <c r="AD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4">
        <f t="shared" si="970"/>
        <v>0</v>
      </c>
      <c r="AH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4">
        <f t="shared" si="971"/>
        <v>0</v>
      </c>
      <c r="AL514" s="214">
        <f t="shared" si="972"/>
        <v>0</v>
      </c>
    </row>
    <row r="515" spans="2:38" x14ac:dyDescent="0.25">
      <c r="B515" s="212" t="s">
        <v>1476</v>
      </c>
      <c r="C515" s="213" t="s">
        <v>1477</v>
      </c>
      <c r="D5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4">
        <f t="shared" si="919"/>
        <v>0</v>
      </c>
      <c r="G515" s="214"/>
      <c r="H515" s="214">
        <f t="shared" si="922"/>
        <v>0</v>
      </c>
      <c r="I515" s="214"/>
      <c r="J515" s="214">
        <f t="shared" si="923"/>
        <v>0</v>
      </c>
      <c r="K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4">
        <f t="shared" si="925"/>
        <v>0</v>
      </c>
      <c r="Z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4">
        <f t="shared" si="926"/>
        <v>0</v>
      </c>
      <c r="AD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4">
        <f t="shared" si="927"/>
        <v>0</v>
      </c>
      <c r="AH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4">
        <f t="shared" si="928"/>
        <v>0</v>
      </c>
      <c r="AL515" s="214">
        <f t="shared" si="929"/>
        <v>0</v>
      </c>
    </row>
    <row r="516" spans="2:38" x14ac:dyDescent="0.25">
      <c r="B516" s="212" t="s">
        <v>1478</v>
      </c>
      <c r="C516" s="213" t="s">
        <v>1479</v>
      </c>
      <c r="D5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4">
        <f t="shared" ref="F516" si="973">D516+E516</f>
        <v>0</v>
      </c>
      <c r="G516" s="214"/>
      <c r="H516" s="214">
        <f t="shared" ref="H516" si="974">F516-G516</f>
        <v>0</v>
      </c>
      <c r="I516" s="214"/>
      <c r="J516" s="214">
        <f t="shared" ref="J516" si="975">F516-I516</f>
        <v>0</v>
      </c>
      <c r="K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4">
        <f t="shared" ref="Y516" si="976">V516+W516+X516</f>
        <v>0</v>
      </c>
      <c r="Z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4">
        <f t="shared" ref="AC516" si="977">Z516+AA516+AB516</f>
        <v>0</v>
      </c>
      <c r="AD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4">
        <f t="shared" ref="AG516" si="978">AD516+AE516+AF516</f>
        <v>0</v>
      </c>
      <c r="AH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4">
        <f t="shared" ref="AK516" si="979">AH516+AI516+AJ516</f>
        <v>0</v>
      </c>
      <c r="AL516" s="214">
        <f t="shared" ref="AL516" si="980">Y516+AC516+AG516+AK516</f>
        <v>0</v>
      </c>
    </row>
    <row r="517" spans="2:38" x14ac:dyDescent="0.25">
      <c r="B517" s="212" t="s">
        <v>1480</v>
      </c>
      <c r="C517" s="213" t="s">
        <v>1481</v>
      </c>
      <c r="D5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4">
        <f t="shared" ref="F517" si="981">D517+E517</f>
        <v>0</v>
      </c>
      <c r="G517" s="214"/>
      <c r="H517" s="214">
        <f t="shared" ref="H517" si="982">F517-G517</f>
        <v>0</v>
      </c>
      <c r="I517" s="214"/>
      <c r="J517" s="214">
        <f t="shared" ref="J517" si="983">F517-I517</f>
        <v>0</v>
      </c>
      <c r="K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4">
        <f t="shared" ref="Y517" si="984">V517+W517+X517</f>
        <v>0</v>
      </c>
      <c r="Z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4">
        <f t="shared" ref="AC517" si="985">Z517+AA517+AB517</f>
        <v>0</v>
      </c>
      <c r="AD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4">
        <f t="shared" ref="AG517" si="986">AD517+AE517+AF517</f>
        <v>0</v>
      </c>
      <c r="AH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4">
        <f t="shared" ref="AK517" si="987">AH517+AI517+AJ517</f>
        <v>0</v>
      </c>
      <c r="AL517" s="214">
        <f t="shared" ref="AL517" si="988">Y517+AC517+AG517+AK517</f>
        <v>0</v>
      </c>
    </row>
    <row r="518" spans="2:38" x14ac:dyDescent="0.25">
      <c r="B518" s="209" t="s">
        <v>454</v>
      </c>
      <c r="C518" s="210" t="s">
        <v>319</v>
      </c>
      <c r="D518" s="211">
        <f>D519+D528</f>
        <v>0</v>
      </c>
      <c r="E518" s="211">
        <f>E519+E528</f>
        <v>0</v>
      </c>
      <c r="F518" s="211">
        <f t="shared" si="919"/>
        <v>0</v>
      </c>
      <c r="G518" s="211">
        <f t="shared" ref="G518:I518" si="989">G519+G528</f>
        <v>0</v>
      </c>
      <c r="H518" s="211">
        <f t="shared" si="922"/>
        <v>0</v>
      </c>
      <c r="I518" s="211">
        <f t="shared" si="989"/>
        <v>0</v>
      </c>
      <c r="J518" s="211">
        <f t="shared" si="923"/>
        <v>0</v>
      </c>
      <c r="K518" s="211">
        <f t="shared" ref="K518:AJ518" si="990">K519+K528</f>
        <v>0</v>
      </c>
      <c r="L518" s="211">
        <f t="shared" si="990"/>
        <v>0</v>
      </c>
      <c r="M518" s="211">
        <f t="shared" si="990"/>
        <v>0</v>
      </c>
      <c r="N518" s="211">
        <f t="shared" si="990"/>
        <v>0</v>
      </c>
      <c r="O518" s="211">
        <f t="shared" si="990"/>
        <v>0</v>
      </c>
      <c r="P518" s="211">
        <f t="shared" si="990"/>
        <v>0</v>
      </c>
      <c r="Q518" s="211">
        <f t="shared" si="990"/>
        <v>0</v>
      </c>
      <c r="R518" s="211">
        <f t="shared" si="990"/>
        <v>0</v>
      </c>
      <c r="S518" s="211">
        <f t="shared" si="990"/>
        <v>0</v>
      </c>
      <c r="T518" s="211">
        <f t="shared" si="990"/>
        <v>0</v>
      </c>
      <c r="U518" s="211">
        <f t="shared" si="990"/>
        <v>0</v>
      </c>
      <c r="V518" s="211">
        <f t="shared" si="990"/>
        <v>0</v>
      </c>
      <c r="W518" s="211">
        <f t="shared" si="990"/>
        <v>0</v>
      </c>
      <c r="X518" s="211">
        <f t="shared" si="990"/>
        <v>0</v>
      </c>
      <c r="Y518" s="211">
        <f t="shared" si="925"/>
        <v>0</v>
      </c>
      <c r="Z518" s="211">
        <f t="shared" si="990"/>
        <v>0</v>
      </c>
      <c r="AA518" s="211">
        <f t="shared" si="990"/>
        <v>0</v>
      </c>
      <c r="AB518" s="211">
        <f t="shared" si="990"/>
        <v>0</v>
      </c>
      <c r="AC518" s="211">
        <f t="shared" si="926"/>
        <v>0</v>
      </c>
      <c r="AD518" s="211">
        <f t="shared" si="990"/>
        <v>0</v>
      </c>
      <c r="AE518" s="211">
        <f t="shared" si="990"/>
        <v>0</v>
      </c>
      <c r="AF518" s="211">
        <f t="shared" si="990"/>
        <v>0</v>
      </c>
      <c r="AG518" s="211">
        <f t="shared" si="927"/>
        <v>0</v>
      </c>
      <c r="AH518" s="211">
        <f t="shared" si="990"/>
        <v>0</v>
      </c>
      <c r="AI518" s="211">
        <f t="shared" si="990"/>
        <v>0</v>
      </c>
      <c r="AJ518" s="211">
        <f t="shared" si="990"/>
        <v>0</v>
      </c>
      <c r="AK518" s="211">
        <f t="shared" si="928"/>
        <v>0</v>
      </c>
      <c r="AL518" s="211">
        <f t="shared" si="929"/>
        <v>0</v>
      </c>
    </row>
    <row r="519" spans="2:38" x14ac:dyDescent="0.25">
      <c r="B519" s="221" t="s">
        <v>455</v>
      </c>
      <c r="C519" s="222" t="s">
        <v>320</v>
      </c>
      <c r="D519" s="223">
        <f>SUM(D520:D527)</f>
        <v>0</v>
      </c>
      <c r="E519" s="223">
        <f>SUM(E520:E527)</f>
        <v>0</v>
      </c>
      <c r="F519" s="223">
        <f t="shared" si="919"/>
        <v>0</v>
      </c>
      <c r="G519" s="223">
        <f t="shared" ref="G519:I519" si="991">SUM(G520:G527)</f>
        <v>0</v>
      </c>
      <c r="H519" s="223">
        <f t="shared" si="922"/>
        <v>0</v>
      </c>
      <c r="I519" s="223">
        <f t="shared" si="991"/>
        <v>0</v>
      </c>
      <c r="J519" s="223">
        <f t="shared" si="923"/>
        <v>0</v>
      </c>
      <c r="K519" s="223">
        <f t="shared" ref="K519:AJ519" si="992">SUM(K520:K527)</f>
        <v>0</v>
      </c>
      <c r="L519" s="223">
        <f t="shared" si="992"/>
        <v>0</v>
      </c>
      <c r="M519" s="223">
        <f t="shared" si="992"/>
        <v>0</v>
      </c>
      <c r="N519" s="223">
        <f t="shared" si="992"/>
        <v>0</v>
      </c>
      <c r="O519" s="223">
        <f t="shared" si="992"/>
        <v>0</v>
      </c>
      <c r="P519" s="223">
        <f t="shared" si="992"/>
        <v>0</v>
      </c>
      <c r="Q519" s="223">
        <f t="shared" si="992"/>
        <v>0</v>
      </c>
      <c r="R519" s="223">
        <f t="shared" si="992"/>
        <v>0</v>
      </c>
      <c r="S519" s="223">
        <f t="shared" si="992"/>
        <v>0</v>
      </c>
      <c r="T519" s="223">
        <f t="shared" si="992"/>
        <v>0</v>
      </c>
      <c r="U519" s="223">
        <f t="shared" si="992"/>
        <v>0</v>
      </c>
      <c r="V519" s="223">
        <f t="shared" si="992"/>
        <v>0</v>
      </c>
      <c r="W519" s="223">
        <f t="shared" si="992"/>
        <v>0</v>
      </c>
      <c r="X519" s="223">
        <f t="shared" si="992"/>
        <v>0</v>
      </c>
      <c r="Y519" s="223">
        <f t="shared" si="925"/>
        <v>0</v>
      </c>
      <c r="Z519" s="223">
        <f t="shared" si="992"/>
        <v>0</v>
      </c>
      <c r="AA519" s="223">
        <f t="shared" si="992"/>
        <v>0</v>
      </c>
      <c r="AB519" s="223">
        <f t="shared" si="992"/>
        <v>0</v>
      </c>
      <c r="AC519" s="223">
        <f t="shared" si="926"/>
        <v>0</v>
      </c>
      <c r="AD519" s="223">
        <f t="shared" si="992"/>
        <v>0</v>
      </c>
      <c r="AE519" s="223">
        <f t="shared" si="992"/>
        <v>0</v>
      </c>
      <c r="AF519" s="223">
        <f t="shared" si="992"/>
        <v>0</v>
      </c>
      <c r="AG519" s="223">
        <f t="shared" si="927"/>
        <v>0</v>
      </c>
      <c r="AH519" s="223">
        <f t="shared" si="992"/>
        <v>0</v>
      </c>
      <c r="AI519" s="223">
        <f t="shared" si="992"/>
        <v>0</v>
      </c>
      <c r="AJ519" s="223">
        <f t="shared" si="992"/>
        <v>0</v>
      </c>
      <c r="AK519" s="223">
        <f t="shared" si="928"/>
        <v>0</v>
      </c>
      <c r="AL519" s="223">
        <f t="shared" si="929"/>
        <v>0</v>
      </c>
    </row>
    <row r="520" spans="2:38" x14ac:dyDescent="0.25">
      <c r="B520" s="212" t="s">
        <v>456</v>
      </c>
      <c r="C520" s="213" t="s">
        <v>321</v>
      </c>
      <c r="D5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4">
        <f t="shared" si="919"/>
        <v>0</v>
      </c>
      <c r="G520" s="214"/>
      <c r="H520" s="214">
        <f t="shared" si="922"/>
        <v>0</v>
      </c>
      <c r="I520" s="214"/>
      <c r="J520" s="214">
        <f t="shared" si="923"/>
        <v>0</v>
      </c>
      <c r="K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4">
        <f t="shared" si="925"/>
        <v>0</v>
      </c>
      <c r="Z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4">
        <f t="shared" si="926"/>
        <v>0</v>
      </c>
      <c r="AD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4">
        <f t="shared" si="927"/>
        <v>0</v>
      </c>
      <c r="AH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4">
        <f t="shared" si="928"/>
        <v>0</v>
      </c>
      <c r="AL520" s="214">
        <f t="shared" si="929"/>
        <v>0</v>
      </c>
    </row>
    <row r="521" spans="2:38" x14ac:dyDescent="0.25">
      <c r="B521" s="212" t="s">
        <v>1497</v>
      </c>
      <c r="C521" s="213" t="s">
        <v>1498</v>
      </c>
      <c r="D5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4">
        <f t="shared" si="919"/>
        <v>0</v>
      </c>
      <c r="G521" s="214"/>
      <c r="H521" s="214">
        <f t="shared" si="922"/>
        <v>0</v>
      </c>
      <c r="I521" s="214"/>
      <c r="J521" s="214">
        <f t="shared" si="923"/>
        <v>0</v>
      </c>
      <c r="K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4">
        <f t="shared" si="925"/>
        <v>0</v>
      </c>
      <c r="Z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4">
        <f t="shared" si="926"/>
        <v>0</v>
      </c>
      <c r="AD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4">
        <f t="shared" si="927"/>
        <v>0</v>
      </c>
      <c r="AH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4">
        <f t="shared" si="928"/>
        <v>0</v>
      </c>
      <c r="AL521" s="214">
        <f t="shared" si="929"/>
        <v>0</v>
      </c>
    </row>
    <row r="522" spans="2:38" x14ac:dyDescent="0.25">
      <c r="B522" s="212" t="s">
        <v>1499</v>
      </c>
      <c r="C522" s="213" t="s">
        <v>1500</v>
      </c>
      <c r="D5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4">
        <f t="shared" ref="F522:F525" si="993">D522+E522</f>
        <v>0</v>
      </c>
      <c r="G522" s="214"/>
      <c r="H522" s="214">
        <f t="shared" ref="H522:H525" si="994">F522-G522</f>
        <v>0</v>
      </c>
      <c r="I522" s="214"/>
      <c r="J522" s="214">
        <f t="shared" ref="J522:J525" si="995">F522-I522</f>
        <v>0</v>
      </c>
      <c r="K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4">
        <f t="shared" ref="Y522:Y525" si="996">V522+W522+X522</f>
        <v>0</v>
      </c>
      <c r="Z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4">
        <f t="shared" ref="AC522:AC525" si="997">Z522+AA522+AB522</f>
        <v>0</v>
      </c>
      <c r="AD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4">
        <f t="shared" ref="AG522:AG525" si="998">AD522+AE522+AF522</f>
        <v>0</v>
      </c>
      <c r="AH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4">
        <f t="shared" ref="AK522:AK525" si="999">AH522+AI522+AJ522</f>
        <v>0</v>
      </c>
      <c r="AL522" s="214">
        <f t="shared" ref="AL522:AL525" si="1000">Y522+AC522+AG522+AK522</f>
        <v>0</v>
      </c>
    </row>
    <row r="523" spans="2:38" x14ac:dyDescent="0.25">
      <c r="B523" s="212" t="s">
        <v>457</v>
      </c>
      <c r="C523" s="213" t="s">
        <v>322</v>
      </c>
      <c r="D5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4">
        <f t="shared" si="993"/>
        <v>0</v>
      </c>
      <c r="G523" s="214"/>
      <c r="H523" s="214">
        <f t="shared" si="994"/>
        <v>0</v>
      </c>
      <c r="I523" s="214"/>
      <c r="J523" s="214">
        <f t="shared" si="995"/>
        <v>0</v>
      </c>
      <c r="K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4">
        <f t="shared" si="996"/>
        <v>0</v>
      </c>
      <c r="Z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4">
        <f t="shared" si="997"/>
        <v>0</v>
      </c>
      <c r="AD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4">
        <f t="shared" si="998"/>
        <v>0</v>
      </c>
      <c r="AH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4">
        <f t="shared" si="999"/>
        <v>0</v>
      </c>
      <c r="AL523" s="214">
        <f t="shared" si="1000"/>
        <v>0</v>
      </c>
    </row>
    <row r="524" spans="2:38" x14ac:dyDescent="0.25">
      <c r="B524" s="212" t="s">
        <v>1501</v>
      </c>
      <c r="C524" s="213" t="s">
        <v>1502</v>
      </c>
      <c r="D5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4">
        <f t="shared" ref="F524" si="1001">D524+E524</f>
        <v>0</v>
      </c>
      <c r="G524" s="214"/>
      <c r="H524" s="214">
        <f t="shared" ref="H524" si="1002">F524-G524</f>
        <v>0</v>
      </c>
      <c r="I524" s="214"/>
      <c r="J524" s="214">
        <f t="shared" ref="J524" si="1003">F524-I524</f>
        <v>0</v>
      </c>
      <c r="K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4">
        <f t="shared" ref="Y524" si="1004">V524+W524+X524</f>
        <v>0</v>
      </c>
      <c r="Z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4">
        <f t="shared" ref="AC524" si="1005">Z524+AA524+AB524</f>
        <v>0</v>
      </c>
      <c r="AD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4">
        <f t="shared" ref="AG524" si="1006">AD524+AE524+AF524</f>
        <v>0</v>
      </c>
      <c r="AH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4">
        <f t="shared" ref="AK524" si="1007">AH524+AI524+AJ524</f>
        <v>0</v>
      </c>
      <c r="AL524" s="214">
        <f t="shared" ref="AL524" si="1008">Y524+AC524+AG524+AK524</f>
        <v>0</v>
      </c>
    </row>
    <row r="525" spans="2:38" x14ac:dyDescent="0.25">
      <c r="B525" s="212" t="s">
        <v>1503</v>
      </c>
      <c r="C525" s="213" t="s">
        <v>1504</v>
      </c>
      <c r="D5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4">
        <f t="shared" si="993"/>
        <v>0</v>
      </c>
      <c r="G525" s="214"/>
      <c r="H525" s="214">
        <f t="shared" si="994"/>
        <v>0</v>
      </c>
      <c r="I525" s="214"/>
      <c r="J525" s="214">
        <f t="shared" si="995"/>
        <v>0</v>
      </c>
      <c r="K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4">
        <f t="shared" si="996"/>
        <v>0</v>
      </c>
      <c r="Z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4">
        <f t="shared" si="997"/>
        <v>0</v>
      </c>
      <c r="AD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4">
        <f t="shared" si="998"/>
        <v>0</v>
      </c>
      <c r="AH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4">
        <f t="shared" si="999"/>
        <v>0</v>
      </c>
      <c r="AL525" s="214">
        <f t="shared" si="1000"/>
        <v>0</v>
      </c>
    </row>
    <row r="526" spans="2:38" x14ac:dyDescent="0.25">
      <c r="B526" s="212" t="s">
        <v>1505</v>
      </c>
      <c r="C526" s="213" t="s">
        <v>1506</v>
      </c>
      <c r="D5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4">
        <f t="shared" ref="F526" si="1009">D526+E526</f>
        <v>0</v>
      </c>
      <c r="G526" s="214"/>
      <c r="H526" s="214">
        <f t="shared" ref="H526" si="1010">F526-G526</f>
        <v>0</v>
      </c>
      <c r="I526" s="214"/>
      <c r="J526" s="214">
        <f t="shared" ref="J526" si="1011">F526-I526</f>
        <v>0</v>
      </c>
      <c r="K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4">
        <f t="shared" ref="Y526" si="1012">V526+W526+X526</f>
        <v>0</v>
      </c>
      <c r="Z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4">
        <f t="shared" ref="AC526" si="1013">Z526+AA526+AB526</f>
        <v>0</v>
      </c>
      <c r="AD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4">
        <f t="shared" ref="AG526" si="1014">AD526+AE526+AF526</f>
        <v>0</v>
      </c>
      <c r="AH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4">
        <f t="shared" ref="AK526" si="1015">AH526+AI526+AJ526</f>
        <v>0</v>
      </c>
      <c r="AL526" s="214">
        <f t="shared" ref="AL526" si="1016">Y526+AC526+AG526+AK526</f>
        <v>0</v>
      </c>
    </row>
    <row r="527" spans="2:38" x14ac:dyDescent="0.25">
      <c r="B527" s="212" t="s">
        <v>1507</v>
      </c>
      <c r="C527" s="213" t="s">
        <v>1508</v>
      </c>
      <c r="D5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4">
        <f t="shared" si="919"/>
        <v>0</v>
      </c>
      <c r="G527" s="214"/>
      <c r="H527" s="214">
        <f t="shared" si="922"/>
        <v>0</v>
      </c>
      <c r="I527" s="214"/>
      <c r="J527" s="214">
        <f t="shared" si="923"/>
        <v>0</v>
      </c>
      <c r="K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4">
        <f t="shared" si="925"/>
        <v>0</v>
      </c>
      <c r="Z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4">
        <f t="shared" si="926"/>
        <v>0</v>
      </c>
      <c r="AD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4">
        <f t="shared" si="927"/>
        <v>0</v>
      </c>
      <c r="AH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4">
        <f t="shared" si="928"/>
        <v>0</v>
      </c>
      <c r="AL527" s="214">
        <f t="shared" si="929"/>
        <v>0</v>
      </c>
    </row>
    <row r="528" spans="2:38" x14ac:dyDescent="0.25">
      <c r="B528" s="221" t="s">
        <v>458</v>
      </c>
      <c r="C528" s="222" t="s">
        <v>323</v>
      </c>
      <c r="D528" s="223">
        <f>SUM(D529:D544)</f>
        <v>0</v>
      </c>
      <c r="E528" s="223">
        <f>SUM(E529:E544)</f>
        <v>0</v>
      </c>
      <c r="F528" s="223">
        <f t="shared" si="919"/>
        <v>0</v>
      </c>
      <c r="G528" s="223">
        <f>SUM(G529:G544)</f>
        <v>0</v>
      </c>
      <c r="H528" s="223">
        <f t="shared" si="922"/>
        <v>0</v>
      </c>
      <c r="I528" s="223">
        <f>SUM(I529:I544)</f>
        <v>0</v>
      </c>
      <c r="J528" s="223">
        <f t="shared" si="923"/>
        <v>0</v>
      </c>
      <c r="K528" s="223">
        <f t="shared" ref="K528:X528" si="1017">SUM(K529:K544)</f>
        <v>0</v>
      </c>
      <c r="L528" s="223">
        <f t="shared" si="1017"/>
        <v>0</v>
      </c>
      <c r="M528" s="223">
        <f t="shared" si="1017"/>
        <v>0</v>
      </c>
      <c r="N528" s="223">
        <f t="shared" si="1017"/>
        <v>0</v>
      </c>
      <c r="O528" s="223">
        <f t="shared" si="1017"/>
        <v>0</v>
      </c>
      <c r="P528" s="223">
        <f t="shared" si="1017"/>
        <v>0</v>
      </c>
      <c r="Q528" s="223">
        <f t="shared" si="1017"/>
        <v>0</v>
      </c>
      <c r="R528" s="223">
        <f t="shared" si="1017"/>
        <v>0</v>
      </c>
      <c r="S528" s="223">
        <f t="shared" si="1017"/>
        <v>0</v>
      </c>
      <c r="T528" s="223">
        <f t="shared" si="1017"/>
        <v>0</v>
      </c>
      <c r="U528" s="223">
        <f t="shared" si="1017"/>
        <v>0</v>
      </c>
      <c r="V528" s="223">
        <f t="shared" si="1017"/>
        <v>0</v>
      </c>
      <c r="W528" s="223">
        <f t="shared" si="1017"/>
        <v>0</v>
      </c>
      <c r="X528" s="223">
        <f t="shared" si="1017"/>
        <v>0</v>
      </c>
      <c r="Y528" s="223">
        <f t="shared" si="925"/>
        <v>0</v>
      </c>
      <c r="Z528" s="223">
        <f>SUM(Z529:Z544)</f>
        <v>0</v>
      </c>
      <c r="AA528" s="223">
        <f>SUM(AA529:AA544)</f>
        <v>0</v>
      </c>
      <c r="AB528" s="223">
        <f>SUM(AB529:AB544)</f>
        <v>0</v>
      </c>
      <c r="AC528" s="223">
        <f t="shared" si="926"/>
        <v>0</v>
      </c>
      <c r="AD528" s="223">
        <f>SUM(AD529:AD544)</f>
        <v>0</v>
      </c>
      <c r="AE528" s="223">
        <f>SUM(AE529:AE544)</f>
        <v>0</v>
      </c>
      <c r="AF528" s="223">
        <f>SUM(AF529:AF544)</f>
        <v>0</v>
      </c>
      <c r="AG528" s="223">
        <f t="shared" si="927"/>
        <v>0</v>
      </c>
      <c r="AH528" s="223">
        <f>SUM(AH529:AH544)</f>
        <v>0</v>
      </c>
      <c r="AI528" s="223">
        <f>SUM(AI529:AI544)</f>
        <v>0</v>
      </c>
      <c r="AJ528" s="223">
        <f>SUM(AJ529:AJ544)</f>
        <v>0</v>
      </c>
      <c r="AK528" s="223">
        <f t="shared" si="928"/>
        <v>0</v>
      </c>
      <c r="AL528" s="223">
        <f t="shared" si="929"/>
        <v>0</v>
      </c>
    </row>
    <row r="529" spans="2:38" x14ac:dyDescent="0.25">
      <c r="B529" s="212" t="s">
        <v>459</v>
      </c>
      <c r="C529" s="213" t="s">
        <v>324</v>
      </c>
      <c r="D5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4">
        <f t="shared" si="919"/>
        <v>0</v>
      </c>
      <c r="G529" s="214"/>
      <c r="H529" s="214">
        <f t="shared" si="922"/>
        <v>0</v>
      </c>
      <c r="I529" s="214"/>
      <c r="J529" s="214">
        <f t="shared" si="923"/>
        <v>0</v>
      </c>
      <c r="K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4">
        <f t="shared" si="925"/>
        <v>0</v>
      </c>
      <c r="Z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4">
        <f t="shared" si="926"/>
        <v>0</v>
      </c>
      <c r="AD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4">
        <f t="shared" si="927"/>
        <v>0</v>
      </c>
      <c r="AH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4">
        <f t="shared" si="928"/>
        <v>0</v>
      </c>
      <c r="AL529" s="214">
        <f t="shared" si="929"/>
        <v>0</v>
      </c>
    </row>
    <row r="530" spans="2:38" x14ac:dyDescent="0.25">
      <c r="B530" s="212" t="s">
        <v>1509</v>
      </c>
      <c r="C530" s="213" t="s">
        <v>1510</v>
      </c>
      <c r="D5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4">
        <f t="shared" ref="F530:F537" si="1018">D530+E530</f>
        <v>0</v>
      </c>
      <c r="G530" s="214"/>
      <c r="H530" s="214">
        <f t="shared" ref="H530:H537" si="1019">F530-G530</f>
        <v>0</v>
      </c>
      <c r="I530" s="214"/>
      <c r="J530" s="214">
        <f t="shared" ref="J530:J537" si="1020">F530-I530</f>
        <v>0</v>
      </c>
      <c r="K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4">
        <f t="shared" ref="Y530:Y537" si="1021">V530+W530+X530</f>
        <v>0</v>
      </c>
      <c r="Z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4">
        <f t="shared" ref="AC530:AC537" si="1022">Z530+AA530+AB530</f>
        <v>0</v>
      </c>
      <c r="AD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4">
        <f t="shared" ref="AG530:AG537" si="1023">AD530+AE530+AF530</f>
        <v>0</v>
      </c>
      <c r="AH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4">
        <f t="shared" ref="AK530:AK537" si="1024">AH530+AI530+AJ530</f>
        <v>0</v>
      </c>
      <c r="AL530" s="214">
        <f t="shared" ref="AL530:AL537" si="1025">Y530+AC530+AG530+AK530</f>
        <v>0</v>
      </c>
    </row>
    <row r="531" spans="2:38" x14ac:dyDescent="0.25">
      <c r="B531" s="212" t="s">
        <v>1511</v>
      </c>
      <c r="C531" s="213" t="s">
        <v>1512</v>
      </c>
      <c r="D5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4">
        <f t="shared" si="1018"/>
        <v>0</v>
      </c>
      <c r="G531" s="214"/>
      <c r="H531" s="214">
        <f t="shared" si="1019"/>
        <v>0</v>
      </c>
      <c r="I531" s="214"/>
      <c r="J531" s="214">
        <f t="shared" si="1020"/>
        <v>0</v>
      </c>
      <c r="K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4">
        <f t="shared" si="1021"/>
        <v>0</v>
      </c>
      <c r="Z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4">
        <f t="shared" si="1022"/>
        <v>0</v>
      </c>
      <c r="AD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4">
        <f t="shared" si="1023"/>
        <v>0</v>
      </c>
      <c r="AH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4">
        <f t="shared" si="1024"/>
        <v>0</v>
      </c>
      <c r="AL531" s="214">
        <f t="shared" si="1025"/>
        <v>0</v>
      </c>
    </row>
    <row r="532" spans="2:38" x14ac:dyDescent="0.25">
      <c r="B532" s="212" t="s">
        <v>1513</v>
      </c>
      <c r="C532" s="213" t="s">
        <v>1514</v>
      </c>
      <c r="D5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4">
        <f t="shared" si="1018"/>
        <v>0</v>
      </c>
      <c r="G532" s="214"/>
      <c r="H532" s="214">
        <f t="shared" si="1019"/>
        <v>0</v>
      </c>
      <c r="I532" s="214"/>
      <c r="J532" s="214">
        <f t="shared" si="1020"/>
        <v>0</v>
      </c>
      <c r="K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4">
        <f t="shared" si="1021"/>
        <v>0</v>
      </c>
      <c r="Z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4">
        <f t="shared" si="1022"/>
        <v>0</v>
      </c>
      <c r="AD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4">
        <f t="shared" si="1023"/>
        <v>0</v>
      </c>
      <c r="AH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4">
        <f t="shared" si="1024"/>
        <v>0</v>
      </c>
      <c r="AL532" s="214">
        <f t="shared" si="1025"/>
        <v>0</v>
      </c>
    </row>
    <row r="533" spans="2:38" x14ac:dyDescent="0.25">
      <c r="B533" s="212" t="s">
        <v>1515</v>
      </c>
      <c r="C533" s="213" t="s">
        <v>1516</v>
      </c>
      <c r="D5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4">
        <f t="shared" si="1018"/>
        <v>0</v>
      </c>
      <c r="G533" s="214"/>
      <c r="H533" s="214">
        <f t="shared" si="1019"/>
        <v>0</v>
      </c>
      <c r="I533" s="214"/>
      <c r="J533" s="214">
        <f t="shared" si="1020"/>
        <v>0</v>
      </c>
      <c r="K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4">
        <f t="shared" si="1021"/>
        <v>0</v>
      </c>
      <c r="Z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4">
        <f t="shared" si="1022"/>
        <v>0</v>
      </c>
      <c r="AD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4">
        <f t="shared" si="1023"/>
        <v>0</v>
      </c>
      <c r="AH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4">
        <f t="shared" si="1024"/>
        <v>0</v>
      </c>
      <c r="AL533" s="214">
        <f t="shared" si="1025"/>
        <v>0</v>
      </c>
    </row>
    <row r="534" spans="2:38" x14ac:dyDescent="0.25">
      <c r="B534" s="212" t="s">
        <v>1517</v>
      </c>
      <c r="C534" s="213" t="s">
        <v>1518</v>
      </c>
      <c r="D5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4">
        <f t="shared" si="1018"/>
        <v>0</v>
      </c>
      <c r="G534" s="214"/>
      <c r="H534" s="214">
        <f t="shared" si="1019"/>
        <v>0</v>
      </c>
      <c r="I534" s="214"/>
      <c r="J534" s="214">
        <f t="shared" si="1020"/>
        <v>0</v>
      </c>
      <c r="K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4">
        <f t="shared" si="1021"/>
        <v>0</v>
      </c>
      <c r="Z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4">
        <f t="shared" si="1022"/>
        <v>0</v>
      </c>
      <c r="AD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4">
        <f t="shared" si="1023"/>
        <v>0</v>
      </c>
      <c r="AH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4">
        <f t="shared" si="1024"/>
        <v>0</v>
      </c>
      <c r="AL534" s="214">
        <f t="shared" si="1025"/>
        <v>0</v>
      </c>
    </row>
    <row r="535" spans="2:38" x14ac:dyDescent="0.25">
      <c r="B535" s="212" t="s">
        <v>1519</v>
      </c>
      <c r="C535" s="213" t="s">
        <v>1520</v>
      </c>
      <c r="D5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4">
        <f t="shared" si="1018"/>
        <v>0</v>
      </c>
      <c r="G535" s="214"/>
      <c r="H535" s="214">
        <f t="shared" si="1019"/>
        <v>0</v>
      </c>
      <c r="I535" s="214"/>
      <c r="J535" s="214">
        <f t="shared" si="1020"/>
        <v>0</v>
      </c>
      <c r="K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4">
        <f t="shared" si="1021"/>
        <v>0</v>
      </c>
      <c r="Z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4">
        <f t="shared" si="1022"/>
        <v>0</v>
      </c>
      <c r="AD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4">
        <f t="shared" si="1023"/>
        <v>0</v>
      </c>
      <c r="AH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4">
        <f t="shared" si="1024"/>
        <v>0</v>
      </c>
      <c r="AL535" s="214">
        <f t="shared" si="1025"/>
        <v>0</v>
      </c>
    </row>
    <row r="536" spans="2:38" x14ac:dyDescent="0.25">
      <c r="B536" s="212" t="s">
        <v>1521</v>
      </c>
      <c r="C536" s="213" t="s">
        <v>1522</v>
      </c>
      <c r="D5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4">
        <f t="shared" si="1018"/>
        <v>0</v>
      </c>
      <c r="G536" s="214"/>
      <c r="H536" s="214">
        <f t="shared" si="1019"/>
        <v>0</v>
      </c>
      <c r="I536" s="214"/>
      <c r="J536" s="214">
        <f t="shared" si="1020"/>
        <v>0</v>
      </c>
      <c r="K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4">
        <f t="shared" si="1021"/>
        <v>0</v>
      </c>
      <c r="Z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4">
        <f t="shared" si="1022"/>
        <v>0</v>
      </c>
      <c r="AD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4">
        <f t="shared" si="1023"/>
        <v>0</v>
      </c>
      <c r="AH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4">
        <f t="shared" si="1024"/>
        <v>0</v>
      </c>
      <c r="AL536" s="214">
        <f t="shared" si="1025"/>
        <v>0</v>
      </c>
    </row>
    <row r="537" spans="2:38" x14ac:dyDescent="0.25">
      <c r="B537" s="212" t="s">
        <v>1523</v>
      </c>
      <c r="C537" s="213" t="s">
        <v>1524</v>
      </c>
      <c r="D5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4">
        <f t="shared" si="1018"/>
        <v>0</v>
      </c>
      <c r="G537" s="214"/>
      <c r="H537" s="214">
        <f t="shared" si="1019"/>
        <v>0</v>
      </c>
      <c r="I537" s="214"/>
      <c r="J537" s="214">
        <f t="shared" si="1020"/>
        <v>0</v>
      </c>
      <c r="K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4">
        <f t="shared" si="1021"/>
        <v>0</v>
      </c>
      <c r="Z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4">
        <f t="shared" si="1022"/>
        <v>0</v>
      </c>
      <c r="AD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4">
        <f t="shared" si="1023"/>
        <v>0</v>
      </c>
      <c r="AH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4">
        <f t="shared" si="1024"/>
        <v>0</v>
      </c>
      <c r="AL537" s="214">
        <f t="shared" si="1025"/>
        <v>0</v>
      </c>
    </row>
    <row r="538" spans="2:38" x14ac:dyDescent="0.25">
      <c r="B538" s="212" t="s">
        <v>1525</v>
      </c>
      <c r="C538" s="213" t="s">
        <v>1526</v>
      </c>
      <c r="D5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4">
        <f t="shared" si="919"/>
        <v>0</v>
      </c>
      <c r="G538" s="214"/>
      <c r="H538" s="214">
        <f t="shared" si="922"/>
        <v>0</v>
      </c>
      <c r="I538" s="214"/>
      <c r="J538" s="214">
        <f t="shared" si="923"/>
        <v>0</v>
      </c>
      <c r="K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4">
        <f t="shared" si="925"/>
        <v>0</v>
      </c>
      <c r="Z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4">
        <f t="shared" si="926"/>
        <v>0</v>
      </c>
      <c r="AD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4">
        <f t="shared" si="927"/>
        <v>0</v>
      </c>
      <c r="AH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4">
        <f t="shared" si="928"/>
        <v>0</v>
      </c>
      <c r="AL538" s="214">
        <f t="shared" si="929"/>
        <v>0</v>
      </c>
    </row>
    <row r="539" spans="2:38" x14ac:dyDescent="0.25">
      <c r="B539" s="212" t="s">
        <v>1527</v>
      </c>
      <c r="C539" s="213" t="s">
        <v>1528</v>
      </c>
      <c r="D5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4">
        <f t="shared" si="919"/>
        <v>0</v>
      </c>
      <c r="G539" s="214"/>
      <c r="H539" s="214">
        <f t="shared" si="922"/>
        <v>0</v>
      </c>
      <c r="I539" s="214"/>
      <c r="J539" s="214">
        <f t="shared" si="923"/>
        <v>0</v>
      </c>
      <c r="K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4">
        <f t="shared" si="925"/>
        <v>0</v>
      </c>
      <c r="Z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4">
        <f t="shared" si="926"/>
        <v>0</v>
      </c>
      <c r="AD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4">
        <f t="shared" si="927"/>
        <v>0</v>
      </c>
      <c r="AH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4">
        <f t="shared" si="928"/>
        <v>0</v>
      </c>
      <c r="AL539" s="214">
        <f t="shared" si="929"/>
        <v>0</v>
      </c>
    </row>
    <row r="540" spans="2:38" x14ac:dyDescent="0.25">
      <c r="B540" s="212" t="s">
        <v>1529</v>
      </c>
      <c r="C540" s="213" t="s">
        <v>1530</v>
      </c>
      <c r="D5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4">
        <f t="shared" ref="F540:F541" si="1026">D540+E540</f>
        <v>0</v>
      </c>
      <c r="G540" s="214"/>
      <c r="H540" s="214">
        <f t="shared" ref="H540:H541" si="1027">F540-G540</f>
        <v>0</v>
      </c>
      <c r="I540" s="214"/>
      <c r="J540" s="214">
        <f t="shared" ref="J540:J541" si="1028">F540-I540</f>
        <v>0</v>
      </c>
      <c r="K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4">
        <f t="shared" ref="Y540:Y541" si="1029">V540+W540+X540</f>
        <v>0</v>
      </c>
      <c r="Z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4">
        <f t="shared" ref="AC540:AC541" si="1030">Z540+AA540+AB540</f>
        <v>0</v>
      </c>
      <c r="AD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4">
        <f t="shared" ref="AG540:AG541" si="1031">AD540+AE540+AF540</f>
        <v>0</v>
      </c>
      <c r="AH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4">
        <f t="shared" ref="AK540:AK541" si="1032">AH540+AI540+AJ540</f>
        <v>0</v>
      </c>
      <c r="AL540" s="214">
        <f t="shared" ref="AL540:AL541" si="1033">Y540+AC540+AG540+AK540</f>
        <v>0</v>
      </c>
    </row>
    <row r="541" spans="2:38" x14ac:dyDescent="0.25">
      <c r="B541" s="212" t="s">
        <v>1531</v>
      </c>
      <c r="C541" s="213" t="s">
        <v>1532</v>
      </c>
      <c r="D5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4">
        <f t="shared" si="1026"/>
        <v>0</v>
      </c>
      <c r="G541" s="214"/>
      <c r="H541" s="214">
        <f t="shared" si="1027"/>
        <v>0</v>
      </c>
      <c r="I541" s="214"/>
      <c r="J541" s="214">
        <f t="shared" si="1028"/>
        <v>0</v>
      </c>
      <c r="K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4">
        <f t="shared" si="1029"/>
        <v>0</v>
      </c>
      <c r="Z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4">
        <f t="shared" si="1030"/>
        <v>0</v>
      </c>
      <c r="AD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4">
        <f t="shared" si="1031"/>
        <v>0</v>
      </c>
      <c r="AH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4">
        <f t="shared" si="1032"/>
        <v>0</v>
      </c>
      <c r="AL541" s="214">
        <f t="shared" si="1033"/>
        <v>0</v>
      </c>
    </row>
    <row r="542" spans="2:38" x14ac:dyDescent="0.25">
      <c r="B542" s="212" t="s">
        <v>1533</v>
      </c>
      <c r="C542" s="213" t="s">
        <v>1534</v>
      </c>
      <c r="D5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4">
        <f t="shared" ref="F542:F543" si="1034">D542+E542</f>
        <v>0</v>
      </c>
      <c r="G542" s="214"/>
      <c r="H542" s="214">
        <f t="shared" ref="H542:H543" si="1035">F542-G542</f>
        <v>0</v>
      </c>
      <c r="I542" s="214"/>
      <c r="J542" s="214">
        <f t="shared" ref="J542:J543" si="1036">F542-I542</f>
        <v>0</v>
      </c>
      <c r="K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4">
        <f t="shared" ref="Y542:Y543" si="1037">V542+W542+X542</f>
        <v>0</v>
      </c>
      <c r="Z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4">
        <f t="shared" ref="AC542:AC543" si="1038">Z542+AA542+AB542</f>
        <v>0</v>
      </c>
      <c r="AD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4">
        <f t="shared" ref="AG542:AG543" si="1039">AD542+AE542+AF542</f>
        <v>0</v>
      </c>
      <c r="AH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4">
        <f t="shared" ref="AK542:AK543" si="1040">AH542+AI542+AJ542</f>
        <v>0</v>
      </c>
      <c r="AL542" s="214">
        <f t="shared" ref="AL542:AL543" si="1041">Y542+AC542+AG542+AK542</f>
        <v>0</v>
      </c>
    </row>
    <row r="543" spans="2:38" x14ac:dyDescent="0.25">
      <c r="B543" s="212" t="s">
        <v>1535</v>
      </c>
      <c r="C543" s="213" t="s">
        <v>1536</v>
      </c>
      <c r="D5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4">
        <f t="shared" si="1034"/>
        <v>0</v>
      </c>
      <c r="G543" s="214"/>
      <c r="H543" s="214">
        <f t="shared" si="1035"/>
        <v>0</v>
      </c>
      <c r="I543" s="214"/>
      <c r="J543" s="214">
        <f t="shared" si="1036"/>
        <v>0</v>
      </c>
      <c r="K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4">
        <f t="shared" si="1037"/>
        <v>0</v>
      </c>
      <c r="Z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4">
        <f t="shared" si="1038"/>
        <v>0</v>
      </c>
      <c r="AD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4">
        <f t="shared" si="1039"/>
        <v>0</v>
      </c>
      <c r="AH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4">
        <f t="shared" si="1040"/>
        <v>0</v>
      </c>
      <c r="AL543" s="214">
        <f t="shared" si="1041"/>
        <v>0</v>
      </c>
    </row>
    <row r="544" spans="2:38" x14ac:dyDescent="0.25">
      <c r="B544" s="212" t="s">
        <v>1537</v>
      </c>
      <c r="C544" s="213" t="s">
        <v>1538</v>
      </c>
      <c r="D5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4">
        <f t="shared" si="919"/>
        <v>0</v>
      </c>
      <c r="G544" s="214"/>
      <c r="H544" s="214">
        <f t="shared" si="922"/>
        <v>0</v>
      </c>
      <c r="I544" s="214"/>
      <c r="J544" s="214">
        <f t="shared" si="923"/>
        <v>0</v>
      </c>
      <c r="K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4">
        <f t="shared" si="925"/>
        <v>0</v>
      </c>
      <c r="Z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4">
        <f t="shared" si="926"/>
        <v>0</v>
      </c>
      <c r="AD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4">
        <f t="shared" si="927"/>
        <v>0</v>
      </c>
      <c r="AH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4">
        <f t="shared" si="928"/>
        <v>0</v>
      </c>
      <c r="AL544" s="214">
        <f t="shared" si="929"/>
        <v>0</v>
      </c>
    </row>
    <row r="545" spans="2:38" x14ac:dyDescent="0.25">
      <c r="B545" s="209" t="s">
        <v>460</v>
      </c>
      <c r="C545" s="210" t="s">
        <v>325</v>
      </c>
      <c r="D545" s="211">
        <f>D546+D560</f>
        <v>0</v>
      </c>
      <c r="E545" s="211">
        <f>E546+E560</f>
        <v>0</v>
      </c>
      <c r="F545" s="211">
        <f t="shared" si="919"/>
        <v>0</v>
      </c>
      <c r="G545" s="211">
        <f t="shared" ref="G545:I545" si="1042">G546+G560</f>
        <v>0</v>
      </c>
      <c r="H545" s="211">
        <f t="shared" si="922"/>
        <v>0</v>
      </c>
      <c r="I545" s="211">
        <f t="shared" si="1042"/>
        <v>0</v>
      </c>
      <c r="J545" s="211">
        <f t="shared" si="923"/>
        <v>0</v>
      </c>
      <c r="K545" s="211">
        <f t="shared" ref="K545:AJ545" si="1043">K546+K560</f>
        <v>0</v>
      </c>
      <c r="L545" s="211">
        <f t="shared" si="1043"/>
        <v>0</v>
      </c>
      <c r="M545" s="211">
        <f t="shared" si="1043"/>
        <v>0</v>
      </c>
      <c r="N545" s="211">
        <f t="shared" si="1043"/>
        <v>0</v>
      </c>
      <c r="O545" s="211">
        <f t="shared" si="1043"/>
        <v>0</v>
      </c>
      <c r="P545" s="211">
        <f t="shared" si="1043"/>
        <v>0</v>
      </c>
      <c r="Q545" s="211">
        <f t="shared" si="1043"/>
        <v>0</v>
      </c>
      <c r="R545" s="211">
        <f t="shared" si="1043"/>
        <v>0</v>
      </c>
      <c r="S545" s="211">
        <f t="shared" si="1043"/>
        <v>0</v>
      </c>
      <c r="T545" s="211">
        <f t="shared" si="1043"/>
        <v>0</v>
      </c>
      <c r="U545" s="211">
        <f t="shared" si="1043"/>
        <v>0</v>
      </c>
      <c r="V545" s="211">
        <f t="shared" si="1043"/>
        <v>0</v>
      </c>
      <c r="W545" s="211">
        <f t="shared" si="1043"/>
        <v>0</v>
      </c>
      <c r="X545" s="211">
        <f t="shared" si="1043"/>
        <v>0</v>
      </c>
      <c r="Y545" s="211">
        <f t="shared" si="925"/>
        <v>0</v>
      </c>
      <c r="Z545" s="211">
        <f t="shared" si="1043"/>
        <v>0</v>
      </c>
      <c r="AA545" s="211">
        <f t="shared" si="1043"/>
        <v>0</v>
      </c>
      <c r="AB545" s="211">
        <f t="shared" si="1043"/>
        <v>0</v>
      </c>
      <c r="AC545" s="211">
        <f t="shared" si="926"/>
        <v>0</v>
      </c>
      <c r="AD545" s="211">
        <f t="shared" si="1043"/>
        <v>0</v>
      </c>
      <c r="AE545" s="211">
        <f t="shared" si="1043"/>
        <v>0</v>
      </c>
      <c r="AF545" s="211">
        <f t="shared" si="1043"/>
        <v>0</v>
      </c>
      <c r="AG545" s="211">
        <f t="shared" si="927"/>
        <v>0</v>
      </c>
      <c r="AH545" s="211">
        <f t="shared" si="1043"/>
        <v>0</v>
      </c>
      <c r="AI545" s="211">
        <f t="shared" si="1043"/>
        <v>0</v>
      </c>
      <c r="AJ545" s="211">
        <f t="shared" si="1043"/>
        <v>0</v>
      </c>
      <c r="AK545" s="211">
        <f t="shared" si="928"/>
        <v>0</v>
      </c>
      <c r="AL545" s="211">
        <f t="shared" si="929"/>
        <v>0</v>
      </c>
    </row>
    <row r="546" spans="2:38" x14ac:dyDescent="0.25">
      <c r="B546" s="221" t="s">
        <v>461</v>
      </c>
      <c r="C546" s="222" t="s">
        <v>326</v>
      </c>
      <c r="D546" s="223">
        <f>SUM(D547:D559)</f>
        <v>0</v>
      </c>
      <c r="E546" s="223">
        <f>SUM(E547:E559)</f>
        <v>0</v>
      </c>
      <c r="F546" s="223">
        <f t="shared" si="919"/>
        <v>0</v>
      </c>
      <c r="G546" s="223">
        <f t="shared" ref="G546:I546" si="1044">SUM(G547:G559)</f>
        <v>0</v>
      </c>
      <c r="H546" s="223">
        <f t="shared" si="922"/>
        <v>0</v>
      </c>
      <c r="I546" s="223">
        <f t="shared" si="1044"/>
        <v>0</v>
      </c>
      <c r="J546" s="223">
        <f t="shared" si="923"/>
        <v>0</v>
      </c>
      <c r="K546" s="223">
        <f t="shared" ref="K546:AJ546" si="1045">SUM(K547:K559)</f>
        <v>0</v>
      </c>
      <c r="L546" s="223">
        <f t="shared" si="1045"/>
        <v>0</v>
      </c>
      <c r="M546" s="223">
        <f t="shared" si="1045"/>
        <v>0</v>
      </c>
      <c r="N546" s="223">
        <f t="shared" si="1045"/>
        <v>0</v>
      </c>
      <c r="O546" s="223">
        <f t="shared" si="1045"/>
        <v>0</v>
      </c>
      <c r="P546" s="223">
        <f t="shared" si="1045"/>
        <v>0</v>
      </c>
      <c r="Q546" s="223">
        <f t="shared" si="1045"/>
        <v>0</v>
      </c>
      <c r="R546" s="223">
        <f t="shared" si="1045"/>
        <v>0</v>
      </c>
      <c r="S546" s="223">
        <f t="shared" si="1045"/>
        <v>0</v>
      </c>
      <c r="T546" s="223">
        <f t="shared" si="1045"/>
        <v>0</v>
      </c>
      <c r="U546" s="223">
        <f t="shared" si="1045"/>
        <v>0</v>
      </c>
      <c r="V546" s="223">
        <f t="shared" si="1045"/>
        <v>0</v>
      </c>
      <c r="W546" s="223">
        <f t="shared" si="1045"/>
        <v>0</v>
      </c>
      <c r="X546" s="223">
        <f t="shared" si="1045"/>
        <v>0</v>
      </c>
      <c r="Y546" s="223">
        <f t="shared" si="925"/>
        <v>0</v>
      </c>
      <c r="Z546" s="223">
        <f t="shared" si="1045"/>
        <v>0</v>
      </c>
      <c r="AA546" s="223">
        <f t="shared" si="1045"/>
        <v>0</v>
      </c>
      <c r="AB546" s="223">
        <f t="shared" si="1045"/>
        <v>0</v>
      </c>
      <c r="AC546" s="223">
        <f t="shared" si="926"/>
        <v>0</v>
      </c>
      <c r="AD546" s="223">
        <f t="shared" si="1045"/>
        <v>0</v>
      </c>
      <c r="AE546" s="223">
        <f t="shared" si="1045"/>
        <v>0</v>
      </c>
      <c r="AF546" s="223">
        <f t="shared" si="1045"/>
        <v>0</v>
      </c>
      <c r="AG546" s="223">
        <f t="shared" si="927"/>
        <v>0</v>
      </c>
      <c r="AH546" s="223">
        <f t="shared" si="1045"/>
        <v>0</v>
      </c>
      <c r="AI546" s="223">
        <f t="shared" si="1045"/>
        <v>0</v>
      </c>
      <c r="AJ546" s="223">
        <f t="shared" si="1045"/>
        <v>0</v>
      </c>
      <c r="AK546" s="223">
        <f t="shared" si="928"/>
        <v>0</v>
      </c>
      <c r="AL546" s="223">
        <f t="shared" si="929"/>
        <v>0</v>
      </c>
    </row>
    <row r="547" spans="2:38" x14ac:dyDescent="0.25">
      <c r="B547" s="212" t="s">
        <v>462</v>
      </c>
      <c r="C547" s="213" t="s">
        <v>327</v>
      </c>
      <c r="D5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4">
        <f t="shared" ref="F547:F559" si="1046">D547+E547</f>
        <v>0</v>
      </c>
      <c r="G547" s="214"/>
      <c r="H547" s="214">
        <f t="shared" ref="H547:H559" si="1047">F547-G547</f>
        <v>0</v>
      </c>
      <c r="I547" s="214"/>
      <c r="J547" s="214">
        <f t="shared" ref="J547:J559" si="1048">F547-I547</f>
        <v>0</v>
      </c>
      <c r="K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4">
        <f t="shared" ref="Y547:Y559" si="1049">V547+W547+X547</f>
        <v>0</v>
      </c>
      <c r="Z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4">
        <f t="shared" ref="AC547:AC559" si="1050">Z547+AA547+AB547</f>
        <v>0</v>
      </c>
      <c r="AD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4">
        <f t="shared" ref="AG547:AG559" si="1051">AD547+AE547+AF547</f>
        <v>0</v>
      </c>
      <c r="AH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4">
        <f t="shared" ref="AK547:AK559" si="1052">AH547+AI547+AJ547</f>
        <v>0</v>
      </c>
      <c r="AL547" s="214">
        <f t="shared" ref="AL547:AL559" si="1053">Y547+AC547+AG547+AK547</f>
        <v>0</v>
      </c>
    </row>
    <row r="548" spans="2:38" x14ac:dyDescent="0.25">
      <c r="B548" s="212" t="s">
        <v>1539</v>
      </c>
      <c r="C548" s="213" t="s">
        <v>1540</v>
      </c>
      <c r="D5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4">
        <f t="shared" ref="F548:F552" si="1054">D548+E548</f>
        <v>0</v>
      </c>
      <c r="G548" s="214"/>
      <c r="H548" s="214">
        <f t="shared" ref="H548:H552" si="1055">F548-G548</f>
        <v>0</v>
      </c>
      <c r="I548" s="214"/>
      <c r="J548" s="214">
        <f t="shared" ref="J548:J552" si="1056">F548-I548</f>
        <v>0</v>
      </c>
      <c r="K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4">
        <f t="shared" ref="Y548:Y552" si="1057">V548+W548+X548</f>
        <v>0</v>
      </c>
      <c r="Z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4">
        <f t="shared" ref="AC548:AC552" si="1058">Z548+AA548+AB548</f>
        <v>0</v>
      </c>
      <c r="AD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4">
        <f t="shared" ref="AG548:AG552" si="1059">AD548+AE548+AF548</f>
        <v>0</v>
      </c>
      <c r="AH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4">
        <f t="shared" ref="AK548:AK552" si="1060">AH548+AI548+AJ548</f>
        <v>0</v>
      </c>
      <c r="AL548" s="214">
        <f t="shared" ref="AL548:AL552" si="1061">Y548+AC548+AG548+AK548</f>
        <v>0</v>
      </c>
    </row>
    <row r="549" spans="2:38" x14ac:dyDescent="0.25">
      <c r="B549" s="212" t="s">
        <v>1541</v>
      </c>
      <c r="C549" s="213" t="s">
        <v>1542</v>
      </c>
      <c r="D5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4">
        <f t="shared" si="1054"/>
        <v>0</v>
      </c>
      <c r="G549" s="214"/>
      <c r="H549" s="214">
        <f t="shared" si="1055"/>
        <v>0</v>
      </c>
      <c r="I549" s="214"/>
      <c r="J549" s="214">
        <f t="shared" si="1056"/>
        <v>0</v>
      </c>
      <c r="K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4">
        <f t="shared" si="1057"/>
        <v>0</v>
      </c>
      <c r="Z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4">
        <f t="shared" si="1058"/>
        <v>0</v>
      </c>
      <c r="AD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4">
        <f t="shared" si="1059"/>
        <v>0</v>
      </c>
      <c r="AH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4">
        <f t="shared" si="1060"/>
        <v>0</v>
      </c>
      <c r="AL549" s="214">
        <f t="shared" si="1061"/>
        <v>0</v>
      </c>
    </row>
    <row r="550" spans="2:38" x14ac:dyDescent="0.25">
      <c r="B550" s="212" t="s">
        <v>1543</v>
      </c>
      <c r="C550" s="213" t="s">
        <v>1544</v>
      </c>
      <c r="D5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4">
        <f t="shared" si="1054"/>
        <v>0</v>
      </c>
      <c r="G550" s="214"/>
      <c r="H550" s="214">
        <f t="shared" si="1055"/>
        <v>0</v>
      </c>
      <c r="I550" s="214"/>
      <c r="J550" s="214">
        <f t="shared" si="1056"/>
        <v>0</v>
      </c>
      <c r="K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4">
        <f t="shared" si="1057"/>
        <v>0</v>
      </c>
      <c r="Z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4">
        <f t="shared" si="1058"/>
        <v>0</v>
      </c>
      <c r="AD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4">
        <f t="shared" si="1059"/>
        <v>0</v>
      </c>
      <c r="AH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4">
        <f t="shared" si="1060"/>
        <v>0</v>
      </c>
      <c r="AL550" s="214">
        <f t="shared" si="1061"/>
        <v>0</v>
      </c>
    </row>
    <row r="551" spans="2:38" x14ac:dyDescent="0.25">
      <c r="B551" s="212" t="s">
        <v>1545</v>
      </c>
      <c r="C551" s="213" t="s">
        <v>1546</v>
      </c>
      <c r="D5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4">
        <f t="shared" si="1054"/>
        <v>0</v>
      </c>
      <c r="G551" s="214"/>
      <c r="H551" s="214">
        <f t="shared" si="1055"/>
        <v>0</v>
      </c>
      <c r="I551" s="214"/>
      <c r="J551" s="214">
        <f t="shared" si="1056"/>
        <v>0</v>
      </c>
      <c r="K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4">
        <f t="shared" si="1057"/>
        <v>0</v>
      </c>
      <c r="Z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4">
        <f t="shared" si="1058"/>
        <v>0</v>
      </c>
      <c r="AD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4">
        <f t="shared" si="1059"/>
        <v>0</v>
      </c>
      <c r="AH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4">
        <f t="shared" si="1060"/>
        <v>0</v>
      </c>
      <c r="AL551" s="214">
        <f t="shared" si="1061"/>
        <v>0</v>
      </c>
    </row>
    <row r="552" spans="2:38" x14ac:dyDescent="0.25">
      <c r="B552" s="212" t="s">
        <v>1547</v>
      </c>
      <c r="C552" s="213" t="s">
        <v>1548</v>
      </c>
      <c r="D5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4">
        <f t="shared" si="1054"/>
        <v>0</v>
      </c>
      <c r="G552" s="214"/>
      <c r="H552" s="214">
        <f t="shared" si="1055"/>
        <v>0</v>
      </c>
      <c r="I552" s="214"/>
      <c r="J552" s="214">
        <f t="shared" si="1056"/>
        <v>0</v>
      </c>
      <c r="K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4">
        <f t="shared" si="1057"/>
        <v>0</v>
      </c>
      <c r="Z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4">
        <f t="shared" si="1058"/>
        <v>0</v>
      </c>
      <c r="AD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4">
        <f t="shared" si="1059"/>
        <v>0</v>
      </c>
      <c r="AH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4">
        <f t="shared" si="1060"/>
        <v>0</v>
      </c>
      <c r="AL552" s="214">
        <f t="shared" si="1061"/>
        <v>0</v>
      </c>
    </row>
    <row r="553" spans="2:38" x14ac:dyDescent="0.25">
      <c r="B553" s="212" t="s">
        <v>463</v>
      </c>
      <c r="C553" s="213" t="s">
        <v>328</v>
      </c>
      <c r="D5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4">
        <f t="shared" si="1046"/>
        <v>0</v>
      </c>
      <c r="G553" s="214"/>
      <c r="H553" s="214">
        <f t="shared" si="1047"/>
        <v>0</v>
      </c>
      <c r="I553" s="214"/>
      <c r="J553" s="214">
        <f t="shared" si="1048"/>
        <v>0</v>
      </c>
      <c r="K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4">
        <f t="shared" si="1049"/>
        <v>0</v>
      </c>
      <c r="Z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4">
        <f t="shared" si="1050"/>
        <v>0</v>
      </c>
      <c r="AD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4">
        <f t="shared" si="1051"/>
        <v>0</v>
      </c>
      <c r="AH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4">
        <f t="shared" si="1052"/>
        <v>0</v>
      </c>
      <c r="AL553" s="214">
        <f t="shared" si="1053"/>
        <v>0</v>
      </c>
    </row>
    <row r="554" spans="2:38" x14ac:dyDescent="0.25">
      <c r="B554" s="212" t="s">
        <v>1549</v>
      </c>
      <c r="C554" s="213" t="s">
        <v>1550</v>
      </c>
      <c r="D5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4">
        <f t="shared" si="1046"/>
        <v>0</v>
      </c>
      <c r="G554" s="214"/>
      <c r="H554" s="214">
        <f t="shared" si="1047"/>
        <v>0</v>
      </c>
      <c r="I554" s="214"/>
      <c r="J554" s="214">
        <f t="shared" si="1048"/>
        <v>0</v>
      </c>
      <c r="K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4">
        <f t="shared" si="1049"/>
        <v>0</v>
      </c>
      <c r="Z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4">
        <f t="shared" si="1050"/>
        <v>0</v>
      </c>
      <c r="AD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4">
        <f t="shared" si="1051"/>
        <v>0</v>
      </c>
      <c r="AH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4">
        <f t="shared" si="1052"/>
        <v>0</v>
      </c>
      <c r="AL554" s="214">
        <f t="shared" si="1053"/>
        <v>0</v>
      </c>
    </row>
    <row r="555" spans="2:38" x14ac:dyDescent="0.25">
      <c r="B555" s="212" t="s">
        <v>1551</v>
      </c>
      <c r="C555" s="213" t="s">
        <v>1552</v>
      </c>
      <c r="D5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4">
        <f t="shared" si="1046"/>
        <v>0</v>
      </c>
      <c r="G555" s="214"/>
      <c r="H555" s="214">
        <f t="shared" si="1047"/>
        <v>0</v>
      </c>
      <c r="I555" s="214"/>
      <c r="J555" s="214">
        <f t="shared" si="1048"/>
        <v>0</v>
      </c>
      <c r="K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4">
        <f t="shared" si="1049"/>
        <v>0</v>
      </c>
      <c r="Z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4">
        <f t="shared" si="1050"/>
        <v>0</v>
      </c>
      <c r="AD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4">
        <f t="shared" si="1051"/>
        <v>0</v>
      </c>
      <c r="AH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4">
        <f t="shared" si="1052"/>
        <v>0</v>
      </c>
      <c r="AL555" s="214">
        <f t="shared" si="1053"/>
        <v>0</v>
      </c>
    </row>
    <row r="556" spans="2:38" x14ac:dyDescent="0.25">
      <c r="B556" s="212" t="s">
        <v>1553</v>
      </c>
      <c r="C556" s="213" t="s">
        <v>1554</v>
      </c>
      <c r="D5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4">
        <f t="shared" ref="F556" si="1062">D556+E556</f>
        <v>0</v>
      </c>
      <c r="G556" s="214"/>
      <c r="H556" s="214">
        <f t="shared" ref="H556" si="1063">F556-G556</f>
        <v>0</v>
      </c>
      <c r="I556" s="214"/>
      <c r="J556" s="214">
        <f t="shared" ref="J556" si="1064">F556-I556</f>
        <v>0</v>
      </c>
      <c r="K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4">
        <f t="shared" ref="Y556" si="1065">V556+W556+X556</f>
        <v>0</v>
      </c>
      <c r="Z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4">
        <f t="shared" ref="AC556" si="1066">Z556+AA556+AB556</f>
        <v>0</v>
      </c>
      <c r="AD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4">
        <f t="shared" ref="AG556" si="1067">AD556+AE556+AF556</f>
        <v>0</v>
      </c>
      <c r="AH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4">
        <f t="shared" ref="AK556" si="1068">AH556+AI556+AJ556</f>
        <v>0</v>
      </c>
      <c r="AL556" s="214">
        <f t="shared" ref="AL556" si="1069">Y556+AC556+AG556+AK556</f>
        <v>0</v>
      </c>
    </row>
    <row r="557" spans="2:38" x14ac:dyDescent="0.25">
      <c r="B557" s="212" t="s">
        <v>1555</v>
      </c>
      <c r="C557" s="213" t="s">
        <v>1556</v>
      </c>
      <c r="D5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4">
        <f t="shared" ref="F557" si="1070">D557+E557</f>
        <v>0</v>
      </c>
      <c r="G557" s="214"/>
      <c r="H557" s="214">
        <f t="shared" ref="H557" si="1071">F557-G557</f>
        <v>0</v>
      </c>
      <c r="I557" s="214"/>
      <c r="J557" s="214">
        <f t="shared" ref="J557" si="1072">F557-I557</f>
        <v>0</v>
      </c>
      <c r="K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4">
        <f t="shared" ref="Y557" si="1073">V557+W557+X557</f>
        <v>0</v>
      </c>
      <c r="Z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4">
        <f t="shared" ref="AC557" si="1074">Z557+AA557+AB557</f>
        <v>0</v>
      </c>
      <c r="AD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4">
        <f t="shared" ref="AG557" si="1075">AD557+AE557+AF557</f>
        <v>0</v>
      </c>
      <c r="AH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4">
        <f t="shared" ref="AK557" si="1076">AH557+AI557+AJ557</f>
        <v>0</v>
      </c>
      <c r="AL557" s="214">
        <f t="shared" ref="AL557" si="1077">Y557+AC557+AG557+AK557</f>
        <v>0</v>
      </c>
    </row>
    <row r="558" spans="2:38" x14ac:dyDescent="0.25">
      <c r="B558" s="212" t="s">
        <v>1557</v>
      </c>
      <c r="C558" s="213" t="s">
        <v>1558</v>
      </c>
      <c r="D5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4">
        <f t="shared" ref="F558" si="1078">D558+E558</f>
        <v>0</v>
      </c>
      <c r="G558" s="214"/>
      <c r="H558" s="214">
        <f t="shared" ref="H558" si="1079">F558-G558</f>
        <v>0</v>
      </c>
      <c r="I558" s="214"/>
      <c r="J558" s="214">
        <f t="shared" ref="J558" si="1080">F558-I558</f>
        <v>0</v>
      </c>
      <c r="K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4">
        <f t="shared" ref="Y558" si="1081">V558+W558+X558</f>
        <v>0</v>
      </c>
      <c r="Z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4">
        <f t="shared" ref="AC558" si="1082">Z558+AA558+AB558</f>
        <v>0</v>
      </c>
      <c r="AD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4">
        <f t="shared" ref="AG558" si="1083">AD558+AE558+AF558</f>
        <v>0</v>
      </c>
      <c r="AH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4">
        <f t="shared" ref="AK558" si="1084">AH558+AI558+AJ558</f>
        <v>0</v>
      </c>
      <c r="AL558" s="214">
        <f t="shared" ref="AL558" si="1085">Y558+AC558+AG558+AK558</f>
        <v>0</v>
      </c>
    </row>
    <row r="559" spans="2:38" x14ac:dyDescent="0.25">
      <c r="B559" s="212" t="s">
        <v>1559</v>
      </c>
      <c r="C559" s="213" t="s">
        <v>1560</v>
      </c>
      <c r="D5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4">
        <f t="shared" si="1046"/>
        <v>0</v>
      </c>
      <c r="G559" s="214"/>
      <c r="H559" s="214">
        <f t="shared" si="1047"/>
        <v>0</v>
      </c>
      <c r="I559" s="214"/>
      <c r="J559" s="214">
        <f t="shared" si="1048"/>
        <v>0</v>
      </c>
      <c r="K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4">
        <f t="shared" si="1049"/>
        <v>0</v>
      </c>
      <c r="Z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4">
        <f t="shared" si="1050"/>
        <v>0</v>
      </c>
      <c r="AD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4">
        <f t="shared" si="1051"/>
        <v>0</v>
      </c>
      <c r="AH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4">
        <f t="shared" si="1052"/>
        <v>0</v>
      </c>
      <c r="AL559" s="214">
        <f t="shared" si="1053"/>
        <v>0</v>
      </c>
    </row>
    <row r="560" spans="2:38" x14ac:dyDescent="0.25">
      <c r="B560" s="221" t="s">
        <v>464</v>
      </c>
      <c r="C560" s="222" t="s">
        <v>329</v>
      </c>
      <c r="D560" s="223">
        <f>D561</f>
        <v>0</v>
      </c>
      <c r="E560" s="223">
        <f>E561</f>
        <v>0</v>
      </c>
      <c r="F560" s="223">
        <f t="shared" si="919"/>
        <v>0</v>
      </c>
      <c r="G560" s="223">
        <f t="shared" ref="G560:I560" si="1086">G561</f>
        <v>0</v>
      </c>
      <c r="H560" s="223">
        <f t="shared" si="922"/>
        <v>0</v>
      </c>
      <c r="I560" s="223">
        <f t="shared" si="1086"/>
        <v>0</v>
      </c>
      <c r="J560" s="223">
        <f t="shared" si="923"/>
        <v>0</v>
      </c>
      <c r="K560" s="223">
        <f t="shared" ref="K560:AJ560" si="1087">K561</f>
        <v>0</v>
      </c>
      <c r="L560" s="223">
        <f t="shared" si="1087"/>
        <v>0</v>
      </c>
      <c r="M560" s="223">
        <f t="shared" si="1087"/>
        <v>0</v>
      </c>
      <c r="N560" s="223">
        <f t="shared" si="1087"/>
        <v>0</v>
      </c>
      <c r="O560" s="223">
        <f t="shared" si="1087"/>
        <v>0</v>
      </c>
      <c r="P560" s="223">
        <f t="shared" si="1087"/>
        <v>0</v>
      </c>
      <c r="Q560" s="223">
        <f t="shared" si="1087"/>
        <v>0</v>
      </c>
      <c r="R560" s="223">
        <f t="shared" si="1087"/>
        <v>0</v>
      </c>
      <c r="S560" s="223">
        <f t="shared" si="1087"/>
        <v>0</v>
      </c>
      <c r="T560" s="223">
        <f t="shared" si="1087"/>
        <v>0</v>
      </c>
      <c r="U560" s="223">
        <f t="shared" si="1087"/>
        <v>0</v>
      </c>
      <c r="V560" s="223">
        <f t="shared" si="1087"/>
        <v>0</v>
      </c>
      <c r="W560" s="223">
        <f t="shared" si="1087"/>
        <v>0</v>
      </c>
      <c r="X560" s="223">
        <f t="shared" si="1087"/>
        <v>0</v>
      </c>
      <c r="Y560" s="223">
        <f t="shared" si="925"/>
        <v>0</v>
      </c>
      <c r="Z560" s="223">
        <f t="shared" si="1087"/>
        <v>0</v>
      </c>
      <c r="AA560" s="223">
        <f t="shared" si="1087"/>
        <v>0</v>
      </c>
      <c r="AB560" s="223">
        <f t="shared" si="1087"/>
        <v>0</v>
      </c>
      <c r="AC560" s="223">
        <f t="shared" si="926"/>
        <v>0</v>
      </c>
      <c r="AD560" s="223">
        <f t="shared" si="1087"/>
        <v>0</v>
      </c>
      <c r="AE560" s="223">
        <f t="shared" si="1087"/>
        <v>0</v>
      </c>
      <c r="AF560" s="223">
        <f t="shared" si="1087"/>
        <v>0</v>
      </c>
      <c r="AG560" s="223">
        <f t="shared" si="927"/>
        <v>0</v>
      </c>
      <c r="AH560" s="223">
        <f t="shared" si="1087"/>
        <v>0</v>
      </c>
      <c r="AI560" s="223">
        <f t="shared" si="1087"/>
        <v>0</v>
      </c>
      <c r="AJ560" s="223">
        <f t="shared" si="1087"/>
        <v>0</v>
      </c>
      <c r="AK560" s="223">
        <f t="shared" si="928"/>
        <v>0</v>
      </c>
      <c r="AL560" s="223">
        <f t="shared" si="929"/>
        <v>0</v>
      </c>
    </row>
    <row r="561" spans="2:38" x14ac:dyDescent="0.25">
      <c r="B561" s="212" t="s">
        <v>465</v>
      </c>
      <c r="C561" s="213" t="s">
        <v>330</v>
      </c>
      <c r="D5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4">
        <f t="shared" ref="F561" si="1088">D561+E561</f>
        <v>0</v>
      </c>
      <c r="G561" s="214"/>
      <c r="H561" s="214">
        <f t="shared" ref="H561" si="1089">F561-G561</f>
        <v>0</v>
      </c>
      <c r="I561" s="214"/>
      <c r="J561" s="214">
        <f t="shared" ref="J561" si="1090">F561-I561</f>
        <v>0</v>
      </c>
      <c r="K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4">
        <f t="shared" ref="Y561" si="1091">V561+W561+X561</f>
        <v>0</v>
      </c>
      <c r="Z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4">
        <f t="shared" ref="AC561" si="1092">Z561+AA561+AB561</f>
        <v>0</v>
      </c>
      <c r="AD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4">
        <f t="shared" ref="AG561" si="1093">AD561+AE561+AF561</f>
        <v>0</v>
      </c>
      <c r="AH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4">
        <f t="shared" ref="AK561" si="1094">AH561+AI561+AJ561</f>
        <v>0</v>
      </c>
      <c r="AL561" s="214">
        <f t="shared" ref="AL561" si="1095">Y561+AC561+AG561+AK561</f>
        <v>0</v>
      </c>
    </row>
    <row r="562" spans="2:38" x14ac:dyDescent="0.25">
      <c r="B562" s="209" t="s">
        <v>464</v>
      </c>
      <c r="C562" s="210" t="s">
        <v>329</v>
      </c>
      <c r="D562" s="211">
        <f>D563</f>
        <v>0</v>
      </c>
      <c r="E562" s="211">
        <f>E563</f>
        <v>0</v>
      </c>
      <c r="F562" s="211">
        <f t="shared" si="919"/>
        <v>0</v>
      </c>
      <c r="G562" s="211">
        <f t="shared" ref="G562:I562" si="1096">G563</f>
        <v>0</v>
      </c>
      <c r="H562" s="211">
        <f t="shared" si="922"/>
        <v>0</v>
      </c>
      <c r="I562" s="211">
        <f t="shared" si="1096"/>
        <v>0</v>
      </c>
      <c r="J562" s="211">
        <f t="shared" si="923"/>
        <v>0</v>
      </c>
      <c r="K562" s="211">
        <f t="shared" ref="K562:AJ562" si="1097">K563</f>
        <v>0</v>
      </c>
      <c r="L562" s="211">
        <f t="shared" si="1097"/>
        <v>0</v>
      </c>
      <c r="M562" s="211">
        <f t="shared" si="1097"/>
        <v>0</v>
      </c>
      <c r="N562" s="211">
        <f t="shared" si="1097"/>
        <v>0</v>
      </c>
      <c r="O562" s="211">
        <f t="shared" si="1097"/>
        <v>0</v>
      </c>
      <c r="P562" s="211">
        <f t="shared" si="1097"/>
        <v>0</v>
      </c>
      <c r="Q562" s="211">
        <f t="shared" si="1097"/>
        <v>0</v>
      </c>
      <c r="R562" s="211">
        <f t="shared" si="1097"/>
        <v>0</v>
      </c>
      <c r="S562" s="211">
        <f t="shared" si="1097"/>
        <v>0</v>
      </c>
      <c r="T562" s="211">
        <f t="shared" si="1097"/>
        <v>0</v>
      </c>
      <c r="U562" s="211">
        <f t="shared" si="1097"/>
        <v>0</v>
      </c>
      <c r="V562" s="211">
        <f t="shared" si="1097"/>
        <v>0</v>
      </c>
      <c r="W562" s="211">
        <f t="shared" si="1097"/>
        <v>0</v>
      </c>
      <c r="X562" s="211">
        <f t="shared" si="1097"/>
        <v>0</v>
      </c>
      <c r="Y562" s="211">
        <f t="shared" si="925"/>
        <v>0</v>
      </c>
      <c r="Z562" s="211">
        <f t="shared" si="1097"/>
        <v>0</v>
      </c>
      <c r="AA562" s="211">
        <f t="shared" si="1097"/>
        <v>0</v>
      </c>
      <c r="AB562" s="211">
        <f t="shared" si="1097"/>
        <v>0</v>
      </c>
      <c r="AC562" s="211">
        <f t="shared" si="926"/>
        <v>0</v>
      </c>
      <c r="AD562" s="211">
        <f t="shared" si="1097"/>
        <v>0</v>
      </c>
      <c r="AE562" s="211">
        <f t="shared" si="1097"/>
        <v>0</v>
      </c>
      <c r="AF562" s="211">
        <f t="shared" si="1097"/>
        <v>0</v>
      </c>
      <c r="AG562" s="211">
        <f t="shared" si="927"/>
        <v>0</v>
      </c>
      <c r="AH562" s="211">
        <f t="shared" si="1097"/>
        <v>0</v>
      </c>
      <c r="AI562" s="211">
        <f t="shared" si="1097"/>
        <v>0</v>
      </c>
      <c r="AJ562" s="211">
        <f t="shared" si="1097"/>
        <v>0</v>
      </c>
      <c r="AK562" s="211">
        <f t="shared" si="928"/>
        <v>0</v>
      </c>
      <c r="AL562" s="211">
        <f t="shared" si="929"/>
        <v>0</v>
      </c>
    </row>
    <row r="563" spans="2:38" x14ac:dyDescent="0.25">
      <c r="B563" s="221" t="s">
        <v>465</v>
      </c>
      <c r="C563" s="222" t="s">
        <v>330</v>
      </c>
      <c r="D563" s="223">
        <f>SUM(D564:D580)</f>
        <v>0</v>
      </c>
      <c r="E563" s="223">
        <f>SUM(E564:E580)</f>
        <v>0</v>
      </c>
      <c r="F563" s="223">
        <f t="shared" si="919"/>
        <v>0</v>
      </c>
      <c r="G563" s="223">
        <f>SUM(G564:G580)</f>
        <v>0</v>
      </c>
      <c r="H563" s="223">
        <f t="shared" si="922"/>
        <v>0</v>
      </c>
      <c r="I563" s="223">
        <f>SUM(I564:I580)</f>
        <v>0</v>
      </c>
      <c r="J563" s="223">
        <f t="shared" si="923"/>
        <v>0</v>
      </c>
      <c r="K563" s="223">
        <f t="shared" ref="K563:X563" si="1098">SUM(K564:K580)</f>
        <v>0</v>
      </c>
      <c r="L563" s="223">
        <f t="shared" si="1098"/>
        <v>0</v>
      </c>
      <c r="M563" s="223">
        <f t="shared" si="1098"/>
        <v>0</v>
      </c>
      <c r="N563" s="223">
        <f t="shared" si="1098"/>
        <v>0</v>
      </c>
      <c r="O563" s="223">
        <f t="shared" si="1098"/>
        <v>0</v>
      </c>
      <c r="P563" s="223">
        <f t="shared" si="1098"/>
        <v>0</v>
      </c>
      <c r="Q563" s="223">
        <f t="shared" si="1098"/>
        <v>0</v>
      </c>
      <c r="R563" s="223">
        <f t="shared" si="1098"/>
        <v>0</v>
      </c>
      <c r="S563" s="223">
        <f t="shared" si="1098"/>
        <v>0</v>
      </c>
      <c r="T563" s="223">
        <f t="shared" si="1098"/>
        <v>0</v>
      </c>
      <c r="U563" s="223">
        <f t="shared" si="1098"/>
        <v>0</v>
      </c>
      <c r="V563" s="223">
        <f t="shared" si="1098"/>
        <v>0</v>
      </c>
      <c r="W563" s="223">
        <f t="shared" si="1098"/>
        <v>0</v>
      </c>
      <c r="X563" s="223">
        <f t="shared" si="1098"/>
        <v>0</v>
      </c>
      <c r="Y563" s="223">
        <f t="shared" si="925"/>
        <v>0</v>
      </c>
      <c r="Z563" s="223">
        <f>SUM(Z564:Z580)</f>
        <v>0</v>
      </c>
      <c r="AA563" s="223">
        <f>SUM(AA564:AA580)</f>
        <v>0</v>
      </c>
      <c r="AB563" s="223">
        <f>SUM(AB564:AB580)</f>
        <v>0</v>
      </c>
      <c r="AC563" s="223">
        <f t="shared" si="926"/>
        <v>0</v>
      </c>
      <c r="AD563" s="223">
        <f>SUM(AD564:AD580)</f>
        <v>0</v>
      </c>
      <c r="AE563" s="223">
        <f>SUM(AE564:AE580)</f>
        <v>0</v>
      </c>
      <c r="AF563" s="223">
        <f>SUM(AF564:AF580)</f>
        <v>0</v>
      </c>
      <c r="AG563" s="223">
        <f t="shared" si="927"/>
        <v>0</v>
      </c>
      <c r="AH563" s="223">
        <f>SUM(AH564:AH580)</f>
        <v>0</v>
      </c>
      <c r="AI563" s="223">
        <f>SUM(AI564:AI580)</f>
        <v>0</v>
      </c>
      <c r="AJ563" s="223">
        <f>SUM(AJ564:AJ580)</f>
        <v>0</v>
      </c>
      <c r="AK563" s="223">
        <f t="shared" si="928"/>
        <v>0</v>
      </c>
      <c r="AL563" s="223">
        <f t="shared" si="929"/>
        <v>0</v>
      </c>
    </row>
    <row r="564" spans="2:38" x14ac:dyDescent="0.25">
      <c r="B564" s="212" t="s">
        <v>466</v>
      </c>
      <c r="C564" s="213" t="s">
        <v>331</v>
      </c>
      <c r="D5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4">
        <f t="shared" ref="F564:F586" si="1099">D564+E564</f>
        <v>0</v>
      </c>
      <c r="G564" s="214"/>
      <c r="H564" s="214">
        <f t="shared" ref="H564:H586" si="1100">F564-G564</f>
        <v>0</v>
      </c>
      <c r="I564" s="214"/>
      <c r="J564" s="214">
        <f t="shared" ref="J564:J586" si="1101">F564-I564</f>
        <v>0</v>
      </c>
      <c r="K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4">
        <f t="shared" ref="Y564:Y586" si="1102">V564+W564+X564</f>
        <v>0</v>
      </c>
      <c r="Z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4">
        <f t="shared" ref="AC564:AC586" si="1103">Z564+AA564+AB564</f>
        <v>0</v>
      </c>
      <c r="AD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4">
        <f t="shared" ref="AG564:AG586" si="1104">AD564+AE564+AF564</f>
        <v>0</v>
      </c>
      <c r="AH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4">
        <f t="shared" ref="AK564:AK586" si="1105">AH564+AI564+AJ564</f>
        <v>0</v>
      </c>
      <c r="AL564" s="214">
        <f t="shared" ref="AL564:AL586" si="1106">Y564+AC564+AG564+AK564</f>
        <v>0</v>
      </c>
    </row>
    <row r="565" spans="2:38" x14ac:dyDescent="0.25">
      <c r="B565" s="212" t="s">
        <v>1561</v>
      </c>
      <c r="C565" s="213" t="s">
        <v>1562</v>
      </c>
      <c r="D5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4">
        <f t="shared" si="1099"/>
        <v>0</v>
      </c>
      <c r="G565" s="214"/>
      <c r="H565" s="214">
        <f t="shared" si="1100"/>
        <v>0</v>
      </c>
      <c r="I565" s="214"/>
      <c r="J565" s="214">
        <f t="shared" si="1101"/>
        <v>0</v>
      </c>
      <c r="K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4">
        <f t="shared" si="1102"/>
        <v>0</v>
      </c>
      <c r="Z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4">
        <f t="shared" si="1103"/>
        <v>0</v>
      </c>
      <c r="AD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4">
        <f t="shared" si="1104"/>
        <v>0</v>
      </c>
      <c r="AH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4">
        <f t="shared" si="1105"/>
        <v>0</v>
      </c>
      <c r="AL565" s="214">
        <f t="shared" si="1106"/>
        <v>0</v>
      </c>
    </row>
    <row r="566" spans="2:38" x14ac:dyDescent="0.25">
      <c r="B566" s="212" t="s">
        <v>1563</v>
      </c>
      <c r="C566" s="213" t="s">
        <v>779</v>
      </c>
      <c r="D5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4">
        <f t="shared" si="1099"/>
        <v>0</v>
      </c>
      <c r="G566" s="214"/>
      <c r="H566" s="214">
        <f t="shared" si="1100"/>
        <v>0</v>
      </c>
      <c r="I566" s="214"/>
      <c r="J566" s="214">
        <f t="shared" si="1101"/>
        <v>0</v>
      </c>
      <c r="K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4">
        <f t="shared" si="1102"/>
        <v>0</v>
      </c>
      <c r="Z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4">
        <f t="shared" si="1103"/>
        <v>0</v>
      </c>
      <c r="AD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4">
        <f t="shared" si="1104"/>
        <v>0</v>
      </c>
      <c r="AH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4">
        <f t="shared" si="1105"/>
        <v>0</v>
      </c>
      <c r="AL566" s="214">
        <f t="shared" si="1106"/>
        <v>0</v>
      </c>
    </row>
    <row r="567" spans="2:38" x14ac:dyDescent="0.25">
      <c r="B567" s="212" t="s">
        <v>1564</v>
      </c>
      <c r="C567" s="213" t="s">
        <v>1565</v>
      </c>
      <c r="D5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4">
        <f t="shared" si="1099"/>
        <v>0</v>
      </c>
      <c r="G567" s="214"/>
      <c r="H567" s="214">
        <f t="shared" si="1100"/>
        <v>0</v>
      </c>
      <c r="I567" s="214"/>
      <c r="J567" s="214">
        <f t="shared" si="1101"/>
        <v>0</v>
      </c>
      <c r="K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4">
        <f t="shared" si="1102"/>
        <v>0</v>
      </c>
      <c r="Z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4">
        <f t="shared" si="1103"/>
        <v>0</v>
      </c>
      <c r="AD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4">
        <f t="shared" si="1104"/>
        <v>0</v>
      </c>
      <c r="AH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4">
        <f t="shared" si="1105"/>
        <v>0</v>
      </c>
      <c r="AL567" s="214">
        <f t="shared" si="1106"/>
        <v>0</v>
      </c>
    </row>
    <row r="568" spans="2:38" x14ac:dyDescent="0.25">
      <c r="B568" s="212" t="s">
        <v>1566</v>
      </c>
      <c r="C568" s="213" t="s">
        <v>1567</v>
      </c>
      <c r="D5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4">
        <f t="shared" si="1099"/>
        <v>0</v>
      </c>
      <c r="G568" s="214"/>
      <c r="H568" s="214">
        <f t="shared" si="1100"/>
        <v>0</v>
      </c>
      <c r="I568" s="214"/>
      <c r="J568" s="214">
        <f t="shared" si="1101"/>
        <v>0</v>
      </c>
      <c r="K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4">
        <f t="shared" si="1102"/>
        <v>0</v>
      </c>
      <c r="Z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4">
        <f t="shared" si="1103"/>
        <v>0</v>
      </c>
      <c r="AD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4">
        <f t="shared" si="1104"/>
        <v>0</v>
      </c>
      <c r="AH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4">
        <f t="shared" si="1105"/>
        <v>0</v>
      </c>
      <c r="AL568" s="214">
        <f t="shared" si="1106"/>
        <v>0</v>
      </c>
    </row>
    <row r="569" spans="2:38" x14ac:dyDescent="0.25">
      <c r="B569" s="212" t="s">
        <v>1568</v>
      </c>
      <c r="C569" s="213" t="s">
        <v>1569</v>
      </c>
      <c r="D5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4">
        <f t="shared" si="1099"/>
        <v>0</v>
      </c>
      <c r="G569" s="214"/>
      <c r="H569" s="214">
        <f t="shared" si="1100"/>
        <v>0</v>
      </c>
      <c r="I569" s="214"/>
      <c r="J569" s="214">
        <f t="shared" si="1101"/>
        <v>0</v>
      </c>
      <c r="K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4">
        <f t="shared" si="1102"/>
        <v>0</v>
      </c>
      <c r="Z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4">
        <f t="shared" si="1103"/>
        <v>0</v>
      </c>
      <c r="AD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4">
        <f t="shared" si="1104"/>
        <v>0</v>
      </c>
      <c r="AH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4">
        <f t="shared" si="1105"/>
        <v>0</v>
      </c>
      <c r="AL569" s="214">
        <f t="shared" si="1106"/>
        <v>0</v>
      </c>
    </row>
    <row r="570" spans="2:38" x14ac:dyDescent="0.25">
      <c r="B570" s="212" t="s">
        <v>1570</v>
      </c>
      <c r="C570" s="213" t="s">
        <v>1571</v>
      </c>
      <c r="D5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4">
        <f t="shared" si="1099"/>
        <v>0</v>
      </c>
      <c r="G570" s="214"/>
      <c r="H570" s="214">
        <f t="shared" si="1100"/>
        <v>0</v>
      </c>
      <c r="I570" s="214"/>
      <c r="J570" s="214">
        <f t="shared" si="1101"/>
        <v>0</v>
      </c>
      <c r="K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4">
        <f t="shared" si="1102"/>
        <v>0</v>
      </c>
      <c r="Z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4">
        <f t="shared" si="1103"/>
        <v>0</v>
      </c>
      <c r="AD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4">
        <f t="shared" si="1104"/>
        <v>0</v>
      </c>
      <c r="AH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4">
        <f t="shared" si="1105"/>
        <v>0</v>
      </c>
      <c r="AL570" s="214">
        <f t="shared" si="1106"/>
        <v>0</v>
      </c>
    </row>
    <row r="571" spans="2:38" x14ac:dyDescent="0.25">
      <c r="B571" s="212" t="s">
        <v>1572</v>
      </c>
      <c r="C571" s="213" t="s">
        <v>1573</v>
      </c>
      <c r="D5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4">
        <f t="shared" si="1099"/>
        <v>0</v>
      </c>
      <c r="G571" s="214"/>
      <c r="H571" s="214">
        <f t="shared" si="1100"/>
        <v>0</v>
      </c>
      <c r="I571" s="214"/>
      <c r="J571" s="214">
        <f t="shared" si="1101"/>
        <v>0</v>
      </c>
      <c r="K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4">
        <f t="shared" si="1102"/>
        <v>0</v>
      </c>
      <c r="Z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4">
        <f t="shared" si="1103"/>
        <v>0</v>
      </c>
      <c r="AD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4">
        <f t="shared" si="1104"/>
        <v>0</v>
      </c>
      <c r="AH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4">
        <f t="shared" si="1105"/>
        <v>0</v>
      </c>
      <c r="AL571" s="214">
        <f t="shared" si="1106"/>
        <v>0</v>
      </c>
    </row>
    <row r="572" spans="2:38" x14ac:dyDescent="0.25">
      <c r="B572" s="212" t="s">
        <v>1574</v>
      </c>
      <c r="C572" s="213" t="s">
        <v>1575</v>
      </c>
      <c r="D5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4">
        <f t="shared" si="1099"/>
        <v>0</v>
      </c>
      <c r="G572" s="214"/>
      <c r="H572" s="214">
        <f t="shared" si="1100"/>
        <v>0</v>
      </c>
      <c r="I572" s="214"/>
      <c r="J572" s="214">
        <f t="shared" si="1101"/>
        <v>0</v>
      </c>
      <c r="K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4">
        <f t="shared" si="1102"/>
        <v>0</v>
      </c>
      <c r="Z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4">
        <f t="shared" si="1103"/>
        <v>0</v>
      </c>
      <c r="AD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4">
        <f t="shared" si="1104"/>
        <v>0</v>
      </c>
      <c r="AH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4">
        <f t="shared" si="1105"/>
        <v>0</v>
      </c>
      <c r="AL572" s="214">
        <f t="shared" si="1106"/>
        <v>0</v>
      </c>
    </row>
    <row r="573" spans="2:38" x14ac:dyDescent="0.25">
      <c r="B573" s="212" t="s">
        <v>1576</v>
      </c>
      <c r="C573" s="213" t="s">
        <v>1577</v>
      </c>
      <c r="D5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4">
        <f t="shared" si="1099"/>
        <v>0</v>
      </c>
      <c r="G573" s="214"/>
      <c r="H573" s="214">
        <f t="shared" si="1100"/>
        <v>0</v>
      </c>
      <c r="I573" s="214"/>
      <c r="J573" s="214">
        <f t="shared" si="1101"/>
        <v>0</v>
      </c>
      <c r="K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4">
        <f t="shared" si="1102"/>
        <v>0</v>
      </c>
      <c r="Z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4">
        <f t="shared" si="1103"/>
        <v>0</v>
      </c>
      <c r="AD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4">
        <f t="shared" si="1104"/>
        <v>0</v>
      </c>
      <c r="AH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4">
        <f t="shared" si="1105"/>
        <v>0</v>
      </c>
      <c r="AL573" s="214">
        <f t="shared" si="1106"/>
        <v>0</v>
      </c>
    </row>
    <row r="574" spans="2:38" x14ac:dyDescent="0.25">
      <c r="B574" s="212" t="s">
        <v>1578</v>
      </c>
      <c r="C574" s="213" t="s">
        <v>1579</v>
      </c>
      <c r="D5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4">
        <f t="shared" si="1099"/>
        <v>0</v>
      </c>
      <c r="G574" s="214"/>
      <c r="H574" s="214">
        <f t="shared" si="1100"/>
        <v>0</v>
      </c>
      <c r="I574" s="214"/>
      <c r="J574" s="214">
        <f t="shared" si="1101"/>
        <v>0</v>
      </c>
      <c r="K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4">
        <f t="shared" si="1102"/>
        <v>0</v>
      </c>
      <c r="Z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4">
        <f t="shared" si="1103"/>
        <v>0</v>
      </c>
      <c r="AD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4">
        <f t="shared" si="1104"/>
        <v>0</v>
      </c>
      <c r="AH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4">
        <f t="shared" si="1105"/>
        <v>0</v>
      </c>
      <c r="AL574" s="214">
        <f t="shared" si="1106"/>
        <v>0</v>
      </c>
    </row>
    <row r="575" spans="2:38" x14ac:dyDescent="0.25">
      <c r="B575" s="212" t="s">
        <v>1580</v>
      </c>
      <c r="C575" s="213" t="s">
        <v>1581</v>
      </c>
      <c r="D5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4">
        <f t="shared" si="1099"/>
        <v>0</v>
      </c>
      <c r="G575" s="214"/>
      <c r="H575" s="214">
        <f t="shared" si="1100"/>
        <v>0</v>
      </c>
      <c r="I575" s="214"/>
      <c r="J575" s="214">
        <f t="shared" si="1101"/>
        <v>0</v>
      </c>
      <c r="K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4">
        <f t="shared" si="1102"/>
        <v>0</v>
      </c>
      <c r="Z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4">
        <f t="shared" si="1103"/>
        <v>0</v>
      </c>
      <c r="AD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4">
        <f t="shared" si="1104"/>
        <v>0</v>
      </c>
      <c r="AH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4">
        <f t="shared" si="1105"/>
        <v>0</v>
      </c>
      <c r="AL575" s="214">
        <f t="shared" si="1106"/>
        <v>0</v>
      </c>
    </row>
    <row r="576" spans="2:38" x14ac:dyDescent="0.25">
      <c r="B576" s="212" t="s">
        <v>1582</v>
      </c>
      <c r="C576" s="213" t="s">
        <v>1583</v>
      </c>
      <c r="D5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4">
        <f t="shared" si="1099"/>
        <v>0</v>
      </c>
      <c r="G576" s="214"/>
      <c r="H576" s="214">
        <f t="shared" si="1100"/>
        <v>0</v>
      </c>
      <c r="I576" s="214"/>
      <c r="J576" s="214">
        <f t="shared" si="1101"/>
        <v>0</v>
      </c>
      <c r="K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4">
        <f t="shared" si="1102"/>
        <v>0</v>
      </c>
      <c r="Z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4">
        <f t="shared" si="1103"/>
        <v>0</v>
      </c>
      <c r="AD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4">
        <f t="shared" si="1104"/>
        <v>0</v>
      </c>
      <c r="AH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4">
        <f t="shared" si="1105"/>
        <v>0</v>
      </c>
      <c r="AL576" s="214">
        <f t="shared" si="1106"/>
        <v>0</v>
      </c>
    </row>
    <row r="577" spans="2:38" x14ac:dyDescent="0.25">
      <c r="B577" s="212" t="s">
        <v>1584</v>
      </c>
      <c r="C577" s="213" t="s">
        <v>1585</v>
      </c>
      <c r="D5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4">
        <f t="shared" si="1099"/>
        <v>0</v>
      </c>
      <c r="G577" s="214"/>
      <c r="H577" s="214">
        <f t="shared" si="1100"/>
        <v>0</v>
      </c>
      <c r="I577" s="214"/>
      <c r="J577" s="214">
        <f t="shared" si="1101"/>
        <v>0</v>
      </c>
      <c r="K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4">
        <f t="shared" si="1102"/>
        <v>0</v>
      </c>
      <c r="Z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4">
        <f t="shared" si="1103"/>
        <v>0</v>
      </c>
      <c r="AD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4">
        <f t="shared" si="1104"/>
        <v>0</v>
      </c>
      <c r="AH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4">
        <f t="shared" si="1105"/>
        <v>0</v>
      </c>
      <c r="AL577" s="214">
        <f t="shared" si="1106"/>
        <v>0</v>
      </c>
    </row>
    <row r="578" spans="2:38" x14ac:dyDescent="0.25">
      <c r="B578" s="212" t="s">
        <v>1586</v>
      </c>
      <c r="C578" s="213" t="s">
        <v>1587</v>
      </c>
      <c r="D5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4">
        <f t="shared" si="1099"/>
        <v>0</v>
      </c>
      <c r="G578" s="214"/>
      <c r="H578" s="214">
        <f t="shared" si="1100"/>
        <v>0</v>
      </c>
      <c r="I578" s="214"/>
      <c r="J578" s="214">
        <f t="shared" si="1101"/>
        <v>0</v>
      </c>
      <c r="K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4">
        <f t="shared" si="1102"/>
        <v>0</v>
      </c>
      <c r="Z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4">
        <f t="shared" si="1103"/>
        <v>0</v>
      </c>
      <c r="AD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4">
        <f t="shared" si="1104"/>
        <v>0</v>
      </c>
      <c r="AH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4">
        <f t="shared" si="1105"/>
        <v>0</v>
      </c>
      <c r="AL578" s="214">
        <f t="shared" si="1106"/>
        <v>0</v>
      </c>
    </row>
    <row r="579" spans="2:38" x14ac:dyDescent="0.25">
      <c r="B579" s="212" t="s">
        <v>1588</v>
      </c>
      <c r="C579" s="213" t="s">
        <v>1589</v>
      </c>
      <c r="D5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4">
        <f t="shared" si="1099"/>
        <v>0</v>
      </c>
      <c r="G579" s="214"/>
      <c r="H579" s="214">
        <f t="shared" si="1100"/>
        <v>0</v>
      </c>
      <c r="I579" s="214"/>
      <c r="J579" s="214">
        <f t="shared" si="1101"/>
        <v>0</v>
      </c>
      <c r="K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4">
        <f t="shared" si="1102"/>
        <v>0</v>
      </c>
      <c r="Z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4">
        <f t="shared" si="1103"/>
        <v>0</v>
      </c>
      <c r="AD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4">
        <f t="shared" si="1104"/>
        <v>0</v>
      </c>
      <c r="AH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4">
        <f t="shared" si="1105"/>
        <v>0</v>
      </c>
      <c r="AL579" s="214">
        <f t="shared" si="1106"/>
        <v>0</v>
      </c>
    </row>
    <row r="580" spans="2:38" x14ac:dyDescent="0.25">
      <c r="B580" s="212" t="s">
        <v>1590</v>
      </c>
      <c r="C580" s="213" t="s">
        <v>1591</v>
      </c>
      <c r="D5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4">
        <f t="shared" si="1099"/>
        <v>0</v>
      </c>
      <c r="G580" s="214"/>
      <c r="H580" s="214">
        <f t="shared" si="1100"/>
        <v>0</v>
      </c>
      <c r="I580" s="214"/>
      <c r="J580" s="214">
        <f t="shared" si="1101"/>
        <v>0</v>
      </c>
      <c r="K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4">
        <f t="shared" si="1102"/>
        <v>0</v>
      </c>
      <c r="Z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4">
        <f t="shared" si="1103"/>
        <v>0</v>
      </c>
      <c r="AD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4">
        <f t="shared" si="1104"/>
        <v>0</v>
      </c>
      <c r="AH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4">
        <f t="shared" si="1105"/>
        <v>0</v>
      </c>
      <c r="AL580" s="214">
        <f t="shared" si="1106"/>
        <v>0</v>
      </c>
    </row>
    <row r="581" spans="2:38" x14ac:dyDescent="0.25">
      <c r="B581" s="209" t="s">
        <v>1592</v>
      </c>
      <c r="C581" s="210" t="s">
        <v>1593</v>
      </c>
      <c r="D581" s="211">
        <f>SUM(D582:D586)</f>
        <v>0</v>
      </c>
      <c r="E581" s="211">
        <f>SUM(E582:E586)</f>
        <v>0</v>
      </c>
      <c r="F581" s="211">
        <f t="shared" si="1099"/>
        <v>0</v>
      </c>
      <c r="G581" s="211">
        <f>SUM(G582:G586)</f>
        <v>0</v>
      </c>
      <c r="H581" s="211">
        <f t="shared" si="1100"/>
        <v>0</v>
      </c>
      <c r="I581" s="211">
        <f>SUM(I582:I586)</f>
        <v>0</v>
      </c>
      <c r="J581" s="211">
        <f t="shared" si="1101"/>
        <v>0</v>
      </c>
      <c r="K581" s="211">
        <f t="shared" ref="K581:X581" si="1107">SUM(K582:K586)</f>
        <v>0</v>
      </c>
      <c r="L581" s="211">
        <f t="shared" si="1107"/>
        <v>0</v>
      </c>
      <c r="M581" s="211">
        <f t="shared" si="1107"/>
        <v>0</v>
      </c>
      <c r="N581" s="211">
        <f t="shared" si="1107"/>
        <v>0</v>
      </c>
      <c r="O581" s="211">
        <f t="shared" si="1107"/>
        <v>0</v>
      </c>
      <c r="P581" s="211">
        <f t="shared" si="1107"/>
        <v>0</v>
      </c>
      <c r="Q581" s="211">
        <f t="shared" si="1107"/>
        <v>0</v>
      </c>
      <c r="R581" s="211">
        <f t="shared" si="1107"/>
        <v>0</v>
      </c>
      <c r="S581" s="211">
        <f t="shared" si="1107"/>
        <v>0</v>
      </c>
      <c r="T581" s="211">
        <f t="shared" si="1107"/>
        <v>0</v>
      </c>
      <c r="U581" s="211">
        <f t="shared" si="1107"/>
        <v>0</v>
      </c>
      <c r="V581" s="211">
        <f t="shared" si="1107"/>
        <v>0</v>
      </c>
      <c r="W581" s="211">
        <f t="shared" si="1107"/>
        <v>0</v>
      </c>
      <c r="X581" s="211">
        <f t="shared" si="1107"/>
        <v>0</v>
      </c>
      <c r="Y581" s="211">
        <f t="shared" si="1102"/>
        <v>0</v>
      </c>
      <c r="Z581" s="211">
        <f>SUM(Z582:Z586)</f>
        <v>0</v>
      </c>
      <c r="AA581" s="211">
        <f>SUM(AA582:AA586)</f>
        <v>0</v>
      </c>
      <c r="AB581" s="211">
        <f>SUM(AB582:AB586)</f>
        <v>0</v>
      </c>
      <c r="AC581" s="211">
        <f t="shared" si="1103"/>
        <v>0</v>
      </c>
      <c r="AD581" s="211">
        <f>SUM(AD582:AD586)</f>
        <v>0</v>
      </c>
      <c r="AE581" s="211">
        <f>SUM(AE582:AE586)</f>
        <v>0</v>
      </c>
      <c r="AF581" s="211">
        <f>SUM(AF582:AF586)</f>
        <v>0</v>
      </c>
      <c r="AG581" s="211">
        <f t="shared" si="1104"/>
        <v>0</v>
      </c>
      <c r="AH581" s="211">
        <f>SUM(AH582:AH586)</f>
        <v>0</v>
      </c>
      <c r="AI581" s="211">
        <f>SUM(AI582:AI586)</f>
        <v>0</v>
      </c>
      <c r="AJ581" s="211">
        <f>SUM(AJ582:AJ586)</f>
        <v>0</v>
      </c>
      <c r="AK581" s="211">
        <f t="shared" si="1105"/>
        <v>0</v>
      </c>
      <c r="AL581" s="211">
        <f t="shared" si="1106"/>
        <v>0</v>
      </c>
    </row>
    <row r="582" spans="2:38" x14ac:dyDescent="0.25">
      <c r="B582" s="212" t="s">
        <v>1594</v>
      </c>
      <c r="C582" s="213" t="s">
        <v>1595</v>
      </c>
      <c r="D5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4">
        <f t="shared" si="1099"/>
        <v>0</v>
      </c>
      <c r="G582" s="214"/>
      <c r="H582" s="214">
        <f t="shared" si="1100"/>
        <v>0</v>
      </c>
      <c r="I582" s="214"/>
      <c r="J582" s="214">
        <f t="shared" si="1101"/>
        <v>0</v>
      </c>
      <c r="K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4">
        <f t="shared" si="1102"/>
        <v>0</v>
      </c>
      <c r="Z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4">
        <f t="shared" si="1103"/>
        <v>0</v>
      </c>
      <c r="AD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4">
        <f t="shared" si="1104"/>
        <v>0</v>
      </c>
      <c r="AH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4">
        <f t="shared" si="1105"/>
        <v>0</v>
      </c>
      <c r="AL582" s="214">
        <f t="shared" si="1106"/>
        <v>0</v>
      </c>
    </row>
    <row r="583" spans="2:38" x14ac:dyDescent="0.25">
      <c r="B583" s="212" t="s">
        <v>1596</v>
      </c>
      <c r="C583" s="213" t="s">
        <v>1597</v>
      </c>
      <c r="D5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4">
        <f t="shared" si="1099"/>
        <v>0</v>
      </c>
      <c r="G583" s="214"/>
      <c r="H583" s="214">
        <f t="shared" si="1100"/>
        <v>0</v>
      </c>
      <c r="I583" s="214"/>
      <c r="J583" s="214">
        <f t="shared" si="1101"/>
        <v>0</v>
      </c>
      <c r="K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4">
        <f t="shared" si="1102"/>
        <v>0</v>
      </c>
      <c r="Z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4">
        <f t="shared" si="1103"/>
        <v>0</v>
      </c>
      <c r="AD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4">
        <f t="shared" si="1104"/>
        <v>0</v>
      </c>
      <c r="AH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4">
        <f t="shared" si="1105"/>
        <v>0</v>
      </c>
      <c r="AL583" s="214">
        <f t="shared" si="1106"/>
        <v>0</v>
      </c>
    </row>
    <row r="584" spans="2:38" x14ac:dyDescent="0.25">
      <c r="B584" s="212" t="s">
        <v>1598</v>
      </c>
      <c r="C584" s="213" t="s">
        <v>1599</v>
      </c>
      <c r="D5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4">
        <f t="shared" si="1099"/>
        <v>0</v>
      </c>
      <c r="G584" s="214"/>
      <c r="H584" s="214">
        <f t="shared" si="1100"/>
        <v>0</v>
      </c>
      <c r="I584" s="214"/>
      <c r="J584" s="214">
        <f t="shared" si="1101"/>
        <v>0</v>
      </c>
      <c r="K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4">
        <f t="shared" si="1102"/>
        <v>0</v>
      </c>
      <c r="Z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4">
        <f t="shared" si="1103"/>
        <v>0</v>
      </c>
      <c r="AD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4">
        <f t="shared" si="1104"/>
        <v>0</v>
      </c>
      <c r="AH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4">
        <f t="shared" si="1105"/>
        <v>0</v>
      </c>
      <c r="AL584" s="214">
        <f t="shared" si="1106"/>
        <v>0</v>
      </c>
    </row>
    <row r="585" spans="2:38" x14ac:dyDescent="0.25">
      <c r="B585" s="212" t="s">
        <v>1600</v>
      </c>
      <c r="C585" s="213" t="s">
        <v>1601</v>
      </c>
      <c r="D5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4">
        <f t="shared" si="1099"/>
        <v>0</v>
      </c>
      <c r="G585" s="214"/>
      <c r="H585" s="214">
        <f t="shared" si="1100"/>
        <v>0</v>
      </c>
      <c r="I585" s="214"/>
      <c r="J585" s="214">
        <f t="shared" si="1101"/>
        <v>0</v>
      </c>
      <c r="K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4">
        <f t="shared" si="1102"/>
        <v>0</v>
      </c>
      <c r="Z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4">
        <f t="shared" si="1103"/>
        <v>0</v>
      </c>
      <c r="AD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4">
        <f t="shared" si="1104"/>
        <v>0</v>
      </c>
      <c r="AH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4">
        <f t="shared" si="1105"/>
        <v>0</v>
      </c>
      <c r="AL585" s="214">
        <f t="shared" si="1106"/>
        <v>0</v>
      </c>
    </row>
    <row r="586" spans="2:38" x14ac:dyDescent="0.25">
      <c r="B586" s="212" t="s">
        <v>1602</v>
      </c>
      <c r="C586" s="213" t="s">
        <v>1603</v>
      </c>
      <c r="D5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4">
        <f t="shared" si="1099"/>
        <v>0</v>
      </c>
      <c r="G586" s="214"/>
      <c r="H586" s="214">
        <f t="shared" si="1100"/>
        <v>0</v>
      </c>
      <c r="I586" s="214"/>
      <c r="J586" s="214">
        <f t="shared" si="1101"/>
        <v>0</v>
      </c>
      <c r="K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4">
        <f t="shared" si="1102"/>
        <v>0</v>
      </c>
      <c r="Z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4">
        <f t="shared" si="1103"/>
        <v>0</v>
      </c>
      <c r="AD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4">
        <f t="shared" si="1104"/>
        <v>0</v>
      </c>
      <c r="AH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4">
        <f t="shared" si="1105"/>
        <v>0</v>
      </c>
      <c r="AL586" s="214">
        <f t="shared" si="1106"/>
        <v>0</v>
      </c>
    </row>
    <row r="587" spans="2:38" ht="26.25" x14ac:dyDescent="0.25">
      <c r="B587" s="215"/>
      <c r="C587" s="216" t="s">
        <v>332</v>
      </c>
      <c r="D587" s="217">
        <f>D12+D86+D97+D110+D212+D229+D330+D336+D393+D407+D412+D449+D501+D518+D562+D581</f>
        <v>9604230.333333334</v>
      </c>
      <c r="E587" s="217">
        <f>E12+E86+E97+E110+E212+E229+E330+E336+E393+E407+E412+E449+E501+E518+E562</f>
        <v>7557200</v>
      </c>
      <c r="F587" s="217">
        <f t="shared" si="919"/>
        <v>17161430.333333336</v>
      </c>
      <c r="G587" s="217">
        <f>G12+G86+G97+G110+G212+G229+G330+G336+G393+G407+G412+G449+G501+G518+G562</f>
        <v>0</v>
      </c>
      <c r="H587" s="217">
        <f t="shared" si="922"/>
        <v>17161430.333333336</v>
      </c>
      <c r="I587" s="217">
        <f>I12+I86+I97+I110+I212+I229+I330+I336+I393+I407+I412+I449+I501+I518+I562</f>
        <v>0</v>
      </c>
      <c r="J587" s="217">
        <f t="shared" si="923"/>
        <v>17161430.333333336</v>
      </c>
      <c r="K587" s="217">
        <f t="shared" ref="K587:X587" si="1108">K12+K86+K97+K110+K212+K229+K330+K336+K393+K407+K412+K449+K501+K518+K562</f>
        <v>102783.33333333334</v>
      </c>
      <c r="L587" s="217">
        <f t="shared" si="1108"/>
        <v>0</v>
      </c>
      <c r="M587" s="217">
        <f t="shared" si="1108"/>
        <v>0</v>
      </c>
      <c r="N587" s="217">
        <f t="shared" si="1108"/>
        <v>14994083</v>
      </c>
      <c r="O587" s="217">
        <f t="shared" si="1108"/>
        <v>0</v>
      </c>
      <c r="P587" s="217">
        <f t="shared" si="1108"/>
        <v>2064564</v>
      </c>
      <c r="Q587" s="217">
        <f t="shared" si="1108"/>
        <v>0</v>
      </c>
      <c r="R587" s="217">
        <f t="shared" si="1108"/>
        <v>0</v>
      </c>
      <c r="S587" s="217">
        <f t="shared" si="1108"/>
        <v>0</v>
      </c>
      <c r="T587" s="217">
        <f t="shared" si="1108"/>
        <v>0</v>
      </c>
      <c r="U587" s="217">
        <f t="shared" si="1108"/>
        <v>0</v>
      </c>
      <c r="V587" s="217">
        <f t="shared" si="1108"/>
        <v>745440</v>
      </c>
      <c r="W587" s="217">
        <f t="shared" si="1108"/>
        <v>14998990.333333334</v>
      </c>
      <c r="X587" s="217">
        <f t="shared" si="1108"/>
        <v>1297000</v>
      </c>
      <c r="Y587" s="217">
        <f t="shared" si="925"/>
        <v>17041430.333333336</v>
      </c>
      <c r="Z587" s="217">
        <f>Z12+Z86+Z97+Z110+Z212+Z229+Z330+Z336+Z393+Z407+Z412+Z449+Z501+Z518+Z562</f>
        <v>120000</v>
      </c>
      <c r="AA587" s="217">
        <f>AA12+AA86+AA97+AA110+AA212+AA229+AA330+AA336+AA393+AA407+AA412+AA449+AA501+AA518+AA562</f>
        <v>0</v>
      </c>
      <c r="AB587" s="217">
        <f>AB12+AB86+AB97+AB110+AB212+AB229+AB330+AB336+AB393+AB407+AB412+AB449+AB501+AB518+AB562</f>
        <v>0</v>
      </c>
      <c r="AC587" s="217">
        <f t="shared" si="926"/>
        <v>120000</v>
      </c>
      <c r="AD587" s="217">
        <f>AD12+AD86+AD97+AD110+AD212+AD229+AD330+AD336+AD393+AD407+AD412+AD449+AD501+AD518+AD562</f>
        <v>0</v>
      </c>
      <c r="AE587" s="217">
        <f>AE12+AE86+AE97+AE110+AE212+AE229+AE330+AE336+AE393+AE407+AE412+AE449+AE501+AE518+AE562</f>
        <v>0</v>
      </c>
      <c r="AF587" s="217">
        <f>AF12+AF86+AF97+AF110+AF212+AF229+AF330+AF336+AF393+AF407+AF412+AF449+AF501+AF518+AF562</f>
        <v>0</v>
      </c>
      <c r="AG587" s="217">
        <f t="shared" si="927"/>
        <v>0</v>
      </c>
      <c r="AH587" s="217">
        <f>AH12+AH86+AH97+AH110+AH212+AH229+AH330+AH336+AH393+AH407+AH412+AH449+AH501+AH518+AH562</f>
        <v>0</v>
      </c>
      <c r="AI587" s="217">
        <f>AI12+AI86+AI97+AI110+AI212+AI229+AI330+AI336+AI393+AI407+AI412+AI449+AI501+AI518+AI562</f>
        <v>0</v>
      </c>
      <c r="AJ587" s="217">
        <f>AJ12+AJ86+AJ97+AJ110+AJ212+AJ229+AJ330+AJ336+AJ393+AJ407+AJ412+AJ449+AJ501+AJ518+AJ562</f>
        <v>0</v>
      </c>
      <c r="AK587" s="217">
        <f t="shared" si="928"/>
        <v>0</v>
      </c>
      <c r="AL587" s="217">
        <f t="shared" si="929"/>
        <v>17161430.333333336</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159"/>
  <sheetViews>
    <sheetView showGridLines="0" topLeftCell="B16" zoomScaleNormal="100" workbookViewId="0">
      <selection activeCell="F30" sqref="F30"/>
    </sheetView>
  </sheetViews>
  <sheetFormatPr baseColWidth="10" defaultColWidth="11.5703125" defaultRowHeight="15" x14ac:dyDescent="0.25"/>
  <cols>
    <col min="1" max="1" width="1.85546875" style="116" customWidth="1"/>
    <col min="2" max="2" width="17" style="116" customWidth="1"/>
    <col min="3" max="3" width="50" style="116" bestFit="1" customWidth="1"/>
    <col min="4" max="4" width="23.5703125" style="116" customWidth="1"/>
    <col min="5" max="5" width="10.140625" style="116" customWidth="1"/>
    <col min="6" max="7" width="13.85546875" style="116" customWidth="1"/>
    <col min="8" max="8" width="13.85546875" style="98" customWidth="1"/>
    <col min="9" max="9" width="39.42578125" style="116" bestFit="1" customWidth="1"/>
    <col min="10" max="10" width="58.28515625" style="116" bestFit="1"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576" ht="26.25" hidden="1" customHeight="1" x14ac:dyDescent="0.25">
      <c r="A1" s="218"/>
      <c r="B1" s="221"/>
      <c r="C1" s="212" t="s">
        <v>340</v>
      </c>
      <c r="D1" s="212" t="s">
        <v>763</v>
      </c>
      <c r="E1" s="212" t="s">
        <v>765</v>
      </c>
      <c r="F1" s="212" t="s">
        <v>767</v>
      </c>
      <c r="G1" s="212" t="s">
        <v>769</v>
      </c>
      <c r="H1" s="212" t="s">
        <v>771</v>
      </c>
      <c r="I1" s="212" t="s">
        <v>773</v>
      </c>
      <c r="J1" s="212" t="s">
        <v>341</v>
      </c>
      <c r="K1" s="212" t="s">
        <v>776</v>
      </c>
      <c r="L1" s="212" t="s">
        <v>342</v>
      </c>
      <c r="M1" s="212" t="s">
        <v>778</v>
      </c>
      <c r="N1" s="212" t="s">
        <v>780</v>
      </c>
      <c r="O1" s="212" t="s">
        <v>782</v>
      </c>
      <c r="P1" s="212" t="s">
        <v>343</v>
      </c>
      <c r="Q1" s="212" t="s">
        <v>783</v>
      </c>
      <c r="R1" s="212" t="s">
        <v>786</v>
      </c>
      <c r="S1" s="212" t="s">
        <v>344</v>
      </c>
      <c r="T1" s="212" t="s">
        <v>788</v>
      </c>
      <c r="U1" s="212" t="s">
        <v>345</v>
      </c>
      <c r="V1" s="212" t="s">
        <v>789</v>
      </c>
      <c r="W1" s="212" t="s">
        <v>790</v>
      </c>
      <c r="X1" s="212" t="s">
        <v>794</v>
      </c>
      <c r="Y1" s="212" t="s">
        <v>337</v>
      </c>
      <c r="Z1" s="212" t="s">
        <v>809</v>
      </c>
      <c r="AA1" s="221"/>
      <c r="AB1" s="212" t="s">
        <v>811</v>
      </c>
      <c r="AC1" s="212" t="s">
        <v>347</v>
      </c>
      <c r="AD1" s="212" t="s">
        <v>813</v>
      </c>
      <c r="AE1" s="212" t="s">
        <v>815</v>
      </c>
      <c r="AF1" s="212" t="s">
        <v>348</v>
      </c>
      <c r="AG1" s="212" t="s">
        <v>817</v>
      </c>
      <c r="AH1" s="212" t="s">
        <v>819</v>
      </c>
      <c r="AI1" s="212" t="s">
        <v>349</v>
      </c>
      <c r="AJ1" s="212" t="s">
        <v>820</v>
      </c>
      <c r="AK1" s="212" t="s">
        <v>822</v>
      </c>
      <c r="AL1" s="212" t="s">
        <v>823</v>
      </c>
      <c r="AM1" s="212" t="s">
        <v>824</v>
      </c>
      <c r="AN1" s="212" t="s">
        <v>826</v>
      </c>
      <c r="AO1" s="212" t="s">
        <v>828</v>
      </c>
      <c r="AP1" s="212" t="s">
        <v>829</v>
      </c>
      <c r="AQ1" s="212" t="s">
        <v>350</v>
      </c>
      <c r="AR1" s="212" t="s">
        <v>831</v>
      </c>
      <c r="AS1" s="212" t="s">
        <v>833</v>
      </c>
      <c r="AT1" s="212" t="s">
        <v>835</v>
      </c>
      <c r="AU1" s="212" t="s">
        <v>837</v>
      </c>
      <c r="AV1" s="212" t="s">
        <v>839</v>
      </c>
      <c r="AW1" s="212" t="s">
        <v>841</v>
      </c>
      <c r="AX1" s="212" t="s">
        <v>843</v>
      </c>
      <c r="AY1" s="212" t="s">
        <v>845</v>
      </c>
      <c r="AZ1" s="221"/>
      <c r="BA1" s="212" t="s">
        <v>352</v>
      </c>
      <c r="BB1" s="212" t="s">
        <v>867</v>
      </c>
      <c r="BC1" s="212" t="s">
        <v>353</v>
      </c>
      <c r="BD1" s="212" t="s">
        <v>869</v>
      </c>
      <c r="BE1" s="212" t="s">
        <v>871</v>
      </c>
      <c r="BF1" s="221"/>
      <c r="BG1" s="212" t="s">
        <v>355</v>
      </c>
      <c r="BH1" s="212" t="s">
        <v>873</v>
      </c>
      <c r="BI1" s="212" t="s">
        <v>356</v>
      </c>
      <c r="BJ1" s="212" t="s">
        <v>875</v>
      </c>
      <c r="BK1" s="212" t="s">
        <v>877</v>
      </c>
      <c r="BL1" s="212" t="s">
        <v>879</v>
      </c>
      <c r="BM1" s="221"/>
      <c r="BN1" s="212" t="s">
        <v>885</v>
      </c>
      <c r="BO1" s="212" t="s">
        <v>887</v>
      </c>
      <c r="BP1" s="212" t="s">
        <v>358</v>
      </c>
      <c r="BQ1" s="212" t="s">
        <v>881</v>
      </c>
      <c r="BR1" s="212" t="s">
        <v>883</v>
      </c>
      <c r="BS1" s="212" t="s">
        <v>359</v>
      </c>
      <c r="BT1" s="212" t="s">
        <v>889</v>
      </c>
      <c r="BU1" s="212" t="s">
        <v>360</v>
      </c>
      <c r="BV1" s="212" t="s">
        <v>890</v>
      </c>
      <c r="BW1" s="209"/>
      <c r="BX1" s="221"/>
      <c r="BY1" s="212" t="s">
        <v>361</v>
      </c>
      <c r="BZ1" s="212" t="s">
        <v>795</v>
      </c>
      <c r="CA1" s="212" t="s">
        <v>797</v>
      </c>
      <c r="CB1" s="212" t="s">
        <v>799</v>
      </c>
      <c r="CC1" s="212" t="s">
        <v>362</v>
      </c>
      <c r="CD1" s="212" t="s">
        <v>801</v>
      </c>
      <c r="CE1" s="212" t="s">
        <v>803</v>
      </c>
      <c r="CF1" s="212" t="s">
        <v>805</v>
      </c>
      <c r="CG1" s="212" t="s">
        <v>807</v>
      </c>
      <c r="CH1" s="209"/>
      <c r="CI1" s="221"/>
      <c r="CJ1" s="212" t="s">
        <v>363</v>
      </c>
      <c r="CK1" s="212" t="s">
        <v>847</v>
      </c>
      <c r="CL1" s="212" t="s">
        <v>849</v>
      </c>
      <c r="CM1" s="212" t="s">
        <v>851</v>
      </c>
      <c r="CN1" s="212" t="s">
        <v>853</v>
      </c>
      <c r="CO1" s="212" t="s">
        <v>855</v>
      </c>
      <c r="CP1" s="212" t="s">
        <v>857</v>
      </c>
      <c r="CQ1" s="212" t="s">
        <v>859</v>
      </c>
      <c r="CR1" s="212" t="s">
        <v>861</v>
      </c>
      <c r="CS1" s="212" t="s">
        <v>863</v>
      </c>
      <c r="CT1" s="212" t="s">
        <v>865</v>
      </c>
      <c r="CU1" s="209"/>
      <c r="CV1" s="221"/>
      <c r="CW1" s="212" t="s">
        <v>891</v>
      </c>
      <c r="CX1" s="212" t="s">
        <v>892</v>
      </c>
      <c r="CY1" s="212" t="s">
        <v>894</v>
      </c>
      <c r="CZ1" s="212" t="s">
        <v>366</v>
      </c>
      <c r="DA1" s="212" t="s">
        <v>896</v>
      </c>
      <c r="DB1" s="212" t="s">
        <v>898</v>
      </c>
      <c r="DC1" s="212" t="s">
        <v>900</v>
      </c>
      <c r="DD1" s="212" t="s">
        <v>902</v>
      </c>
      <c r="DE1" s="212" t="s">
        <v>904</v>
      </c>
      <c r="DF1" s="212" t="s">
        <v>906</v>
      </c>
      <c r="DG1" s="221"/>
      <c r="DH1" s="212" t="s">
        <v>368</v>
      </c>
      <c r="DI1" s="212" t="s">
        <v>908</v>
      </c>
      <c r="DJ1" s="212" t="s">
        <v>369</v>
      </c>
      <c r="DK1" s="212" t="s">
        <v>910</v>
      </c>
      <c r="DL1" s="212" t="s">
        <v>912</v>
      </c>
      <c r="DM1" s="212" t="s">
        <v>914</v>
      </c>
      <c r="DN1" s="212" t="s">
        <v>916</v>
      </c>
      <c r="DO1" s="212" t="s">
        <v>918</v>
      </c>
      <c r="DP1" s="212" t="s">
        <v>920</v>
      </c>
      <c r="DQ1" s="212" t="s">
        <v>922</v>
      </c>
      <c r="DR1" s="212" t="s">
        <v>370</v>
      </c>
      <c r="DS1" s="212" t="s">
        <v>924</v>
      </c>
      <c r="DT1" s="212" t="s">
        <v>926</v>
      </c>
      <c r="DU1" s="212" t="s">
        <v>928</v>
      </c>
      <c r="DV1" s="221"/>
      <c r="DW1" s="212" t="s">
        <v>930</v>
      </c>
      <c r="DX1" s="212" t="s">
        <v>372</v>
      </c>
      <c r="DY1" s="212" t="s">
        <v>932</v>
      </c>
      <c r="DZ1" s="212" t="s">
        <v>373</v>
      </c>
      <c r="EA1" s="212" t="s">
        <v>934</v>
      </c>
      <c r="EB1" s="212" t="s">
        <v>936</v>
      </c>
      <c r="EC1" s="212" t="s">
        <v>938</v>
      </c>
      <c r="ED1" s="212" t="s">
        <v>940</v>
      </c>
      <c r="EE1" s="212" t="s">
        <v>942</v>
      </c>
      <c r="EF1" s="212" t="s">
        <v>944</v>
      </c>
      <c r="EG1" s="212" t="s">
        <v>946</v>
      </c>
      <c r="EH1" s="212" t="s">
        <v>948</v>
      </c>
      <c r="EI1" s="212" t="s">
        <v>950</v>
      </c>
      <c r="EJ1" s="212" t="s">
        <v>952</v>
      </c>
      <c r="EK1" s="212" t="s">
        <v>954</v>
      </c>
      <c r="EL1" s="221"/>
      <c r="EM1" s="212" t="s">
        <v>956</v>
      </c>
      <c r="EN1" s="212" t="s">
        <v>375</v>
      </c>
      <c r="EO1" s="212" t="s">
        <v>958</v>
      </c>
      <c r="EP1" s="212" t="s">
        <v>960</v>
      </c>
      <c r="EQ1" s="212" t="s">
        <v>376</v>
      </c>
      <c r="ER1" s="212" t="s">
        <v>962</v>
      </c>
      <c r="ES1" s="212" t="s">
        <v>964</v>
      </c>
      <c r="ET1" s="212" t="s">
        <v>377</v>
      </c>
      <c r="EU1" s="212" t="s">
        <v>966</v>
      </c>
      <c r="EV1" s="212" t="s">
        <v>968</v>
      </c>
      <c r="EW1" s="212" t="s">
        <v>970</v>
      </c>
      <c r="EX1" s="212" t="s">
        <v>378</v>
      </c>
      <c r="EY1" s="212" t="s">
        <v>972</v>
      </c>
      <c r="EZ1" s="212" t="s">
        <v>974</v>
      </c>
      <c r="FA1" s="221"/>
      <c r="FB1" s="212" t="s">
        <v>380</v>
      </c>
      <c r="FC1" s="212" t="s">
        <v>976</v>
      </c>
      <c r="FD1" s="212" t="s">
        <v>978</v>
      </c>
      <c r="FE1" s="212" t="s">
        <v>980</v>
      </c>
      <c r="FF1" s="212" t="s">
        <v>982</v>
      </c>
      <c r="FG1" s="212" t="s">
        <v>381</v>
      </c>
      <c r="FH1" s="212" t="s">
        <v>984</v>
      </c>
      <c r="FI1" s="212" t="s">
        <v>986</v>
      </c>
      <c r="FJ1" s="212" t="s">
        <v>988</v>
      </c>
      <c r="FK1" s="212" t="s">
        <v>990</v>
      </c>
      <c r="FL1" s="212" t="s">
        <v>992</v>
      </c>
      <c r="FM1" s="212" t="s">
        <v>382</v>
      </c>
      <c r="FN1" s="212" t="s">
        <v>995</v>
      </c>
      <c r="FO1" s="212" t="s">
        <v>383</v>
      </c>
      <c r="FP1" s="212" t="s">
        <v>998</v>
      </c>
      <c r="FQ1" s="212" t="s">
        <v>999</v>
      </c>
      <c r="FR1" s="212" t="s">
        <v>1001</v>
      </c>
      <c r="FS1" s="212" t="s">
        <v>384</v>
      </c>
      <c r="FT1" s="212" t="s">
        <v>1004</v>
      </c>
      <c r="FU1" s="212" t="s">
        <v>1005</v>
      </c>
      <c r="FV1" s="212" t="s">
        <v>1007</v>
      </c>
      <c r="FW1" s="212" t="s">
        <v>385</v>
      </c>
      <c r="FX1" s="212" t="s">
        <v>1010</v>
      </c>
      <c r="FY1" s="212" t="s">
        <v>1012</v>
      </c>
      <c r="FZ1" s="212" t="s">
        <v>1014</v>
      </c>
      <c r="GA1" s="221"/>
      <c r="GB1" s="212" t="s">
        <v>387</v>
      </c>
      <c r="GC1" s="212" t="s">
        <v>388</v>
      </c>
      <c r="GD1" s="221"/>
      <c r="GE1" s="212" t="s">
        <v>390</v>
      </c>
      <c r="GF1" s="212" t="s">
        <v>1037</v>
      </c>
      <c r="GG1" s="212" t="s">
        <v>1039</v>
      </c>
      <c r="GH1" s="212" t="s">
        <v>1041</v>
      </c>
      <c r="GI1" s="212" t="s">
        <v>1043</v>
      </c>
      <c r="GJ1" s="212" t="s">
        <v>1045</v>
      </c>
      <c r="GK1" s="221"/>
      <c r="GL1" s="212" t="s">
        <v>392</v>
      </c>
      <c r="GM1" s="212" t="s">
        <v>1047</v>
      </c>
      <c r="GN1" s="212" t="s">
        <v>1049</v>
      </c>
      <c r="GO1" s="212" t="s">
        <v>1051</v>
      </c>
      <c r="GP1" s="212" t="s">
        <v>1053</v>
      </c>
      <c r="GQ1" s="212" t="s">
        <v>1055</v>
      </c>
      <c r="GR1" s="212" t="s">
        <v>1057</v>
      </c>
      <c r="GS1" s="209"/>
      <c r="GT1" s="221"/>
      <c r="GU1" s="212" t="s">
        <v>393</v>
      </c>
      <c r="GV1" s="212" t="s">
        <v>1016</v>
      </c>
      <c r="GW1" s="212" t="s">
        <v>1018</v>
      </c>
      <c r="GX1" s="212" t="s">
        <v>1020</v>
      </c>
      <c r="GY1" s="212" t="s">
        <v>1022</v>
      </c>
      <c r="GZ1" s="212" t="s">
        <v>1024</v>
      </c>
      <c r="HA1" s="212" t="s">
        <v>1026</v>
      </c>
      <c r="HB1" s="221"/>
      <c r="HC1" s="212" t="s">
        <v>394</v>
      </c>
      <c r="HD1" s="212" t="s">
        <v>1028</v>
      </c>
      <c r="HE1" s="212" t="s">
        <v>1030</v>
      </c>
      <c r="HF1" s="212" t="s">
        <v>1031</v>
      </c>
      <c r="HG1" s="212" t="s">
        <v>395</v>
      </c>
      <c r="HH1" s="212" t="s">
        <v>1034</v>
      </c>
      <c r="HI1" s="212" t="s">
        <v>1035</v>
      </c>
      <c r="HJ1" s="209"/>
      <c r="HK1" s="221"/>
      <c r="HL1" s="212" t="s">
        <v>398</v>
      </c>
      <c r="HM1" s="212" t="s">
        <v>1059</v>
      </c>
      <c r="HN1" s="212" t="s">
        <v>1061</v>
      </c>
      <c r="HO1" s="212" t="s">
        <v>1063</v>
      </c>
      <c r="HP1" s="212" t="s">
        <v>1065</v>
      </c>
      <c r="HQ1" s="212" t="s">
        <v>399</v>
      </c>
      <c r="HR1" s="212" t="s">
        <v>1068</v>
      </c>
      <c r="HS1" s="221"/>
      <c r="HT1" s="212" t="s">
        <v>1070</v>
      </c>
      <c r="HU1" s="212" t="s">
        <v>1072</v>
      </c>
      <c r="HV1" s="212" t="s">
        <v>401</v>
      </c>
      <c r="HW1" s="212" t="s">
        <v>1075</v>
      </c>
      <c r="HX1" s="212" t="s">
        <v>1077</v>
      </c>
      <c r="HY1" s="212" t="s">
        <v>1078</v>
      </c>
      <c r="HZ1" s="212" t="s">
        <v>1080</v>
      </c>
      <c r="IA1" s="221"/>
      <c r="IB1" s="212" t="s">
        <v>1082</v>
      </c>
      <c r="IC1" s="212" t="s">
        <v>1084</v>
      </c>
      <c r="ID1" s="212" t="s">
        <v>1086</v>
      </c>
      <c r="IE1" s="212" t="s">
        <v>403</v>
      </c>
      <c r="IF1" s="212" t="s">
        <v>1088</v>
      </c>
      <c r="IG1" s="212" t="s">
        <v>1090</v>
      </c>
      <c r="IH1" s="212" t="s">
        <v>404</v>
      </c>
      <c r="II1" s="212" t="s">
        <v>1092</v>
      </c>
      <c r="IJ1" s="212" t="s">
        <v>1094</v>
      </c>
      <c r="IK1" s="212" t="s">
        <v>405</v>
      </c>
      <c r="IL1" s="212" t="s">
        <v>1096</v>
      </c>
      <c r="IM1" s="212" t="s">
        <v>1098</v>
      </c>
      <c r="IN1" s="212" t="s">
        <v>1100</v>
      </c>
      <c r="IO1" s="212" t="s">
        <v>1102</v>
      </c>
      <c r="IP1" s="212" t="s">
        <v>406</v>
      </c>
      <c r="IQ1" s="212" t="s">
        <v>1104</v>
      </c>
      <c r="IR1" s="221"/>
      <c r="IS1" s="212" t="s">
        <v>1112</v>
      </c>
      <c r="IT1" s="212" t="s">
        <v>1114</v>
      </c>
      <c r="IU1" s="212" t="s">
        <v>408</v>
      </c>
      <c r="IV1" s="212" t="s">
        <v>1116</v>
      </c>
      <c r="IW1" s="212" t="s">
        <v>1118</v>
      </c>
      <c r="IX1" s="212" t="s">
        <v>1120</v>
      </c>
      <c r="IY1" s="221"/>
      <c r="IZ1" s="212" t="s">
        <v>1122</v>
      </c>
      <c r="JA1" s="212" t="s">
        <v>410</v>
      </c>
      <c r="JB1" s="212" t="s">
        <v>1125</v>
      </c>
      <c r="JC1" s="212" t="s">
        <v>1127</v>
      </c>
      <c r="JD1" s="212" t="s">
        <v>1129</v>
      </c>
      <c r="JE1" s="212" t="s">
        <v>1131</v>
      </c>
      <c r="JF1" s="212" t="s">
        <v>1133</v>
      </c>
      <c r="JG1" s="212" t="s">
        <v>1135</v>
      </c>
      <c r="JH1" s="212" t="s">
        <v>411</v>
      </c>
      <c r="JI1" s="212" t="s">
        <v>1138</v>
      </c>
      <c r="JJ1" s="212" t="s">
        <v>1140</v>
      </c>
      <c r="JK1" s="212" t="s">
        <v>1142</v>
      </c>
      <c r="JL1" s="212" t="s">
        <v>1144</v>
      </c>
      <c r="JM1" s="212" t="s">
        <v>1146</v>
      </c>
      <c r="JN1" s="212" t="s">
        <v>1148</v>
      </c>
      <c r="JO1" s="212" t="s">
        <v>1150</v>
      </c>
      <c r="JP1" s="212" t="s">
        <v>1152</v>
      </c>
      <c r="JQ1" s="212" t="s">
        <v>412</v>
      </c>
      <c r="JR1" s="212" t="s">
        <v>1155</v>
      </c>
      <c r="JS1" s="212" t="s">
        <v>1157</v>
      </c>
      <c r="JT1" s="212" t="s">
        <v>1159</v>
      </c>
      <c r="JU1" s="212" t="s">
        <v>1161</v>
      </c>
      <c r="JV1" s="212" t="s">
        <v>1162</v>
      </c>
      <c r="JW1" s="212" t="s">
        <v>1164</v>
      </c>
      <c r="JX1" s="212" t="s">
        <v>1166</v>
      </c>
      <c r="JY1" s="212" t="s">
        <v>1168</v>
      </c>
      <c r="JZ1" s="212" t="s">
        <v>1170</v>
      </c>
      <c r="KA1" s="212" t="s">
        <v>1172</v>
      </c>
      <c r="KB1" s="212" t="s">
        <v>1174</v>
      </c>
      <c r="KC1" s="212" t="s">
        <v>1176</v>
      </c>
      <c r="KD1" s="212" t="s">
        <v>1178</v>
      </c>
      <c r="KE1" s="212" t="s">
        <v>1180</v>
      </c>
      <c r="KF1" s="212" t="s">
        <v>1182</v>
      </c>
      <c r="KG1" s="212" t="s">
        <v>1184</v>
      </c>
      <c r="KH1" s="212" t="s">
        <v>1186</v>
      </c>
      <c r="KI1" s="212" t="s">
        <v>1188</v>
      </c>
      <c r="KJ1" s="212" t="s">
        <v>1190</v>
      </c>
      <c r="KK1" s="212" t="s">
        <v>1192</v>
      </c>
      <c r="KL1" s="212" t="s">
        <v>1194</v>
      </c>
      <c r="KM1" s="212" t="s">
        <v>1196</v>
      </c>
      <c r="KN1" s="212" t="s">
        <v>1198</v>
      </c>
      <c r="KO1" s="212" t="s">
        <v>1200</v>
      </c>
      <c r="KP1" s="212" t="s">
        <v>1202</v>
      </c>
      <c r="KQ1" s="212" t="s">
        <v>1204</v>
      </c>
      <c r="KR1" s="221"/>
      <c r="KS1" s="212" t="s">
        <v>1206</v>
      </c>
      <c r="KT1" s="212" t="s">
        <v>414</v>
      </c>
      <c r="KU1" s="212" t="s">
        <v>1209</v>
      </c>
      <c r="KV1" s="212" t="s">
        <v>1211</v>
      </c>
      <c r="KW1" s="212" t="s">
        <v>1213</v>
      </c>
      <c r="KX1" s="212" t="s">
        <v>1215</v>
      </c>
      <c r="KY1" s="212" t="s">
        <v>415</v>
      </c>
      <c r="KZ1" s="212" t="s">
        <v>1218</v>
      </c>
      <c r="LA1" s="212" t="s">
        <v>1220</v>
      </c>
      <c r="LB1" s="212" t="s">
        <v>1222</v>
      </c>
      <c r="LC1" s="212" t="s">
        <v>1224</v>
      </c>
      <c r="LD1" s="212" t="s">
        <v>1226</v>
      </c>
      <c r="LE1" s="212" t="s">
        <v>1228</v>
      </c>
      <c r="LF1" s="212" t="s">
        <v>1230</v>
      </c>
      <c r="LG1" s="209"/>
      <c r="LH1" s="221"/>
      <c r="LI1" s="212" t="s">
        <v>416</v>
      </c>
      <c r="LJ1" s="212" t="s">
        <v>1106</v>
      </c>
      <c r="LK1" s="212" t="s">
        <v>1108</v>
      </c>
      <c r="LL1" s="212" t="s">
        <v>1110</v>
      </c>
      <c r="LM1" s="209"/>
      <c r="LN1" s="221"/>
      <c r="LO1" s="212" t="s">
        <v>419</v>
      </c>
      <c r="LP1" s="212" t="s">
        <v>420</v>
      </c>
      <c r="LQ1" s="221"/>
      <c r="LR1" s="212" t="s">
        <v>422</v>
      </c>
      <c r="LS1" s="212" t="s">
        <v>1250</v>
      </c>
      <c r="LT1" s="212" t="s">
        <v>1252</v>
      </c>
      <c r="LU1" s="212" t="s">
        <v>1253</v>
      </c>
      <c r="LV1" s="212" t="s">
        <v>1255</v>
      </c>
      <c r="LW1" s="212" t="s">
        <v>1256</v>
      </c>
      <c r="LX1" s="212" t="s">
        <v>1258</v>
      </c>
      <c r="LY1" s="212" t="s">
        <v>1260</v>
      </c>
      <c r="LZ1" s="212" t="s">
        <v>1262</v>
      </c>
      <c r="MA1" s="212" t="s">
        <v>1264</v>
      </c>
      <c r="MB1" s="212" t="s">
        <v>423</v>
      </c>
      <c r="MC1" s="212" t="s">
        <v>1267</v>
      </c>
      <c r="MD1" s="212" t="s">
        <v>1268</v>
      </c>
      <c r="ME1" s="212" t="s">
        <v>1270</v>
      </c>
      <c r="MF1" s="212" t="s">
        <v>424</v>
      </c>
      <c r="MG1" s="212" t="s">
        <v>1273</v>
      </c>
      <c r="MH1" s="212" t="s">
        <v>1274</v>
      </c>
      <c r="MI1" s="212" t="s">
        <v>1276</v>
      </c>
      <c r="MJ1" s="212" t="s">
        <v>1278</v>
      </c>
      <c r="MK1" s="212" t="s">
        <v>425</v>
      </c>
      <c r="ML1" s="212" t="s">
        <v>1281</v>
      </c>
      <c r="MM1" s="212" t="s">
        <v>1283</v>
      </c>
      <c r="MN1" s="212" t="s">
        <v>1285</v>
      </c>
      <c r="MO1" s="212" t="s">
        <v>1287</v>
      </c>
      <c r="MP1" s="212" t="s">
        <v>426</v>
      </c>
      <c r="MQ1" s="212" t="s">
        <v>1290</v>
      </c>
      <c r="MR1" s="212" t="s">
        <v>1292</v>
      </c>
      <c r="MS1" s="212" t="s">
        <v>1294</v>
      </c>
      <c r="MT1" s="212" t="s">
        <v>1296</v>
      </c>
      <c r="MU1" s="212" t="s">
        <v>1298</v>
      </c>
      <c r="MV1" s="212" t="s">
        <v>1300</v>
      </c>
      <c r="MW1" s="212" t="s">
        <v>1302</v>
      </c>
      <c r="MX1" s="212" t="s">
        <v>1304</v>
      </c>
      <c r="MY1" s="212" t="s">
        <v>1306</v>
      </c>
      <c r="MZ1" s="212" t="s">
        <v>1308</v>
      </c>
      <c r="NA1" s="212" t="s">
        <v>1310</v>
      </c>
      <c r="NB1" s="212" t="s">
        <v>1311</v>
      </c>
      <c r="NC1" s="221"/>
      <c r="ND1" s="212" t="s">
        <v>428</v>
      </c>
      <c r="NE1" s="212" t="s">
        <v>1313</v>
      </c>
      <c r="NF1" s="212" t="s">
        <v>1315</v>
      </c>
      <c r="NG1" s="212" t="s">
        <v>1317</v>
      </c>
      <c r="NH1" s="212" t="s">
        <v>1319</v>
      </c>
      <c r="NI1" s="221"/>
      <c r="NJ1" s="212" t="s">
        <v>430</v>
      </c>
      <c r="NK1" s="212" t="s">
        <v>1320</v>
      </c>
      <c r="NL1" s="212" t="s">
        <v>431</v>
      </c>
      <c r="NM1" s="212" t="s">
        <v>1322</v>
      </c>
      <c r="NN1" s="212" t="s">
        <v>1324</v>
      </c>
      <c r="NO1" s="212" t="s">
        <v>432</v>
      </c>
      <c r="NP1" s="212" t="s">
        <v>1326</v>
      </c>
      <c r="NQ1" s="212" t="s">
        <v>1328</v>
      </c>
      <c r="NR1" s="209"/>
      <c r="NS1" s="221"/>
      <c r="NT1" s="212" t="s">
        <v>433</v>
      </c>
      <c r="NU1" s="212" t="s">
        <v>1232</v>
      </c>
      <c r="NV1" s="212" t="s">
        <v>1234</v>
      </c>
      <c r="NW1" s="212" t="s">
        <v>1236</v>
      </c>
      <c r="NX1" s="212" t="s">
        <v>1238</v>
      </c>
      <c r="NY1" s="212" t="s">
        <v>434</v>
      </c>
      <c r="NZ1" s="212" t="s">
        <v>1240</v>
      </c>
      <c r="OA1" s="212" t="s">
        <v>435</v>
      </c>
      <c r="OB1" s="212" t="s">
        <v>1242</v>
      </c>
      <c r="OC1" s="221"/>
      <c r="OD1" s="212" t="s">
        <v>1244</v>
      </c>
      <c r="OE1" s="212" t="s">
        <v>436</v>
      </c>
      <c r="OF1" s="209"/>
      <c r="OG1" s="221"/>
      <c r="OH1" s="212" t="s">
        <v>1246</v>
      </c>
      <c r="OI1" s="212" t="s">
        <v>1248</v>
      </c>
      <c r="OJ1" s="212" t="s">
        <v>437</v>
      </c>
      <c r="OK1" s="209"/>
      <c r="OL1" s="221"/>
      <c r="OM1" s="212" t="s">
        <v>440</v>
      </c>
      <c r="ON1" s="212" t="s">
        <v>1330</v>
      </c>
      <c r="OO1" s="212" t="s">
        <v>1332</v>
      </c>
      <c r="OP1" s="212" t="s">
        <v>441</v>
      </c>
      <c r="OQ1" s="212" t="s">
        <v>442</v>
      </c>
      <c r="OR1" s="212" t="s">
        <v>1430</v>
      </c>
      <c r="OS1" s="212" t="s">
        <v>1432</v>
      </c>
      <c r="OT1" s="212" t="s">
        <v>1434</v>
      </c>
      <c r="OU1" s="212" t="s">
        <v>1436</v>
      </c>
      <c r="OV1" s="212" t="s">
        <v>1438</v>
      </c>
      <c r="OW1" s="221"/>
      <c r="OX1" s="212" t="s">
        <v>444</v>
      </c>
      <c r="OY1" s="212" t="s">
        <v>1440</v>
      </c>
      <c r="OZ1" s="212" t="s">
        <v>1442</v>
      </c>
      <c r="PA1" s="212" t="s">
        <v>1444</v>
      </c>
      <c r="PB1" s="212" t="s">
        <v>1446</v>
      </c>
      <c r="PC1" s="212" t="s">
        <v>1448</v>
      </c>
      <c r="PD1" s="212" t="s">
        <v>1450</v>
      </c>
      <c r="PE1" s="221"/>
      <c r="PF1" s="212" t="s">
        <v>1452</v>
      </c>
      <c r="PG1" s="212" t="s">
        <v>446</v>
      </c>
      <c r="PH1" s="221"/>
      <c r="PI1" s="212" t="s">
        <v>448</v>
      </c>
      <c r="PJ1" s="212" t="s">
        <v>1482</v>
      </c>
      <c r="PK1" s="212" t="s">
        <v>1484</v>
      </c>
      <c r="PL1" s="221"/>
      <c r="PM1" s="212" t="s">
        <v>450</v>
      </c>
      <c r="PN1" s="212" t="s">
        <v>1486</v>
      </c>
      <c r="PO1" s="212" t="s">
        <v>1487</v>
      </c>
      <c r="PP1" s="212" t="s">
        <v>1488</v>
      </c>
      <c r="PQ1" s="212" t="s">
        <v>1489</v>
      </c>
      <c r="PR1" s="212" t="s">
        <v>1491</v>
      </c>
      <c r="PS1" s="212" t="s">
        <v>1492</v>
      </c>
      <c r="PT1" s="212" t="s">
        <v>1494</v>
      </c>
      <c r="PU1" s="212" t="s">
        <v>1495</v>
      </c>
      <c r="PV1" s="209"/>
      <c r="PW1" s="221"/>
      <c r="PX1" s="212" t="s">
        <v>451</v>
      </c>
      <c r="PY1" s="212" t="s">
        <v>1334</v>
      </c>
      <c r="PZ1" s="212" t="s">
        <v>1336</v>
      </c>
      <c r="QA1" s="212" t="s">
        <v>1338</v>
      </c>
      <c r="QB1" s="212" t="s">
        <v>1340</v>
      </c>
      <c r="QC1" s="212" t="s">
        <v>1342</v>
      </c>
      <c r="QD1" s="212" t="s">
        <v>1344</v>
      </c>
      <c r="QE1" s="212" t="s">
        <v>1346</v>
      </c>
      <c r="QF1" s="212" t="s">
        <v>1348</v>
      </c>
      <c r="QG1" s="212" t="s">
        <v>1350</v>
      </c>
      <c r="QH1" s="212" t="s">
        <v>1352</v>
      </c>
      <c r="QI1" s="212" t="s">
        <v>1354</v>
      </c>
      <c r="QJ1" s="212" t="s">
        <v>1356</v>
      </c>
      <c r="QK1" s="212" t="s">
        <v>1358</v>
      </c>
      <c r="QL1" s="212" t="s">
        <v>1360</v>
      </c>
      <c r="QM1" s="212" t="s">
        <v>1362</v>
      </c>
      <c r="QN1" s="212" t="s">
        <v>1364</v>
      </c>
      <c r="QO1" s="212" t="s">
        <v>1366</v>
      </c>
      <c r="QP1" s="212" t="s">
        <v>1368</v>
      </c>
      <c r="QQ1" s="212" t="s">
        <v>1370</v>
      </c>
      <c r="QR1" s="212" t="s">
        <v>1372</v>
      </c>
      <c r="QS1" s="212" t="s">
        <v>1374</v>
      </c>
      <c r="QT1" s="212" t="s">
        <v>1376</v>
      </c>
      <c r="QU1" s="212" t="s">
        <v>452</v>
      </c>
      <c r="QV1" s="212" t="s">
        <v>1379</v>
      </c>
      <c r="QW1" s="212" t="s">
        <v>1381</v>
      </c>
      <c r="QX1" s="212" t="s">
        <v>1382</v>
      </c>
      <c r="QY1" s="212" t="s">
        <v>1384</v>
      </c>
      <c r="QZ1" s="212" t="s">
        <v>1386</v>
      </c>
      <c r="RA1" s="212" t="s">
        <v>1388</v>
      </c>
      <c r="RB1" s="212" t="s">
        <v>1390</v>
      </c>
      <c r="RC1" s="212" t="s">
        <v>1392</v>
      </c>
      <c r="RD1" s="212" t="s">
        <v>1394</v>
      </c>
      <c r="RE1" s="212" t="s">
        <v>1396</v>
      </c>
      <c r="RF1" s="212" t="s">
        <v>1398</v>
      </c>
      <c r="RG1" s="212" t="s">
        <v>1400</v>
      </c>
      <c r="RH1" s="212" t="s">
        <v>1402</v>
      </c>
      <c r="RI1" s="212" t="s">
        <v>1404</v>
      </c>
      <c r="RJ1" s="212" t="s">
        <v>1406</v>
      </c>
      <c r="RK1" s="212" t="s">
        <v>1408</v>
      </c>
      <c r="RL1" s="212" t="s">
        <v>1410</v>
      </c>
      <c r="RM1" s="212" t="s">
        <v>1412</v>
      </c>
      <c r="RN1" s="212" t="s">
        <v>1414</v>
      </c>
      <c r="RO1" s="212" t="s">
        <v>1416</v>
      </c>
      <c r="RP1" s="212" t="s">
        <v>1418</v>
      </c>
      <c r="RQ1" s="212" t="s">
        <v>1420</v>
      </c>
      <c r="RR1" s="212" t="s">
        <v>1422</v>
      </c>
      <c r="RS1" s="212" t="s">
        <v>1424</v>
      </c>
      <c r="RT1" s="212" t="s">
        <v>1426</v>
      </c>
      <c r="RU1" s="212" t="s">
        <v>1428</v>
      </c>
      <c r="RV1" s="209"/>
      <c r="RW1" s="221"/>
      <c r="RX1" s="212" t="s">
        <v>453</v>
      </c>
      <c r="RY1" s="212" t="s">
        <v>1454</v>
      </c>
      <c r="RZ1" s="212" t="s">
        <v>1456</v>
      </c>
      <c r="SA1" s="212" t="s">
        <v>1458</v>
      </c>
      <c r="SB1" s="212" t="s">
        <v>1460</v>
      </c>
      <c r="SC1" s="212" t="s">
        <v>1462</v>
      </c>
      <c r="SD1" s="212" t="s">
        <v>1464</v>
      </c>
      <c r="SE1" s="212" t="s">
        <v>1466</v>
      </c>
      <c r="SF1" s="212" t="s">
        <v>1468</v>
      </c>
      <c r="SG1" s="212" t="s">
        <v>1470</v>
      </c>
      <c r="SH1" s="212" t="s">
        <v>1472</v>
      </c>
      <c r="SI1" s="212" t="s">
        <v>1474</v>
      </c>
      <c r="SJ1" s="212" t="s">
        <v>1476</v>
      </c>
      <c r="SK1" s="212" t="s">
        <v>1478</v>
      </c>
      <c r="SL1" s="212" t="s">
        <v>1480</v>
      </c>
      <c r="SM1" s="209"/>
      <c r="SN1" s="221"/>
      <c r="SO1" s="212" t="s">
        <v>456</v>
      </c>
      <c r="SP1" s="212" t="s">
        <v>1497</v>
      </c>
      <c r="SQ1" s="212" t="s">
        <v>1499</v>
      </c>
      <c r="SR1" s="212" t="s">
        <v>457</v>
      </c>
      <c r="SS1" s="212" t="s">
        <v>1501</v>
      </c>
      <c r="ST1" s="212" t="s">
        <v>1503</v>
      </c>
      <c r="SU1" s="212" t="s">
        <v>1505</v>
      </c>
      <c r="SV1" s="212" t="s">
        <v>1507</v>
      </c>
      <c r="SW1" s="221"/>
      <c r="SX1" s="212" t="s">
        <v>459</v>
      </c>
      <c r="SY1" s="212" t="s">
        <v>1509</v>
      </c>
      <c r="SZ1" s="212" t="s">
        <v>1511</v>
      </c>
      <c r="TA1" s="212" t="s">
        <v>1513</v>
      </c>
      <c r="TB1" s="212" t="s">
        <v>1515</v>
      </c>
      <c r="TC1" s="212" t="s">
        <v>1517</v>
      </c>
      <c r="TD1" s="212" t="s">
        <v>1519</v>
      </c>
      <c r="TE1" s="212" t="s">
        <v>1521</v>
      </c>
      <c r="TF1" s="212" t="s">
        <v>1523</v>
      </c>
      <c r="TG1" s="212" t="s">
        <v>1525</v>
      </c>
      <c r="TH1" s="212" t="s">
        <v>1527</v>
      </c>
      <c r="TI1" s="212" t="s">
        <v>1529</v>
      </c>
      <c r="TJ1" s="212" t="s">
        <v>1531</v>
      </c>
      <c r="TK1" s="212" t="s">
        <v>1533</v>
      </c>
      <c r="TL1" s="212" t="s">
        <v>1535</v>
      </c>
      <c r="TM1" s="212" t="s">
        <v>1537</v>
      </c>
      <c r="TN1" s="209"/>
      <c r="TO1" s="221"/>
      <c r="TP1" s="212" t="s">
        <v>462</v>
      </c>
      <c r="TQ1" s="212" t="s">
        <v>1539</v>
      </c>
      <c r="TR1" s="212" t="s">
        <v>1541</v>
      </c>
      <c r="TS1" s="212" t="s">
        <v>1543</v>
      </c>
      <c r="TT1" s="212" t="s">
        <v>1545</v>
      </c>
      <c r="TU1" s="212" t="s">
        <v>1547</v>
      </c>
      <c r="TV1" s="212" t="s">
        <v>463</v>
      </c>
      <c r="TW1" s="212" t="s">
        <v>1549</v>
      </c>
      <c r="TX1" s="212" t="s">
        <v>1551</v>
      </c>
      <c r="TY1" s="212" t="s">
        <v>1553</v>
      </c>
      <c r="TZ1" s="212" t="s">
        <v>1555</v>
      </c>
      <c r="UA1" s="212" t="s">
        <v>1557</v>
      </c>
      <c r="UB1" s="212" t="s">
        <v>1559</v>
      </c>
      <c r="UC1" s="221"/>
      <c r="UD1" s="212" t="s">
        <v>465</v>
      </c>
      <c r="UE1" s="209"/>
      <c r="UF1" s="221"/>
      <c r="UG1" s="212" t="s">
        <v>466</v>
      </c>
      <c r="UH1" s="212" t="s">
        <v>1561</v>
      </c>
      <c r="UI1" s="212" t="s">
        <v>1563</v>
      </c>
      <c r="UJ1" s="212" t="s">
        <v>1564</v>
      </c>
      <c r="UK1" s="212" t="s">
        <v>1566</v>
      </c>
      <c r="UL1" s="212" t="s">
        <v>1568</v>
      </c>
      <c r="UM1" s="212" t="s">
        <v>1570</v>
      </c>
      <c r="UN1" s="212" t="s">
        <v>1572</v>
      </c>
      <c r="UO1" s="212" t="s">
        <v>1574</v>
      </c>
      <c r="UP1" s="212" t="s">
        <v>1576</v>
      </c>
      <c r="UQ1" s="212" t="s">
        <v>1578</v>
      </c>
      <c r="UR1" s="212" t="s">
        <v>1580</v>
      </c>
      <c r="US1" s="212" t="s">
        <v>1582</v>
      </c>
      <c r="UT1" s="212" t="s">
        <v>1584</v>
      </c>
      <c r="UU1" s="212" t="s">
        <v>1586</v>
      </c>
      <c r="UV1" s="212" t="s">
        <v>1588</v>
      </c>
      <c r="UW1" s="212" t="s">
        <v>1590</v>
      </c>
      <c r="UX1" s="209"/>
      <c r="UY1" s="212" t="s">
        <v>1594</v>
      </c>
      <c r="UZ1" s="212" t="s">
        <v>1596</v>
      </c>
      <c r="VA1" s="212" t="s">
        <v>1598</v>
      </c>
      <c r="VB1" s="212" t="s">
        <v>1600</v>
      </c>
      <c r="VC1" s="212" t="s">
        <v>1602</v>
      </c>
      <c r="VD1" s="215"/>
    </row>
    <row r="2" spans="1:576" s="153" customFormat="1" ht="15" hidden="1" customHeight="1" x14ac:dyDescent="0.25">
      <c r="A2" s="156" t="s">
        <v>209</v>
      </c>
      <c r="B2" s="156" t="s">
        <v>197</v>
      </c>
      <c r="C2" s="156" t="s">
        <v>562</v>
      </c>
      <c r="D2" s="156" t="s">
        <v>210</v>
      </c>
      <c r="E2" s="156" t="s">
        <v>176</v>
      </c>
      <c r="F2" s="156" t="s">
        <v>563</v>
      </c>
      <c r="G2" s="229" t="s">
        <v>211</v>
      </c>
      <c r="H2" s="229" t="s">
        <v>564</v>
      </c>
      <c r="I2" s="229" t="s">
        <v>565</v>
      </c>
      <c r="J2" s="229" t="s">
        <v>212</v>
      </c>
      <c r="K2" s="229" t="s">
        <v>566</v>
      </c>
      <c r="R2" s="153" t="s">
        <v>214</v>
      </c>
      <c r="S2" s="153" t="s">
        <v>215</v>
      </c>
      <c r="U2" s="153" t="s">
        <v>482</v>
      </c>
      <c r="V2" s="153" t="s">
        <v>500</v>
      </c>
      <c r="W2" s="153" t="s">
        <v>483</v>
      </c>
      <c r="X2" s="153" t="s">
        <v>484</v>
      </c>
      <c r="Y2" s="153" t="s">
        <v>485</v>
      </c>
      <c r="Z2" s="153" t="s">
        <v>486</v>
      </c>
      <c r="AA2" s="153" t="s">
        <v>487</v>
      </c>
      <c r="AB2" s="153" t="s">
        <v>488</v>
      </c>
      <c r="AC2" s="153" t="s">
        <v>489</v>
      </c>
      <c r="AD2" s="153" t="s">
        <v>490</v>
      </c>
      <c r="AE2" s="153" t="s">
        <v>491</v>
      </c>
      <c r="AF2" s="153" t="s">
        <v>492</v>
      </c>
      <c r="AH2" s="266" t="s">
        <v>510</v>
      </c>
      <c r="AI2" s="266" t="s">
        <v>511</v>
      </c>
      <c r="AJ2" s="266" t="s">
        <v>512</v>
      </c>
      <c r="AK2" s="266" t="s">
        <v>513</v>
      </c>
      <c r="AL2" s="266" t="s">
        <v>514</v>
      </c>
      <c r="AM2" s="266" t="s">
        <v>517</v>
      </c>
      <c r="AN2" s="266" t="s">
        <v>515</v>
      </c>
      <c r="AO2" s="266" t="s">
        <v>516</v>
      </c>
      <c r="AP2" s="266" t="s">
        <v>518</v>
      </c>
      <c r="AQ2" s="266" t="s">
        <v>519</v>
      </c>
      <c r="AR2" s="266" t="s">
        <v>520</v>
      </c>
      <c r="AS2" s="266" t="s">
        <v>521</v>
      </c>
      <c r="AT2" s="266" t="s">
        <v>522</v>
      </c>
      <c r="AU2" s="266" t="s">
        <v>523</v>
      </c>
      <c r="AV2" s="266" t="s">
        <v>524</v>
      </c>
      <c r="AW2" s="266" t="s">
        <v>525</v>
      </c>
      <c r="AX2" s="266" t="s">
        <v>526</v>
      </c>
      <c r="AY2" s="266" t="s">
        <v>527</v>
      </c>
      <c r="AZ2" s="266" t="s">
        <v>528</v>
      </c>
      <c r="BA2" s="266" t="s">
        <v>529</v>
      </c>
      <c r="BB2" s="266" t="s">
        <v>530</v>
      </c>
      <c r="BC2" s="266" t="s">
        <v>531</v>
      </c>
      <c r="BD2" s="266" t="s">
        <v>532</v>
      </c>
      <c r="BE2" s="266" t="s">
        <v>533</v>
      </c>
      <c r="BF2" s="266" t="s">
        <v>534</v>
      </c>
      <c r="BG2" s="266" t="s">
        <v>535</v>
      </c>
      <c r="BH2" s="266" t="s">
        <v>536</v>
      </c>
      <c r="BI2" s="266" t="s">
        <v>537</v>
      </c>
      <c r="BJ2" s="266" t="s">
        <v>538</v>
      </c>
      <c r="BK2" s="266" t="s">
        <v>539</v>
      </c>
      <c r="BL2" s="266" t="s">
        <v>540</v>
      </c>
      <c r="BM2" s="266" t="s">
        <v>541</v>
      </c>
      <c r="BN2" s="266" t="s">
        <v>542</v>
      </c>
      <c r="BO2" s="266" t="s">
        <v>543</v>
      </c>
      <c r="BP2" s="266" t="s">
        <v>544</v>
      </c>
      <c r="BQ2" s="266" t="s">
        <v>545</v>
      </c>
      <c r="BR2" s="266" t="s">
        <v>546</v>
      </c>
      <c r="BS2" s="266" t="s">
        <v>547</v>
      </c>
      <c r="BT2" s="266" t="s">
        <v>548</v>
      </c>
      <c r="BU2" s="266" t="s">
        <v>549</v>
      </c>
    </row>
    <row r="3" spans="1:576" s="153" customFormat="1" ht="15" hidden="1" customHeight="1" x14ac:dyDescent="0.25">
      <c r="A3" s="184"/>
      <c r="B3" s="184"/>
      <c r="C3" s="184"/>
      <c r="D3" s="184"/>
      <c r="E3" s="184"/>
      <c r="F3" s="184"/>
      <c r="G3" s="186"/>
      <c r="H3" s="186"/>
      <c r="I3" s="186"/>
      <c r="J3" s="186"/>
      <c r="K3" s="186"/>
      <c r="AH3" s="267">
        <v>2500</v>
      </c>
      <c r="AI3" s="267">
        <v>1900</v>
      </c>
      <c r="AJ3" s="267">
        <v>1650</v>
      </c>
      <c r="AK3" s="267">
        <v>1580</v>
      </c>
      <c r="AL3" s="267">
        <v>2250</v>
      </c>
      <c r="AM3" s="267">
        <v>1650</v>
      </c>
      <c r="AN3" s="267">
        <v>1400</v>
      </c>
      <c r="AO3" s="268">
        <v>1340</v>
      </c>
      <c r="AP3" s="268">
        <v>2000</v>
      </c>
      <c r="AQ3" s="268">
        <v>1400</v>
      </c>
      <c r="AR3" s="268">
        <v>1150</v>
      </c>
      <c r="AS3" s="268">
        <v>1100</v>
      </c>
      <c r="AT3" s="268">
        <v>1750</v>
      </c>
      <c r="AU3" s="268">
        <v>1150</v>
      </c>
      <c r="AV3" s="268">
        <v>900</v>
      </c>
      <c r="AW3" s="268">
        <v>860</v>
      </c>
      <c r="AX3" s="268">
        <v>1200</v>
      </c>
      <c r="AY3" s="153">
        <v>900</v>
      </c>
      <c r="AZ3" s="153">
        <v>650</v>
      </c>
      <c r="BA3" s="153">
        <v>620</v>
      </c>
      <c r="BB3" s="267">
        <v>5355</v>
      </c>
      <c r="BC3" s="267">
        <v>4935</v>
      </c>
      <c r="BD3" s="267">
        <v>6300</v>
      </c>
      <c r="BE3" s="267">
        <v>5880</v>
      </c>
      <c r="BF3" s="267">
        <v>4725</v>
      </c>
      <c r="BG3" s="267">
        <v>4305</v>
      </c>
      <c r="BH3" s="267">
        <v>5670</v>
      </c>
      <c r="BI3" s="268">
        <v>5250</v>
      </c>
      <c r="BJ3" s="268">
        <v>4095</v>
      </c>
      <c r="BK3" s="268">
        <v>3780</v>
      </c>
      <c r="BL3" s="268">
        <v>5040</v>
      </c>
      <c r="BM3" s="268">
        <v>4620</v>
      </c>
      <c r="BN3" s="268">
        <v>3465</v>
      </c>
      <c r="BO3" s="268">
        <v>3150</v>
      </c>
      <c r="BP3" s="268">
        <v>4410</v>
      </c>
      <c r="BQ3" s="268">
        <v>4095</v>
      </c>
      <c r="BR3" s="268">
        <v>3045</v>
      </c>
      <c r="BS3" s="153">
        <v>2835</v>
      </c>
      <c r="BT3" s="153">
        <v>3885</v>
      </c>
      <c r="BU3" s="153">
        <v>3570</v>
      </c>
    </row>
    <row r="5" spans="1:576" ht="60" customHeight="1" x14ac:dyDescent="0.25">
      <c r="C5" s="227" t="s">
        <v>336</v>
      </c>
      <c r="D5" s="199">
        <f>SUMIF(C:C,$C$10,D:D)</f>
        <v>171133.33333333334</v>
      </c>
    </row>
    <row r="6" spans="1:576" x14ac:dyDescent="0.25">
      <c r="C6" s="72"/>
      <c r="D6" s="72"/>
      <c r="E6" s="72"/>
      <c r="F6" s="72"/>
      <c r="G6" s="72"/>
      <c r="H6" s="100"/>
      <c r="I6" s="72"/>
      <c r="J6" s="72"/>
    </row>
    <row r="7" spans="1:576" x14ac:dyDescent="0.25">
      <c r="C7" s="72" t="s">
        <v>41</v>
      </c>
      <c r="D7" s="72"/>
      <c r="E7" s="72"/>
      <c r="F7" s="72"/>
      <c r="G7" s="72"/>
      <c r="H7" s="100"/>
      <c r="I7" s="72"/>
      <c r="J7" s="72"/>
    </row>
    <row r="8" spans="1:576" x14ac:dyDescent="0.25">
      <c r="C8" s="72" t="s">
        <v>42</v>
      </c>
      <c r="D8" s="72"/>
      <c r="E8" s="72"/>
      <c r="F8" s="72"/>
      <c r="G8" s="72"/>
      <c r="H8" s="100"/>
      <c r="I8" s="72"/>
      <c r="J8" s="72"/>
    </row>
    <row r="9" spans="1:576" ht="15.75" thickBot="1" x14ac:dyDescent="0.3">
      <c r="B9" s="124"/>
      <c r="C9" s="208"/>
      <c r="D9" s="208"/>
      <c r="E9" s="208"/>
      <c r="F9" s="208"/>
      <c r="G9" s="208"/>
      <c r="H9" s="100"/>
      <c r="I9" s="208"/>
      <c r="J9" s="208"/>
      <c r="K9" s="143"/>
    </row>
    <row r="10" spans="1:576" ht="15.75" thickBot="1" x14ac:dyDescent="0.3">
      <c r="B10" s="124"/>
      <c r="C10" s="29" t="s">
        <v>43</v>
      </c>
      <c r="D10" s="30">
        <f>SUM(G17:G26)</f>
        <v>128350</v>
      </c>
      <c r="E10" s="124"/>
      <c r="F10" s="124"/>
      <c r="G10" s="124"/>
      <c r="H10" s="97"/>
      <c r="I10" s="97"/>
      <c r="J10" s="97"/>
      <c r="K10" s="143"/>
    </row>
    <row r="11" spans="1:576" x14ac:dyDescent="0.25">
      <c r="B11" s="124"/>
      <c r="C11" s="72"/>
      <c r="D11" s="31"/>
      <c r="E11" s="124"/>
      <c r="F11" s="124"/>
      <c r="G11" s="124"/>
      <c r="H11" s="97"/>
      <c r="I11" s="97"/>
      <c r="J11" s="97"/>
      <c r="K11" s="143"/>
    </row>
    <row r="12" spans="1:576" x14ac:dyDescent="0.25">
      <c r="B12" s="124"/>
      <c r="C12" s="72" t="s">
        <v>1805</v>
      </c>
      <c r="D12" s="31"/>
      <c r="E12" s="124"/>
      <c r="F12" s="124"/>
      <c r="G12" s="124"/>
      <c r="H12" s="97"/>
      <c r="I12" s="97"/>
      <c r="J12" s="97"/>
      <c r="K12" s="143"/>
    </row>
    <row r="13" spans="1:576" ht="15.75" x14ac:dyDescent="0.25">
      <c r="B13" s="124"/>
      <c r="C13" s="241" t="s">
        <v>479</v>
      </c>
      <c r="D13" s="242" t="s">
        <v>1774</v>
      </c>
      <c r="E13" s="124"/>
      <c r="F13" s="124"/>
      <c r="G13" s="124"/>
      <c r="H13" s="97"/>
      <c r="I13" s="97"/>
      <c r="J13" s="97"/>
      <c r="K13" s="143"/>
    </row>
    <row r="14" spans="1:57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a.1 Diseñar un plan de capacitación para todos los recursos humanos.</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2.25" customHeight="1" thickBot="1" x14ac:dyDescent="0.3">
      <c r="B16" s="124"/>
      <c r="C16" s="157" t="s">
        <v>44</v>
      </c>
      <c r="D16" s="160" t="s">
        <v>45</v>
      </c>
      <c r="E16" s="159" t="s">
        <v>55</v>
      </c>
      <c r="F16" s="159" t="s">
        <v>57</v>
      </c>
      <c r="G16" s="158" t="s">
        <v>27</v>
      </c>
      <c r="H16" s="164" t="s">
        <v>216</v>
      </c>
      <c r="I16" s="159" t="s">
        <v>46</v>
      </c>
      <c r="J16" s="159" t="s">
        <v>217</v>
      </c>
      <c r="K16" s="545" t="s">
        <v>498</v>
      </c>
      <c r="L16" s="159" t="s">
        <v>499</v>
      </c>
    </row>
    <row r="17" spans="2:12" x14ac:dyDescent="0.25">
      <c r="B17" s="124"/>
      <c r="C17" s="126" t="s">
        <v>47</v>
      </c>
      <c r="D17" s="625">
        <v>600</v>
      </c>
      <c r="E17" s="189">
        <v>0</v>
      </c>
      <c r="F17" s="146">
        <v>20000</v>
      </c>
      <c r="G17" s="128">
        <f t="shared" ref="G17:G25" si="0">E17*F17</f>
        <v>0</v>
      </c>
      <c r="H17" s="192" t="s">
        <v>215</v>
      </c>
      <c r="I17" s="129" t="s">
        <v>345</v>
      </c>
      <c r="J17" s="129" t="str">
        <f>VLOOKUP(I17,Presupuesto!$B$11:$C$587,2,0)</f>
        <v>CONTRIBUCIONES PATRONALES (11700-00)</v>
      </c>
      <c r="K17" s="604" t="s">
        <v>210</v>
      </c>
      <c r="L17" s="129" t="s">
        <v>482</v>
      </c>
    </row>
    <row r="18" spans="2:12" x14ac:dyDescent="0.25">
      <c r="B18" s="124"/>
      <c r="C18" s="130" t="s">
        <v>48</v>
      </c>
      <c r="D18" s="626"/>
      <c r="E18" s="235">
        <f>D17</f>
        <v>600</v>
      </c>
      <c r="F18" s="131">
        <v>50</v>
      </c>
      <c r="G18" s="128">
        <f t="shared" si="0"/>
        <v>30000</v>
      </c>
      <c r="H18" s="192" t="s">
        <v>215</v>
      </c>
      <c r="I18" s="129" t="s">
        <v>1209</v>
      </c>
      <c r="J18" s="129" t="str">
        <f>VLOOKUP(I18,Presupuesto!$B$11:$C$587,2,0)</f>
        <v>UTILES DE ESCRITORIO, OFICINA Y ENSE¥ANZA</v>
      </c>
      <c r="K18" s="605" t="str">
        <f>$K$17</f>
        <v>Docencia y Recursos Humanos</v>
      </c>
      <c r="L18" s="129" t="s">
        <v>500</v>
      </c>
    </row>
    <row r="19" spans="2:12" x14ac:dyDescent="0.25">
      <c r="B19" s="124"/>
      <c r="C19" s="130" t="s">
        <v>49</v>
      </c>
      <c r="D19" s="626"/>
      <c r="E19" s="235">
        <f>D17</f>
        <v>600</v>
      </c>
      <c r="F19" s="131">
        <v>150</v>
      </c>
      <c r="G19" s="128">
        <f t="shared" si="0"/>
        <v>90000</v>
      </c>
      <c r="H19" s="192" t="s">
        <v>215</v>
      </c>
      <c r="I19" s="129" t="s">
        <v>398</v>
      </c>
      <c r="J19" s="129" t="str">
        <f>VLOOKUP(I19,Presupuesto!$B$11:$C$587,2,0)</f>
        <v>ALIMENTOS Y BEBIDAS PARA PERSONAS (31100-00)</v>
      </c>
      <c r="K19" s="605" t="str">
        <f t="shared" ref="K19:K26" si="1">$K$17</f>
        <v>Docencia y Recursos Humanos</v>
      </c>
      <c r="L19" s="129" t="s">
        <v>484</v>
      </c>
    </row>
    <row r="20" spans="2:12" x14ac:dyDescent="0.25">
      <c r="B20" s="124"/>
      <c r="C20" s="130" t="s">
        <v>50</v>
      </c>
      <c r="D20" s="626"/>
      <c r="E20" s="182">
        <v>0</v>
      </c>
      <c r="F20" s="149">
        <v>10000</v>
      </c>
      <c r="G20" s="128">
        <f t="shared" si="0"/>
        <v>0</v>
      </c>
      <c r="H20" s="192" t="s">
        <v>215</v>
      </c>
      <c r="I20" s="129" t="s">
        <v>387</v>
      </c>
      <c r="J20" s="129" t="str">
        <f>VLOOKUP(I20,Presupuesto!$B$11:$C$587,2,0)</f>
        <v>PASAJES (26100-00)</v>
      </c>
      <c r="K20" s="605" t="str">
        <f t="shared" si="1"/>
        <v>Docencia y Recursos Humanos</v>
      </c>
      <c r="L20" s="129" t="s">
        <v>500</v>
      </c>
    </row>
    <row r="21" spans="2:12" x14ac:dyDescent="0.25">
      <c r="B21" s="124"/>
      <c r="C21" s="130" t="s">
        <v>507</v>
      </c>
      <c r="D21" s="626"/>
      <c r="E21" s="182">
        <v>0</v>
      </c>
      <c r="F21" s="149">
        <v>250</v>
      </c>
      <c r="G21" s="128">
        <f t="shared" si="0"/>
        <v>0</v>
      </c>
      <c r="H21" s="192" t="s">
        <v>214</v>
      </c>
      <c r="I21" s="129" t="s">
        <v>414</v>
      </c>
      <c r="J21" s="129" t="str">
        <f>VLOOKUP(I21,Presupuesto!$B$11:$C$587,2,0)</f>
        <v>UTILES DE ESCRITORIO, OFICINA Y ENZE¥ANZA</v>
      </c>
      <c r="K21" s="605" t="str">
        <f t="shared" si="1"/>
        <v>Docencia y Recursos Humanos</v>
      </c>
      <c r="L21" s="129" t="s">
        <v>500</v>
      </c>
    </row>
    <row r="22" spans="2:12" x14ac:dyDescent="0.25">
      <c r="B22" s="124"/>
      <c r="C22" s="130" t="s">
        <v>51</v>
      </c>
      <c r="D22" s="626"/>
      <c r="E22" s="235">
        <f>(D17*25)/500</f>
        <v>30</v>
      </c>
      <c r="F22" s="131">
        <v>85</v>
      </c>
      <c r="G22" s="128">
        <f t="shared" si="0"/>
        <v>2550</v>
      </c>
      <c r="H22" s="192" t="s">
        <v>214</v>
      </c>
      <c r="I22" s="129" t="s">
        <v>414</v>
      </c>
      <c r="J22" s="129" t="str">
        <f>VLOOKUP(I22,Presupuesto!$B$11:$C$587,2,0)</f>
        <v>UTILES DE ESCRITORIO, OFICINA Y ENZE¥ANZA</v>
      </c>
      <c r="K22" s="605" t="str">
        <f t="shared" si="1"/>
        <v>Docencia y Recursos Humanos</v>
      </c>
      <c r="L22" s="129" t="s">
        <v>500</v>
      </c>
    </row>
    <row r="23" spans="2:12" x14ac:dyDescent="0.25">
      <c r="B23" s="124"/>
      <c r="C23" s="130" t="s">
        <v>202</v>
      </c>
      <c r="D23" s="626"/>
      <c r="E23" s="235">
        <f>D17/12</f>
        <v>50</v>
      </c>
      <c r="F23" s="131">
        <v>36</v>
      </c>
      <c r="G23" s="128">
        <f t="shared" si="0"/>
        <v>1800</v>
      </c>
      <c r="H23" s="192" t="s">
        <v>214</v>
      </c>
      <c r="I23" s="129" t="s">
        <v>414</v>
      </c>
      <c r="J23" s="129" t="str">
        <f>VLOOKUP(I23,Presupuesto!$B$11:$C$587,2,0)</f>
        <v>UTILES DE ESCRITORIO, OFICINA Y ENZE¥ANZA</v>
      </c>
      <c r="K23" s="605" t="str">
        <f t="shared" si="1"/>
        <v>Docencia y Recursos Humanos</v>
      </c>
      <c r="L23" s="129" t="s">
        <v>500</v>
      </c>
    </row>
    <row r="24" spans="2:12" x14ac:dyDescent="0.25">
      <c r="B24" s="124"/>
      <c r="C24" s="130" t="s">
        <v>34</v>
      </c>
      <c r="D24" s="626"/>
      <c r="E24" s="235">
        <f>D17/12</f>
        <v>50</v>
      </c>
      <c r="F24" s="131">
        <v>80</v>
      </c>
      <c r="G24" s="128">
        <f t="shared" si="0"/>
        <v>4000</v>
      </c>
      <c r="H24" s="192" t="s">
        <v>214</v>
      </c>
      <c r="I24" s="129" t="s">
        <v>414</v>
      </c>
      <c r="J24" s="129" t="str">
        <f>VLOOKUP(I24,Presupuesto!$B$11:$C$587,2,0)</f>
        <v>UTILES DE ESCRITORIO, OFICINA Y ENZE¥ANZA</v>
      </c>
      <c r="K24" s="605" t="str">
        <f t="shared" si="1"/>
        <v>Docencia y Recursos Humanos</v>
      </c>
      <c r="L24" s="129" t="s">
        <v>500</v>
      </c>
    </row>
    <row r="25" spans="2:12" x14ac:dyDescent="0.25">
      <c r="B25" s="124"/>
      <c r="C25" s="140" t="s">
        <v>52</v>
      </c>
      <c r="D25" s="626"/>
      <c r="E25" s="265">
        <v>0</v>
      </c>
      <c r="F25" s="150">
        <v>25</v>
      </c>
      <c r="G25" s="128">
        <f t="shared" si="0"/>
        <v>0</v>
      </c>
      <c r="H25" s="192" t="s">
        <v>214</v>
      </c>
      <c r="I25" s="129" t="s">
        <v>414</v>
      </c>
      <c r="J25" s="129" t="str">
        <f>VLOOKUP(I25,Presupuesto!$B$11:$C$587,2,0)</f>
        <v>UTILES DE ESCRITORIO, OFICINA Y ENZE¥ANZA</v>
      </c>
      <c r="K25" s="605" t="str">
        <f t="shared" si="1"/>
        <v>Docencia y Recursos Humanos</v>
      </c>
      <c r="L25" s="129" t="s">
        <v>500</v>
      </c>
    </row>
    <row r="26" spans="2:12" ht="15.75" thickBot="1" x14ac:dyDescent="0.3">
      <c r="B26" s="124"/>
      <c r="C26" s="269" t="s">
        <v>511</v>
      </c>
      <c r="D26" s="270">
        <v>0</v>
      </c>
      <c r="E26" s="271">
        <v>0</v>
      </c>
      <c r="F26" s="135">
        <f>HLOOKUP(C26,$AH$2:$BU$3,2,0)</f>
        <v>1900</v>
      </c>
      <c r="G26" s="136">
        <f>D26*E26*F26</f>
        <v>0</v>
      </c>
      <c r="H26" s="192" t="s">
        <v>215</v>
      </c>
      <c r="I26" s="129" t="s">
        <v>388</v>
      </c>
      <c r="J26" s="137" t="str">
        <f>VLOOKUP(I26,Presupuesto!$B$11:$C$587,2,0)</f>
        <v>VIATICOS (26200-00)</v>
      </c>
      <c r="K26" s="606" t="str">
        <f t="shared" si="1"/>
        <v>Docencia y Recursos Humanos</v>
      </c>
      <c r="L26" s="129" t="s">
        <v>500</v>
      </c>
    </row>
    <row r="27" spans="2:12" x14ac:dyDescent="0.25">
      <c r="B27" s="124"/>
      <c r="C27" s="124"/>
      <c r="E27" s="143"/>
      <c r="F27" s="143"/>
      <c r="G27" s="143"/>
      <c r="H27" s="205"/>
      <c r="I27" s="143"/>
      <c r="J27" s="143"/>
      <c r="K27" s="143"/>
    </row>
    <row r="28" spans="2:12" ht="15.75" thickBot="1" x14ac:dyDescent="0.3"/>
    <row r="29" spans="2:12" ht="15.75" thickBot="1" x14ac:dyDescent="0.3">
      <c r="C29" s="29" t="s">
        <v>43</v>
      </c>
      <c r="D29" s="30">
        <f>SUM(G36:G45)</f>
        <v>42783.333333333336</v>
      </c>
      <c r="E29" s="124"/>
      <c r="F29" s="124"/>
      <c r="G29" s="124"/>
      <c r="H29" s="97"/>
      <c r="I29" s="97"/>
      <c r="J29" s="97"/>
      <c r="K29" s="143"/>
    </row>
    <row r="30" spans="2:12" x14ac:dyDescent="0.25">
      <c r="C30" s="72"/>
      <c r="D30" s="31"/>
      <c r="E30" s="124"/>
      <c r="F30" s="124"/>
      <c r="G30" s="124"/>
      <c r="H30" s="97"/>
      <c r="I30" s="97"/>
      <c r="J30" s="97"/>
      <c r="K30" s="143"/>
    </row>
    <row r="31" spans="2:12" x14ac:dyDescent="0.25">
      <c r="C31" s="72" t="s">
        <v>1806</v>
      </c>
      <c r="D31" s="31"/>
      <c r="E31" s="124"/>
      <c r="F31" s="124"/>
      <c r="G31" s="124"/>
      <c r="H31" s="97"/>
      <c r="I31" s="97"/>
      <c r="J31" s="97"/>
      <c r="K31" s="143"/>
    </row>
    <row r="32" spans="2:12" ht="15.75" x14ac:dyDescent="0.25">
      <c r="C32" s="241" t="s">
        <v>479</v>
      </c>
      <c r="D32" s="242" t="s">
        <v>1807</v>
      </c>
      <c r="E32" s="124"/>
      <c r="F32" s="124"/>
      <c r="G32" s="124"/>
      <c r="H32" s="97"/>
      <c r="I32" s="97"/>
      <c r="J32" s="97"/>
      <c r="K32" s="143"/>
    </row>
    <row r="33" spans="3:12" ht="18.75" x14ac:dyDescent="0.25">
      <c r="C33" s="261" t="str">
        <f>IFERROR(VLOOKUP(D32,'Desarrollo e Innov. Curricular'!$E:$F,2,FALSE),IFERROR(VLOOKUP(D32,Investigación!$E:$F,2,FALSE),IFERROR(VLOOKUP(D32,'Vinculación Univ. Sociedad'!$E:$F,2,FALSE),IFERROR(VLOOKUP(D32,'Docencia y Profesorado Universi'!$E:$F,2,FALSE),IFERROR(VLOOKUP(D32,Estudiantes!$E:$F,2,FALSE),IFERROR(VLOOKUP(D32,'Gestion Administrativa'!$E:$F,2,FALSE),IFERROR(VLOOKUP(D32,'Gestion Academica'!$E:$F,2,FALSE),IFERROR(VLOOKUP(D32,Graduados!$E:$F,2,FALSE),IFERROR(VLOOKUP(D32,'Gestión del Conocimiento'!$E:$F,2,FALSE),IFERROR(VLOOKUP(D32,Gobernabilidad!$E:$F,2,FALSE),IFERROR(VLOOKUP(D32,'NIVEL DE ES Y  SISTEMA NACIONAL'!$E:$F,2,FALSE),VLOOKUP(D32,'Lo Esencial'!$E:$F,2,0))))))))))))</f>
        <v>e.1 Dotar a todas las Unidades Académicas y Administrativas de manuales de procedimientos y toda clase de normativa interna e institucional para el buen funcionamiento y cumplimiento de sus actividades.</v>
      </c>
      <c r="D33" s="31"/>
      <c r="E33" s="124"/>
      <c r="F33" s="124"/>
      <c r="G33" s="124"/>
      <c r="H33" s="97"/>
      <c r="I33" s="97"/>
      <c r="J33" s="97"/>
      <c r="K33" s="143"/>
    </row>
    <row r="34" spans="3:12" ht="15.75" thickBot="1" x14ac:dyDescent="0.3">
      <c r="C34" s="72"/>
      <c r="D34" s="31"/>
      <c r="E34" s="124"/>
      <c r="F34" s="124"/>
      <c r="G34" s="124"/>
      <c r="H34" s="97"/>
      <c r="I34" s="97"/>
      <c r="J34" s="97"/>
      <c r="K34" s="143"/>
    </row>
    <row r="35" spans="3:12" ht="30.75" thickBot="1" x14ac:dyDescent="0.3">
      <c r="C35" s="157" t="s">
        <v>44</v>
      </c>
      <c r="D35" s="160" t="s">
        <v>45</v>
      </c>
      <c r="E35" s="159" t="s">
        <v>55</v>
      </c>
      <c r="F35" s="159" t="s">
        <v>57</v>
      </c>
      <c r="G35" s="158" t="s">
        <v>27</v>
      </c>
      <c r="H35" s="164" t="s">
        <v>216</v>
      </c>
      <c r="I35" s="159" t="s">
        <v>46</v>
      </c>
      <c r="J35" s="159" t="s">
        <v>217</v>
      </c>
      <c r="K35" s="545" t="s">
        <v>498</v>
      </c>
      <c r="L35" s="159" t="s">
        <v>499</v>
      </c>
    </row>
    <row r="36" spans="3:12" x14ac:dyDescent="0.25">
      <c r="C36" s="126" t="s">
        <v>47</v>
      </c>
      <c r="D36" s="625">
        <v>200</v>
      </c>
      <c r="E36" s="189">
        <v>0</v>
      </c>
      <c r="F36" s="146">
        <v>30000</v>
      </c>
      <c r="G36" s="128">
        <f t="shared" ref="G36:G44" si="2">E36*F36</f>
        <v>0</v>
      </c>
      <c r="H36" s="192" t="s">
        <v>215</v>
      </c>
      <c r="I36" s="129" t="s">
        <v>361</v>
      </c>
      <c r="J36" s="129" t="str">
        <f>VLOOKUP(I36,Presupuesto!$B$11:$C$587,2,0)</f>
        <v>APORTACIONES PATRONALES (11740-00)</v>
      </c>
      <c r="K36" s="604" t="s">
        <v>209</v>
      </c>
      <c r="L36" s="129" t="s">
        <v>482</v>
      </c>
    </row>
    <row r="37" spans="3:12" x14ac:dyDescent="0.25">
      <c r="C37" s="130" t="s">
        <v>48</v>
      </c>
      <c r="D37" s="626"/>
      <c r="E37" s="235">
        <f>D36</f>
        <v>200</v>
      </c>
      <c r="F37" s="131">
        <v>50</v>
      </c>
      <c r="G37" s="128">
        <f t="shared" si="2"/>
        <v>10000</v>
      </c>
      <c r="H37" s="192" t="s">
        <v>215</v>
      </c>
      <c r="I37" s="129" t="s">
        <v>1209</v>
      </c>
      <c r="J37" s="129" t="str">
        <f>VLOOKUP(I37,Presupuesto!$B$11:$C$587,2,0)</f>
        <v>UTILES DE ESCRITORIO, OFICINA Y ENSE¥ANZA</v>
      </c>
      <c r="K37" s="605" t="str">
        <f>$K$36</f>
        <v>Desarrollo Curricular</v>
      </c>
      <c r="L37" s="129" t="s">
        <v>500</v>
      </c>
    </row>
    <row r="38" spans="3:12" x14ac:dyDescent="0.25">
      <c r="C38" s="130" t="s">
        <v>49</v>
      </c>
      <c r="D38" s="626"/>
      <c r="E38" s="235">
        <f>D36</f>
        <v>200</v>
      </c>
      <c r="F38" s="131">
        <v>150</v>
      </c>
      <c r="G38" s="128">
        <f t="shared" si="2"/>
        <v>30000</v>
      </c>
      <c r="H38" s="192" t="s">
        <v>215</v>
      </c>
      <c r="I38" s="129" t="s">
        <v>1059</v>
      </c>
      <c r="J38" s="129" t="str">
        <f>VLOOKUP(I38,Presupuesto!$B$11:$C$587,2,0)</f>
        <v>ALIMENTOS B EBIDAS PARA PERSONAS</v>
      </c>
      <c r="K38" s="605" t="str">
        <f t="shared" ref="K38:K44" si="3">$K$36</f>
        <v>Desarrollo Curricular</v>
      </c>
      <c r="L38" s="129" t="s">
        <v>484</v>
      </c>
    </row>
    <row r="39" spans="3:12" x14ac:dyDescent="0.25">
      <c r="C39" s="130" t="s">
        <v>50</v>
      </c>
      <c r="D39" s="626"/>
      <c r="E39" s="182">
        <v>0</v>
      </c>
      <c r="F39" s="149">
        <v>10000</v>
      </c>
      <c r="G39" s="128">
        <f t="shared" si="2"/>
        <v>0</v>
      </c>
      <c r="H39" s="192" t="s">
        <v>215</v>
      </c>
      <c r="I39" s="129" t="s">
        <v>387</v>
      </c>
      <c r="J39" s="129" t="str">
        <f>VLOOKUP(I39,Presupuesto!$B$11:$C$587,2,0)</f>
        <v>PASAJES (26100-00)</v>
      </c>
      <c r="K39" s="605" t="str">
        <f t="shared" si="3"/>
        <v>Desarrollo Curricular</v>
      </c>
      <c r="L39" s="129" t="s">
        <v>500</v>
      </c>
    </row>
    <row r="40" spans="3:12" x14ac:dyDescent="0.25">
      <c r="C40" s="130" t="s">
        <v>507</v>
      </c>
      <c r="D40" s="626"/>
      <c r="E40" s="182">
        <v>0</v>
      </c>
      <c r="F40" s="149">
        <v>250</v>
      </c>
      <c r="G40" s="128">
        <f t="shared" si="2"/>
        <v>0</v>
      </c>
      <c r="H40" s="192" t="s">
        <v>214</v>
      </c>
      <c r="I40" s="129" t="s">
        <v>414</v>
      </c>
      <c r="J40" s="129" t="str">
        <f>VLOOKUP(I40,Presupuesto!$B$11:$C$587,2,0)</f>
        <v>UTILES DE ESCRITORIO, OFICINA Y ENZE¥ANZA</v>
      </c>
      <c r="K40" s="605" t="str">
        <f t="shared" si="3"/>
        <v>Desarrollo Curricular</v>
      </c>
      <c r="L40" s="129" t="s">
        <v>500</v>
      </c>
    </row>
    <row r="41" spans="3:12" x14ac:dyDescent="0.25">
      <c r="C41" s="130" t="s">
        <v>51</v>
      </c>
      <c r="D41" s="626"/>
      <c r="E41" s="235">
        <f>(D36*25)/500</f>
        <v>10</v>
      </c>
      <c r="F41" s="131">
        <v>85</v>
      </c>
      <c r="G41" s="128">
        <f t="shared" si="2"/>
        <v>850</v>
      </c>
      <c r="H41" s="192" t="s">
        <v>214</v>
      </c>
      <c r="I41" s="129" t="s">
        <v>414</v>
      </c>
      <c r="J41" s="129" t="str">
        <f>VLOOKUP(I41,Presupuesto!$B$11:$C$587,2,0)</f>
        <v>UTILES DE ESCRITORIO, OFICINA Y ENZE¥ANZA</v>
      </c>
      <c r="K41" s="605" t="str">
        <f t="shared" si="3"/>
        <v>Desarrollo Curricular</v>
      </c>
      <c r="L41" s="129" t="s">
        <v>500</v>
      </c>
    </row>
    <row r="42" spans="3:12" x14ac:dyDescent="0.25">
      <c r="C42" s="130" t="s">
        <v>202</v>
      </c>
      <c r="D42" s="626"/>
      <c r="E42" s="235">
        <f>D36/12</f>
        <v>16.666666666666668</v>
      </c>
      <c r="F42" s="131">
        <v>36</v>
      </c>
      <c r="G42" s="128">
        <f t="shared" si="2"/>
        <v>600</v>
      </c>
      <c r="H42" s="192" t="s">
        <v>214</v>
      </c>
      <c r="I42" s="129" t="s">
        <v>414</v>
      </c>
      <c r="J42" s="129" t="str">
        <f>VLOOKUP(I42,Presupuesto!$B$11:$C$587,2,0)</f>
        <v>UTILES DE ESCRITORIO, OFICINA Y ENZE¥ANZA</v>
      </c>
      <c r="K42" s="605" t="str">
        <f t="shared" si="3"/>
        <v>Desarrollo Curricular</v>
      </c>
      <c r="L42" s="129" t="s">
        <v>500</v>
      </c>
    </row>
    <row r="43" spans="3:12" x14ac:dyDescent="0.25">
      <c r="C43" s="130" t="s">
        <v>34</v>
      </c>
      <c r="D43" s="626"/>
      <c r="E43" s="235">
        <f>D36/12</f>
        <v>16.666666666666668</v>
      </c>
      <c r="F43" s="131">
        <v>80</v>
      </c>
      <c r="G43" s="128">
        <f t="shared" si="2"/>
        <v>1333.3333333333335</v>
      </c>
      <c r="H43" s="192" t="s">
        <v>214</v>
      </c>
      <c r="I43" s="129" t="s">
        <v>414</v>
      </c>
      <c r="J43" s="129" t="str">
        <f>VLOOKUP(I43,Presupuesto!$B$11:$C$587,2,0)</f>
        <v>UTILES DE ESCRITORIO, OFICINA Y ENZE¥ANZA</v>
      </c>
      <c r="K43" s="605" t="str">
        <f t="shared" si="3"/>
        <v>Desarrollo Curricular</v>
      </c>
      <c r="L43" s="129" t="s">
        <v>500</v>
      </c>
    </row>
    <row r="44" spans="3:12" x14ac:dyDescent="0.25">
      <c r="C44" s="140" t="s">
        <v>52</v>
      </c>
      <c r="D44" s="626"/>
      <c r="E44" s="265">
        <v>0</v>
      </c>
      <c r="F44" s="150">
        <v>25</v>
      </c>
      <c r="G44" s="128">
        <f t="shared" si="2"/>
        <v>0</v>
      </c>
      <c r="H44" s="192" t="s">
        <v>214</v>
      </c>
      <c r="I44" s="129" t="s">
        <v>414</v>
      </c>
      <c r="J44" s="129" t="str">
        <f>VLOOKUP(I44,Presupuesto!$B$11:$C$587,2,0)</f>
        <v>UTILES DE ESCRITORIO, OFICINA Y ENZE¥ANZA</v>
      </c>
      <c r="K44" s="605" t="str">
        <f t="shared" si="3"/>
        <v>Desarrollo Curricular</v>
      </c>
      <c r="L44" s="129" t="s">
        <v>500</v>
      </c>
    </row>
    <row r="45" spans="3:12" ht="15.75" thickBot="1" x14ac:dyDescent="0.3">
      <c r="C45" s="269" t="s">
        <v>526</v>
      </c>
      <c r="D45" s="270">
        <v>0</v>
      </c>
      <c r="E45" s="271">
        <v>0</v>
      </c>
      <c r="F45" s="135">
        <f>HLOOKUP(C45,$AH$2:$BU$3,2,0)</f>
        <v>1200</v>
      </c>
      <c r="G45" s="136">
        <f>D45*E45*F45</f>
        <v>0</v>
      </c>
      <c r="H45" s="192" t="s">
        <v>215</v>
      </c>
      <c r="I45" s="129" t="s">
        <v>388</v>
      </c>
      <c r="J45" s="137" t="str">
        <f>VLOOKUP(I45,Presupuesto!$B$11:$C$587,2,0)</f>
        <v>VIATICOS (26200-00)</v>
      </c>
      <c r="K45" s="606" t="str">
        <f>$K$36</f>
        <v>Desarrollo Curricular</v>
      </c>
      <c r="L45" s="129" t="s">
        <v>500</v>
      </c>
    </row>
    <row r="48" spans="3:12" ht="15.75" hidden="1" thickBot="1" x14ac:dyDescent="0.3">
      <c r="C48" s="506" t="s">
        <v>43</v>
      </c>
      <c r="D48" s="507">
        <f>SUM(G55:G64)</f>
        <v>0</v>
      </c>
      <c r="E48" s="517"/>
      <c r="F48" s="517"/>
      <c r="G48" s="517"/>
      <c r="H48" s="511"/>
      <c r="I48" s="511"/>
      <c r="J48" s="511"/>
      <c r="K48" s="534"/>
      <c r="L48" s="514"/>
    </row>
    <row r="49" spans="3:12" hidden="1" x14ac:dyDescent="0.25">
      <c r="C49" s="510"/>
      <c r="D49" s="508"/>
      <c r="E49" s="517"/>
      <c r="F49" s="517"/>
      <c r="G49" s="517"/>
      <c r="H49" s="511"/>
      <c r="I49" s="511"/>
      <c r="J49" s="511"/>
      <c r="K49" s="534"/>
      <c r="L49" s="514"/>
    </row>
    <row r="50" spans="3:12" hidden="1" x14ac:dyDescent="0.25">
      <c r="C50" s="510"/>
      <c r="D50" s="508"/>
      <c r="E50" s="517"/>
      <c r="F50" s="517"/>
      <c r="G50" s="517"/>
      <c r="H50" s="511"/>
      <c r="I50" s="511"/>
      <c r="J50" s="511"/>
      <c r="K50" s="534"/>
      <c r="L50" s="514"/>
    </row>
    <row r="51" spans="3:12" ht="15.75" hidden="1" x14ac:dyDescent="0.25">
      <c r="C51" s="589" t="s">
        <v>479</v>
      </c>
      <c r="D51" s="590"/>
      <c r="E51" s="517"/>
      <c r="F51" s="517"/>
      <c r="G51" s="517"/>
      <c r="H51" s="511"/>
      <c r="I51" s="511"/>
      <c r="J51" s="511"/>
      <c r="K51" s="534"/>
      <c r="L51" s="514"/>
    </row>
    <row r="52" spans="3:12" ht="18.75" hidden="1" x14ac:dyDescent="0.25">
      <c r="C52" s="591" t="e">
        <f>IFERROR(VLOOKUP(D51,'Desarrollo e Innov. Curricular'!$E:$F,2,FALSE),IFERROR(VLOOKUP(D51,Investigación!$E:$F,2,FALSE),IFERROR(VLOOKUP(D51,'Vinculación Univ. Sociedad'!$E:$F,2,FALSE),IFERROR(VLOOKUP(D51,'Docencia y Profesorado Universi'!$E:$F,2,FALSE),IFERROR(VLOOKUP(D51,Estudiantes!$E:$F,2,FALSE),IFERROR(VLOOKUP(D51,'Gestion Administrativa'!$E:$F,2,FALSE),IFERROR(VLOOKUP(D51,'Gestion Academica'!$E:$F,2,FALSE),IFERROR(VLOOKUP(D51,Graduados!$E:$F,2,FALSE),IFERROR(VLOOKUP(D51,'Gestión del Conocimiento'!$E:$F,2,FALSE),IFERROR(VLOOKUP(D51,Gobernabilidad!$E:$F,2,FALSE),IFERROR(VLOOKUP(D51,'NIVEL DE ES Y  SISTEMA NACIONAL'!$E:$F,2,FALSE),VLOOKUP(D51,'Lo Esencial'!$E:$F,2,0))))))))))))</f>
        <v>#N/A</v>
      </c>
      <c r="D52" s="508"/>
      <c r="E52" s="517"/>
      <c r="F52" s="517"/>
      <c r="G52" s="517"/>
      <c r="H52" s="511"/>
      <c r="I52" s="511"/>
      <c r="J52" s="511"/>
      <c r="K52" s="534"/>
      <c r="L52" s="514"/>
    </row>
    <row r="53" spans="3:12" ht="15.75" hidden="1" thickBot="1" x14ac:dyDescent="0.3">
      <c r="C53" s="510"/>
      <c r="D53" s="508"/>
      <c r="E53" s="517"/>
      <c r="F53" s="517"/>
      <c r="G53" s="517"/>
      <c r="H53" s="511"/>
      <c r="I53" s="511"/>
      <c r="J53" s="511"/>
      <c r="K53" s="534"/>
      <c r="L53" s="514"/>
    </row>
    <row r="54" spans="3:12" ht="30.75" hidden="1" thickBot="1" x14ac:dyDescent="0.3">
      <c r="C54" s="545" t="s">
        <v>44</v>
      </c>
      <c r="D54" s="548" t="s">
        <v>45</v>
      </c>
      <c r="E54" s="547" t="s">
        <v>55</v>
      </c>
      <c r="F54" s="547" t="s">
        <v>57</v>
      </c>
      <c r="G54" s="546" t="s">
        <v>27</v>
      </c>
      <c r="H54" s="552" t="s">
        <v>216</v>
      </c>
      <c r="I54" s="547" t="s">
        <v>46</v>
      </c>
      <c r="J54" s="547" t="s">
        <v>217</v>
      </c>
      <c r="K54" s="545" t="s">
        <v>498</v>
      </c>
      <c r="L54" s="547" t="s">
        <v>499</v>
      </c>
    </row>
    <row r="55" spans="3:12" hidden="1" x14ac:dyDescent="0.25">
      <c r="C55" s="519" t="s">
        <v>47</v>
      </c>
      <c r="D55" s="625">
        <v>0</v>
      </c>
      <c r="E55" s="574">
        <v>0</v>
      </c>
      <c r="F55" s="537">
        <v>20000</v>
      </c>
      <c r="G55" s="521">
        <f t="shared" ref="G55:G63" si="4">E55*F55</f>
        <v>0</v>
      </c>
      <c r="H55" s="576" t="s">
        <v>215</v>
      </c>
      <c r="I55" s="522" t="s">
        <v>1594</v>
      </c>
      <c r="J55" s="522" t="str">
        <f>VLOOKUP(I55,Presupuesto!$B$11:$C$587,2,0)</f>
        <v>INTERESES DE INSTITUCIONES PUBLICAS FINANCIERAS</v>
      </c>
      <c r="K55" s="604" t="s">
        <v>209</v>
      </c>
      <c r="L55" s="522" t="s">
        <v>482</v>
      </c>
    </row>
    <row r="56" spans="3:12" hidden="1" x14ac:dyDescent="0.25">
      <c r="C56" s="523" t="s">
        <v>48</v>
      </c>
      <c r="D56" s="626"/>
      <c r="E56" s="588">
        <f>D55</f>
        <v>0</v>
      </c>
      <c r="F56" s="524">
        <v>50</v>
      </c>
      <c r="G56" s="521">
        <f t="shared" si="4"/>
        <v>0</v>
      </c>
      <c r="H56" s="576"/>
      <c r="I56" s="522" t="s">
        <v>1602</v>
      </c>
      <c r="J56" s="522" t="str">
        <f>VLOOKUP(I56,Presupuesto!$B$11:$C$587,2,0)</f>
        <v>OTROS INTERESES</v>
      </c>
      <c r="K56" s="605" t="str">
        <f>$K$55</f>
        <v>Desarrollo Curricular</v>
      </c>
      <c r="L56" s="522" t="s">
        <v>500</v>
      </c>
    </row>
    <row r="57" spans="3:12" hidden="1" x14ac:dyDescent="0.25">
      <c r="C57" s="523" t="s">
        <v>49</v>
      </c>
      <c r="D57" s="626"/>
      <c r="E57" s="588">
        <f>D55</f>
        <v>0</v>
      </c>
      <c r="F57" s="524">
        <v>150</v>
      </c>
      <c r="G57" s="521">
        <f t="shared" si="4"/>
        <v>0</v>
      </c>
      <c r="H57" s="576"/>
      <c r="I57" s="522" t="s">
        <v>1602</v>
      </c>
      <c r="J57" s="522" t="str">
        <f>VLOOKUP(I57,Presupuesto!$B$11:$C$587,2,0)</f>
        <v>OTROS INTERESES</v>
      </c>
      <c r="K57" s="605" t="str">
        <f t="shared" ref="K57:K63" si="5">$K$55</f>
        <v>Desarrollo Curricular</v>
      </c>
      <c r="L57" s="522" t="s">
        <v>484</v>
      </c>
    </row>
    <row r="58" spans="3:12" hidden="1" x14ac:dyDescent="0.25">
      <c r="C58" s="523" t="s">
        <v>50</v>
      </c>
      <c r="D58" s="626"/>
      <c r="E58" s="570">
        <v>0</v>
      </c>
      <c r="F58" s="540">
        <v>10000</v>
      </c>
      <c r="G58" s="521">
        <f t="shared" si="4"/>
        <v>0</v>
      </c>
      <c r="H58" s="576"/>
      <c r="I58" s="522" t="s">
        <v>1602</v>
      </c>
      <c r="J58" s="522" t="str">
        <f>VLOOKUP(I58,Presupuesto!$B$11:$C$587,2,0)</f>
        <v>OTROS INTERESES</v>
      </c>
      <c r="K58" s="605" t="str">
        <f t="shared" si="5"/>
        <v>Desarrollo Curricular</v>
      </c>
      <c r="L58" s="522" t="s">
        <v>500</v>
      </c>
    </row>
    <row r="59" spans="3:12" hidden="1" x14ac:dyDescent="0.25">
      <c r="C59" s="523" t="s">
        <v>507</v>
      </c>
      <c r="D59" s="626"/>
      <c r="E59" s="570">
        <v>0</v>
      </c>
      <c r="F59" s="540">
        <v>250</v>
      </c>
      <c r="G59" s="521">
        <f t="shared" si="4"/>
        <v>0</v>
      </c>
      <c r="H59" s="576"/>
      <c r="I59" s="522" t="s">
        <v>1602</v>
      </c>
      <c r="J59" s="522" t="str">
        <f>VLOOKUP(I59,Presupuesto!$B$11:$C$587,2,0)</f>
        <v>OTROS INTERESES</v>
      </c>
      <c r="K59" s="605" t="str">
        <f t="shared" si="5"/>
        <v>Desarrollo Curricular</v>
      </c>
      <c r="L59" s="522" t="s">
        <v>500</v>
      </c>
    </row>
    <row r="60" spans="3:12" hidden="1" x14ac:dyDescent="0.25">
      <c r="C60" s="523" t="s">
        <v>51</v>
      </c>
      <c r="D60" s="626"/>
      <c r="E60" s="588">
        <f>(D55*25)/500</f>
        <v>0</v>
      </c>
      <c r="F60" s="524">
        <v>85</v>
      </c>
      <c r="G60" s="521">
        <f t="shared" si="4"/>
        <v>0</v>
      </c>
      <c r="H60" s="576"/>
      <c r="I60" s="522" t="s">
        <v>1602</v>
      </c>
      <c r="J60" s="522" t="str">
        <f>VLOOKUP(I60,Presupuesto!$B$11:$C$587,2,0)</f>
        <v>OTROS INTERESES</v>
      </c>
      <c r="K60" s="605" t="str">
        <f t="shared" si="5"/>
        <v>Desarrollo Curricular</v>
      </c>
      <c r="L60" s="522" t="s">
        <v>500</v>
      </c>
    </row>
    <row r="61" spans="3:12" hidden="1" x14ac:dyDescent="0.25">
      <c r="C61" s="523" t="s">
        <v>202</v>
      </c>
      <c r="D61" s="626"/>
      <c r="E61" s="588">
        <f>D55/12</f>
        <v>0</v>
      </c>
      <c r="F61" s="524">
        <v>36</v>
      </c>
      <c r="G61" s="521">
        <f t="shared" si="4"/>
        <v>0</v>
      </c>
      <c r="H61" s="576"/>
      <c r="I61" s="522" t="s">
        <v>1602</v>
      </c>
      <c r="J61" s="522" t="str">
        <f>VLOOKUP(I61,Presupuesto!$B$11:$C$587,2,0)</f>
        <v>OTROS INTERESES</v>
      </c>
      <c r="K61" s="605" t="str">
        <f t="shared" si="5"/>
        <v>Desarrollo Curricular</v>
      </c>
      <c r="L61" s="522" t="s">
        <v>500</v>
      </c>
    </row>
    <row r="62" spans="3:12" hidden="1" x14ac:dyDescent="0.25">
      <c r="C62" s="523" t="s">
        <v>34</v>
      </c>
      <c r="D62" s="626"/>
      <c r="E62" s="588">
        <f>D55/12</f>
        <v>0</v>
      </c>
      <c r="F62" s="524">
        <v>80</v>
      </c>
      <c r="G62" s="521">
        <f t="shared" si="4"/>
        <v>0</v>
      </c>
      <c r="H62" s="576"/>
      <c r="I62" s="522" t="s">
        <v>1602</v>
      </c>
      <c r="J62" s="522" t="str">
        <f>VLOOKUP(I62,Presupuesto!$B$11:$C$587,2,0)</f>
        <v>OTROS INTERESES</v>
      </c>
      <c r="K62" s="605" t="str">
        <f t="shared" si="5"/>
        <v>Desarrollo Curricular</v>
      </c>
      <c r="L62" s="522" t="s">
        <v>500</v>
      </c>
    </row>
    <row r="63" spans="3:12" hidden="1" x14ac:dyDescent="0.25">
      <c r="C63" s="532" t="s">
        <v>52</v>
      </c>
      <c r="D63" s="626"/>
      <c r="E63" s="592">
        <v>0</v>
      </c>
      <c r="F63" s="541">
        <v>25</v>
      </c>
      <c r="G63" s="521">
        <f t="shared" si="4"/>
        <v>0</v>
      </c>
      <c r="H63" s="576"/>
      <c r="I63" s="522" t="s">
        <v>1602</v>
      </c>
      <c r="J63" s="522" t="str">
        <f>VLOOKUP(I63,Presupuesto!$B$11:$C$587,2,0)</f>
        <v>OTROS INTERESES</v>
      </c>
      <c r="K63" s="605" t="str">
        <f t="shared" si="5"/>
        <v>Desarrollo Curricular</v>
      </c>
      <c r="L63" s="522" t="s">
        <v>500</v>
      </c>
    </row>
    <row r="64" spans="3:12" ht="15.75" hidden="1" thickBot="1" x14ac:dyDescent="0.3">
      <c r="C64" s="593" t="s">
        <v>526</v>
      </c>
      <c r="D64" s="594">
        <v>0</v>
      </c>
      <c r="E64" s="595">
        <v>0</v>
      </c>
      <c r="F64" s="528">
        <f>HLOOKUP(C64,$AH$2:$BU$3,2,0)</f>
        <v>1200</v>
      </c>
      <c r="G64" s="529">
        <f>D64*E64*F64</f>
        <v>0</v>
      </c>
      <c r="H64" s="576"/>
      <c r="I64" s="522" t="s">
        <v>1602</v>
      </c>
      <c r="J64" s="530" t="str">
        <f>VLOOKUP(I64,Presupuesto!$B$11:$C$587,2,0)</f>
        <v>OTROS INTERESES</v>
      </c>
      <c r="K64" s="606" t="str">
        <f>$K$55</f>
        <v>Desarrollo Curricular</v>
      </c>
      <c r="L64" s="522" t="s">
        <v>500</v>
      </c>
    </row>
    <row r="65" spans="3:12" hidden="1" x14ac:dyDescent="0.25">
      <c r="C65" s="517"/>
      <c r="D65" s="514"/>
      <c r="E65" s="534"/>
      <c r="F65" s="534"/>
      <c r="G65" s="534"/>
      <c r="H65" s="586"/>
      <c r="I65" s="534"/>
      <c r="J65" s="534"/>
      <c r="K65" s="534"/>
      <c r="L65" s="514"/>
    </row>
    <row r="66" spans="3:12" ht="15.75" hidden="1" thickBot="1" x14ac:dyDescent="0.3">
      <c r="C66" s="514"/>
      <c r="D66" s="514"/>
      <c r="E66" s="514"/>
      <c r="F66" s="514"/>
      <c r="G66" s="514"/>
      <c r="H66" s="512"/>
      <c r="I66" s="514"/>
      <c r="J66" s="514"/>
      <c r="K66" s="514"/>
      <c r="L66" s="514"/>
    </row>
    <row r="67" spans="3:12" ht="15.75" hidden="1" thickBot="1" x14ac:dyDescent="0.3">
      <c r="C67" s="506" t="s">
        <v>43</v>
      </c>
      <c r="D67" s="507">
        <f>SUM(G74:G83)</f>
        <v>0</v>
      </c>
      <c r="E67" s="517"/>
      <c r="F67" s="517"/>
      <c r="G67" s="517"/>
      <c r="H67" s="511"/>
      <c r="I67" s="511"/>
      <c r="J67" s="511"/>
      <c r="K67" s="534"/>
      <c r="L67" s="514"/>
    </row>
    <row r="68" spans="3:12" hidden="1" x14ac:dyDescent="0.25">
      <c r="C68" s="510"/>
      <c r="D68" s="508"/>
      <c r="E68" s="517"/>
      <c r="F68" s="517"/>
      <c r="G68" s="517"/>
      <c r="H68" s="511"/>
      <c r="I68" s="511"/>
      <c r="J68" s="511"/>
      <c r="K68" s="534"/>
      <c r="L68" s="514"/>
    </row>
    <row r="69" spans="3:12" hidden="1" x14ac:dyDescent="0.25">
      <c r="C69" s="510"/>
      <c r="D69" s="508"/>
      <c r="E69" s="517"/>
      <c r="F69" s="517"/>
      <c r="G69" s="517"/>
      <c r="H69" s="511"/>
      <c r="I69" s="511"/>
      <c r="J69" s="511"/>
      <c r="K69" s="534"/>
      <c r="L69" s="514"/>
    </row>
    <row r="70" spans="3:12" ht="15.75" hidden="1" x14ac:dyDescent="0.25">
      <c r="C70" s="589" t="s">
        <v>479</v>
      </c>
      <c r="D70" s="590"/>
      <c r="E70" s="517"/>
      <c r="F70" s="517"/>
      <c r="G70" s="517"/>
      <c r="H70" s="511"/>
      <c r="I70" s="511"/>
      <c r="J70" s="511"/>
      <c r="K70" s="534"/>
      <c r="L70" s="514"/>
    </row>
    <row r="71" spans="3:12" ht="18.75" hidden="1" x14ac:dyDescent="0.25">
      <c r="C71" s="591" t="e">
        <f>IFERROR(VLOOKUP(D70,'Desarrollo e Innov. Curricular'!$E:$F,2,FALSE),IFERROR(VLOOKUP(D70,Investigación!$E:$F,2,FALSE),IFERROR(VLOOKUP(D70,'Vinculación Univ. Sociedad'!$E:$F,2,FALSE),IFERROR(VLOOKUP(D70,'Docencia y Profesorado Universi'!$E:$F,2,FALSE),IFERROR(VLOOKUP(D70,Estudiantes!$E:$F,2,FALSE),IFERROR(VLOOKUP(D70,'Gestion Administrativa'!$E:$F,2,FALSE),IFERROR(VLOOKUP(D70,'Gestion Academica'!$E:$F,2,FALSE),IFERROR(VLOOKUP(D70,Graduados!$E:$F,2,FALSE),IFERROR(VLOOKUP(D70,'Gestión del Conocimiento'!$E:$F,2,FALSE),IFERROR(VLOOKUP(D70,Gobernabilidad!$E:$F,2,FALSE),IFERROR(VLOOKUP(D70,'NIVEL DE ES Y  SISTEMA NACIONAL'!$E:$F,2,FALSE),VLOOKUP(D70,'Lo Esencial'!$E:$F,2,0))))))))))))</f>
        <v>#N/A</v>
      </c>
      <c r="D71" s="508"/>
      <c r="E71" s="517"/>
      <c r="F71" s="517"/>
      <c r="G71" s="517"/>
      <c r="H71" s="511"/>
      <c r="I71" s="511"/>
      <c r="J71" s="511"/>
      <c r="K71" s="534"/>
      <c r="L71" s="514"/>
    </row>
    <row r="72" spans="3:12" ht="15.75" hidden="1" thickBot="1" x14ac:dyDescent="0.3">
      <c r="C72" s="510"/>
      <c r="D72" s="508"/>
      <c r="E72" s="517"/>
      <c r="F72" s="517"/>
      <c r="G72" s="517"/>
      <c r="H72" s="511"/>
      <c r="I72" s="511"/>
      <c r="J72" s="511"/>
      <c r="K72" s="534"/>
      <c r="L72" s="514"/>
    </row>
    <row r="73" spans="3:12" ht="30.75" hidden="1" thickBot="1" x14ac:dyDescent="0.3">
      <c r="C73" s="545" t="s">
        <v>44</v>
      </c>
      <c r="D73" s="548" t="s">
        <v>45</v>
      </c>
      <c r="E73" s="547" t="s">
        <v>55</v>
      </c>
      <c r="F73" s="547" t="s">
        <v>57</v>
      </c>
      <c r="G73" s="546" t="s">
        <v>27</v>
      </c>
      <c r="H73" s="552" t="s">
        <v>216</v>
      </c>
      <c r="I73" s="547" t="s">
        <v>46</v>
      </c>
      <c r="J73" s="547" t="s">
        <v>217</v>
      </c>
      <c r="K73" s="545" t="s">
        <v>498</v>
      </c>
      <c r="L73" s="547" t="s">
        <v>499</v>
      </c>
    </row>
    <row r="74" spans="3:12" hidden="1" x14ac:dyDescent="0.25">
      <c r="C74" s="519" t="s">
        <v>47</v>
      </c>
      <c r="D74" s="625">
        <v>0</v>
      </c>
      <c r="E74" s="574">
        <v>0</v>
      </c>
      <c r="F74" s="537">
        <v>20000</v>
      </c>
      <c r="G74" s="521">
        <f t="shared" ref="G74:G82" si="6">E74*F74</f>
        <v>0</v>
      </c>
      <c r="H74" s="576" t="s">
        <v>215</v>
      </c>
      <c r="I74" s="522" t="s">
        <v>1594</v>
      </c>
      <c r="J74" s="522" t="str">
        <f>VLOOKUP(I74,Presupuesto!$B$11:$C$587,2,0)</f>
        <v>INTERESES DE INSTITUCIONES PUBLICAS FINANCIERAS</v>
      </c>
      <c r="K74" s="604" t="s">
        <v>209</v>
      </c>
      <c r="L74" s="522" t="s">
        <v>482</v>
      </c>
    </row>
    <row r="75" spans="3:12" hidden="1" x14ac:dyDescent="0.25">
      <c r="C75" s="523" t="s">
        <v>48</v>
      </c>
      <c r="D75" s="626"/>
      <c r="E75" s="588">
        <f>D74</f>
        <v>0</v>
      </c>
      <c r="F75" s="524">
        <v>50</v>
      </c>
      <c r="G75" s="521">
        <f t="shared" si="6"/>
        <v>0</v>
      </c>
      <c r="H75" s="576"/>
      <c r="I75" s="522" t="s">
        <v>1602</v>
      </c>
      <c r="J75" s="522" t="str">
        <f>VLOOKUP(I75,Presupuesto!$B$11:$C$587,2,0)</f>
        <v>OTROS INTERESES</v>
      </c>
      <c r="K75" s="605" t="str">
        <f>$K$74</f>
        <v>Desarrollo Curricular</v>
      </c>
      <c r="L75" s="522" t="s">
        <v>500</v>
      </c>
    </row>
    <row r="76" spans="3:12" hidden="1" x14ac:dyDescent="0.25">
      <c r="C76" s="523" t="s">
        <v>49</v>
      </c>
      <c r="D76" s="626"/>
      <c r="E76" s="588">
        <f>D74</f>
        <v>0</v>
      </c>
      <c r="F76" s="524">
        <v>150</v>
      </c>
      <c r="G76" s="521">
        <f t="shared" si="6"/>
        <v>0</v>
      </c>
      <c r="H76" s="576"/>
      <c r="I76" s="522" t="s">
        <v>1602</v>
      </c>
      <c r="J76" s="522" t="str">
        <f>VLOOKUP(I76,Presupuesto!$B$11:$C$587,2,0)</f>
        <v>OTROS INTERESES</v>
      </c>
      <c r="K76" s="605" t="str">
        <f t="shared" ref="K76:K82" si="7">$K$74</f>
        <v>Desarrollo Curricular</v>
      </c>
      <c r="L76" s="522" t="s">
        <v>484</v>
      </c>
    </row>
    <row r="77" spans="3:12" hidden="1" x14ac:dyDescent="0.25">
      <c r="C77" s="523" t="s">
        <v>50</v>
      </c>
      <c r="D77" s="626"/>
      <c r="E77" s="570">
        <v>0</v>
      </c>
      <c r="F77" s="540">
        <v>10000</v>
      </c>
      <c r="G77" s="521">
        <f t="shared" si="6"/>
        <v>0</v>
      </c>
      <c r="H77" s="576"/>
      <c r="I77" s="522" t="s">
        <v>1602</v>
      </c>
      <c r="J77" s="522" t="str">
        <f>VLOOKUP(I77,Presupuesto!$B$11:$C$587,2,0)</f>
        <v>OTROS INTERESES</v>
      </c>
      <c r="K77" s="605" t="str">
        <f t="shared" si="7"/>
        <v>Desarrollo Curricular</v>
      </c>
      <c r="L77" s="522" t="s">
        <v>500</v>
      </c>
    </row>
    <row r="78" spans="3:12" hidden="1" x14ac:dyDescent="0.25">
      <c r="C78" s="523" t="s">
        <v>507</v>
      </c>
      <c r="D78" s="626"/>
      <c r="E78" s="570">
        <v>0</v>
      </c>
      <c r="F78" s="540">
        <v>250</v>
      </c>
      <c r="G78" s="521">
        <f t="shared" si="6"/>
        <v>0</v>
      </c>
      <c r="H78" s="576"/>
      <c r="I78" s="522" t="s">
        <v>1602</v>
      </c>
      <c r="J78" s="522" t="str">
        <f>VLOOKUP(I78,Presupuesto!$B$11:$C$587,2,0)</f>
        <v>OTROS INTERESES</v>
      </c>
      <c r="K78" s="605" t="str">
        <f t="shared" si="7"/>
        <v>Desarrollo Curricular</v>
      </c>
      <c r="L78" s="522" t="s">
        <v>500</v>
      </c>
    </row>
    <row r="79" spans="3:12" hidden="1" x14ac:dyDescent="0.25">
      <c r="C79" s="523" t="s">
        <v>51</v>
      </c>
      <c r="D79" s="626"/>
      <c r="E79" s="588">
        <f>(D74*25)/500</f>
        <v>0</v>
      </c>
      <c r="F79" s="524">
        <v>85</v>
      </c>
      <c r="G79" s="521">
        <f t="shared" si="6"/>
        <v>0</v>
      </c>
      <c r="H79" s="576"/>
      <c r="I79" s="522" t="s">
        <v>1602</v>
      </c>
      <c r="J79" s="522" t="str">
        <f>VLOOKUP(I79,Presupuesto!$B$11:$C$587,2,0)</f>
        <v>OTROS INTERESES</v>
      </c>
      <c r="K79" s="605" t="str">
        <f t="shared" si="7"/>
        <v>Desarrollo Curricular</v>
      </c>
      <c r="L79" s="522" t="s">
        <v>500</v>
      </c>
    </row>
    <row r="80" spans="3:12" hidden="1" x14ac:dyDescent="0.25">
      <c r="C80" s="523" t="s">
        <v>202</v>
      </c>
      <c r="D80" s="626"/>
      <c r="E80" s="588">
        <f>D74/12</f>
        <v>0</v>
      </c>
      <c r="F80" s="524">
        <v>36</v>
      </c>
      <c r="G80" s="521">
        <f t="shared" si="6"/>
        <v>0</v>
      </c>
      <c r="H80" s="576"/>
      <c r="I80" s="522" t="s">
        <v>1602</v>
      </c>
      <c r="J80" s="522" t="str">
        <f>VLOOKUP(I80,Presupuesto!$B$11:$C$587,2,0)</f>
        <v>OTROS INTERESES</v>
      </c>
      <c r="K80" s="605" t="str">
        <f t="shared" si="7"/>
        <v>Desarrollo Curricular</v>
      </c>
      <c r="L80" s="522" t="s">
        <v>500</v>
      </c>
    </row>
    <row r="81" spans="3:12" hidden="1" x14ac:dyDescent="0.25">
      <c r="C81" s="523" t="s">
        <v>34</v>
      </c>
      <c r="D81" s="626"/>
      <c r="E81" s="588">
        <f>D74/12</f>
        <v>0</v>
      </c>
      <c r="F81" s="524">
        <v>80</v>
      </c>
      <c r="G81" s="521">
        <f t="shared" si="6"/>
        <v>0</v>
      </c>
      <c r="H81" s="576"/>
      <c r="I81" s="522" t="s">
        <v>1602</v>
      </c>
      <c r="J81" s="522" t="str">
        <f>VLOOKUP(I81,Presupuesto!$B$11:$C$587,2,0)</f>
        <v>OTROS INTERESES</v>
      </c>
      <c r="K81" s="605" t="str">
        <f t="shared" si="7"/>
        <v>Desarrollo Curricular</v>
      </c>
      <c r="L81" s="522" t="s">
        <v>500</v>
      </c>
    </row>
    <row r="82" spans="3:12" hidden="1" x14ac:dyDescent="0.25">
      <c r="C82" s="532" t="s">
        <v>52</v>
      </c>
      <c r="D82" s="626"/>
      <c r="E82" s="592">
        <v>0</v>
      </c>
      <c r="F82" s="541">
        <v>25</v>
      </c>
      <c r="G82" s="521">
        <f t="shared" si="6"/>
        <v>0</v>
      </c>
      <c r="H82" s="576"/>
      <c r="I82" s="522" t="s">
        <v>1602</v>
      </c>
      <c r="J82" s="522" t="str">
        <f>VLOOKUP(I82,Presupuesto!$B$11:$C$587,2,0)</f>
        <v>OTROS INTERESES</v>
      </c>
      <c r="K82" s="605" t="str">
        <f t="shared" si="7"/>
        <v>Desarrollo Curricular</v>
      </c>
      <c r="L82" s="522" t="s">
        <v>500</v>
      </c>
    </row>
    <row r="83" spans="3:12" ht="15.75" hidden="1" thickBot="1" x14ac:dyDescent="0.3">
      <c r="C83" s="593" t="s">
        <v>526</v>
      </c>
      <c r="D83" s="594">
        <v>0</v>
      </c>
      <c r="E83" s="595">
        <v>0</v>
      </c>
      <c r="F83" s="528">
        <f>HLOOKUP(C83,$AH$2:$BU$3,2,0)</f>
        <v>1200</v>
      </c>
      <c r="G83" s="529">
        <f>D83*E83*F83</f>
        <v>0</v>
      </c>
      <c r="H83" s="576"/>
      <c r="I83" s="522" t="s">
        <v>1602</v>
      </c>
      <c r="J83" s="530" t="str">
        <f>VLOOKUP(I83,Presupuesto!$B$11:$C$587,2,0)</f>
        <v>OTROS INTERESES</v>
      </c>
      <c r="K83" s="606" t="str">
        <f>$K$74</f>
        <v>Desarrollo Curricular</v>
      </c>
      <c r="L83" s="522" t="s">
        <v>500</v>
      </c>
    </row>
    <row r="84" spans="3:12" hidden="1" x14ac:dyDescent="0.25"/>
    <row r="85" spans="3:12" ht="15.75" hidden="1" thickBot="1" x14ac:dyDescent="0.3"/>
    <row r="86" spans="3:12" ht="15.75" hidden="1" thickBot="1" x14ac:dyDescent="0.3">
      <c r="C86" s="506" t="s">
        <v>43</v>
      </c>
      <c r="D86" s="507">
        <f>SUM(G93:G102)</f>
        <v>0</v>
      </c>
      <c r="E86" s="517"/>
      <c r="F86" s="517"/>
      <c r="G86" s="517"/>
      <c r="H86" s="511"/>
      <c r="I86" s="511"/>
      <c r="J86" s="511"/>
      <c r="K86" s="534"/>
      <c r="L86" s="514"/>
    </row>
    <row r="87" spans="3:12" hidden="1" x14ac:dyDescent="0.25">
      <c r="C87" s="510"/>
      <c r="D87" s="508"/>
      <c r="E87" s="517"/>
      <c r="F87" s="517"/>
      <c r="G87" s="517"/>
      <c r="H87" s="511"/>
      <c r="I87" s="511"/>
      <c r="J87" s="511"/>
      <c r="K87" s="534"/>
      <c r="L87" s="514"/>
    </row>
    <row r="88" spans="3:12" hidden="1" x14ac:dyDescent="0.25">
      <c r="C88" s="510"/>
      <c r="D88" s="508"/>
      <c r="E88" s="517"/>
      <c r="F88" s="517"/>
      <c r="G88" s="517"/>
      <c r="H88" s="511"/>
      <c r="I88" s="511"/>
      <c r="J88" s="511"/>
      <c r="K88" s="534"/>
      <c r="L88" s="514"/>
    </row>
    <row r="89" spans="3:12" ht="15.75" hidden="1" x14ac:dyDescent="0.25">
      <c r="C89" s="589" t="s">
        <v>479</v>
      </c>
      <c r="D89" s="590"/>
      <c r="E89" s="517"/>
      <c r="F89" s="517"/>
      <c r="G89" s="517"/>
      <c r="H89" s="511"/>
      <c r="I89" s="511"/>
      <c r="J89" s="511"/>
      <c r="K89" s="534"/>
      <c r="L89" s="514"/>
    </row>
    <row r="90" spans="3:12" ht="18.75" hidden="1" x14ac:dyDescent="0.25">
      <c r="C90" s="591" t="e">
        <f>IFERROR(VLOOKUP(D89,'Desarrollo e Innov. Curricular'!$E:$F,2,FALSE),IFERROR(VLOOKUP(D89,Investigación!$E:$F,2,FALSE),IFERROR(VLOOKUP(D89,'Vinculación Univ. Sociedad'!$E:$F,2,FALSE),IFERROR(VLOOKUP(D89,'Docencia y Profesorado Universi'!$E:$F,2,FALSE),IFERROR(VLOOKUP(D89,Estudiantes!$E:$F,2,FALSE),IFERROR(VLOOKUP(D89,'Gestion Administrativa'!$E:$F,2,FALSE),IFERROR(VLOOKUP(D89,'Gestion Academica'!$E:$F,2,FALSE),IFERROR(VLOOKUP(D89,Graduados!$E:$F,2,FALSE),IFERROR(VLOOKUP(D89,'Gestión del Conocimiento'!$E:$F,2,FALSE),IFERROR(VLOOKUP(D89,Gobernabilidad!$E:$F,2,FALSE),IFERROR(VLOOKUP(D89,'NIVEL DE ES Y  SISTEMA NACIONAL'!$E:$F,2,FALSE),VLOOKUP(D89,'Lo Esencial'!$E:$F,2,0))))))))))))</f>
        <v>#N/A</v>
      </c>
      <c r="D90" s="508"/>
      <c r="E90" s="517"/>
      <c r="F90" s="517"/>
      <c r="G90" s="517"/>
      <c r="H90" s="511"/>
      <c r="I90" s="511"/>
      <c r="J90" s="511"/>
      <c r="K90" s="534"/>
      <c r="L90" s="514"/>
    </row>
    <row r="91" spans="3:12" ht="15.75" hidden="1" thickBot="1" x14ac:dyDescent="0.3">
      <c r="C91" s="510"/>
      <c r="D91" s="508"/>
      <c r="E91" s="517"/>
      <c r="F91" s="517"/>
      <c r="G91" s="517"/>
      <c r="H91" s="511"/>
      <c r="I91" s="511"/>
      <c r="J91" s="511"/>
      <c r="K91" s="534"/>
      <c r="L91" s="514"/>
    </row>
    <row r="92" spans="3:12" ht="30.75" hidden="1" thickBot="1" x14ac:dyDescent="0.3">
      <c r="C92" s="545" t="s">
        <v>44</v>
      </c>
      <c r="D92" s="548" t="s">
        <v>45</v>
      </c>
      <c r="E92" s="547" t="s">
        <v>55</v>
      </c>
      <c r="F92" s="547" t="s">
        <v>57</v>
      </c>
      <c r="G92" s="546" t="s">
        <v>27</v>
      </c>
      <c r="H92" s="552" t="s">
        <v>216</v>
      </c>
      <c r="I92" s="547" t="s">
        <v>46</v>
      </c>
      <c r="J92" s="547" t="s">
        <v>217</v>
      </c>
      <c r="K92" s="545" t="s">
        <v>498</v>
      </c>
      <c r="L92" s="547" t="s">
        <v>499</v>
      </c>
    </row>
    <row r="93" spans="3:12" hidden="1" x14ac:dyDescent="0.25">
      <c r="C93" s="519" t="s">
        <v>47</v>
      </c>
      <c r="D93" s="625">
        <v>0</v>
      </c>
      <c r="E93" s="574">
        <v>0</v>
      </c>
      <c r="F93" s="537">
        <v>20000</v>
      </c>
      <c r="G93" s="521">
        <f t="shared" ref="G93:G101" si="8">E93*F93</f>
        <v>0</v>
      </c>
      <c r="H93" s="576" t="s">
        <v>215</v>
      </c>
      <c r="I93" s="522" t="s">
        <v>1594</v>
      </c>
      <c r="J93" s="522" t="str">
        <f>VLOOKUP(I93,Presupuesto!$B$11:$C$587,2,0)</f>
        <v>INTERESES DE INSTITUCIONES PUBLICAS FINANCIERAS</v>
      </c>
      <c r="K93" s="604" t="s">
        <v>209</v>
      </c>
      <c r="L93" s="522" t="s">
        <v>482</v>
      </c>
    </row>
    <row r="94" spans="3:12" hidden="1" x14ac:dyDescent="0.25">
      <c r="C94" s="523" t="s">
        <v>48</v>
      </c>
      <c r="D94" s="626"/>
      <c r="E94" s="588">
        <f>D93</f>
        <v>0</v>
      </c>
      <c r="F94" s="524">
        <v>50</v>
      </c>
      <c r="G94" s="521">
        <f t="shared" si="8"/>
        <v>0</v>
      </c>
      <c r="H94" s="576"/>
      <c r="I94" s="522" t="s">
        <v>1602</v>
      </c>
      <c r="J94" s="522" t="str">
        <f>VLOOKUP(I94,Presupuesto!$B$11:$C$587,2,0)</f>
        <v>OTROS INTERESES</v>
      </c>
      <c r="K94" s="605" t="str">
        <f>$K$93</f>
        <v>Desarrollo Curricular</v>
      </c>
      <c r="L94" s="522" t="s">
        <v>500</v>
      </c>
    </row>
    <row r="95" spans="3:12" hidden="1" x14ac:dyDescent="0.25">
      <c r="C95" s="523" t="s">
        <v>49</v>
      </c>
      <c r="D95" s="626"/>
      <c r="E95" s="588">
        <f>D93</f>
        <v>0</v>
      </c>
      <c r="F95" s="524">
        <v>150</v>
      </c>
      <c r="G95" s="521">
        <f t="shared" si="8"/>
        <v>0</v>
      </c>
      <c r="H95" s="576"/>
      <c r="I95" s="522" t="s">
        <v>1602</v>
      </c>
      <c r="J95" s="522" t="str">
        <f>VLOOKUP(I95,Presupuesto!$B$11:$C$587,2,0)</f>
        <v>OTROS INTERESES</v>
      </c>
      <c r="K95" s="605" t="str">
        <f t="shared" ref="K95:K101" si="9">$K$93</f>
        <v>Desarrollo Curricular</v>
      </c>
      <c r="L95" s="522" t="s">
        <v>484</v>
      </c>
    </row>
    <row r="96" spans="3:12" hidden="1" x14ac:dyDescent="0.25">
      <c r="C96" s="523" t="s">
        <v>50</v>
      </c>
      <c r="D96" s="626"/>
      <c r="E96" s="570">
        <v>0</v>
      </c>
      <c r="F96" s="540">
        <v>10000</v>
      </c>
      <c r="G96" s="521">
        <f t="shared" si="8"/>
        <v>0</v>
      </c>
      <c r="H96" s="576"/>
      <c r="I96" s="522" t="s">
        <v>1602</v>
      </c>
      <c r="J96" s="522" t="str">
        <f>VLOOKUP(I96,Presupuesto!$B$11:$C$587,2,0)</f>
        <v>OTROS INTERESES</v>
      </c>
      <c r="K96" s="605" t="str">
        <f t="shared" si="9"/>
        <v>Desarrollo Curricular</v>
      </c>
      <c r="L96" s="522" t="s">
        <v>500</v>
      </c>
    </row>
    <row r="97" spans="3:12" hidden="1" x14ac:dyDescent="0.25">
      <c r="C97" s="523" t="s">
        <v>507</v>
      </c>
      <c r="D97" s="626"/>
      <c r="E97" s="570">
        <v>0</v>
      </c>
      <c r="F97" s="540">
        <v>250</v>
      </c>
      <c r="G97" s="521">
        <f t="shared" si="8"/>
        <v>0</v>
      </c>
      <c r="H97" s="576"/>
      <c r="I97" s="522" t="s">
        <v>1602</v>
      </c>
      <c r="J97" s="522" t="str">
        <f>VLOOKUP(I97,Presupuesto!$B$11:$C$587,2,0)</f>
        <v>OTROS INTERESES</v>
      </c>
      <c r="K97" s="605" t="str">
        <f t="shared" si="9"/>
        <v>Desarrollo Curricular</v>
      </c>
      <c r="L97" s="522" t="s">
        <v>500</v>
      </c>
    </row>
    <row r="98" spans="3:12" hidden="1" x14ac:dyDescent="0.25">
      <c r="C98" s="523" t="s">
        <v>51</v>
      </c>
      <c r="D98" s="626"/>
      <c r="E98" s="588">
        <f>(D93*25)/500</f>
        <v>0</v>
      </c>
      <c r="F98" s="524">
        <v>85</v>
      </c>
      <c r="G98" s="521">
        <f t="shared" si="8"/>
        <v>0</v>
      </c>
      <c r="H98" s="576"/>
      <c r="I98" s="522" t="s">
        <v>1602</v>
      </c>
      <c r="J98" s="522" t="str">
        <f>VLOOKUP(I98,Presupuesto!$B$11:$C$587,2,0)</f>
        <v>OTROS INTERESES</v>
      </c>
      <c r="K98" s="605" t="str">
        <f t="shared" si="9"/>
        <v>Desarrollo Curricular</v>
      </c>
      <c r="L98" s="522" t="s">
        <v>500</v>
      </c>
    </row>
    <row r="99" spans="3:12" hidden="1" x14ac:dyDescent="0.25">
      <c r="C99" s="523" t="s">
        <v>202</v>
      </c>
      <c r="D99" s="626"/>
      <c r="E99" s="588">
        <f>D93/12</f>
        <v>0</v>
      </c>
      <c r="F99" s="524">
        <v>36</v>
      </c>
      <c r="G99" s="521">
        <f t="shared" si="8"/>
        <v>0</v>
      </c>
      <c r="H99" s="576"/>
      <c r="I99" s="522" t="s">
        <v>1602</v>
      </c>
      <c r="J99" s="522" t="str">
        <f>VLOOKUP(I99,Presupuesto!$B$11:$C$587,2,0)</f>
        <v>OTROS INTERESES</v>
      </c>
      <c r="K99" s="605" t="str">
        <f t="shared" si="9"/>
        <v>Desarrollo Curricular</v>
      </c>
      <c r="L99" s="522" t="s">
        <v>500</v>
      </c>
    </row>
    <row r="100" spans="3:12" hidden="1" x14ac:dyDescent="0.25">
      <c r="C100" s="523" t="s">
        <v>34</v>
      </c>
      <c r="D100" s="626"/>
      <c r="E100" s="588">
        <f>D93/12</f>
        <v>0</v>
      </c>
      <c r="F100" s="524">
        <v>80</v>
      </c>
      <c r="G100" s="521">
        <f t="shared" si="8"/>
        <v>0</v>
      </c>
      <c r="H100" s="576"/>
      <c r="I100" s="522" t="s">
        <v>1602</v>
      </c>
      <c r="J100" s="522" t="str">
        <f>VLOOKUP(I100,Presupuesto!$B$11:$C$587,2,0)</f>
        <v>OTROS INTERESES</v>
      </c>
      <c r="K100" s="605" t="str">
        <f t="shared" si="9"/>
        <v>Desarrollo Curricular</v>
      </c>
      <c r="L100" s="522" t="s">
        <v>500</v>
      </c>
    </row>
    <row r="101" spans="3:12" hidden="1" x14ac:dyDescent="0.25">
      <c r="C101" s="532" t="s">
        <v>52</v>
      </c>
      <c r="D101" s="626"/>
      <c r="E101" s="592">
        <v>0</v>
      </c>
      <c r="F101" s="541">
        <v>25</v>
      </c>
      <c r="G101" s="521">
        <f t="shared" si="8"/>
        <v>0</v>
      </c>
      <c r="H101" s="576"/>
      <c r="I101" s="522" t="s">
        <v>1602</v>
      </c>
      <c r="J101" s="522" t="str">
        <f>VLOOKUP(I101,Presupuesto!$B$11:$C$587,2,0)</f>
        <v>OTROS INTERESES</v>
      </c>
      <c r="K101" s="605" t="str">
        <f t="shared" si="9"/>
        <v>Desarrollo Curricular</v>
      </c>
      <c r="L101" s="522" t="s">
        <v>500</v>
      </c>
    </row>
    <row r="102" spans="3:12" ht="15.75" hidden="1" thickBot="1" x14ac:dyDescent="0.3">
      <c r="C102" s="593" t="s">
        <v>526</v>
      </c>
      <c r="D102" s="594">
        <v>0</v>
      </c>
      <c r="E102" s="595">
        <v>0</v>
      </c>
      <c r="F102" s="528">
        <f>HLOOKUP(C102,$AH$2:$BU$3,2,0)</f>
        <v>1200</v>
      </c>
      <c r="G102" s="529">
        <f>D102*E102*F102</f>
        <v>0</v>
      </c>
      <c r="H102" s="576"/>
      <c r="I102" s="522" t="s">
        <v>1602</v>
      </c>
      <c r="J102" s="530" t="str">
        <f>VLOOKUP(I102,Presupuesto!$B$11:$C$587,2,0)</f>
        <v>OTROS INTERESES</v>
      </c>
      <c r="K102" s="606" t="str">
        <f>$K$93</f>
        <v>Desarrollo Curricular</v>
      </c>
      <c r="L102" s="522" t="s">
        <v>500</v>
      </c>
    </row>
    <row r="103" spans="3:12" hidden="1" x14ac:dyDescent="0.25">
      <c r="C103" s="517"/>
      <c r="D103" s="514"/>
      <c r="E103" s="534"/>
      <c r="F103" s="534"/>
      <c r="G103" s="534"/>
      <c r="H103" s="586"/>
      <c r="I103" s="534"/>
      <c r="J103" s="534"/>
      <c r="K103" s="534"/>
      <c r="L103" s="514"/>
    </row>
    <row r="104" spans="3:12" ht="15.75" hidden="1" thickBot="1" x14ac:dyDescent="0.3">
      <c r="C104" s="514"/>
      <c r="D104" s="514"/>
      <c r="E104" s="514"/>
      <c r="F104" s="514"/>
      <c r="G104" s="514"/>
      <c r="H104" s="512"/>
      <c r="I104" s="514"/>
      <c r="J104" s="514"/>
      <c r="K104" s="514"/>
      <c r="L104" s="514"/>
    </row>
    <row r="105" spans="3:12" ht="15.75" hidden="1" thickBot="1" x14ac:dyDescent="0.3">
      <c r="C105" s="506" t="s">
        <v>43</v>
      </c>
      <c r="D105" s="507">
        <f>SUM(G112:G121)</f>
        <v>0</v>
      </c>
      <c r="E105" s="517"/>
      <c r="F105" s="517"/>
      <c r="G105" s="517"/>
      <c r="H105" s="511"/>
      <c r="I105" s="511"/>
      <c r="J105" s="511"/>
      <c r="K105" s="534"/>
      <c r="L105" s="514"/>
    </row>
    <row r="106" spans="3:12" hidden="1" x14ac:dyDescent="0.25">
      <c r="C106" s="510"/>
      <c r="D106" s="508"/>
      <c r="E106" s="517"/>
      <c r="F106" s="517"/>
      <c r="G106" s="517"/>
      <c r="H106" s="511"/>
      <c r="I106" s="511"/>
      <c r="J106" s="511"/>
      <c r="K106" s="534"/>
      <c r="L106" s="514"/>
    </row>
    <row r="107" spans="3:12" hidden="1" x14ac:dyDescent="0.25">
      <c r="C107" s="510"/>
      <c r="D107" s="508"/>
      <c r="E107" s="517"/>
      <c r="F107" s="517"/>
      <c r="G107" s="517"/>
      <c r="H107" s="511"/>
      <c r="I107" s="511"/>
      <c r="J107" s="511"/>
      <c r="K107" s="534"/>
      <c r="L107" s="514"/>
    </row>
    <row r="108" spans="3:12" ht="15.75" hidden="1" x14ac:dyDescent="0.25">
      <c r="C108" s="589" t="s">
        <v>479</v>
      </c>
      <c r="D108" s="590"/>
      <c r="E108" s="517"/>
      <c r="F108" s="517"/>
      <c r="G108" s="517"/>
      <c r="H108" s="511"/>
      <c r="I108" s="511"/>
      <c r="J108" s="511"/>
      <c r="K108" s="534"/>
      <c r="L108" s="514"/>
    </row>
    <row r="109" spans="3:12" ht="18.75" hidden="1" x14ac:dyDescent="0.25">
      <c r="C109" s="591" t="e">
        <f>IFERROR(VLOOKUP(D108,'Desarrollo e Innov. Curricular'!$E:$F,2,FALSE),IFERROR(VLOOKUP(D108,Investigación!$E:$F,2,FALSE),IFERROR(VLOOKUP(D108,'Vinculación Univ. Sociedad'!$E:$F,2,FALSE),IFERROR(VLOOKUP(D108,'Docencia y Profesorado Universi'!$E:$F,2,FALSE),IFERROR(VLOOKUP(D108,Estudiantes!$E:$F,2,FALSE),IFERROR(VLOOKUP(D108,'Gestion Administrativa'!$E:$F,2,FALSE),IFERROR(VLOOKUP(D108,'Gestion Academica'!$E:$F,2,FALSE),IFERROR(VLOOKUP(D108,Graduados!$E:$F,2,FALSE),IFERROR(VLOOKUP(D108,'Gestión del Conocimiento'!$E:$F,2,FALSE),IFERROR(VLOOKUP(D108,Gobernabilidad!$E:$F,2,FALSE),IFERROR(VLOOKUP(D108,'NIVEL DE ES Y  SISTEMA NACIONAL'!$E:$F,2,FALSE),VLOOKUP(D108,'Lo Esencial'!$E:$F,2,0))))))))))))</f>
        <v>#N/A</v>
      </c>
      <c r="D109" s="508"/>
      <c r="E109" s="517"/>
      <c r="F109" s="517"/>
      <c r="G109" s="517"/>
      <c r="H109" s="511"/>
      <c r="I109" s="511"/>
      <c r="J109" s="511"/>
      <c r="K109" s="534"/>
      <c r="L109" s="514"/>
    </row>
    <row r="110" spans="3:12" ht="15.75" hidden="1" thickBot="1" x14ac:dyDescent="0.3">
      <c r="C110" s="510"/>
      <c r="D110" s="508"/>
      <c r="E110" s="517"/>
      <c r="F110" s="517"/>
      <c r="G110" s="517"/>
      <c r="H110" s="511"/>
      <c r="I110" s="511"/>
      <c r="J110" s="511"/>
      <c r="K110" s="534"/>
      <c r="L110" s="514"/>
    </row>
    <row r="111" spans="3:12" ht="30.75" hidden="1" thickBot="1" x14ac:dyDescent="0.3">
      <c r="C111" s="545" t="s">
        <v>44</v>
      </c>
      <c r="D111" s="548" t="s">
        <v>45</v>
      </c>
      <c r="E111" s="547" t="s">
        <v>55</v>
      </c>
      <c r="F111" s="547" t="s">
        <v>57</v>
      </c>
      <c r="G111" s="546" t="s">
        <v>27</v>
      </c>
      <c r="H111" s="552" t="s">
        <v>216</v>
      </c>
      <c r="I111" s="547" t="s">
        <v>46</v>
      </c>
      <c r="J111" s="547" t="s">
        <v>217</v>
      </c>
      <c r="K111" s="545" t="s">
        <v>498</v>
      </c>
      <c r="L111" s="547" t="s">
        <v>499</v>
      </c>
    </row>
    <row r="112" spans="3:12" hidden="1" x14ac:dyDescent="0.25">
      <c r="C112" s="519" t="s">
        <v>47</v>
      </c>
      <c r="D112" s="625">
        <v>0</v>
      </c>
      <c r="E112" s="574">
        <v>0</v>
      </c>
      <c r="F112" s="537">
        <v>20000</v>
      </c>
      <c r="G112" s="521">
        <f t="shared" ref="G112:G120" si="10">E112*F112</f>
        <v>0</v>
      </c>
      <c r="H112" s="576" t="s">
        <v>215</v>
      </c>
      <c r="I112" s="522" t="s">
        <v>1594</v>
      </c>
      <c r="J112" s="522" t="str">
        <f>VLOOKUP(I112,Presupuesto!$B$11:$C$587,2,0)</f>
        <v>INTERESES DE INSTITUCIONES PUBLICAS FINANCIERAS</v>
      </c>
      <c r="K112" s="604" t="s">
        <v>209</v>
      </c>
      <c r="L112" s="522" t="s">
        <v>482</v>
      </c>
    </row>
    <row r="113" spans="3:12" hidden="1" x14ac:dyDescent="0.25">
      <c r="C113" s="523" t="s">
        <v>48</v>
      </c>
      <c r="D113" s="626"/>
      <c r="E113" s="588">
        <f>D112</f>
        <v>0</v>
      </c>
      <c r="F113" s="524">
        <v>50</v>
      </c>
      <c r="G113" s="521">
        <f t="shared" si="10"/>
        <v>0</v>
      </c>
      <c r="H113" s="576"/>
      <c r="I113" s="522" t="s">
        <v>1602</v>
      </c>
      <c r="J113" s="522" t="str">
        <f>VLOOKUP(I113,Presupuesto!$B$11:$C$587,2,0)</f>
        <v>OTROS INTERESES</v>
      </c>
      <c r="K113" s="605" t="str">
        <f>$K$112</f>
        <v>Desarrollo Curricular</v>
      </c>
      <c r="L113" s="522" t="s">
        <v>500</v>
      </c>
    </row>
    <row r="114" spans="3:12" hidden="1" x14ac:dyDescent="0.25">
      <c r="C114" s="523" t="s">
        <v>49</v>
      </c>
      <c r="D114" s="626"/>
      <c r="E114" s="588">
        <f>D112</f>
        <v>0</v>
      </c>
      <c r="F114" s="524">
        <v>150</v>
      </c>
      <c r="G114" s="521">
        <f t="shared" si="10"/>
        <v>0</v>
      </c>
      <c r="H114" s="576"/>
      <c r="I114" s="522" t="s">
        <v>1602</v>
      </c>
      <c r="J114" s="522" t="str">
        <f>VLOOKUP(I114,Presupuesto!$B$11:$C$587,2,0)</f>
        <v>OTROS INTERESES</v>
      </c>
      <c r="K114" s="605" t="str">
        <f t="shared" ref="K114:K120" si="11">$K$112</f>
        <v>Desarrollo Curricular</v>
      </c>
      <c r="L114" s="522" t="s">
        <v>484</v>
      </c>
    </row>
    <row r="115" spans="3:12" hidden="1" x14ac:dyDescent="0.25">
      <c r="C115" s="523" t="s">
        <v>50</v>
      </c>
      <c r="D115" s="626"/>
      <c r="E115" s="570">
        <v>0</v>
      </c>
      <c r="F115" s="540">
        <v>10000</v>
      </c>
      <c r="G115" s="521">
        <f t="shared" si="10"/>
        <v>0</v>
      </c>
      <c r="H115" s="576"/>
      <c r="I115" s="522" t="s">
        <v>1602</v>
      </c>
      <c r="J115" s="522" t="str">
        <f>VLOOKUP(I115,Presupuesto!$B$11:$C$587,2,0)</f>
        <v>OTROS INTERESES</v>
      </c>
      <c r="K115" s="605" t="str">
        <f t="shared" si="11"/>
        <v>Desarrollo Curricular</v>
      </c>
      <c r="L115" s="522" t="s">
        <v>500</v>
      </c>
    </row>
    <row r="116" spans="3:12" hidden="1" x14ac:dyDescent="0.25">
      <c r="C116" s="523" t="s">
        <v>507</v>
      </c>
      <c r="D116" s="626"/>
      <c r="E116" s="570">
        <v>0</v>
      </c>
      <c r="F116" s="540">
        <v>250</v>
      </c>
      <c r="G116" s="521">
        <f t="shared" si="10"/>
        <v>0</v>
      </c>
      <c r="H116" s="576"/>
      <c r="I116" s="522" t="s">
        <v>1602</v>
      </c>
      <c r="J116" s="522" t="str">
        <f>VLOOKUP(I116,Presupuesto!$B$11:$C$587,2,0)</f>
        <v>OTROS INTERESES</v>
      </c>
      <c r="K116" s="605" t="str">
        <f t="shared" si="11"/>
        <v>Desarrollo Curricular</v>
      </c>
      <c r="L116" s="522" t="s">
        <v>500</v>
      </c>
    </row>
    <row r="117" spans="3:12" hidden="1" x14ac:dyDescent="0.25">
      <c r="C117" s="523" t="s">
        <v>51</v>
      </c>
      <c r="D117" s="626"/>
      <c r="E117" s="588">
        <f>(D112*25)/500</f>
        <v>0</v>
      </c>
      <c r="F117" s="524">
        <v>85</v>
      </c>
      <c r="G117" s="521">
        <f t="shared" si="10"/>
        <v>0</v>
      </c>
      <c r="H117" s="576"/>
      <c r="I117" s="522" t="s">
        <v>1602</v>
      </c>
      <c r="J117" s="522" t="str">
        <f>VLOOKUP(I117,Presupuesto!$B$11:$C$587,2,0)</f>
        <v>OTROS INTERESES</v>
      </c>
      <c r="K117" s="605" t="str">
        <f t="shared" si="11"/>
        <v>Desarrollo Curricular</v>
      </c>
      <c r="L117" s="522" t="s">
        <v>500</v>
      </c>
    </row>
    <row r="118" spans="3:12" hidden="1" x14ac:dyDescent="0.25">
      <c r="C118" s="523" t="s">
        <v>202</v>
      </c>
      <c r="D118" s="626"/>
      <c r="E118" s="588">
        <f>D112/12</f>
        <v>0</v>
      </c>
      <c r="F118" s="524">
        <v>36</v>
      </c>
      <c r="G118" s="521">
        <f t="shared" si="10"/>
        <v>0</v>
      </c>
      <c r="H118" s="576"/>
      <c r="I118" s="522" t="s">
        <v>1602</v>
      </c>
      <c r="J118" s="522" t="str">
        <f>VLOOKUP(I118,Presupuesto!$B$11:$C$587,2,0)</f>
        <v>OTROS INTERESES</v>
      </c>
      <c r="K118" s="605" t="str">
        <f t="shared" si="11"/>
        <v>Desarrollo Curricular</v>
      </c>
      <c r="L118" s="522" t="s">
        <v>500</v>
      </c>
    </row>
    <row r="119" spans="3:12" hidden="1" x14ac:dyDescent="0.25">
      <c r="C119" s="523" t="s">
        <v>34</v>
      </c>
      <c r="D119" s="626"/>
      <c r="E119" s="588">
        <f>D112/12</f>
        <v>0</v>
      </c>
      <c r="F119" s="524">
        <v>80</v>
      </c>
      <c r="G119" s="521">
        <f t="shared" si="10"/>
        <v>0</v>
      </c>
      <c r="H119" s="576"/>
      <c r="I119" s="522" t="s">
        <v>1602</v>
      </c>
      <c r="J119" s="522" t="str">
        <f>VLOOKUP(I119,Presupuesto!$B$11:$C$587,2,0)</f>
        <v>OTROS INTERESES</v>
      </c>
      <c r="K119" s="605" t="str">
        <f t="shared" si="11"/>
        <v>Desarrollo Curricular</v>
      </c>
      <c r="L119" s="522" t="s">
        <v>500</v>
      </c>
    </row>
    <row r="120" spans="3:12" hidden="1" x14ac:dyDescent="0.25">
      <c r="C120" s="532" t="s">
        <v>52</v>
      </c>
      <c r="D120" s="626"/>
      <c r="E120" s="592">
        <v>0</v>
      </c>
      <c r="F120" s="541">
        <v>25</v>
      </c>
      <c r="G120" s="521">
        <f t="shared" si="10"/>
        <v>0</v>
      </c>
      <c r="H120" s="576"/>
      <c r="I120" s="522" t="s">
        <v>1602</v>
      </c>
      <c r="J120" s="522" t="str">
        <f>VLOOKUP(I120,Presupuesto!$B$11:$C$587,2,0)</f>
        <v>OTROS INTERESES</v>
      </c>
      <c r="K120" s="605" t="str">
        <f t="shared" si="11"/>
        <v>Desarrollo Curricular</v>
      </c>
      <c r="L120" s="522" t="s">
        <v>500</v>
      </c>
    </row>
    <row r="121" spans="3:12" ht="15.75" hidden="1" thickBot="1" x14ac:dyDescent="0.3">
      <c r="C121" s="593" t="s">
        <v>526</v>
      </c>
      <c r="D121" s="594">
        <v>0</v>
      </c>
      <c r="E121" s="595">
        <v>0</v>
      </c>
      <c r="F121" s="528">
        <f>HLOOKUP(C121,$AH$2:$BU$3,2,0)</f>
        <v>1200</v>
      </c>
      <c r="G121" s="529">
        <f>D121*E121*F121</f>
        <v>0</v>
      </c>
      <c r="H121" s="576"/>
      <c r="I121" s="522" t="s">
        <v>1602</v>
      </c>
      <c r="J121" s="530" t="str">
        <f>VLOOKUP(I121,Presupuesto!$B$11:$C$587,2,0)</f>
        <v>OTROS INTERESES</v>
      </c>
      <c r="K121" s="606" t="str">
        <f>$K$112</f>
        <v>Desarrollo Curricular</v>
      </c>
      <c r="L121" s="522" t="s">
        <v>500</v>
      </c>
    </row>
    <row r="122" spans="3:12" hidden="1" x14ac:dyDescent="0.25">
      <c r="C122" s="514"/>
      <c r="D122" s="514"/>
      <c r="E122" s="514"/>
      <c r="F122" s="514"/>
      <c r="G122" s="514"/>
      <c r="H122" s="512"/>
      <c r="I122" s="514"/>
      <c r="J122" s="514"/>
      <c r="K122" s="514"/>
      <c r="L122" s="514"/>
    </row>
    <row r="123" spans="3:12" ht="15.75" hidden="1" thickBot="1" x14ac:dyDescent="0.3">
      <c r="C123" s="514"/>
      <c r="D123" s="514"/>
      <c r="E123" s="514"/>
      <c r="F123" s="514"/>
      <c r="G123" s="514"/>
      <c r="H123" s="512"/>
      <c r="I123" s="514"/>
      <c r="J123" s="514"/>
      <c r="K123" s="514"/>
      <c r="L123" s="514"/>
    </row>
    <row r="124" spans="3:12" ht="15.75" hidden="1" thickBot="1" x14ac:dyDescent="0.3">
      <c r="C124" s="506" t="s">
        <v>43</v>
      </c>
      <c r="D124" s="507">
        <f>SUM(G131:G140)</f>
        <v>0</v>
      </c>
      <c r="E124" s="517"/>
      <c r="F124" s="517"/>
      <c r="G124" s="517"/>
      <c r="H124" s="511"/>
      <c r="I124" s="511"/>
      <c r="J124" s="511"/>
      <c r="K124" s="534"/>
      <c r="L124" s="514"/>
    </row>
    <row r="125" spans="3:12" hidden="1" x14ac:dyDescent="0.25">
      <c r="C125" s="510"/>
      <c r="D125" s="508"/>
      <c r="E125" s="517"/>
      <c r="F125" s="517"/>
      <c r="G125" s="517"/>
      <c r="H125" s="511"/>
      <c r="I125" s="511"/>
      <c r="J125" s="511"/>
      <c r="K125" s="534"/>
      <c r="L125" s="514"/>
    </row>
    <row r="126" spans="3:12" hidden="1" x14ac:dyDescent="0.25">
      <c r="C126" s="510"/>
      <c r="D126" s="508"/>
      <c r="E126" s="517"/>
      <c r="F126" s="517"/>
      <c r="G126" s="517"/>
      <c r="H126" s="511"/>
      <c r="I126" s="511"/>
      <c r="J126" s="511"/>
      <c r="K126" s="534"/>
      <c r="L126" s="514"/>
    </row>
    <row r="127" spans="3:12" ht="15.75" hidden="1" x14ac:dyDescent="0.25">
      <c r="C127" s="589" t="s">
        <v>479</v>
      </c>
      <c r="D127" s="590"/>
      <c r="E127" s="517"/>
      <c r="F127" s="517"/>
      <c r="G127" s="517"/>
      <c r="H127" s="511"/>
      <c r="I127" s="511"/>
      <c r="J127" s="511"/>
      <c r="K127" s="534"/>
      <c r="L127" s="514"/>
    </row>
    <row r="128" spans="3:12" ht="18.75" hidden="1" x14ac:dyDescent="0.25">
      <c r="C128" s="591" t="e">
        <f>IFERROR(VLOOKUP(D127,'Desarrollo e Innov. Curricular'!$E:$F,2,FALSE),IFERROR(VLOOKUP(D127,Investigación!$E:$F,2,FALSE),IFERROR(VLOOKUP(D127,'Vinculación Univ. Sociedad'!$E:$F,2,FALSE),IFERROR(VLOOKUP(D127,'Docencia y Profesorado Universi'!$E:$F,2,FALSE),IFERROR(VLOOKUP(D127,Estudiantes!$E:$F,2,FALSE),IFERROR(VLOOKUP(D127,'Gestion Administrativa'!$E:$F,2,FALSE),IFERROR(VLOOKUP(D127,'Gestion Academica'!$E:$F,2,FALSE),IFERROR(VLOOKUP(D127,Graduados!$E:$F,2,FALSE),IFERROR(VLOOKUP(D127,'Gestión del Conocimiento'!$E:$F,2,FALSE),IFERROR(VLOOKUP(D127,Gobernabilidad!$E:$F,2,FALSE),IFERROR(VLOOKUP(D127,'NIVEL DE ES Y  SISTEMA NACIONAL'!$E:$F,2,FALSE),VLOOKUP(D127,'Lo Esencial'!$E:$F,2,0))))))))))))</f>
        <v>#N/A</v>
      </c>
      <c r="D128" s="508"/>
      <c r="E128" s="517"/>
      <c r="F128" s="517"/>
      <c r="G128" s="517"/>
      <c r="H128" s="511"/>
      <c r="I128" s="511"/>
      <c r="J128" s="511"/>
      <c r="K128" s="534"/>
      <c r="L128" s="514"/>
    </row>
    <row r="129" spans="3:12" ht="15.75" hidden="1" thickBot="1" x14ac:dyDescent="0.3">
      <c r="C129" s="510"/>
      <c r="D129" s="508"/>
      <c r="E129" s="517"/>
      <c r="F129" s="517"/>
      <c r="G129" s="517"/>
      <c r="H129" s="511"/>
      <c r="I129" s="511"/>
      <c r="J129" s="511"/>
      <c r="K129" s="534"/>
      <c r="L129" s="514"/>
    </row>
    <row r="130" spans="3:12" ht="30.75" hidden="1" thickBot="1" x14ac:dyDescent="0.3">
      <c r="C130" s="545" t="s">
        <v>44</v>
      </c>
      <c r="D130" s="548" t="s">
        <v>45</v>
      </c>
      <c r="E130" s="547" t="s">
        <v>55</v>
      </c>
      <c r="F130" s="547" t="s">
        <v>57</v>
      </c>
      <c r="G130" s="546" t="s">
        <v>27</v>
      </c>
      <c r="H130" s="552" t="s">
        <v>216</v>
      </c>
      <c r="I130" s="547" t="s">
        <v>46</v>
      </c>
      <c r="J130" s="547" t="s">
        <v>217</v>
      </c>
      <c r="K130" s="545" t="s">
        <v>498</v>
      </c>
      <c r="L130" s="547" t="s">
        <v>499</v>
      </c>
    </row>
    <row r="131" spans="3:12" hidden="1" x14ac:dyDescent="0.25">
      <c r="C131" s="519" t="s">
        <v>47</v>
      </c>
      <c r="D131" s="625">
        <v>0</v>
      </c>
      <c r="E131" s="574">
        <v>0</v>
      </c>
      <c r="F131" s="537">
        <v>20000</v>
      </c>
      <c r="G131" s="521">
        <f t="shared" ref="G131:G139" si="12">E131*F131</f>
        <v>0</v>
      </c>
      <c r="H131" s="576" t="s">
        <v>215</v>
      </c>
      <c r="I131" s="522" t="s">
        <v>1594</v>
      </c>
      <c r="J131" s="522" t="str">
        <f>VLOOKUP(I131,Presupuesto!$B$11:$C$587,2,0)</f>
        <v>INTERESES DE INSTITUCIONES PUBLICAS FINANCIERAS</v>
      </c>
      <c r="K131" s="604" t="s">
        <v>209</v>
      </c>
      <c r="L131" s="522" t="s">
        <v>482</v>
      </c>
    </row>
    <row r="132" spans="3:12" hidden="1" x14ac:dyDescent="0.25">
      <c r="C132" s="523" t="s">
        <v>48</v>
      </c>
      <c r="D132" s="626"/>
      <c r="E132" s="588">
        <f>D131</f>
        <v>0</v>
      </c>
      <c r="F132" s="524">
        <v>50</v>
      </c>
      <c r="G132" s="521">
        <f t="shared" si="12"/>
        <v>0</v>
      </c>
      <c r="H132" s="576"/>
      <c r="I132" s="522" t="s">
        <v>1602</v>
      </c>
      <c r="J132" s="522" t="str">
        <f>VLOOKUP(I132,Presupuesto!$B$11:$C$587,2,0)</f>
        <v>OTROS INTERESES</v>
      </c>
      <c r="K132" s="605" t="str">
        <f>$K$131</f>
        <v>Desarrollo Curricular</v>
      </c>
      <c r="L132" s="522" t="s">
        <v>500</v>
      </c>
    </row>
    <row r="133" spans="3:12" hidden="1" x14ac:dyDescent="0.25">
      <c r="C133" s="523" t="s">
        <v>49</v>
      </c>
      <c r="D133" s="626"/>
      <c r="E133" s="588">
        <f>D131</f>
        <v>0</v>
      </c>
      <c r="F133" s="524">
        <v>150</v>
      </c>
      <c r="G133" s="521">
        <f t="shared" si="12"/>
        <v>0</v>
      </c>
      <c r="H133" s="576"/>
      <c r="I133" s="522" t="s">
        <v>1602</v>
      </c>
      <c r="J133" s="522" t="str">
        <f>VLOOKUP(I133,Presupuesto!$B$11:$C$587,2,0)</f>
        <v>OTROS INTERESES</v>
      </c>
      <c r="K133" s="605" t="str">
        <f t="shared" ref="K133:K139" si="13">$K$131</f>
        <v>Desarrollo Curricular</v>
      </c>
      <c r="L133" s="522" t="s">
        <v>484</v>
      </c>
    </row>
    <row r="134" spans="3:12" hidden="1" x14ac:dyDescent="0.25">
      <c r="C134" s="523" t="s">
        <v>50</v>
      </c>
      <c r="D134" s="626"/>
      <c r="E134" s="570">
        <v>0</v>
      </c>
      <c r="F134" s="540">
        <v>10000</v>
      </c>
      <c r="G134" s="521">
        <f t="shared" si="12"/>
        <v>0</v>
      </c>
      <c r="H134" s="576"/>
      <c r="I134" s="522" t="s">
        <v>1602</v>
      </c>
      <c r="J134" s="522" t="str">
        <f>VLOOKUP(I134,Presupuesto!$B$11:$C$587,2,0)</f>
        <v>OTROS INTERESES</v>
      </c>
      <c r="K134" s="605" t="str">
        <f t="shared" si="13"/>
        <v>Desarrollo Curricular</v>
      </c>
      <c r="L134" s="522" t="s">
        <v>500</v>
      </c>
    </row>
    <row r="135" spans="3:12" hidden="1" x14ac:dyDescent="0.25">
      <c r="C135" s="523" t="s">
        <v>507</v>
      </c>
      <c r="D135" s="626"/>
      <c r="E135" s="570">
        <v>0</v>
      </c>
      <c r="F135" s="540">
        <v>250</v>
      </c>
      <c r="G135" s="521">
        <f t="shared" si="12"/>
        <v>0</v>
      </c>
      <c r="H135" s="576"/>
      <c r="I135" s="522" t="s">
        <v>1602</v>
      </c>
      <c r="J135" s="522" t="str">
        <f>VLOOKUP(I135,Presupuesto!$B$11:$C$587,2,0)</f>
        <v>OTROS INTERESES</v>
      </c>
      <c r="K135" s="605" t="str">
        <f t="shared" si="13"/>
        <v>Desarrollo Curricular</v>
      </c>
      <c r="L135" s="522" t="s">
        <v>500</v>
      </c>
    </row>
    <row r="136" spans="3:12" hidden="1" x14ac:dyDescent="0.25">
      <c r="C136" s="523" t="s">
        <v>51</v>
      </c>
      <c r="D136" s="626"/>
      <c r="E136" s="588">
        <f>(D131*25)/500</f>
        <v>0</v>
      </c>
      <c r="F136" s="524">
        <v>85</v>
      </c>
      <c r="G136" s="521">
        <f t="shared" si="12"/>
        <v>0</v>
      </c>
      <c r="H136" s="576"/>
      <c r="I136" s="522" t="s">
        <v>1602</v>
      </c>
      <c r="J136" s="522" t="str">
        <f>VLOOKUP(I136,Presupuesto!$B$11:$C$587,2,0)</f>
        <v>OTROS INTERESES</v>
      </c>
      <c r="K136" s="605" t="str">
        <f t="shared" si="13"/>
        <v>Desarrollo Curricular</v>
      </c>
      <c r="L136" s="522" t="s">
        <v>500</v>
      </c>
    </row>
    <row r="137" spans="3:12" hidden="1" x14ac:dyDescent="0.25">
      <c r="C137" s="523" t="s">
        <v>202</v>
      </c>
      <c r="D137" s="626"/>
      <c r="E137" s="588">
        <f>D131/12</f>
        <v>0</v>
      </c>
      <c r="F137" s="524">
        <v>36</v>
      </c>
      <c r="G137" s="521">
        <f t="shared" si="12"/>
        <v>0</v>
      </c>
      <c r="H137" s="576"/>
      <c r="I137" s="522" t="s">
        <v>1602</v>
      </c>
      <c r="J137" s="522" t="str">
        <f>VLOOKUP(I137,Presupuesto!$B$11:$C$587,2,0)</f>
        <v>OTROS INTERESES</v>
      </c>
      <c r="K137" s="605" t="str">
        <f t="shared" si="13"/>
        <v>Desarrollo Curricular</v>
      </c>
      <c r="L137" s="522" t="s">
        <v>500</v>
      </c>
    </row>
    <row r="138" spans="3:12" hidden="1" x14ac:dyDescent="0.25">
      <c r="C138" s="523" t="s">
        <v>34</v>
      </c>
      <c r="D138" s="626"/>
      <c r="E138" s="588">
        <f>D131/12</f>
        <v>0</v>
      </c>
      <c r="F138" s="524">
        <v>80</v>
      </c>
      <c r="G138" s="521">
        <f t="shared" si="12"/>
        <v>0</v>
      </c>
      <c r="H138" s="576"/>
      <c r="I138" s="522" t="s">
        <v>1602</v>
      </c>
      <c r="J138" s="522" t="str">
        <f>VLOOKUP(I138,Presupuesto!$B$11:$C$587,2,0)</f>
        <v>OTROS INTERESES</v>
      </c>
      <c r="K138" s="605" t="str">
        <f t="shared" si="13"/>
        <v>Desarrollo Curricular</v>
      </c>
      <c r="L138" s="522" t="s">
        <v>500</v>
      </c>
    </row>
    <row r="139" spans="3:12" hidden="1" x14ac:dyDescent="0.25">
      <c r="C139" s="532" t="s">
        <v>52</v>
      </c>
      <c r="D139" s="626"/>
      <c r="E139" s="592">
        <v>0</v>
      </c>
      <c r="F139" s="541">
        <v>25</v>
      </c>
      <c r="G139" s="521">
        <f t="shared" si="12"/>
        <v>0</v>
      </c>
      <c r="H139" s="576"/>
      <c r="I139" s="522" t="s">
        <v>1602</v>
      </c>
      <c r="J139" s="522" t="str">
        <f>VLOOKUP(I139,Presupuesto!$B$11:$C$587,2,0)</f>
        <v>OTROS INTERESES</v>
      </c>
      <c r="K139" s="605" t="str">
        <f t="shared" si="13"/>
        <v>Desarrollo Curricular</v>
      </c>
      <c r="L139" s="522" t="s">
        <v>500</v>
      </c>
    </row>
    <row r="140" spans="3:12" ht="15.75" hidden="1" thickBot="1" x14ac:dyDescent="0.3">
      <c r="C140" s="593" t="s">
        <v>526</v>
      </c>
      <c r="D140" s="594">
        <v>0</v>
      </c>
      <c r="E140" s="595">
        <v>0</v>
      </c>
      <c r="F140" s="528">
        <f>HLOOKUP(C140,$AH$2:$BU$3,2,0)</f>
        <v>1200</v>
      </c>
      <c r="G140" s="529">
        <f>D140*E140*F140</f>
        <v>0</v>
      </c>
      <c r="H140" s="576"/>
      <c r="I140" s="522" t="s">
        <v>1602</v>
      </c>
      <c r="J140" s="530" t="str">
        <f>VLOOKUP(I140,Presupuesto!$B$11:$C$587,2,0)</f>
        <v>OTROS INTERESES</v>
      </c>
      <c r="K140" s="606" t="str">
        <f>$K$131</f>
        <v>Desarrollo Curricular</v>
      </c>
      <c r="L140" s="522" t="s">
        <v>500</v>
      </c>
    </row>
    <row r="141" spans="3:12" hidden="1" x14ac:dyDescent="0.25">
      <c r="C141" s="517"/>
      <c r="D141" s="514"/>
      <c r="E141" s="534"/>
      <c r="F141" s="534"/>
      <c r="G141" s="534"/>
      <c r="H141" s="586"/>
      <c r="I141" s="534"/>
      <c r="J141" s="534"/>
      <c r="K141" s="534"/>
      <c r="L141" s="514"/>
    </row>
    <row r="142" spans="3:12" ht="15.75" hidden="1" thickBot="1" x14ac:dyDescent="0.3">
      <c r="C142" s="514"/>
      <c r="D142" s="514"/>
      <c r="E142" s="514"/>
      <c r="F142" s="514"/>
      <c r="G142" s="514"/>
      <c r="H142" s="512"/>
      <c r="I142" s="514"/>
      <c r="J142" s="514"/>
      <c r="K142" s="514"/>
      <c r="L142" s="514"/>
    </row>
    <row r="143" spans="3:12" ht="15.75" hidden="1" thickBot="1" x14ac:dyDescent="0.3">
      <c r="C143" s="506" t="s">
        <v>43</v>
      </c>
      <c r="D143" s="507">
        <f>SUM(G150:G159)</f>
        <v>0</v>
      </c>
      <c r="E143" s="517"/>
      <c r="F143" s="517"/>
      <c r="G143" s="517"/>
      <c r="H143" s="511"/>
      <c r="I143" s="511"/>
      <c r="J143" s="511"/>
      <c r="K143" s="534"/>
      <c r="L143" s="514"/>
    </row>
    <row r="144" spans="3:12" hidden="1" x14ac:dyDescent="0.25">
      <c r="C144" s="510"/>
      <c r="D144" s="508"/>
      <c r="E144" s="517"/>
      <c r="F144" s="517"/>
      <c r="G144" s="517"/>
      <c r="H144" s="511"/>
      <c r="I144" s="511"/>
      <c r="J144" s="511"/>
      <c r="K144" s="534"/>
      <c r="L144" s="514"/>
    </row>
    <row r="145" spans="3:12" hidden="1" x14ac:dyDescent="0.25">
      <c r="C145" s="510"/>
      <c r="D145" s="508"/>
      <c r="E145" s="517"/>
      <c r="F145" s="517"/>
      <c r="G145" s="517"/>
      <c r="H145" s="511"/>
      <c r="I145" s="511"/>
      <c r="J145" s="511"/>
      <c r="K145" s="534"/>
      <c r="L145" s="514"/>
    </row>
    <row r="146" spans="3:12" ht="15.75" hidden="1" x14ac:dyDescent="0.25">
      <c r="C146" s="589" t="s">
        <v>479</v>
      </c>
      <c r="D146" s="590"/>
      <c r="E146" s="517"/>
      <c r="F146" s="517"/>
      <c r="G146" s="517"/>
      <c r="H146" s="511"/>
      <c r="I146" s="511"/>
      <c r="J146" s="511"/>
      <c r="K146" s="534"/>
      <c r="L146" s="514"/>
    </row>
    <row r="147" spans="3:12" ht="18.75" hidden="1" x14ac:dyDescent="0.25">
      <c r="C147" s="591" t="e">
        <f>IFERROR(VLOOKUP(D146,'Desarrollo e Innov. Curricular'!$E:$F,2,FALSE),IFERROR(VLOOKUP(D146,Investigación!$E:$F,2,FALSE),IFERROR(VLOOKUP(D146,'Vinculación Univ. Sociedad'!$E:$F,2,FALSE),IFERROR(VLOOKUP(D146,'Docencia y Profesorado Universi'!$E:$F,2,FALSE),IFERROR(VLOOKUP(D146,Estudiantes!$E:$F,2,FALSE),IFERROR(VLOOKUP(D146,'Gestion Administrativa'!$E:$F,2,FALSE),IFERROR(VLOOKUP(D146,'Gestion Academica'!$E:$F,2,FALSE),IFERROR(VLOOKUP(D146,Graduados!$E:$F,2,FALSE),IFERROR(VLOOKUP(D146,'Gestión del Conocimiento'!$E:$F,2,FALSE),IFERROR(VLOOKUP(D146,Gobernabilidad!$E:$F,2,FALSE),IFERROR(VLOOKUP(D146,'NIVEL DE ES Y  SISTEMA NACIONAL'!$E:$F,2,FALSE),VLOOKUP(D146,'Lo Esencial'!$E:$F,2,0))))))))))))</f>
        <v>#N/A</v>
      </c>
      <c r="D147" s="508"/>
      <c r="E147" s="517"/>
      <c r="F147" s="517"/>
      <c r="G147" s="517"/>
      <c r="H147" s="511"/>
      <c r="I147" s="511"/>
      <c r="J147" s="511"/>
      <c r="K147" s="534"/>
      <c r="L147" s="514"/>
    </row>
    <row r="148" spans="3:12" ht="15.75" hidden="1" thickBot="1" x14ac:dyDescent="0.3">
      <c r="C148" s="510"/>
      <c r="D148" s="508"/>
      <c r="E148" s="517"/>
      <c r="F148" s="517"/>
      <c r="G148" s="517"/>
      <c r="H148" s="511"/>
      <c r="I148" s="511"/>
      <c r="J148" s="511"/>
      <c r="K148" s="534"/>
      <c r="L148" s="514"/>
    </row>
    <row r="149" spans="3:12" ht="30.75" hidden="1" thickBot="1" x14ac:dyDescent="0.3">
      <c r="C149" s="545" t="s">
        <v>44</v>
      </c>
      <c r="D149" s="548" t="s">
        <v>45</v>
      </c>
      <c r="E149" s="547" t="s">
        <v>55</v>
      </c>
      <c r="F149" s="547" t="s">
        <v>57</v>
      </c>
      <c r="G149" s="546" t="s">
        <v>27</v>
      </c>
      <c r="H149" s="552" t="s">
        <v>216</v>
      </c>
      <c r="I149" s="547" t="s">
        <v>46</v>
      </c>
      <c r="J149" s="547" t="s">
        <v>217</v>
      </c>
      <c r="K149" s="545" t="s">
        <v>498</v>
      </c>
      <c r="L149" s="547" t="s">
        <v>499</v>
      </c>
    </row>
    <row r="150" spans="3:12" hidden="1" x14ac:dyDescent="0.25">
      <c r="C150" s="519" t="s">
        <v>47</v>
      </c>
      <c r="D150" s="625">
        <v>0</v>
      </c>
      <c r="E150" s="574">
        <v>0</v>
      </c>
      <c r="F150" s="537">
        <v>20000</v>
      </c>
      <c r="G150" s="521">
        <f t="shared" ref="G150:G158" si="14">E150*F150</f>
        <v>0</v>
      </c>
      <c r="H150" s="576" t="s">
        <v>215</v>
      </c>
      <c r="I150" s="522" t="s">
        <v>1594</v>
      </c>
      <c r="J150" s="522" t="str">
        <f>VLOOKUP(I150,Presupuesto!$B$11:$C$587,2,0)</f>
        <v>INTERESES DE INSTITUCIONES PUBLICAS FINANCIERAS</v>
      </c>
      <c r="K150" s="604" t="s">
        <v>209</v>
      </c>
      <c r="L150" s="522" t="s">
        <v>482</v>
      </c>
    </row>
    <row r="151" spans="3:12" hidden="1" x14ac:dyDescent="0.25">
      <c r="C151" s="523" t="s">
        <v>48</v>
      </c>
      <c r="D151" s="626"/>
      <c r="E151" s="588">
        <f>D150</f>
        <v>0</v>
      </c>
      <c r="F151" s="524">
        <v>50</v>
      </c>
      <c r="G151" s="521">
        <f t="shared" si="14"/>
        <v>0</v>
      </c>
      <c r="H151" s="576"/>
      <c r="I151" s="522" t="s">
        <v>1602</v>
      </c>
      <c r="J151" s="522" t="str">
        <f>VLOOKUP(I151,Presupuesto!$B$11:$C$587,2,0)</f>
        <v>OTROS INTERESES</v>
      </c>
      <c r="K151" s="605" t="str">
        <f>$K$150</f>
        <v>Desarrollo Curricular</v>
      </c>
      <c r="L151" s="522" t="s">
        <v>500</v>
      </c>
    </row>
    <row r="152" spans="3:12" hidden="1" x14ac:dyDescent="0.25">
      <c r="C152" s="523" t="s">
        <v>49</v>
      </c>
      <c r="D152" s="626"/>
      <c r="E152" s="588">
        <f>D150</f>
        <v>0</v>
      </c>
      <c r="F152" s="524">
        <v>150</v>
      </c>
      <c r="G152" s="521">
        <f t="shared" si="14"/>
        <v>0</v>
      </c>
      <c r="H152" s="576"/>
      <c r="I152" s="522" t="s">
        <v>1602</v>
      </c>
      <c r="J152" s="522" t="str">
        <f>VLOOKUP(I152,Presupuesto!$B$11:$C$587,2,0)</f>
        <v>OTROS INTERESES</v>
      </c>
      <c r="K152" s="605" t="str">
        <f t="shared" ref="K152:K158" si="15">$K$150</f>
        <v>Desarrollo Curricular</v>
      </c>
      <c r="L152" s="522" t="s">
        <v>484</v>
      </c>
    </row>
    <row r="153" spans="3:12" hidden="1" x14ac:dyDescent="0.25">
      <c r="C153" s="523" t="s">
        <v>50</v>
      </c>
      <c r="D153" s="626"/>
      <c r="E153" s="570">
        <v>0</v>
      </c>
      <c r="F153" s="540">
        <v>10000</v>
      </c>
      <c r="G153" s="521">
        <f t="shared" si="14"/>
        <v>0</v>
      </c>
      <c r="H153" s="576"/>
      <c r="I153" s="522" t="s">
        <v>1602</v>
      </c>
      <c r="J153" s="522" t="str">
        <f>VLOOKUP(I153,Presupuesto!$B$11:$C$587,2,0)</f>
        <v>OTROS INTERESES</v>
      </c>
      <c r="K153" s="605" t="str">
        <f t="shared" si="15"/>
        <v>Desarrollo Curricular</v>
      </c>
      <c r="L153" s="522" t="s">
        <v>500</v>
      </c>
    </row>
    <row r="154" spans="3:12" hidden="1" x14ac:dyDescent="0.25">
      <c r="C154" s="523" t="s">
        <v>507</v>
      </c>
      <c r="D154" s="626"/>
      <c r="E154" s="570">
        <v>0</v>
      </c>
      <c r="F154" s="540">
        <v>250</v>
      </c>
      <c r="G154" s="521">
        <f t="shared" si="14"/>
        <v>0</v>
      </c>
      <c r="H154" s="576"/>
      <c r="I154" s="522" t="s">
        <v>1602</v>
      </c>
      <c r="J154" s="522" t="str">
        <f>VLOOKUP(I154,Presupuesto!$B$11:$C$587,2,0)</f>
        <v>OTROS INTERESES</v>
      </c>
      <c r="K154" s="605" t="str">
        <f t="shared" si="15"/>
        <v>Desarrollo Curricular</v>
      </c>
      <c r="L154" s="522" t="s">
        <v>500</v>
      </c>
    </row>
    <row r="155" spans="3:12" hidden="1" x14ac:dyDescent="0.25">
      <c r="C155" s="523" t="s">
        <v>51</v>
      </c>
      <c r="D155" s="626"/>
      <c r="E155" s="588">
        <f>(D150*25)/500</f>
        <v>0</v>
      </c>
      <c r="F155" s="524">
        <v>85</v>
      </c>
      <c r="G155" s="521">
        <f t="shared" si="14"/>
        <v>0</v>
      </c>
      <c r="H155" s="576"/>
      <c r="I155" s="522" t="s">
        <v>1602</v>
      </c>
      <c r="J155" s="522" t="str">
        <f>VLOOKUP(I155,Presupuesto!$B$11:$C$587,2,0)</f>
        <v>OTROS INTERESES</v>
      </c>
      <c r="K155" s="605" t="str">
        <f t="shared" si="15"/>
        <v>Desarrollo Curricular</v>
      </c>
      <c r="L155" s="522" t="s">
        <v>500</v>
      </c>
    </row>
    <row r="156" spans="3:12" hidden="1" x14ac:dyDescent="0.25">
      <c r="C156" s="523" t="s">
        <v>202</v>
      </c>
      <c r="D156" s="626"/>
      <c r="E156" s="588">
        <f>D150/12</f>
        <v>0</v>
      </c>
      <c r="F156" s="524">
        <v>36</v>
      </c>
      <c r="G156" s="521">
        <f t="shared" si="14"/>
        <v>0</v>
      </c>
      <c r="H156" s="576"/>
      <c r="I156" s="522" t="s">
        <v>1602</v>
      </c>
      <c r="J156" s="522" t="str">
        <f>VLOOKUP(I156,Presupuesto!$B$11:$C$587,2,0)</f>
        <v>OTROS INTERESES</v>
      </c>
      <c r="K156" s="605" t="str">
        <f t="shared" si="15"/>
        <v>Desarrollo Curricular</v>
      </c>
      <c r="L156" s="522" t="s">
        <v>500</v>
      </c>
    </row>
    <row r="157" spans="3:12" hidden="1" x14ac:dyDescent="0.25">
      <c r="C157" s="523" t="s">
        <v>34</v>
      </c>
      <c r="D157" s="626"/>
      <c r="E157" s="588">
        <f>D150/12</f>
        <v>0</v>
      </c>
      <c r="F157" s="524">
        <v>80</v>
      </c>
      <c r="G157" s="521">
        <f t="shared" si="14"/>
        <v>0</v>
      </c>
      <c r="H157" s="576"/>
      <c r="I157" s="522" t="s">
        <v>1602</v>
      </c>
      <c r="J157" s="522" t="str">
        <f>VLOOKUP(I157,Presupuesto!$B$11:$C$587,2,0)</f>
        <v>OTROS INTERESES</v>
      </c>
      <c r="K157" s="605" t="str">
        <f t="shared" si="15"/>
        <v>Desarrollo Curricular</v>
      </c>
      <c r="L157" s="522" t="s">
        <v>500</v>
      </c>
    </row>
    <row r="158" spans="3:12" hidden="1" x14ac:dyDescent="0.25">
      <c r="C158" s="532" t="s">
        <v>52</v>
      </c>
      <c r="D158" s="626"/>
      <c r="E158" s="592">
        <v>0</v>
      </c>
      <c r="F158" s="541">
        <v>25</v>
      </c>
      <c r="G158" s="521">
        <f t="shared" si="14"/>
        <v>0</v>
      </c>
      <c r="H158" s="576"/>
      <c r="I158" s="522" t="s">
        <v>1602</v>
      </c>
      <c r="J158" s="522" t="str">
        <f>VLOOKUP(I158,Presupuesto!$B$11:$C$587,2,0)</f>
        <v>OTROS INTERESES</v>
      </c>
      <c r="K158" s="605" t="str">
        <f t="shared" si="15"/>
        <v>Desarrollo Curricular</v>
      </c>
      <c r="L158" s="522" t="s">
        <v>500</v>
      </c>
    </row>
    <row r="159" spans="3:12" ht="15.75" hidden="1" thickBot="1" x14ac:dyDescent="0.3">
      <c r="C159" s="593" t="s">
        <v>526</v>
      </c>
      <c r="D159" s="594">
        <v>0</v>
      </c>
      <c r="E159" s="595">
        <v>0</v>
      </c>
      <c r="F159" s="528">
        <f>HLOOKUP(C159,$AH$2:$BU$3,2,0)</f>
        <v>1200</v>
      </c>
      <c r="G159" s="529">
        <f>D159*E159*F159</f>
        <v>0</v>
      </c>
      <c r="H159" s="576"/>
      <c r="I159" s="522" t="s">
        <v>1602</v>
      </c>
      <c r="J159" s="530" t="str">
        <f>VLOOKUP(I159,Presupuesto!$B$11:$C$587,2,0)</f>
        <v>OTROS INTERESES</v>
      </c>
      <c r="K159" s="606" t="str">
        <f>$K$150</f>
        <v>Desarrollo Curricular</v>
      </c>
      <c r="L159" s="522" t="s">
        <v>500</v>
      </c>
    </row>
  </sheetData>
  <mergeCells count="8">
    <mergeCell ref="D17:D25"/>
    <mergeCell ref="D36:D44"/>
    <mergeCell ref="D112:D120"/>
    <mergeCell ref="D131:D139"/>
    <mergeCell ref="D150:D158"/>
    <mergeCell ref="D55:D63"/>
    <mergeCell ref="D74:D82"/>
    <mergeCell ref="D93:D101"/>
  </mergeCells>
  <dataValidations count="5">
    <dataValidation type="list" allowBlank="1" showInputMessage="1" showErrorMessage="1" sqref="C26 C45 C64 C83 C102 C121 C140 C159">
      <formula1>$AH$2:$BU$2</formula1>
    </dataValidation>
    <dataValidation type="list" allowBlank="1" showInputMessage="1" showErrorMessage="1" errorTitle="¡Ingreso no valido!" error="Favor ingrese un elemento de la lista." promptTitle="Tipo de Presupuesto" prompt="Seleccione una opción de la lista." sqref="H17:H26 H36:H45 H55:H64 H74:H83 H93:H102 H112:H121 H131:H140 H150:H159">
      <formula1>$R$2:$S$2</formula1>
    </dataValidation>
    <dataValidation type="list" allowBlank="1" showInputMessage="1" showErrorMessage="1" errorTitle="¡Ingreso Inválido!" error="Seleccione una opción de la lista" promptTitle="Mes Requerido" prompt="Seleccione el mes en el que requiere el recurso." sqref="L17:L26 L36:L45 L55:L64 L74:L83 L93:L102 L112:L121 L131:L140 L150:L159">
      <formula1>$U$2:$AF$2</formula1>
    </dataValidation>
    <dataValidation type="list" allowBlank="1" showInputMessage="1" showErrorMessage="1" errorTitle="¡Ingreso Inválido!" error="Seleccione una opción de la lista." promptTitle="Dimensión Estratégica" prompt="Seleccione una opción de la lista." sqref="K17:K26 K36:K45 K55:K64 K74:K83 K131:K140 K93:K102 K112:K121 K150:K159">
      <formula1>$A$2:$K$2</formula1>
    </dataValidation>
    <dataValidation type="list" allowBlank="1" showInputMessage="1" showErrorMessage="1" errorTitle="¡Ingreso Inválido!" error="Verifique el valor ingresado._x000a_" sqref="I17:I26 I36:I45 I55:I64 I74:I83 I93:I102 I112:I121 I131:I140 I150:I159">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247"/>
  <sheetViews>
    <sheetView showGridLines="0" topLeftCell="A4" zoomScale="84" zoomScaleNormal="84" workbookViewId="0">
      <selection activeCell="A70" sqref="A70:XFD247"/>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9.28515625" style="98" customWidth="1"/>
    <col min="5" max="5" width="10.140625" style="116" customWidth="1"/>
    <col min="6" max="7" width="13.85546875" style="116" customWidth="1"/>
    <col min="8" max="8" width="13.85546875" style="98" customWidth="1"/>
    <col min="9" max="9" width="12.7109375" style="116" bestFit="1" customWidth="1"/>
    <col min="10" max="10" width="41.85546875" style="116" customWidth="1"/>
    <col min="11" max="11" width="26.28515625" style="116" customWidth="1"/>
    <col min="12" max="12" width="11.5703125" style="116"/>
    <col min="13" max="13" width="14.7109375" style="116" bestFit="1" customWidth="1"/>
    <col min="14" max="77" width="11.5703125" style="116"/>
    <col min="78" max="78" width="16.7109375" style="116" bestFit="1" customWidth="1"/>
    <col min="79" max="16384" width="11.5703125" style="116"/>
  </cols>
  <sheetData>
    <row r="1" spans="1:576" ht="26.25" hidden="1" x14ac:dyDescent="0.25">
      <c r="A1" s="218"/>
      <c r="B1" s="221"/>
      <c r="C1" s="212" t="s">
        <v>340</v>
      </c>
      <c r="D1" s="212" t="s">
        <v>763</v>
      </c>
      <c r="E1" s="212" t="s">
        <v>765</v>
      </c>
      <c r="F1" s="212" t="s">
        <v>767</v>
      </c>
      <c r="G1" s="212" t="s">
        <v>769</v>
      </c>
      <c r="H1" s="212" t="s">
        <v>771</v>
      </c>
      <c r="I1" s="212" t="s">
        <v>773</v>
      </c>
      <c r="J1" s="212" t="s">
        <v>341</v>
      </c>
      <c r="K1" s="212" t="s">
        <v>776</v>
      </c>
      <c r="L1" s="212" t="s">
        <v>342</v>
      </c>
      <c r="M1" s="212" t="s">
        <v>778</v>
      </c>
      <c r="N1" s="212" t="s">
        <v>780</v>
      </c>
      <c r="O1" s="212" t="s">
        <v>782</v>
      </c>
      <c r="P1" s="212" t="s">
        <v>343</v>
      </c>
      <c r="Q1" s="212" t="s">
        <v>783</v>
      </c>
      <c r="R1" s="212" t="s">
        <v>786</v>
      </c>
      <c r="S1" s="212" t="s">
        <v>344</v>
      </c>
      <c r="T1" s="212" t="s">
        <v>788</v>
      </c>
      <c r="U1" s="212" t="s">
        <v>345</v>
      </c>
      <c r="V1" s="212" t="s">
        <v>789</v>
      </c>
      <c r="W1" s="212" t="s">
        <v>790</v>
      </c>
      <c r="X1" s="212" t="s">
        <v>794</v>
      </c>
      <c r="Y1" s="212" t="s">
        <v>337</v>
      </c>
      <c r="Z1" s="212" t="s">
        <v>809</v>
      </c>
      <c r="AA1" s="221"/>
      <c r="AB1" s="212" t="s">
        <v>811</v>
      </c>
      <c r="AC1" s="212" t="s">
        <v>347</v>
      </c>
      <c r="AD1" s="212" t="s">
        <v>813</v>
      </c>
      <c r="AE1" s="212" t="s">
        <v>815</v>
      </c>
      <c r="AF1" s="212" t="s">
        <v>348</v>
      </c>
      <c r="AG1" s="212" t="s">
        <v>817</v>
      </c>
      <c r="AH1" s="212" t="s">
        <v>819</v>
      </c>
      <c r="AI1" s="212" t="s">
        <v>349</v>
      </c>
      <c r="AJ1" s="212" t="s">
        <v>820</v>
      </c>
      <c r="AK1" s="212" t="s">
        <v>822</v>
      </c>
      <c r="AL1" s="212" t="s">
        <v>823</v>
      </c>
      <c r="AM1" s="212" t="s">
        <v>824</v>
      </c>
      <c r="AN1" s="212" t="s">
        <v>826</v>
      </c>
      <c r="AO1" s="212" t="s">
        <v>828</v>
      </c>
      <c r="AP1" s="212" t="s">
        <v>829</v>
      </c>
      <c r="AQ1" s="212" t="s">
        <v>350</v>
      </c>
      <c r="AR1" s="212" t="s">
        <v>831</v>
      </c>
      <c r="AS1" s="212" t="s">
        <v>833</v>
      </c>
      <c r="AT1" s="212" t="s">
        <v>835</v>
      </c>
      <c r="AU1" s="212" t="s">
        <v>837</v>
      </c>
      <c r="AV1" s="212" t="s">
        <v>839</v>
      </c>
      <c r="AW1" s="212" t="s">
        <v>841</v>
      </c>
      <c r="AX1" s="212" t="s">
        <v>843</v>
      </c>
      <c r="AY1" s="212" t="s">
        <v>845</v>
      </c>
      <c r="AZ1" s="221"/>
      <c r="BA1" s="212" t="s">
        <v>352</v>
      </c>
      <c r="BB1" s="212" t="s">
        <v>867</v>
      </c>
      <c r="BC1" s="212" t="s">
        <v>353</v>
      </c>
      <c r="BD1" s="212" t="s">
        <v>869</v>
      </c>
      <c r="BE1" s="212" t="s">
        <v>871</v>
      </c>
      <c r="BF1" s="221"/>
      <c r="BG1" s="212" t="s">
        <v>355</v>
      </c>
      <c r="BH1" s="212" t="s">
        <v>873</v>
      </c>
      <c r="BI1" s="212" t="s">
        <v>356</v>
      </c>
      <c r="BJ1" s="212" t="s">
        <v>875</v>
      </c>
      <c r="BK1" s="212" t="s">
        <v>877</v>
      </c>
      <c r="BL1" s="212" t="s">
        <v>879</v>
      </c>
      <c r="BM1" s="221"/>
      <c r="BN1" s="212" t="s">
        <v>885</v>
      </c>
      <c r="BO1" s="212" t="s">
        <v>887</v>
      </c>
      <c r="BP1" s="212" t="s">
        <v>358</v>
      </c>
      <c r="BQ1" s="212" t="s">
        <v>881</v>
      </c>
      <c r="BR1" s="212" t="s">
        <v>883</v>
      </c>
      <c r="BS1" s="212" t="s">
        <v>359</v>
      </c>
      <c r="BT1" s="212" t="s">
        <v>889</v>
      </c>
      <c r="BU1" s="212" t="s">
        <v>360</v>
      </c>
      <c r="BV1" s="212" t="s">
        <v>890</v>
      </c>
      <c r="BW1" s="209"/>
      <c r="BX1" s="221"/>
      <c r="BY1" s="212" t="s">
        <v>361</v>
      </c>
      <c r="BZ1" s="212" t="s">
        <v>795</v>
      </c>
      <c r="CA1" s="212" t="s">
        <v>797</v>
      </c>
      <c r="CB1" s="212" t="s">
        <v>799</v>
      </c>
      <c r="CC1" s="212" t="s">
        <v>362</v>
      </c>
      <c r="CD1" s="212" t="s">
        <v>801</v>
      </c>
      <c r="CE1" s="212" t="s">
        <v>803</v>
      </c>
      <c r="CF1" s="212" t="s">
        <v>805</v>
      </c>
      <c r="CG1" s="212" t="s">
        <v>807</v>
      </c>
      <c r="CH1" s="209"/>
      <c r="CI1" s="221"/>
      <c r="CJ1" s="212" t="s">
        <v>363</v>
      </c>
      <c r="CK1" s="212" t="s">
        <v>847</v>
      </c>
      <c r="CL1" s="212" t="s">
        <v>849</v>
      </c>
      <c r="CM1" s="212" t="s">
        <v>851</v>
      </c>
      <c r="CN1" s="212" t="s">
        <v>853</v>
      </c>
      <c r="CO1" s="212" t="s">
        <v>855</v>
      </c>
      <c r="CP1" s="212" t="s">
        <v>857</v>
      </c>
      <c r="CQ1" s="212" t="s">
        <v>859</v>
      </c>
      <c r="CR1" s="212" t="s">
        <v>861</v>
      </c>
      <c r="CS1" s="212" t="s">
        <v>863</v>
      </c>
      <c r="CT1" s="212" t="s">
        <v>865</v>
      </c>
      <c r="CU1" s="209"/>
      <c r="CV1" s="221"/>
      <c r="CW1" s="212" t="s">
        <v>891</v>
      </c>
      <c r="CX1" s="212" t="s">
        <v>892</v>
      </c>
      <c r="CY1" s="212" t="s">
        <v>894</v>
      </c>
      <c r="CZ1" s="212" t="s">
        <v>366</v>
      </c>
      <c r="DA1" s="212" t="s">
        <v>896</v>
      </c>
      <c r="DB1" s="212" t="s">
        <v>898</v>
      </c>
      <c r="DC1" s="212" t="s">
        <v>900</v>
      </c>
      <c r="DD1" s="212" t="s">
        <v>902</v>
      </c>
      <c r="DE1" s="212" t="s">
        <v>904</v>
      </c>
      <c r="DF1" s="212" t="s">
        <v>906</v>
      </c>
      <c r="DG1" s="221"/>
      <c r="DH1" s="212" t="s">
        <v>368</v>
      </c>
      <c r="DI1" s="212" t="s">
        <v>908</v>
      </c>
      <c r="DJ1" s="212" t="s">
        <v>369</v>
      </c>
      <c r="DK1" s="212" t="s">
        <v>910</v>
      </c>
      <c r="DL1" s="212" t="s">
        <v>912</v>
      </c>
      <c r="DM1" s="212" t="s">
        <v>914</v>
      </c>
      <c r="DN1" s="212" t="s">
        <v>916</v>
      </c>
      <c r="DO1" s="212" t="s">
        <v>918</v>
      </c>
      <c r="DP1" s="212" t="s">
        <v>920</v>
      </c>
      <c r="DQ1" s="212" t="s">
        <v>922</v>
      </c>
      <c r="DR1" s="212" t="s">
        <v>370</v>
      </c>
      <c r="DS1" s="212" t="s">
        <v>924</v>
      </c>
      <c r="DT1" s="212" t="s">
        <v>926</v>
      </c>
      <c r="DU1" s="212" t="s">
        <v>928</v>
      </c>
      <c r="DV1" s="221"/>
      <c r="DW1" s="212" t="s">
        <v>930</v>
      </c>
      <c r="DX1" s="212" t="s">
        <v>372</v>
      </c>
      <c r="DY1" s="212" t="s">
        <v>932</v>
      </c>
      <c r="DZ1" s="212" t="s">
        <v>373</v>
      </c>
      <c r="EA1" s="212" t="s">
        <v>934</v>
      </c>
      <c r="EB1" s="212" t="s">
        <v>936</v>
      </c>
      <c r="EC1" s="212" t="s">
        <v>938</v>
      </c>
      <c r="ED1" s="212" t="s">
        <v>940</v>
      </c>
      <c r="EE1" s="212" t="s">
        <v>942</v>
      </c>
      <c r="EF1" s="212" t="s">
        <v>944</v>
      </c>
      <c r="EG1" s="212" t="s">
        <v>946</v>
      </c>
      <c r="EH1" s="212" t="s">
        <v>948</v>
      </c>
      <c r="EI1" s="212" t="s">
        <v>950</v>
      </c>
      <c r="EJ1" s="212" t="s">
        <v>952</v>
      </c>
      <c r="EK1" s="212" t="s">
        <v>954</v>
      </c>
      <c r="EL1" s="221"/>
      <c r="EM1" s="212" t="s">
        <v>956</v>
      </c>
      <c r="EN1" s="212" t="s">
        <v>375</v>
      </c>
      <c r="EO1" s="212" t="s">
        <v>958</v>
      </c>
      <c r="EP1" s="212" t="s">
        <v>960</v>
      </c>
      <c r="EQ1" s="212" t="s">
        <v>376</v>
      </c>
      <c r="ER1" s="212" t="s">
        <v>962</v>
      </c>
      <c r="ES1" s="212" t="s">
        <v>964</v>
      </c>
      <c r="ET1" s="212" t="s">
        <v>377</v>
      </c>
      <c r="EU1" s="212" t="s">
        <v>966</v>
      </c>
      <c r="EV1" s="212" t="s">
        <v>968</v>
      </c>
      <c r="EW1" s="212" t="s">
        <v>970</v>
      </c>
      <c r="EX1" s="212" t="s">
        <v>378</v>
      </c>
      <c r="EY1" s="212" t="s">
        <v>972</v>
      </c>
      <c r="EZ1" s="212" t="s">
        <v>974</v>
      </c>
      <c r="FA1" s="221"/>
      <c r="FB1" s="212" t="s">
        <v>380</v>
      </c>
      <c r="FC1" s="212" t="s">
        <v>976</v>
      </c>
      <c r="FD1" s="212" t="s">
        <v>978</v>
      </c>
      <c r="FE1" s="212" t="s">
        <v>980</v>
      </c>
      <c r="FF1" s="212" t="s">
        <v>982</v>
      </c>
      <c r="FG1" s="212" t="s">
        <v>381</v>
      </c>
      <c r="FH1" s="212" t="s">
        <v>984</v>
      </c>
      <c r="FI1" s="212" t="s">
        <v>986</v>
      </c>
      <c r="FJ1" s="212" t="s">
        <v>988</v>
      </c>
      <c r="FK1" s="212" t="s">
        <v>990</v>
      </c>
      <c r="FL1" s="212" t="s">
        <v>992</v>
      </c>
      <c r="FM1" s="212" t="s">
        <v>382</v>
      </c>
      <c r="FN1" s="212" t="s">
        <v>995</v>
      </c>
      <c r="FO1" s="212" t="s">
        <v>383</v>
      </c>
      <c r="FP1" s="212" t="s">
        <v>998</v>
      </c>
      <c r="FQ1" s="212" t="s">
        <v>999</v>
      </c>
      <c r="FR1" s="212" t="s">
        <v>1001</v>
      </c>
      <c r="FS1" s="212" t="s">
        <v>384</v>
      </c>
      <c r="FT1" s="212" t="s">
        <v>1004</v>
      </c>
      <c r="FU1" s="212" t="s">
        <v>1005</v>
      </c>
      <c r="FV1" s="212" t="s">
        <v>1007</v>
      </c>
      <c r="FW1" s="212" t="s">
        <v>385</v>
      </c>
      <c r="FX1" s="212" t="s">
        <v>1010</v>
      </c>
      <c r="FY1" s="212" t="s">
        <v>1012</v>
      </c>
      <c r="FZ1" s="212" t="s">
        <v>1014</v>
      </c>
      <c r="GA1" s="221"/>
      <c r="GB1" s="212" t="s">
        <v>387</v>
      </c>
      <c r="GC1" s="212" t="s">
        <v>388</v>
      </c>
      <c r="GD1" s="221"/>
      <c r="GE1" s="212" t="s">
        <v>390</v>
      </c>
      <c r="GF1" s="212" t="s">
        <v>1037</v>
      </c>
      <c r="GG1" s="212" t="s">
        <v>1039</v>
      </c>
      <c r="GH1" s="212" t="s">
        <v>1041</v>
      </c>
      <c r="GI1" s="212" t="s">
        <v>1043</v>
      </c>
      <c r="GJ1" s="212" t="s">
        <v>1045</v>
      </c>
      <c r="GK1" s="221"/>
      <c r="GL1" s="212" t="s">
        <v>392</v>
      </c>
      <c r="GM1" s="212" t="s">
        <v>1047</v>
      </c>
      <c r="GN1" s="212" t="s">
        <v>1049</v>
      </c>
      <c r="GO1" s="212" t="s">
        <v>1051</v>
      </c>
      <c r="GP1" s="212" t="s">
        <v>1053</v>
      </c>
      <c r="GQ1" s="212" t="s">
        <v>1055</v>
      </c>
      <c r="GR1" s="212" t="s">
        <v>1057</v>
      </c>
      <c r="GS1" s="209"/>
      <c r="GT1" s="221"/>
      <c r="GU1" s="212" t="s">
        <v>393</v>
      </c>
      <c r="GV1" s="212" t="s">
        <v>1016</v>
      </c>
      <c r="GW1" s="212" t="s">
        <v>1018</v>
      </c>
      <c r="GX1" s="212" t="s">
        <v>1020</v>
      </c>
      <c r="GY1" s="212" t="s">
        <v>1022</v>
      </c>
      <c r="GZ1" s="212" t="s">
        <v>1024</v>
      </c>
      <c r="HA1" s="212" t="s">
        <v>1026</v>
      </c>
      <c r="HB1" s="221"/>
      <c r="HC1" s="212" t="s">
        <v>394</v>
      </c>
      <c r="HD1" s="212" t="s">
        <v>1028</v>
      </c>
      <c r="HE1" s="212" t="s">
        <v>1030</v>
      </c>
      <c r="HF1" s="212" t="s">
        <v>1031</v>
      </c>
      <c r="HG1" s="212" t="s">
        <v>395</v>
      </c>
      <c r="HH1" s="212" t="s">
        <v>1034</v>
      </c>
      <c r="HI1" s="212" t="s">
        <v>1035</v>
      </c>
      <c r="HJ1" s="209"/>
      <c r="HK1" s="221"/>
      <c r="HL1" s="212" t="s">
        <v>398</v>
      </c>
      <c r="HM1" s="212" t="s">
        <v>1059</v>
      </c>
      <c r="HN1" s="212" t="s">
        <v>1061</v>
      </c>
      <c r="HO1" s="212" t="s">
        <v>1063</v>
      </c>
      <c r="HP1" s="212" t="s">
        <v>1065</v>
      </c>
      <c r="HQ1" s="212" t="s">
        <v>399</v>
      </c>
      <c r="HR1" s="212" t="s">
        <v>1068</v>
      </c>
      <c r="HS1" s="221"/>
      <c r="HT1" s="212" t="s">
        <v>1070</v>
      </c>
      <c r="HU1" s="212" t="s">
        <v>1072</v>
      </c>
      <c r="HV1" s="212" t="s">
        <v>401</v>
      </c>
      <c r="HW1" s="212" t="s">
        <v>1075</v>
      </c>
      <c r="HX1" s="212" t="s">
        <v>1077</v>
      </c>
      <c r="HY1" s="212" t="s">
        <v>1078</v>
      </c>
      <c r="HZ1" s="212" t="s">
        <v>1080</v>
      </c>
      <c r="IA1" s="221"/>
      <c r="IB1" s="212" t="s">
        <v>1082</v>
      </c>
      <c r="IC1" s="212" t="s">
        <v>1084</v>
      </c>
      <c r="ID1" s="212" t="s">
        <v>1086</v>
      </c>
      <c r="IE1" s="212" t="s">
        <v>403</v>
      </c>
      <c r="IF1" s="212" t="s">
        <v>1088</v>
      </c>
      <c r="IG1" s="212" t="s">
        <v>1090</v>
      </c>
      <c r="IH1" s="212" t="s">
        <v>404</v>
      </c>
      <c r="II1" s="212" t="s">
        <v>1092</v>
      </c>
      <c r="IJ1" s="212" t="s">
        <v>1094</v>
      </c>
      <c r="IK1" s="212" t="s">
        <v>405</v>
      </c>
      <c r="IL1" s="212" t="s">
        <v>1096</v>
      </c>
      <c r="IM1" s="212" t="s">
        <v>1098</v>
      </c>
      <c r="IN1" s="212" t="s">
        <v>1100</v>
      </c>
      <c r="IO1" s="212" t="s">
        <v>1102</v>
      </c>
      <c r="IP1" s="212" t="s">
        <v>406</v>
      </c>
      <c r="IQ1" s="212" t="s">
        <v>1104</v>
      </c>
      <c r="IR1" s="221"/>
      <c r="IS1" s="212" t="s">
        <v>1112</v>
      </c>
      <c r="IT1" s="212" t="s">
        <v>1114</v>
      </c>
      <c r="IU1" s="212" t="s">
        <v>408</v>
      </c>
      <c r="IV1" s="212" t="s">
        <v>1116</v>
      </c>
      <c r="IW1" s="212" t="s">
        <v>1118</v>
      </c>
      <c r="IX1" s="212" t="s">
        <v>1120</v>
      </c>
      <c r="IY1" s="221"/>
      <c r="IZ1" s="212" t="s">
        <v>1122</v>
      </c>
      <c r="JA1" s="212" t="s">
        <v>410</v>
      </c>
      <c r="JB1" s="212" t="s">
        <v>1125</v>
      </c>
      <c r="JC1" s="212" t="s">
        <v>1127</v>
      </c>
      <c r="JD1" s="212" t="s">
        <v>1129</v>
      </c>
      <c r="JE1" s="212" t="s">
        <v>1131</v>
      </c>
      <c r="JF1" s="212" t="s">
        <v>1133</v>
      </c>
      <c r="JG1" s="212" t="s">
        <v>1135</v>
      </c>
      <c r="JH1" s="212" t="s">
        <v>411</v>
      </c>
      <c r="JI1" s="212" t="s">
        <v>1138</v>
      </c>
      <c r="JJ1" s="212" t="s">
        <v>1140</v>
      </c>
      <c r="JK1" s="212" t="s">
        <v>1142</v>
      </c>
      <c r="JL1" s="212" t="s">
        <v>1144</v>
      </c>
      <c r="JM1" s="212" t="s">
        <v>1146</v>
      </c>
      <c r="JN1" s="212" t="s">
        <v>1148</v>
      </c>
      <c r="JO1" s="212" t="s">
        <v>1150</v>
      </c>
      <c r="JP1" s="212" t="s">
        <v>1152</v>
      </c>
      <c r="JQ1" s="212" t="s">
        <v>412</v>
      </c>
      <c r="JR1" s="212" t="s">
        <v>1155</v>
      </c>
      <c r="JS1" s="212" t="s">
        <v>1157</v>
      </c>
      <c r="JT1" s="212" t="s">
        <v>1159</v>
      </c>
      <c r="JU1" s="212" t="s">
        <v>1161</v>
      </c>
      <c r="JV1" s="212" t="s">
        <v>1162</v>
      </c>
      <c r="JW1" s="212" t="s">
        <v>1164</v>
      </c>
      <c r="JX1" s="212" t="s">
        <v>1166</v>
      </c>
      <c r="JY1" s="212" t="s">
        <v>1168</v>
      </c>
      <c r="JZ1" s="212" t="s">
        <v>1170</v>
      </c>
      <c r="KA1" s="212" t="s">
        <v>1172</v>
      </c>
      <c r="KB1" s="212" t="s">
        <v>1174</v>
      </c>
      <c r="KC1" s="212" t="s">
        <v>1176</v>
      </c>
      <c r="KD1" s="212" t="s">
        <v>1178</v>
      </c>
      <c r="KE1" s="212" t="s">
        <v>1180</v>
      </c>
      <c r="KF1" s="212" t="s">
        <v>1182</v>
      </c>
      <c r="KG1" s="212" t="s">
        <v>1184</v>
      </c>
      <c r="KH1" s="212" t="s">
        <v>1186</v>
      </c>
      <c r="KI1" s="212" t="s">
        <v>1188</v>
      </c>
      <c r="KJ1" s="212" t="s">
        <v>1190</v>
      </c>
      <c r="KK1" s="212" t="s">
        <v>1192</v>
      </c>
      <c r="KL1" s="212" t="s">
        <v>1194</v>
      </c>
      <c r="KM1" s="212" t="s">
        <v>1196</v>
      </c>
      <c r="KN1" s="212" t="s">
        <v>1198</v>
      </c>
      <c r="KO1" s="212" t="s">
        <v>1200</v>
      </c>
      <c r="KP1" s="212" t="s">
        <v>1202</v>
      </c>
      <c r="KQ1" s="212" t="s">
        <v>1204</v>
      </c>
      <c r="KR1" s="221"/>
      <c r="KS1" s="212" t="s">
        <v>1206</v>
      </c>
      <c r="KT1" s="212" t="s">
        <v>414</v>
      </c>
      <c r="KU1" s="212" t="s">
        <v>1209</v>
      </c>
      <c r="KV1" s="212" t="s">
        <v>1211</v>
      </c>
      <c r="KW1" s="212" t="s">
        <v>1213</v>
      </c>
      <c r="KX1" s="212" t="s">
        <v>1215</v>
      </c>
      <c r="KY1" s="212" t="s">
        <v>415</v>
      </c>
      <c r="KZ1" s="212" t="s">
        <v>1218</v>
      </c>
      <c r="LA1" s="212" t="s">
        <v>1220</v>
      </c>
      <c r="LB1" s="212" t="s">
        <v>1222</v>
      </c>
      <c r="LC1" s="212" t="s">
        <v>1224</v>
      </c>
      <c r="LD1" s="212" t="s">
        <v>1226</v>
      </c>
      <c r="LE1" s="212" t="s">
        <v>1228</v>
      </c>
      <c r="LF1" s="212" t="s">
        <v>1230</v>
      </c>
      <c r="LG1" s="209"/>
      <c r="LH1" s="221"/>
      <c r="LI1" s="212" t="s">
        <v>416</v>
      </c>
      <c r="LJ1" s="212" t="s">
        <v>1106</v>
      </c>
      <c r="LK1" s="212" t="s">
        <v>1108</v>
      </c>
      <c r="LL1" s="212" t="s">
        <v>1110</v>
      </c>
      <c r="LM1" s="209"/>
      <c r="LN1" s="221"/>
      <c r="LO1" s="212" t="s">
        <v>419</v>
      </c>
      <c r="LP1" s="212" t="s">
        <v>420</v>
      </c>
      <c r="LQ1" s="221"/>
      <c r="LR1" s="212" t="s">
        <v>422</v>
      </c>
      <c r="LS1" s="212" t="s">
        <v>1250</v>
      </c>
      <c r="LT1" s="212" t="s">
        <v>1252</v>
      </c>
      <c r="LU1" s="212" t="s">
        <v>1253</v>
      </c>
      <c r="LV1" s="212" t="s">
        <v>1255</v>
      </c>
      <c r="LW1" s="212" t="s">
        <v>1256</v>
      </c>
      <c r="LX1" s="212" t="s">
        <v>1258</v>
      </c>
      <c r="LY1" s="212" t="s">
        <v>1260</v>
      </c>
      <c r="LZ1" s="212" t="s">
        <v>1262</v>
      </c>
      <c r="MA1" s="212" t="s">
        <v>1264</v>
      </c>
      <c r="MB1" s="212" t="s">
        <v>423</v>
      </c>
      <c r="MC1" s="212" t="s">
        <v>1267</v>
      </c>
      <c r="MD1" s="212" t="s">
        <v>1268</v>
      </c>
      <c r="ME1" s="212" t="s">
        <v>1270</v>
      </c>
      <c r="MF1" s="212" t="s">
        <v>424</v>
      </c>
      <c r="MG1" s="212" t="s">
        <v>1273</v>
      </c>
      <c r="MH1" s="212" t="s">
        <v>1274</v>
      </c>
      <c r="MI1" s="212" t="s">
        <v>1276</v>
      </c>
      <c r="MJ1" s="212" t="s">
        <v>1278</v>
      </c>
      <c r="MK1" s="212" t="s">
        <v>425</v>
      </c>
      <c r="ML1" s="212" t="s">
        <v>1281</v>
      </c>
      <c r="MM1" s="212" t="s">
        <v>1283</v>
      </c>
      <c r="MN1" s="212" t="s">
        <v>1285</v>
      </c>
      <c r="MO1" s="212" t="s">
        <v>1287</v>
      </c>
      <c r="MP1" s="212" t="s">
        <v>426</v>
      </c>
      <c r="MQ1" s="212" t="s">
        <v>1290</v>
      </c>
      <c r="MR1" s="212" t="s">
        <v>1292</v>
      </c>
      <c r="MS1" s="212" t="s">
        <v>1294</v>
      </c>
      <c r="MT1" s="212" t="s">
        <v>1296</v>
      </c>
      <c r="MU1" s="212" t="s">
        <v>1298</v>
      </c>
      <c r="MV1" s="212" t="s">
        <v>1300</v>
      </c>
      <c r="MW1" s="212" t="s">
        <v>1302</v>
      </c>
      <c r="MX1" s="212" t="s">
        <v>1304</v>
      </c>
      <c r="MY1" s="212" t="s">
        <v>1306</v>
      </c>
      <c r="MZ1" s="212" t="s">
        <v>1308</v>
      </c>
      <c r="NA1" s="212" t="s">
        <v>1310</v>
      </c>
      <c r="NB1" s="212" t="s">
        <v>1311</v>
      </c>
      <c r="NC1" s="221"/>
      <c r="ND1" s="212" t="s">
        <v>428</v>
      </c>
      <c r="NE1" s="212" t="s">
        <v>1313</v>
      </c>
      <c r="NF1" s="212" t="s">
        <v>1315</v>
      </c>
      <c r="NG1" s="212" t="s">
        <v>1317</v>
      </c>
      <c r="NH1" s="212" t="s">
        <v>1319</v>
      </c>
      <c r="NI1" s="221"/>
      <c r="NJ1" s="212" t="s">
        <v>430</v>
      </c>
      <c r="NK1" s="212" t="s">
        <v>1320</v>
      </c>
      <c r="NL1" s="212" t="s">
        <v>431</v>
      </c>
      <c r="NM1" s="212" t="s">
        <v>1322</v>
      </c>
      <c r="NN1" s="212" t="s">
        <v>1324</v>
      </c>
      <c r="NO1" s="212" t="s">
        <v>432</v>
      </c>
      <c r="NP1" s="212" t="s">
        <v>1326</v>
      </c>
      <c r="NQ1" s="212" t="s">
        <v>1328</v>
      </c>
      <c r="NR1" s="209"/>
      <c r="NS1" s="221"/>
      <c r="NT1" s="212" t="s">
        <v>433</v>
      </c>
      <c r="NU1" s="212" t="s">
        <v>1232</v>
      </c>
      <c r="NV1" s="212" t="s">
        <v>1234</v>
      </c>
      <c r="NW1" s="212" t="s">
        <v>1236</v>
      </c>
      <c r="NX1" s="212" t="s">
        <v>1238</v>
      </c>
      <c r="NY1" s="212" t="s">
        <v>434</v>
      </c>
      <c r="NZ1" s="212" t="s">
        <v>1240</v>
      </c>
      <c r="OA1" s="212" t="s">
        <v>435</v>
      </c>
      <c r="OB1" s="212" t="s">
        <v>1242</v>
      </c>
      <c r="OC1" s="221"/>
      <c r="OD1" s="212" t="s">
        <v>1244</v>
      </c>
      <c r="OE1" s="212" t="s">
        <v>436</v>
      </c>
      <c r="OF1" s="209"/>
      <c r="OG1" s="221"/>
      <c r="OH1" s="212" t="s">
        <v>1246</v>
      </c>
      <c r="OI1" s="212" t="s">
        <v>1248</v>
      </c>
      <c r="OJ1" s="212" t="s">
        <v>437</v>
      </c>
      <c r="OK1" s="209"/>
      <c r="OL1" s="221"/>
      <c r="OM1" s="212" t="s">
        <v>440</v>
      </c>
      <c r="ON1" s="212" t="s">
        <v>1330</v>
      </c>
      <c r="OO1" s="212" t="s">
        <v>1332</v>
      </c>
      <c r="OP1" s="212" t="s">
        <v>441</v>
      </c>
      <c r="OQ1" s="212" t="s">
        <v>442</v>
      </c>
      <c r="OR1" s="212" t="s">
        <v>1430</v>
      </c>
      <c r="OS1" s="212" t="s">
        <v>1432</v>
      </c>
      <c r="OT1" s="212" t="s">
        <v>1434</v>
      </c>
      <c r="OU1" s="212" t="s">
        <v>1436</v>
      </c>
      <c r="OV1" s="212" t="s">
        <v>1438</v>
      </c>
      <c r="OW1" s="221"/>
      <c r="OX1" s="212" t="s">
        <v>444</v>
      </c>
      <c r="OY1" s="212" t="s">
        <v>1440</v>
      </c>
      <c r="OZ1" s="212" t="s">
        <v>1442</v>
      </c>
      <c r="PA1" s="212" t="s">
        <v>1444</v>
      </c>
      <c r="PB1" s="212" t="s">
        <v>1446</v>
      </c>
      <c r="PC1" s="212" t="s">
        <v>1448</v>
      </c>
      <c r="PD1" s="212" t="s">
        <v>1450</v>
      </c>
      <c r="PE1" s="221"/>
      <c r="PF1" s="212" t="s">
        <v>1452</v>
      </c>
      <c r="PG1" s="212" t="s">
        <v>446</v>
      </c>
      <c r="PH1" s="221"/>
      <c r="PI1" s="212" t="s">
        <v>448</v>
      </c>
      <c r="PJ1" s="212" t="s">
        <v>1482</v>
      </c>
      <c r="PK1" s="212" t="s">
        <v>1484</v>
      </c>
      <c r="PL1" s="221"/>
      <c r="PM1" s="212" t="s">
        <v>450</v>
      </c>
      <c r="PN1" s="212" t="s">
        <v>1486</v>
      </c>
      <c r="PO1" s="212" t="s">
        <v>1487</v>
      </c>
      <c r="PP1" s="212" t="s">
        <v>1488</v>
      </c>
      <c r="PQ1" s="212" t="s">
        <v>1489</v>
      </c>
      <c r="PR1" s="212" t="s">
        <v>1491</v>
      </c>
      <c r="PS1" s="212" t="s">
        <v>1492</v>
      </c>
      <c r="PT1" s="212" t="s">
        <v>1494</v>
      </c>
      <c r="PU1" s="212" t="s">
        <v>1495</v>
      </c>
      <c r="PV1" s="209"/>
      <c r="PW1" s="221"/>
      <c r="PX1" s="212" t="s">
        <v>451</v>
      </c>
      <c r="PY1" s="212" t="s">
        <v>1334</v>
      </c>
      <c r="PZ1" s="212" t="s">
        <v>1336</v>
      </c>
      <c r="QA1" s="212" t="s">
        <v>1338</v>
      </c>
      <c r="QB1" s="212" t="s">
        <v>1340</v>
      </c>
      <c r="QC1" s="212" t="s">
        <v>1342</v>
      </c>
      <c r="QD1" s="212" t="s">
        <v>1344</v>
      </c>
      <c r="QE1" s="212" t="s">
        <v>1346</v>
      </c>
      <c r="QF1" s="212" t="s">
        <v>1348</v>
      </c>
      <c r="QG1" s="212" t="s">
        <v>1350</v>
      </c>
      <c r="QH1" s="212" t="s">
        <v>1352</v>
      </c>
      <c r="QI1" s="212" t="s">
        <v>1354</v>
      </c>
      <c r="QJ1" s="212" t="s">
        <v>1356</v>
      </c>
      <c r="QK1" s="212" t="s">
        <v>1358</v>
      </c>
      <c r="QL1" s="212" t="s">
        <v>1360</v>
      </c>
      <c r="QM1" s="212" t="s">
        <v>1362</v>
      </c>
      <c r="QN1" s="212" t="s">
        <v>1364</v>
      </c>
      <c r="QO1" s="212" t="s">
        <v>1366</v>
      </c>
      <c r="QP1" s="212" t="s">
        <v>1368</v>
      </c>
      <c r="QQ1" s="212" t="s">
        <v>1370</v>
      </c>
      <c r="QR1" s="212" t="s">
        <v>1372</v>
      </c>
      <c r="QS1" s="212" t="s">
        <v>1374</v>
      </c>
      <c r="QT1" s="212" t="s">
        <v>1376</v>
      </c>
      <c r="QU1" s="212" t="s">
        <v>452</v>
      </c>
      <c r="QV1" s="212" t="s">
        <v>1379</v>
      </c>
      <c r="QW1" s="212" t="s">
        <v>1381</v>
      </c>
      <c r="QX1" s="212" t="s">
        <v>1382</v>
      </c>
      <c r="QY1" s="212" t="s">
        <v>1384</v>
      </c>
      <c r="QZ1" s="212" t="s">
        <v>1386</v>
      </c>
      <c r="RA1" s="212" t="s">
        <v>1388</v>
      </c>
      <c r="RB1" s="212" t="s">
        <v>1390</v>
      </c>
      <c r="RC1" s="212" t="s">
        <v>1392</v>
      </c>
      <c r="RD1" s="212" t="s">
        <v>1394</v>
      </c>
      <c r="RE1" s="212" t="s">
        <v>1396</v>
      </c>
      <c r="RF1" s="212" t="s">
        <v>1398</v>
      </c>
      <c r="RG1" s="212" t="s">
        <v>1400</v>
      </c>
      <c r="RH1" s="212" t="s">
        <v>1402</v>
      </c>
      <c r="RI1" s="212" t="s">
        <v>1404</v>
      </c>
      <c r="RJ1" s="212" t="s">
        <v>1406</v>
      </c>
      <c r="RK1" s="212" t="s">
        <v>1408</v>
      </c>
      <c r="RL1" s="212" t="s">
        <v>1410</v>
      </c>
      <c r="RM1" s="212" t="s">
        <v>1412</v>
      </c>
      <c r="RN1" s="212" t="s">
        <v>1414</v>
      </c>
      <c r="RO1" s="212" t="s">
        <v>1416</v>
      </c>
      <c r="RP1" s="212" t="s">
        <v>1418</v>
      </c>
      <c r="RQ1" s="212" t="s">
        <v>1420</v>
      </c>
      <c r="RR1" s="212" t="s">
        <v>1422</v>
      </c>
      <c r="RS1" s="212" t="s">
        <v>1424</v>
      </c>
      <c r="RT1" s="212" t="s">
        <v>1426</v>
      </c>
      <c r="RU1" s="212" t="s">
        <v>1428</v>
      </c>
      <c r="RV1" s="209"/>
      <c r="RW1" s="221"/>
      <c r="RX1" s="212" t="s">
        <v>453</v>
      </c>
      <c r="RY1" s="212" t="s">
        <v>1454</v>
      </c>
      <c r="RZ1" s="212" t="s">
        <v>1456</v>
      </c>
      <c r="SA1" s="212" t="s">
        <v>1458</v>
      </c>
      <c r="SB1" s="212" t="s">
        <v>1460</v>
      </c>
      <c r="SC1" s="212" t="s">
        <v>1462</v>
      </c>
      <c r="SD1" s="212" t="s">
        <v>1464</v>
      </c>
      <c r="SE1" s="212" t="s">
        <v>1466</v>
      </c>
      <c r="SF1" s="212" t="s">
        <v>1468</v>
      </c>
      <c r="SG1" s="212" t="s">
        <v>1470</v>
      </c>
      <c r="SH1" s="212" t="s">
        <v>1472</v>
      </c>
      <c r="SI1" s="212" t="s">
        <v>1474</v>
      </c>
      <c r="SJ1" s="212" t="s">
        <v>1476</v>
      </c>
      <c r="SK1" s="212" t="s">
        <v>1478</v>
      </c>
      <c r="SL1" s="212" t="s">
        <v>1480</v>
      </c>
      <c r="SM1" s="209"/>
      <c r="SN1" s="221"/>
      <c r="SO1" s="212" t="s">
        <v>456</v>
      </c>
      <c r="SP1" s="212" t="s">
        <v>1497</v>
      </c>
      <c r="SQ1" s="212" t="s">
        <v>1499</v>
      </c>
      <c r="SR1" s="212" t="s">
        <v>457</v>
      </c>
      <c r="SS1" s="212" t="s">
        <v>1501</v>
      </c>
      <c r="ST1" s="212" t="s">
        <v>1503</v>
      </c>
      <c r="SU1" s="212" t="s">
        <v>1505</v>
      </c>
      <c r="SV1" s="212" t="s">
        <v>1507</v>
      </c>
      <c r="SW1" s="221"/>
      <c r="SX1" s="212" t="s">
        <v>459</v>
      </c>
      <c r="SY1" s="212" t="s">
        <v>1509</v>
      </c>
      <c r="SZ1" s="212" t="s">
        <v>1511</v>
      </c>
      <c r="TA1" s="212" t="s">
        <v>1513</v>
      </c>
      <c r="TB1" s="212" t="s">
        <v>1515</v>
      </c>
      <c r="TC1" s="212" t="s">
        <v>1517</v>
      </c>
      <c r="TD1" s="212" t="s">
        <v>1519</v>
      </c>
      <c r="TE1" s="212" t="s">
        <v>1521</v>
      </c>
      <c r="TF1" s="212" t="s">
        <v>1523</v>
      </c>
      <c r="TG1" s="212" t="s">
        <v>1525</v>
      </c>
      <c r="TH1" s="212" t="s">
        <v>1527</v>
      </c>
      <c r="TI1" s="212" t="s">
        <v>1529</v>
      </c>
      <c r="TJ1" s="212" t="s">
        <v>1531</v>
      </c>
      <c r="TK1" s="212" t="s">
        <v>1533</v>
      </c>
      <c r="TL1" s="212" t="s">
        <v>1535</v>
      </c>
      <c r="TM1" s="212" t="s">
        <v>1537</v>
      </c>
      <c r="TN1" s="209"/>
      <c r="TO1" s="221"/>
      <c r="TP1" s="212" t="s">
        <v>462</v>
      </c>
      <c r="TQ1" s="212" t="s">
        <v>1539</v>
      </c>
      <c r="TR1" s="212" t="s">
        <v>1541</v>
      </c>
      <c r="TS1" s="212" t="s">
        <v>1543</v>
      </c>
      <c r="TT1" s="212" t="s">
        <v>1545</v>
      </c>
      <c r="TU1" s="212" t="s">
        <v>1547</v>
      </c>
      <c r="TV1" s="212" t="s">
        <v>463</v>
      </c>
      <c r="TW1" s="212" t="s">
        <v>1549</v>
      </c>
      <c r="TX1" s="212" t="s">
        <v>1551</v>
      </c>
      <c r="TY1" s="212" t="s">
        <v>1553</v>
      </c>
      <c r="TZ1" s="212" t="s">
        <v>1555</v>
      </c>
      <c r="UA1" s="212" t="s">
        <v>1557</v>
      </c>
      <c r="UB1" s="212" t="s">
        <v>1559</v>
      </c>
      <c r="UC1" s="221"/>
      <c r="UD1" s="212" t="s">
        <v>465</v>
      </c>
      <c r="UE1" s="209"/>
      <c r="UF1" s="221"/>
      <c r="UG1" s="212" t="s">
        <v>466</v>
      </c>
      <c r="UH1" s="212" t="s">
        <v>1561</v>
      </c>
      <c r="UI1" s="212" t="s">
        <v>1563</v>
      </c>
      <c r="UJ1" s="212" t="s">
        <v>1564</v>
      </c>
      <c r="UK1" s="212" t="s">
        <v>1566</v>
      </c>
      <c r="UL1" s="212" t="s">
        <v>1568</v>
      </c>
      <c r="UM1" s="212" t="s">
        <v>1570</v>
      </c>
      <c r="UN1" s="212" t="s">
        <v>1572</v>
      </c>
      <c r="UO1" s="212" t="s">
        <v>1574</v>
      </c>
      <c r="UP1" s="212" t="s">
        <v>1576</v>
      </c>
      <c r="UQ1" s="212" t="s">
        <v>1578</v>
      </c>
      <c r="UR1" s="212" t="s">
        <v>1580</v>
      </c>
      <c r="US1" s="212" t="s">
        <v>1582</v>
      </c>
      <c r="UT1" s="212" t="s">
        <v>1584</v>
      </c>
      <c r="UU1" s="212" t="s">
        <v>1586</v>
      </c>
      <c r="UV1" s="212" t="s">
        <v>1588</v>
      </c>
      <c r="UW1" s="212" t="s">
        <v>1590</v>
      </c>
      <c r="UX1" s="209"/>
      <c r="UY1" s="212" t="s">
        <v>1594</v>
      </c>
      <c r="UZ1" s="212" t="s">
        <v>1596</v>
      </c>
      <c r="VA1" s="212" t="s">
        <v>1598</v>
      </c>
      <c r="VB1" s="212" t="s">
        <v>1600</v>
      </c>
      <c r="VC1" s="212" t="s">
        <v>1602</v>
      </c>
      <c r="VD1" s="215"/>
    </row>
    <row r="2" spans="1:576" s="153" customFormat="1" hidden="1" x14ac:dyDescent="0.25">
      <c r="A2" s="153" t="s">
        <v>209</v>
      </c>
      <c r="B2" s="153" t="s">
        <v>197</v>
      </c>
      <c r="C2" s="153" t="s">
        <v>562</v>
      </c>
      <c r="D2" s="191" t="s">
        <v>210</v>
      </c>
      <c r="E2" s="153" t="s">
        <v>176</v>
      </c>
      <c r="F2" s="153" t="s">
        <v>563</v>
      </c>
      <c r="G2" s="153" t="s">
        <v>211</v>
      </c>
      <c r="H2" s="191" t="s">
        <v>564</v>
      </c>
      <c r="I2" s="153" t="s">
        <v>565</v>
      </c>
      <c r="J2" s="153" t="s">
        <v>212</v>
      </c>
      <c r="K2" s="153" t="s">
        <v>566</v>
      </c>
      <c r="R2" s="153" t="s">
        <v>214</v>
      </c>
      <c r="S2" s="153" t="s">
        <v>215</v>
      </c>
      <c r="U2" s="153" t="s">
        <v>482</v>
      </c>
      <c r="V2" s="153" t="s">
        <v>500</v>
      </c>
      <c r="W2" s="153" t="s">
        <v>483</v>
      </c>
      <c r="X2" s="153" t="s">
        <v>484</v>
      </c>
      <c r="Y2" s="153" t="s">
        <v>485</v>
      </c>
      <c r="Z2" s="153" t="s">
        <v>486</v>
      </c>
      <c r="AA2" s="153" t="s">
        <v>487</v>
      </c>
      <c r="AB2" s="153" t="s">
        <v>488</v>
      </c>
      <c r="AC2" s="153" t="s">
        <v>489</v>
      </c>
      <c r="AD2" s="153" t="s">
        <v>490</v>
      </c>
      <c r="AE2" s="153" t="s">
        <v>491</v>
      </c>
      <c r="AF2" s="153" t="s">
        <v>492</v>
      </c>
      <c r="AH2" s="153" t="s">
        <v>510</v>
      </c>
      <c r="AI2" s="153" t="s">
        <v>511</v>
      </c>
      <c r="AJ2" s="153" t="s">
        <v>512</v>
      </c>
      <c r="AK2" s="153" t="s">
        <v>513</v>
      </c>
      <c r="AL2" s="153" t="s">
        <v>514</v>
      </c>
      <c r="AM2" s="153" t="s">
        <v>517</v>
      </c>
      <c r="AN2" s="153" t="s">
        <v>515</v>
      </c>
      <c r="AO2" s="153" t="s">
        <v>516</v>
      </c>
      <c r="AP2" s="153" t="s">
        <v>518</v>
      </c>
      <c r="AQ2" s="153" t="s">
        <v>519</v>
      </c>
      <c r="AR2" s="153" t="s">
        <v>520</v>
      </c>
      <c r="AS2" s="153" t="s">
        <v>521</v>
      </c>
      <c r="AT2" s="153" t="s">
        <v>522</v>
      </c>
      <c r="AU2" s="153" t="s">
        <v>523</v>
      </c>
      <c r="AV2" s="153" t="s">
        <v>524</v>
      </c>
      <c r="AW2" s="153" t="s">
        <v>525</v>
      </c>
      <c r="AX2" s="153" t="s">
        <v>526</v>
      </c>
      <c r="AY2" s="153" t="s">
        <v>527</v>
      </c>
      <c r="AZ2" s="153" t="s">
        <v>528</v>
      </c>
      <c r="BA2" s="153" t="s">
        <v>529</v>
      </c>
      <c r="BB2" s="153" t="s">
        <v>530</v>
      </c>
      <c r="BC2" s="153" t="s">
        <v>531</v>
      </c>
      <c r="BD2" s="153" t="s">
        <v>532</v>
      </c>
      <c r="BE2" s="153" t="s">
        <v>533</v>
      </c>
      <c r="BF2" s="153" t="s">
        <v>534</v>
      </c>
      <c r="BG2" s="153" t="s">
        <v>535</v>
      </c>
      <c r="BH2" s="153" t="s">
        <v>536</v>
      </c>
      <c r="BI2" s="153" t="s">
        <v>537</v>
      </c>
      <c r="BJ2" s="153" t="s">
        <v>538</v>
      </c>
      <c r="BK2" s="153" t="s">
        <v>539</v>
      </c>
      <c r="BL2" s="153" t="s">
        <v>540</v>
      </c>
      <c r="BM2" s="153" t="s">
        <v>541</v>
      </c>
      <c r="BN2" s="153" t="s">
        <v>542</v>
      </c>
      <c r="BO2" s="153" t="s">
        <v>543</v>
      </c>
      <c r="BP2" s="153" t="s">
        <v>544</v>
      </c>
      <c r="BQ2" s="153" t="s">
        <v>545</v>
      </c>
      <c r="BR2" s="153" t="s">
        <v>546</v>
      </c>
      <c r="BS2" s="153" t="s">
        <v>547</v>
      </c>
      <c r="BT2" s="153" t="s">
        <v>548</v>
      </c>
      <c r="BU2" s="153" t="s">
        <v>549</v>
      </c>
      <c r="BZ2" s="116" t="s">
        <v>749</v>
      </c>
      <c r="CA2" s="116" t="s">
        <v>750</v>
      </c>
      <c r="CB2" s="116" t="s">
        <v>751</v>
      </c>
      <c r="CC2" s="116" t="s">
        <v>752</v>
      </c>
      <c r="CD2" s="116" t="s">
        <v>753</v>
      </c>
      <c r="CE2" s="116" t="s">
        <v>754</v>
      </c>
      <c r="CF2" s="116" t="s">
        <v>755</v>
      </c>
      <c r="CG2" s="116" t="s">
        <v>756</v>
      </c>
      <c r="CH2" s="116" t="s">
        <v>757</v>
      </c>
      <c r="CI2" s="116" t="s">
        <v>758</v>
      </c>
      <c r="CJ2" s="116" t="s">
        <v>759</v>
      </c>
      <c r="CK2" s="116" t="s">
        <v>760</v>
      </c>
      <c r="CL2" s="116" t="s">
        <v>761</v>
      </c>
      <c r="CM2" s="116" t="s">
        <v>762</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77">
        <v>41436.800000000003</v>
      </c>
      <c r="CA3" s="477">
        <v>37669.82</v>
      </c>
      <c r="CB3" s="477">
        <v>33902.839999999997</v>
      </c>
      <c r="CC3" s="477">
        <v>30135.85</v>
      </c>
      <c r="CD3" s="477">
        <v>28252.36</v>
      </c>
      <c r="CE3" s="477">
        <v>26368.87</v>
      </c>
      <c r="CF3" s="477">
        <v>17893.16</v>
      </c>
      <c r="CG3" s="477">
        <v>16951.419999999998</v>
      </c>
      <c r="CH3" s="477">
        <v>13184.44</v>
      </c>
      <c r="CI3" s="477">
        <v>15032.56</v>
      </c>
      <c r="CJ3" s="477">
        <v>13264.02</v>
      </c>
      <c r="CK3" s="477">
        <v>12379.75</v>
      </c>
      <c r="CL3" s="477">
        <v>439.49</v>
      </c>
      <c r="CM3" s="477">
        <v>1904.46</v>
      </c>
    </row>
    <row r="5" spans="1:576" ht="52.5" x14ac:dyDescent="0.25">
      <c r="C5" s="227" t="s">
        <v>213</v>
      </c>
      <c r="D5" s="199">
        <f>SUMIF(C:C,$C$10,D:D)</f>
        <v>540000</v>
      </c>
      <c r="CA5" s="477"/>
    </row>
    <row r="6" spans="1:576" x14ac:dyDescent="0.25">
      <c r="CA6" s="477"/>
    </row>
    <row r="7" spans="1:576" x14ac:dyDescent="0.25">
      <c r="CA7" s="477"/>
    </row>
    <row r="8" spans="1:576" x14ac:dyDescent="0.25">
      <c r="C8" s="72" t="s">
        <v>54</v>
      </c>
      <c r="D8" s="100"/>
      <c r="E8" s="72"/>
      <c r="F8" s="72"/>
      <c r="G8" s="72"/>
      <c r="H8" s="100"/>
      <c r="I8" s="72"/>
      <c r="J8" s="72"/>
      <c r="CA8" s="477"/>
    </row>
    <row r="9" spans="1:576" ht="15.75" thickBot="1" x14ac:dyDescent="0.3">
      <c r="C9" s="125"/>
      <c r="D9" s="100"/>
      <c r="E9" s="125"/>
      <c r="F9" s="125"/>
      <c r="G9" s="125"/>
      <c r="H9" s="100"/>
      <c r="I9" s="125"/>
      <c r="J9" s="152"/>
      <c r="CA9" s="477"/>
    </row>
    <row r="10" spans="1:576" ht="15.75" thickBot="1" x14ac:dyDescent="0.3">
      <c r="C10" s="71" t="s">
        <v>43</v>
      </c>
      <c r="D10" s="30">
        <f>SUM(G17:G67)</f>
        <v>540000</v>
      </c>
      <c r="E10" s="124"/>
      <c r="F10" s="124"/>
      <c r="G10" s="124"/>
      <c r="H10" s="97"/>
      <c r="I10" s="97"/>
      <c r="J10" s="97"/>
      <c r="CA10" s="477"/>
    </row>
    <row r="11" spans="1:576" x14ac:dyDescent="0.25">
      <c r="B11" s="208"/>
      <c r="D11" s="31"/>
      <c r="E11" s="124"/>
      <c r="F11" s="124"/>
      <c r="G11" s="124"/>
      <c r="H11" s="97"/>
      <c r="I11" s="97"/>
      <c r="J11" s="97"/>
      <c r="CA11" s="477"/>
    </row>
    <row r="12" spans="1:576" x14ac:dyDescent="0.25">
      <c r="B12" s="208"/>
      <c r="D12" s="31"/>
      <c r="E12" s="124"/>
      <c r="F12" s="124"/>
      <c r="G12" s="124"/>
      <c r="H12" s="97"/>
      <c r="I12" s="97"/>
      <c r="J12" s="97"/>
      <c r="CA12" s="477"/>
    </row>
    <row r="13" spans="1:576" ht="15.75" x14ac:dyDescent="0.25">
      <c r="C13" s="241" t="s">
        <v>479</v>
      </c>
      <c r="D13" s="242" t="s">
        <v>1807</v>
      </c>
      <c r="E13" s="124"/>
      <c r="F13" s="124"/>
      <c r="G13" s="124"/>
      <c r="H13" s="97"/>
      <c r="I13" s="97"/>
      <c r="J13" s="97"/>
      <c r="CA13" s="477"/>
    </row>
    <row r="14" spans="1:576" ht="18.75" x14ac:dyDescent="0.25">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e.1 Dotar a todas las Unidades Académicas y Administrativas de manuales de procedimientos y toda clase de normativa interna e institucional para el buen funcionamiento y cumplimiento de sus actividades.</v>
      </c>
      <c r="D14" s="31"/>
      <c r="E14" s="124"/>
      <c r="F14" s="124"/>
      <c r="G14" s="124"/>
      <c r="H14" s="97"/>
      <c r="I14" s="97"/>
      <c r="J14" s="97"/>
      <c r="CA14" s="477"/>
    </row>
    <row r="15" spans="1:576" ht="15.75" thickBot="1" x14ac:dyDescent="0.3">
      <c r="C15" s="125"/>
      <c r="D15" s="31"/>
      <c r="E15" s="124"/>
      <c r="F15" s="124"/>
      <c r="G15" s="124"/>
      <c r="H15" s="97"/>
      <c r="I15" s="97"/>
      <c r="J15" s="97"/>
      <c r="CA15" s="477"/>
    </row>
    <row r="16" spans="1:576" ht="30.75" thickBot="1" x14ac:dyDescent="0.3">
      <c r="C16" s="165" t="s">
        <v>44</v>
      </c>
      <c r="D16" s="169" t="s">
        <v>55</v>
      </c>
      <c r="E16" s="201" t="s">
        <v>56</v>
      </c>
      <c r="F16" s="169" t="s">
        <v>57</v>
      </c>
      <c r="G16" s="166" t="s">
        <v>27</v>
      </c>
      <c r="H16" s="164" t="s">
        <v>216</v>
      </c>
      <c r="I16" s="167" t="s">
        <v>46</v>
      </c>
      <c r="J16" s="167" t="s">
        <v>217</v>
      </c>
      <c r="K16" s="167" t="s">
        <v>498</v>
      </c>
      <c r="L16" s="167" t="s">
        <v>499</v>
      </c>
      <c r="CA16" s="477"/>
    </row>
    <row r="17" spans="3:79" ht="15.75" hidden="1" thickBot="1" x14ac:dyDescent="0.3">
      <c r="C17" s="168" t="s">
        <v>749</v>
      </c>
      <c r="D17" s="234"/>
      <c r="E17" s="183">
        <v>12</v>
      </c>
      <c r="F17" s="478">
        <f>HLOOKUP($C17,$BZ$2:$CM$3,2,0)</f>
        <v>41436.800000000003</v>
      </c>
      <c r="G17" s="144">
        <f>D17*E17*F17</f>
        <v>0</v>
      </c>
      <c r="H17" s="196" t="s">
        <v>214</v>
      </c>
      <c r="I17" s="145" t="s">
        <v>340</v>
      </c>
      <c r="J17" s="145" t="str">
        <f>VLOOKUP(I17,Presupuesto!$B$11:$C$586,2,0)</f>
        <v>SUELDOS Y SALARIOS BASICOS (11100-00)</v>
      </c>
      <c r="K17" s="272" t="s">
        <v>209</v>
      </c>
      <c r="L17" s="129" t="s">
        <v>482</v>
      </c>
      <c r="CA17" s="477"/>
    </row>
    <row r="18" spans="3:79" hidden="1" x14ac:dyDescent="0.25">
      <c r="C18" s="202" t="s">
        <v>58</v>
      </c>
      <c r="D18" s="194"/>
      <c r="E18" s="185">
        <v>0</v>
      </c>
      <c r="F18" s="131">
        <f>IF(E17=0,"",(G17/E17)/12*E17)</f>
        <v>0</v>
      </c>
      <c r="G18" s="128">
        <f>F18</f>
        <v>0</v>
      </c>
      <c r="H18" s="195" t="s">
        <v>215</v>
      </c>
      <c r="I18" s="147" t="s">
        <v>343</v>
      </c>
      <c r="J18" s="147" t="str">
        <f>VLOOKUP(I18,Presupuesto!$B$11:$C$586,2,0)</f>
        <v>AGUINALDO Y DECIMOCUARTO MES (11500-00)</v>
      </c>
      <c r="K18" s="129" t="str">
        <f>$K$17</f>
        <v>Desarrollo Curricular</v>
      </c>
      <c r="L18" s="129" t="s">
        <v>500</v>
      </c>
      <c r="CA18" s="477"/>
    </row>
    <row r="19" spans="3:79" ht="15.75" hidden="1" thickBot="1" x14ac:dyDescent="0.3">
      <c r="C19" s="203" t="s">
        <v>59</v>
      </c>
      <c r="D19" s="194"/>
      <c r="E19" s="185">
        <v>0</v>
      </c>
      <c r="F19" s="148">
        <f>IF(E17&lt;6,"",((E17-6)/12)*(G17/E17))</f>
        <v>0</v>
      </c>
      <c r="G19" s="128">
        <f>F19</f>
        <v>0</v>
      </c>
      <c r="H19" s="195" t="s">
        <v>215</v>
      </c>
      <c r="I19" s="132" t="s">
        <v>786</v>
      </c>
      <c r="J19" s="132" t="str">
        <f>VLOOKUP(I19,Presupuesto!$B$11:$C$586,2,0)</f>
        <v>DECIMOCUARTO MES</v>
      </c>
      <c r="K19" s="129" t="str">
        <f t="shared" ref="K19:K67" si="0">$K$17</f>
        <v>Desarrollo Curricular</v>
      </c>
      <c r="L19" s="129" t="s">
        <v>483</v>
      </c>
      <c r="CA19" s="477"/>
    </row>
    <row r="20" spans="3:79" ht="15.75" hidden="1" thickBot="1" x14ac:dyDescent="0.3">
      <c r="C20" s="168" t="s">
        <v>750</v>
      </c>
      <c r="D20" s="234"/>
      <c r="E20" s="183">
        <v>12</v>
      </c>
      <c r="F20" s="478">
        <f>HLOOKUP($C20,$BZ$2:$CM$3,2,0)</f>
        <v>37669.82</v>
      </c>
      <c r="G20" s="144">
        <f>D20*E20*F20</f>
        <v>0</v>
      </c>
      <c r="H20" s="196"/>
      <c r="I20" s="145" t="s">
        <v>340</v>
      </c>
      <c r="J20" s="145" t="str">
        <f>VLOOKUP(I20,Presupuesto!$B$11:$C$586,2,0)</f>
        <v>SUELDOS Y SALARIOS BASICOS (11100-00)</v>
      </c>
      <c r="K20" s="522" t="str">
        <f t="shared" si="0"/>
        <v>Desarrollo Curricular</v>
      </c>
      <c r="L20" s="129" t="s">
        <v>483</v>
      </c>
    </row>
    <row r="21" spans="3:79" hidden="1" x14ac:dyDescent="0.25">
      <c r="C21" s="202" t="s">
        <v>58</v>
      </c>
      <c r="D21" s="194"/>
      <c r="E21" s="185">
        <v>0</v>
      </c>
      <c r="F21" s="131">
        <f>IF(E20=0,"",(G20/E20)/12*E20)</f>
        <v>0</v>
      </c>
      <c r="G21" s="128">
        <f>F21</f>
        <v>0</v>
      </c>
      <c r="H21" s="195"/>
      <c r="I21" s="147" t="s">
        <v>343</v>
      </c>
      <c r="J21" s="147" t="str">
        <f>VLOOKUP(I21,Presupuesto!$B$11:$C$586,2,0)</f>
        <v>AGUINALDO Y DECIMOCUARTO MES (11500-00)</v>
      </c>
      <c r="K21" s="522" t="str">
        <f t="shared" si="0"/>
        <v>Desarrollo Curricular</v>
      </c>
      <c r="L21" s="129" t="s">
        <v>483</v>
      </c>
    </row>
    <row r="22" spans="3:79" ht="15.75" hidden="1" thickBot="1" x14ac:dyDescent="0.3">
      <c r="C22" s="203" t="s">
        <v>59</v>
      </c>
      <c r="D22" s="194"/>
      <c r="E22" s="185">
        <v>0</v>
      </c>
      <c r="F22" s="148">
        <f>IF(E20&lt;6,"",((E20-6)/12)*(G20/E20))</f>
        <v>0</v>
      </c>
      <c r="G22" s="128">
        <f>F22</f>
        <v>0</v>
      </c>
      <c r="H22" s="195"/>
      <c r="I22" s="132" t="s">
        <v>786</v>
      </c>
      <c r="J22" s="132" t="str">
        <f>VLOOKUP(I22,Presupuesto!$B$11:$C$586,2,0)</f>
        <v>DECIMOCUARTO MES</v>
      </c>
      <c r="K22" s="522" t="str">
        <f t="shared" si="0"/>
        <v>Desarrollo Curricular</v>
      </c>
      <c r="L22" s="129" t="s">
        <v>483</v>
      </c>
    </row>
    <row r="23" spans="3:79" ht="15.75" hidden="1" thickBot="1" x14ac:dyDescent="0.3">
      <c r="C23" s="168" t="s">
        <v>751</v>
      </c>
      <c r="D23" s="234"/>
      <c r="E23" s="183">
        <v>12</v>
      </c>
      <c r="F23" s="478">
        <f>HLOOKUP($C23,$BZ$2:$CM$3,2,0)</f>
        <v>33902.839999999997</v>
      </c>
      <c r="G23" s="144">
        <f>D23*E23*F23</f>
        <v>0</v>
      </c>
      <c r="H23" s="196"/>
      <c r="I23" s="536" t="s">
        <v>340</v>
      </c>
      <c r="J23" s="145" t="str">
        <f>VLOOKUP(I23,Presupuesto!$B$11:$C$586,2,0)</f>
        <v>SUELDOS Y SALARIOS BASICOS (11100-00)</v>
      </c>
      <c r="K23" s="522" t="str">
        <f t="shared" si="0"/>
        <v>Desarrollo Curricular</v>
      </c>
      <c r="L23" s="129" t="s">
        <v>483</v>
      </c>
    </row>
    <row r="24" spans="3:79" hidden="1" x14ac:dyDescent="0.25">
      <c r="C24" s="202" t="s">
        <v>58</v>
      </c>
      <c r="D24" s="194"/>
      <c r="E24" s="185">
        <v>0</v>
      </c>
      <c r="F24" s="131">
        <f>IF(E23=0,"",(G23/E23)/12*E23)</f>
        <v>0</v>
      </c>
      <c r="G24" s="128">
        <f>F24</f>
        <v>0</v>
      </c>
      <c r="H24" s="195"/>
      <c r="I24" s="538" t="s">
        <v>343</v>
      </c>
      <c r="J24" s="147" t="str">
        <f>VLOOKUP(I24,Presupuesto!$B$11:$C$586,2,0)</f>
        <v>AGUINALDO Y DECIMOCUARTO MES (11500-00)</v>
      </c>
      <c r="K24" s="522" t="str">
        <f t="shared" si="0"/>
        <v>Desarrollo Curricular</v>
      </c>
      <c r="L24" s="129" t="s">
        <v>483</v>
      </c>
    </row>
    <row r="25" spans="3:79" ht="15.75" hidden="1" thickBot="1" x14ac:dyDescent="0.3">
      <c r="C25" s="203" t="s">
        <v>59</v>
      </c>
      <c r="D25" s="194"/>
      <c r="E25" s="185">
        <v>0</v>
      </c>
      <c r="F25" s="148">
        <f>IF(E23&lt;6,"",((E23-6)/12)*(G23/E23))</f>
        <v>0</v>
      </c>
      <c r="G25" s="128">
        <f>F25</f>
        <v>0</v>
      </c>
      <c r="H25" s="195"/>
      <c r="I25" s="525" t="s">
        <v>786</v>
      </c>
      <c r="J25" s="132" t="str">
        <f>VLOOKUP(I25,Presupuesto!$B$11:$C$586,2,0)</f>
        <v>DECIMOCUARTO MES</v>
      </c>
      <c r="K25" s="522" t="str">
        <f t="shared" si="0"/>
        <v>Desarrollo Curricular</v>
      </c>
      <c r="L25" s="129" t="s">
        <v>483</v>
      </c>
    </row>
    <row r="26" spans="3:79" ht="15.75" hidden="1" thickBot="1" x14ac:dyDescent="0.3">
      <c r="C26" s="168" t="s">
        <v>752</v>
      </c>
      <c r="D26" s="234"/>
      <c r="E26" s="183">
        <v>12</v>
      </c>
      <c r="F26" s="478">
        <f>HLOOKUP($C26,$BZ$2:$CM$3,2,0)</f>
        <v>30135.85</v>
      </c>
      <c r="G26" s="144">
        <f>D26*E26*F26</f>
        <v>0</v>
      </c>
      <c r="H26" s="196"/>
      <c r="I26" s="536" t="s">
        <v>340</v>
      </c>
      <c r="J26" s="145" t="str">
        <f>VLOOKUP(I26,Presupuesto!$B$11:$C$586,2,0)</f>
        <v>SUELDOS Y SALARIOS BASICOS (11100-00)</v>
      </c>
      <c r="K26" s="522" t="str">
        <f t="shared" si="0"/>
        <v>Desarrollo Curricular</v>
      </c>
      <c r="L26" s="129" t="s">
        <v>483</v>
      </c>
    </row>
    <row r="27" spans="3:79" hidden="1" x14ac:dyDescent="0.25">
      <c r="C27" s="202" t="s">
        <v>58</v>
      </c>
      <c r="D27" s="194"/>
      <c r="E27" s="185">
        <v>0</v>
      </c>
      <c r="F27" s="131">
        <f>IF(E26=0,"",(G26/E26)/12*E26)</f>
        <v>0</v>
      </c>
      <c r="G27" s="128">
        <f>F27</f>
        <v>0</v>
      </c>
      <c r="H27" s="195"/>
      <c r="I27" s="538" t="s">
        <v>343</v>
      </c>
      <c r="J27" s="147" t="str">
        <f>VLOOKUP(I27,Presupuesto!$B$11:$C$586,2,0)</f>
        <v>AGUINALDO Y DECIMOCUARTO MES (11500-00)</v>
      </c>
      <c r="K27" s="522" t="str">
        <f t="shared" si="0"/>
        <v>Desarrollo Curricular</v>
      </c>
      <c r="L27" s="129" t="s">
        <v>483</v>
      </c>
    </row>
    <row r="28" spans="3:79" ht="15.75" hidden="1" thickBot="1" x14ac:dyDescent="0.3">
      <c r="C28" s="203" t="s">
        <v>59</v>
      </c>
      <c r="D28" s="194"/>
      <c r="E28" s="185">
        <v>0</v>
      </c>
      <c r="F28" s="148">
        <f>IF(E26&lt;6,"",((E26-6)/12)*(G26/E26))</f>
        <v>0</v>
      </c>
      <c r="G28" s="128">
        <f>F28</f>
        <v>0</v>
      </c>
      <c r="H28" s="195"/>
      <c r="I28" s="525" t="s">
        <v>786</v>
      </c>
      <c r="J28" s="132" t="str">
        <f>VLOOKUP(I28,Presupuesto!$B$11:$C$586,2,0)</f>
        <v>DECIMOCUARTO MES</v>
      </c>
      <c r="K28" s="522" t="str">
        <f t="shared" si="0"/>
        <v>Desarrollo Curricular</v>
      </c>
      <c r="L28" s="129" t="s">
        <v>483</v>
      </c>
    </row>
    <row r="29" spans="3:79" ht="15.75" hidden="1" thickBot="1" x14ac:dyDescent="0.3">
      <c r="C29" s="168" t="s">
        <v>753</v>
      </c>
      <c r="D29" s="234"/>
      <c r="E29" s="183">
        <v>12</v>
      </c>
      <c r="F29" s="478">
        <f>HLOOKUP($C29,$BZ$2:$CM$3,2,0)</f>
        <v>28252.36</v>
      </c>
      <c r="G29" s="144">
        <f>D29*E29*F29</f>
        <v>0</v>
      </c>
      <c r="H29" s="196"/>
      <c r="I29" s="536" t="s">
        <v>340</v>
      </c>
      <c r="J29" s="145" t="str">
        <f>VLOOKUP(I29,Presupuesto!$B$11:$C$586,2,0)</f>
        <v>SUELDOS Y SALARIOS BASICOS (11100-00)</v>
      </c>
      <c r="K29" s="522" t="str">
        <f t="shared" si="0"/>
        <v>Desarrollo Curricular</v>
      </c>
      <c r="L29" s="129" t="s">
        <v>483</v>
      </c>
    </row>
    <row r="30" spans="3:79" hidden="1" x14ac:dyDescent="0.25">
      <c r="C30" s="202" t="s">
        <v>58</v>
      </c>
      <c r="D30" s="194"/>
      <c r="E30" s="185">
        <v>0</v>
      </c>
      <c r="F30" s="131">
        <f>IF(E29=0,"",(G29/E29)/12*E29)</f>
        <v>0</v>
      </c>
      <c r="G30" s="128">
        <f>F30</f>
        <v>0</v>
      </c>
      <c r="H30" s="195"/>
      <c r="I30" s="538" t="s">
        <v>343</v>
      </c>
      <c r="J30" s="147" t="str">
        <f>VLOOKUP(I30,Presupuesto!$B$11:$C$586,2,0)</f>
        <v>AGUINALDO Y DECIMOCUARTO MES (11500-00)</v>
      </c>
      <c r="K30" s="522" t="str">
        <f t="shared" si="0"/>
        <v>Desarrollo Curricular</v>
      </c>
      <c r="L30" s="129" t="s">
        <v>483</v>
      </c>
    </row>
    <row r="31" spans="3:79" ht="15.75" hidden="1" thickBot="1" x14ac:dyDescent="0.3">
      <c r="C31" s="203" t="s">
        <v>59</v>
      </c>
      <c r="D31" s="194"/>
      <c r="E31" s="185">
        <v>0</v>
      </c>
      <c r="F31" s="148">
        <f>IF(E29&lt;6,"",((E29-6)/12)*(G29/E29))</f>
        <v>0</v>
      </c>
      <c r="G31" s="128">
        <f>F31</f>
        <v>0</v>
      </c>
      <c r="H31" s="195"/>
      <c r="I31" s="525" t="s">
        <v>786</v>
      </c>
      <c r="J31" s="132" t="str">
        <f>VLOOKUP(I31,Presupuesto!$B$11:$C$586,2,0)</f>
        <v>DECIMOCUARTO MES</v>
      </c>
      <c r="K31" s="522" t="str">
        <f t="shared" si="0"/>
        <v>Desarrollo Curricular</v>
      </c>
      <c r="L31" s="129" t="s">
        <v>483</v>
      </c>
    </row>
    <row r="32" spans="3:79" ht="15.75" hidden="1" thickBot="1" x14ac:dyDescent="0.3">
      <c r="C32" s="168" t="s">
        <v>754</v>
      </c>
      <c r="D32" s="234"/>
      <c r="E32" s="183">
        <v>12</v>
      </c>
      <c r="F32" s="478">
        <f>HLOOKUP($C32,$BZ$2:$CM$3,2,0)</f>
        <v>26368.87</v>
      </c>
      <c r="G32" s="144">
        <f>D32*E32*F32</f>
        <v>0</v>
      </c>
      <c r="H32" s="196"/>
      <c r="I32" s="536" t="s">
        <v>340</v>
      </c>
      <c r="J32" s="145" t="str">
        <f>VLOOKUP(I32,Presupuesto!$B$11:$C$586,2,0)</f>
        <v>SUELDOS Y SALARIOS BASICOS (11100-00)</v>
      </c>
      <c r="K32" s="522" t="str">
        <f t="shared" si="0"/>
        <v>Desarrollo Curricular</v>
      </c>
      <c r="L32" s="129" t="s">
        <v>483</v>
      </c>
    </row>
    <row r="33" spans="3:12" hidden="1" x14ac:dyDescent="0.25">
      <c r="C33" s="202" t="s">
        <v>58</v>
      </c>
      <c r="D33" s="194"/>
      <c r="E33" s="185">
        <v>0</v>
      </c>
      <c r="F33" s="131">
        <f>IF(E32=0,"",(G32/E32)/12*E32)</f>
        <v>0</v>
      </c>
      <c r="G33" s="128">
        <f>F33</f>
        <v>0</v>
      </c>
      <c r="H33" s="195"/>
      <c r="I33" s="538" t="s">
        <v>343</v>
      </c>
      <c r="J33" s="147" t="str">
        <f>VLOOKUP(I33,Presupuesto!$B$11:$C$586,2,0)</f>
        <v>AGUINALDO Y DECIMOCUARTO MES (11500-00)</v>
      </c>
      <c r="K33" s="522" t="str">
        <f t="shared" si="0"/>
        <v>Desarrollo Curricular</v>
      </c>
      <c r="L33" s="129" t="s">
        <v>483</v>
      </c>
    </row>
    <row r="34" spans="3:12" ht="15.75" hidden="1" thickBot="1" x14ac:dyDescent="0.3">
      <c r="C34" s="203" t="s">
        <v>59</v>
      </c>
      <c r="D34" s="194"/>
      <c r="E34" s="185">
        <v>0</v>
      </c>
      <c r="F34" s="148">
        <f>IF(E32&lt;6,"",((E32-6)/12)*(G32/E32))</f>
        <v>0</v>
      </c>
      <c r="G34" s="128">
        <f>F34</f>
        <v>0</v>
      </c>
      <c r="H34" s="195"/>
      <c r="I34" s="525" t="s">
        <v>786</v>
      </c>
      <c r="J34" s="132" t="str">
        <f>VLOOKUP(I34,Presupuesto!$B$11:$C$586,2,0)</f>
        <v>DECIMOCUARTO MES</v>
      </c>
      <c r="K34" s="522" t="str">
        <f t="shared" si="0"/>
        <v>Desarrollo Curricular</v>
      </c>
      <c r="L34" s="129" t="s">
        <v>483</v>
      </c>
    </row>
    <row r="35" spans="3:12" ht="15.75" hidden="1" thickBot="1" x14ac:dyDescent="0.3">
      <c r="C35" s="168" t="s">
        <v>755</v>
      </c>
      <c r="D35" s="234"/>
      <c r="E35" s="183">
        <v>12</v>
      </c>
      <c r="F35" s="478">
        <f>HLOOKUP($C35,$BZ$2:$CM$3,2,0)</f>
        <v>17893.16</v>
      </c>
      <c r="G35" s="144">
        <f>D35*E35*F35</f>
        <v>0</v>
      </c>
      <c r="H35" s="196"/>
      <c r="I35" s="536" t="s">
        <v>340</v>
      </c>
      <c r="J35" s="145" t="str">
        <f>VLOOKUP(I35,Presupuesto!$B$11:$C$586,2,0)</f>
        <v>SUELDOS Y SALARIOS BASICOS (11100-00)</v>
      </c>
      <c r="K35" s="522" t="str">
        <f t="shared" si="0"/>
        <v>Desarrollo Curricular</v>
      </c>
      <c r="L35" s="129" t="s">
        <v>483</v>
      </c>
    </row>
    <row r="36" spans="3:12" hidden="1" x14ac:dyDescent="0.25">
      <c r="C36" s="202" t="s">
        <v>58</v>
      </c>
      <c r="D36" s="194"/>
      <c r="E36" s="185">
        <v>0</v>
      </c>
      <c r="F36" s="131">
        <f>IF(E35=0,"",(G35/E35)/12*E35)</f>
        <v>0</v>
      </c>
      <c r="G36" s="128">
        <f>F36</f>
        <v>0</v>
      </c>
      <c r="H36" s="195"/>
      <c r="I36" s="538" t="s">
        <v>343</v>
      </c>
      <c r="J36" s="147" t="str">
        <f>VLOOKUP(I36,Presupuesto!$B$11:$C$586,2,0)</f>
        <v>AGUINALDO Y DECIMOCUARTO MES (11500-00)</v>
      </c>
      <c r="K36" s="522" t="str">
        <f t="shared" si="0"/>
        <v>Desarrollo Curricular</v>
      </c>
      <c r="L36" s="129" t="s">
        <v>483</v>
      </c>
    </row>
    <row r="37" spans="3:12" ht="15.75" hidden="1" thickBot="1" x14ac:dyDescent="0.3">
      <c r="C37" s="203" t="s">
        <v>59</v>
      </c>
      <c r="D37" s="194"/>
      <c r="E37" s="185">
        <v>0</v>
      </c>
      <c r="F37" s="148">
        <f>IF(E35&lt;6,"",((E35-6)/12)*(G35/E35))</f>
        <v>0</v>
      </c>
      <c r="G37" s="128">
        <f>F37</f>
        <v>0</v>
      </c>
      <c r="H37" s="195"/>
      <c r="I37" s="525" t="s">
        <v>786</v>
      </c>
      <c r="J37" s="132" t="str">
        <f>VLOOKUP(I37,Presupuesto!$B$11:$C$586,2,0)</f>
        <v>DECIMOCUARTO MES</v>
      </c>
      <c r="K37" s="522" t="str">
        <f t="shared" si="0"/>
        <v>Desarrollo Curricular</v>
      </c>
      <c r="L37" s="129" t="s">
        <v>483</v>
      </c>
    </row>
    <row r="38" spans="3:12" ht="15.75" hidden="1" thickBot="1" x14ac:dyDescent="0.3">
      <c r="C38" s="168" t="s">
        <v>756</v>
      </c>
      <c r="D38" s="234"/>
      <c r="E38" s="183">
        <v>12</v>
      </c>
      <c r="F38" s="478">
        <f>HLOOKUP($C38,$BZ$2:$CM$3,2,0)</f>
        <v>16951.419999999998</v>
      </c>
      <c r="G38" s="144">
        <f>D38*E38*F38</f>
        <v>0</v>
      </c>
      <c r="H38" s="196"/>
      <c r="I38" s="536" t="s">
        <v>340</v>
      </c>
      <c r="J38" s="145" t="str">
        <f>VLOOKUP(I38,Presupuesto!$B$11:$C$586,2,0)</f>
        <v>SUELDOS Y SALARIOS BASICOS (11100-00)</v>
      </c>
      <c r="K38" s="522" t="str">
        <f t="shared" si="0"/>
        <v>Desarrollo Curricular</v>
      </c>
      <c r="L38" s="129" t="s">
        <v>483</v>
      </c>
    </row>
    <row r="39" spans="3:12" hidden="1" x14ac:dyDescent="0.25">
      <c r="C39" s="202" t="s">
        <v>58</v>
      </c>
      <c r="D39" s="194"/>
      <c r="E39" s="185">
        <v>0</v>
      </c>
      <c r="F39" s="131">
        <f>IF(E38=0,"",(G38/E38)/12*E38)</f>
        <v>0</v>
      </c>
      <c r="G39" s="128">
        <f>F39</f>
        <v>0</v>
      </c>
      <c r="H39" s="195"/>
      <c r="I39" s="538" t="s">
        <v>343</v>
      </c>
      <c r="J39" s="147" t="str">
        <f>VLOOKUP(I39,Presupuesto!$B$11:$C$586,2,0)</f>
        <v>AGUINALDO Y DECIMOCUARTO MES (11500-00)</v>
      </c>
      <c r="K39" s="522" t="str">
        <f t="shared" si="0"/>
        <v>Desarrollo Curricular</v>
      </c>
      <c r="L39" s="129" t="s">
        <v>483</v>
      </c>
    </row>
    <row r="40" spans="3:12" ht="15.75" hidden="1" thickBot="1" x14ac:dyDescent="0.3">
      <c r="C40" s="203" t="s">
        <v>59</v>
      </c>
      <c r="D40" s="194"/>
      <c r="E40" s="185">
        <v>0</v>
      </c>
      <c r="F40" s="148">
        <f>IF(E38&lt;6,"",((E38-6)/12)*(G38/E38))</f>
        <v>0</v>
      </c>
      <c r="G40" s="128">
        <f>F40</f>
        <v>0</v>
      </c>
      <c r="H40" s="195"/>
      <c r="I40" s="525" t="s">
        <v>786</v>
      </c>
      <c r="J40" s="132" t="str">
        <f>VLOOKUP(I40,Presupuesto!$B$11:$C$586,2,0)</f>
        <v>DECIMOCUARTO MES</v>
      </c>
      <c r="K40" s="522" t="str">
        <f t="shared" si="0"/>
        <v>Desarrollo Curricular</v>
      </c>
      <c r="L40" s="129" t="s">
        <v>483</v>
      </c>
    </row>
    <row r="41" spans="3:12" ht="15.75" hidden="1" thickBot="1" x14ac:dyDescent="0.3">
      <c r="C41" s="168" t="s">
        <v>757</v>
      </c>
      <c r="D41" s="234"/>
      <c r="E41" s="183">
        <v>12</v>
      </c>
      <c r="F41" s="478">
        <f>HLOOKUP($C41,$BZ$2:$CM$3,2,0)</f>
        <v>13184.44</v>
      </c>
      <c r="G41" s="144">
        <f>D41*E41*F41</f>
        <v>0</v>
      </c>
      <c r="H41" s="196"/>
      <c r="I41" s="536" t="s">
        <v>340</v>
      </c>
      <c r="J41" s="145" t="str">
        <f>VLOOKUP(I41,Presupuesto!$B$11:$C$586,2,0)</f>
        <v>SUELDOS Y SALARIOS BASICOS (11100-00)</v>
      </c>
      <c r="K41" s="522" t="str">
        <f t="shared" si="0"/>
        <v>Desarrollo Curricular</v>
      </c>
      <c r="L41" s="129" t="s">
        <v>483</v>
      </c>
    </row>
    <row r="42" spans="3:12" hidden="1" x14ac:dyDescent="0.25">
      <c r="C42" s="202" t="s">
        <v>58</v>
      </c>
      <c r="D42" s="194"/>
      <c r="E42" s="185">
        <v>0</v>
      </c>
      <c r="F42" s="131">
        <f>IF(E41=0,"",(G41/E41)/12*E41)</f>
        <v>0</v>
      </c>
      <c r="G42" s="128">
        <f>F42</f>
        <v>0</v>
      </c>
      <c r="H42" s="195"/>
      <c r="I42" s="538" t="s">
        <v>343</v>
      </c>
      <c r="J42" s="147" t="str">
        <f>VLOOKUP(I42,Presupuesto!$B$11:$C$586,2,0)</f>
        <v>AGUINALDO Y DECIMOCUARTO MES (11500-00)</v>
      </c>
      <c r="K42" s="522" t="str">
        <f t="shared" si="0"/>
        <v>Desarrollo Curricular</v>
      </c>
      <c r="L42" s="129" t="s">
        <v>483</v>
      </c>
    </row>
    <row r="43" spans="3:12" ht="15.75" hidden="1" thickBot="1" x14ac:dyDescent="0.3">
      <c r="C43" s="203" t="s">
        <v>59</v>
      </c>
      <c r="D43" s="194"/>
      <c r="E43" s="185">
        <v>0</v>
      </c>
      <c r="F43" s="148">
        <f>IF(E41&lt;6,"",((E41-6)/12)*(G41/E41))</f>
        <v>0</v>
      </c>
      <c r="G43" s="128">
        <f>F43</f>
        <v>0</v>
      </c>
      <c r="H43" s="195"/>
      <c r="I43" s="525" t="s">
        <v>786</v>
      </c>
      <c r="J43" s="132" t="str">
        <f>VLOOKUP(I43,Presupuesto!$B$11:$C$586,2,0)</f>
        <v>DECIMOCUARTO MES</v>
      </c>
      <c r="K43" s="522" t="str">
        <f t="shared" si="0"/>
        <v>Desarrollo Curricular</v>
      </c>
      <c r="L43" s="129" t="s">
        <v>483</v>
      </c>
    </row>
    <row r="44" spans="3:12" ht="15.75" hidden="1" thickBot="1" x14ac:dyDescent="0.3">
      <c r="C44" s="168" t="s">
        <v>758</v>
      </c>
      <c r="D44" s="234"/>
      <c r="E44" s="183">
        <v>12</v>
      </c>
      <c r="F44" s="478">
        <f>HLOOKUP($C44,$BZ$2:$CM$3,2,0)</f>
        <v>15032.56</v>
      </c>
      <c r="G44" s="144">
        <f>D44*E44*F44</f>
        <v>0</v>
      </c>
      <c r="H44" s="196"/>
      <c r="I44" s="536" t="s">
        <v>340</v>
      </c>
      <c r="J44" s="145" t="str">
        <f>VLOOKUP(I44,Presupuesto!$B$11:$C$586,2,0)</f>
        <v>SUELDOS Y SALARIOS BASICOS (11100-00)</v>
      </c>
      <c r="K44" s="522" t="str">
        <f t="shared" si="0"/>
        <v>Desarrollo Curricular</v>
      </c>
      <c r="L44" s="129" t="s">
        <v>483</v>
      </c>
    </row>
    <row r="45" spans="3:12" hidden="1" x14ac:dyDescent="0.25">
      <c r="C45" s="202" t="s">
        <v>58</v>
      </c>
      <c r="D45" s="194"/>
      <c r="E45" s="185">
        <v>0</v>
      </c>
      <c r="F45" s="131">
        <f>IF(E44=0,"",(G44/E44)/12*E44)</f>
        <v>0</v>
      </c>
      <c r="G45" s="128">
        <f>F45</f>
        <v>0</v>
      </c>
      <c r="H45" s="195"/>
      <c r="I45" s="538" t="s">
        <v>343</v>
      </c>
      <c r="J45" s="147" t="str">
        <f>VLOOKUP(I45,Presupuesto!$B$11:$C$586,2,0)</f>
        <v>AGUINALDO Y DECIMOCUARTO MES (11500-00)</v>
      </c>
      <c r="K45" s="522" t="str">
        <f t="shared" si="0"/>
        <v>Desarrollo Curricular</v>
      </c>
      <c r="L45" s="129" t="s">
        <v>483</v>
      </c>
    </row>
    <row r="46" spans="3:12" ht="15.75" hidden="1" thickBot="1" x14ac:dyDescent="0.3">
      <c r="C46" s="203" t="s">
        <v>59</v>
      </c>
      <c r="D46" s="194"/>
      <c r="E46" s="185">
        <v>0</v>
      </c>
      <c r="F46" s="148">
        <f>IF(E44&lt;6,"",((E44-6)/12)*(G44/E44))</f>
        <v>0</v>
      </c>
      <c r="G46" s="128">
        <f>F46</f>
        <v>0</v>
      </c>
      <c r="H46" s="195"/>
      <c r="I46" s="525" t="s">
        <v>786</v>
      </c>
      <c r="J46" s="132" t="str">
        <f>VLOOKUP(I46,Presupuesto!$B$11:$C$586,2,0)</f>
        <v>DECIMOCUARTO MES</v>
      </c>
      <c r="K46" s="522" t="str">
        <f t="shared" si="0"/>
        <v>Desarrollo Curricular</v>
      </c>
      <c r="L46" s="129" t="s">
        <v>483</v>
      </c>
    </row>
    <row r="47" spans="3:12" ht="15.75" hidden="1" thickBot="1" x14ac:dyDescent="0.3">
      <c r="C47" s="168" t="s">
        <v>759</v>
      </c>
      <c r="D47" s="234"/>
      <c r="E47" s="183">
        <v>12</v>
      </c>
      <c r="F47" s="478">
        <f>HLOOKUP($C47,$BZ$2:$CM$3,2,0)</f>
        <v>13264.02</v>
      </c>
      <c r="G47" s="144">
        <f>D47*E47*F47</f>
        <v>0</v>
      </c>
      <c r="H47" s="196"/>
      <c r="I47" s="536" t="s">
        <v>340</v>
      </c>
      <c r="J47" s="145" t="str">
        <f>VLOOKUP(I47,Presupuesto!$B$11:$C$586,2,0)</f>
        <v>SUELDOS Y SALARIOS BASICOS (11100-00)</v>
      </c>
      <c r="K47" s="522" t="str">
        <f t="shared" si="0"/>
        <v>Desarrollo Curricular</v>
      </c>
      <c r="L47" s="129" t="s">
        <v>483</v>
      </c>
    </row>
    <row r="48" spans="3:12" hidden="1" x14ac:dyDescent="0.25">
      <c r="C48" s="202" t="s">
        <v>58</v>
      </c>
      <c r="D48" s="194"/>
      <c r="E48" s="185">
        <v>0</v>
      </c>
      <c r="F48" s="131">
        <f>IF(E47=0,"",(G47/E47)/12*E47)</f>
        <v>0</v>
      </c>
      <c r="G48" s="128">
        <f>F48</f>
        <v>0</v>
      </c>
      <c r="H48" s="195"/>
      <c r="I48" s="538" t="s">
        <v>343</v>
      </c>
      <c r="J48" s="147" t="str">
        <f>VLOOKUP(I48,Presupuesto!$B$11:$C$586,2,0)</f>
        <v>AGUINALDO Y DECIMOCUARTO MES (11500-00)</v>
      </c>
      <c r="K48" s="522" t="str">
        <f t="shared" si="0"/>
        <v>Desarrollo Curricular</v>
      </c>
      <c r="L48" s="129" t="s">
        <v>483</v>
      </c>
    </row>
    <row r="49" spans="3:12" ht="15.75" hidden="1" thickBot="1" x14ac:dyDescent="0.3">
      <c r="C49" s="203" t="s">
        <v>59</v>
      </c>
      <c r="D49" s="194"/>
      <c r="E49" s="185">
        <v>0</v>
      </c>
      <c r="F49" s="148">
        <f>IF(E47&lt;6,"",((E47-6)/12)*(G47/E47))</f>
        <v>0</v>
      </c>
      <c r="G49" s="128">
        <f>F49</f>
        <v>0</v>
      </c>
      <c r="H49" s="195"/>
      <c r="I49" s="525" t="s">
        <v>786</v>
      </c>
      <c r="J49" s="132" t="str">
        <f>VLOOKUP(I49,Presupuesto!$B$11:$C$586,2,0)</f>
        <v>DECIMOCUARTO MES</v>
      </c>
      <c r="K49" s="522" t="str">
        <f t="shared" si="0"/>
        <v>Desarrollo Curricular</v>
      </c>
      <c r="L49" s="129" t="s">
        <v>483</v>
      </c>
    </row>
    <row r="50" spans="3:12" ht="15.75" hidden="1" thickBot="1" x14ac:dyDescent="0.3">
      <c r="C50" s="168" t="s">
        <v>760</v>
      </c>
      <c r="D50" s="234"/>
      <c r="E50" s="183">
        <v>12</v>
      </c>
      <c r="F50" s="478">
        <f>HLOOKUP($C50,$BZ$2:$CM$3,2,0)</f>
        <v>12379.75</v>
      </c>
      <c r="G50" s="144">
        <f>D50*E50*F50</f>
        <v>0</v>
      </c>
      <c r="H50" s="196"/>
      <c r="I50" s="536" t="s">
        <v>340</v>
      </c>
      <c r="J50" s="145" t="str">
        <f>VLOOKUP(I50,Presupuesto!$B$11:$C$586,2,0)</f>
        <v>SUELDOS Y SALARIOS BASICOS (11100-00)</v>
      </c>
      <c r="K50" s="522" t="str">
        <f t="shared" si="0"/>
        <v>Desarrollo Curricular</v>
      </c>
      <c r="L50" s="129" t="s">
        <v>483</v>
      </c>
    </row>
    <row r="51" spans="3:12" hidden="1" x14ac:dyDescent="0.25">
      <c r="C51" s="202" t="s">
        <v>58</v>
      </c>
      <c r="D51" s="194"/>
      <c r="E51" s="185">
        <v>0</v>
      </c>
      <c r="F51" s="131">
        <f>IF(E50=0,"",(G50/E50)/12*E50)</f>
        <v>0</v>
      </c>
      <c r="G51" s="128">
        <f>F51</f>
        <v>0</v>
      </c>
      <c r="H51" s="195"/>
      <c r="I51" s="538" t="s">
        <v>343</v>
      </c>
      <c r="J51" s="147" t="str">
        <f>VLOOKUP(I51,Presupuesto!$B$11:$C$586,2,0)</f>
        <v>AGUINALDO Y DECIMOCUARTO MES (11500-00)</v>
      </c>
      <c r="K51" s="522" t="str">
        <f t="shared" si="0"/>
        <v>Desarrollo Curricular</v>
      </c>
      <c r="L51" s="129" t="s">
        <v>483</v>
      </c>
    </row>
    <row r="52" spans="3:12" ht="15.75" hidden="1" thickBot="1" x14ac:dyDescent="0.3">
      <c r="C52" s="203" t="s">
        <v>59</v>
      </c>
      <c r="D52" s="194"/>
      <c r="E52" s="185">
        <v>0</v>
      </c>
      <c r="F52" s="148">
        <f>IF(E50&lt;6,"",((E50-6)/12)*(G50/E50))</f>
        <v>0</v>
      </c>
      <c r="G52" s="128">
        <f>F52</f>
        <v>0</v>
      </c>
      <c r="H52" s="195"/>
      <c r="I52" s="525" t="s">
        <v>786</v>
      </c>
      <c r="J52" s="132" t="str">
        <f>VLOOKUP(I52,Presupuesto!$B$11:$C$586,2,0)</f>
        <v>DECIMOCUARTO MES</v>
      </c>
      <c r="K52" s="522" t="str">
        <f t="shared" si="0"/>
        <v>Desarrollo Curricular</v>
      </c>
      <c r="L52" s="129" t="s">
        <v>483</v>
      </c>
    </row>
    <row r="53" spans="3:12" ht="15.75" hidden="1" thickBot="1" x14ac:dyDescent="0.3">
      <c r="C53" s="168" t="s">
        <v>761</v>
      </c>
      <c r="D53" s="234"/>
      <c r="E53" s="183">
        <v>12</v>
      </c>
      <c r="F53" s="478">
        <f>HLOOKUP($C53,$BZ$2:$CM$3,2,0)</f>
        <v>439.49</v>
      </c>
      <c r="G53" s="144">
        <f>D53*E53*F53</f>
        <v>0</v>
      </c>
      <c r="H53" s="196"/>
      <c r="I53" s="536" t="s">
        <v>340</v>
      </c>
      <c r="J53" s="145" t="str">
        <f>VLOOKUP(I53,Presupuesto!$B$11:$C$586,2,0)</f>
        <v>SUELDOS Y SALARIOS BASICOS (11100-00)</v>
      </c>
      <c r="K53" s="522" t="str">
        <f t="shared" si="0"/>
        <v>Desarrollo Curricular</v>
      </c>
      <c r="L53" s="129" t="s">
        <v>483</v>
      </c>
    </row>
    <row r="54" spans="3:12" hidden="1" x14ac:dyDescent="0.25">
      <c r="C54" s="202" t="s">
        <v>58</v>
      </c>
      <c r="D54" s="194"/>
      <c r="E54" s="185">
        <v>0</v>
      </c>
      <c r="F54" s="131">
        <f>IF(E53=0,"",(G53/E53)/12*E53)</f>
        <v>0</v>
      </c>
      <c r="G54" s="128">
        <f>F54</f>
        <v>0</v>
      </c>
      <c r="H54" s="195"/>
      <c r="I54" s="538" t="s">
        <v>343</v>
      </c>
      <c r="J54" s="147" t="str">
        <f>VLOOKUP(I54,Presupuesto!$B$11:$C$586,2,0)</f>
        <v>AGUINALDO Y DECIMOCUARTO MES (11500-00)</v>
      </c>
      <c r="K54" s="522" t="str">
        <f t="shared" si="0"/>
        <v>Desarrollo Curricular</v>
      </c>
      <c r="L54" s="129" t="s">
        <v>483</v>
      </c>
    </row>
    <row r="55" spans="3:12" ht="15.75" hidden="1" thickBot="1" x14ac:dyDescent="0.3">
      <c r="C55" s="203" t="s">
        <v>59</v>
      </c>
      <c r="D55" s="194"/>
      <c r="E55" s="185">
        <v>0</v>
      </c>
      <c r="F55" s="148">
        <f>IF(E53&lt;6,"",((E53-6)/12)*(G53/E53))</f>
        <v>0</v>
      </c>
      <c r="G55" s="128">
        <f>F55</f>
        <v>0</v>
      </c>
      <c r="H55" s="195"/>
      <c r="I55" s="525" t="s">
        <v>786</v>
      </c>
      <c r="J55" s="132" t="str">
        <f>VLOOKUP(I55,Presupuesto!$B$11:$C$586,2,0)</f>
        <v>DECIMOCUARTO MES</v>
      </c>
      <c r="K55" s="522" t="str">
        <f t="shared" si="0"/>
        <v>Desarrollo Curricular</v>
      </c>
      <c r="L55" s="129" t="s">
        <v>483</v>
      </c>
    </row>
    <row r="56" spans="3:12" ht="15.75" hidden="1" thickBot="1" x14ac:dyDescent="0.3">
      <c r="C56" s="168" t="s">
        <v>762</v>
      </c>
      <c r="D56" s="234"/>
      <c r="E56" s="183">
        <v>12</v>
      </c>
      <c r="F56" s="478">
        <f>HLOOKUP($C56,$BZ$2:$CM$3,2,0)</f>
        <v>1904.46</v>
      </c>
      <c r="G56" s="144">
        <f>D56*E56*F56</f>
        <v>0</v>
      </c>
      <c r="H56" s="196"/>
      <c r="I56" s="536" t="s">
        <v>340</v>
      </c>
      <c r="J56" s="145" t="str">
        <f>VLOOKUP(I56,Presupuesto!$B$11:$C$586,2,0)</f>
        <v>SUELDOS Y SALARIOS BASICOS (11100-00)</v>
      </c>
      <c r="K56" s="522" t="str">
        <f t="shared" si="0"/>
        <v>Desarrollo Curricular</v>
      </c>
      <c r="L56" s="129" t="s">
        <v>483</v>
      </c>
    </row>
    <row r="57" spans="3:12" hidden="1" x14ac:dyDescent="0.25">
      <c r="C57" s="202" t="s">
        <v>58</v>
      </c>
      <c r="D57" s="194"/>
      <c r="E57" s="185">
        <v>0</v>
      </c>
      <c r="F57" s="131">
        <f>IF(E56=0,"",(G56/E56)/12*E56)</f>
        <v>0</v>
      </c>
      <c r="G57" s="128">
        <f>F57</f>
        <v>0</v>
      </c>
      <c r="H57" s="195"/>
      <c r="I57" s="538" t="s">
        <v>343</v>
      </c>
      <c r="J57" s="147" t="str">
        <f>VLOOKUP(I57,Presupuesto!$B$11:$C$586,2,0)</f>
        <v>AGUINALDO Y DECIMOCUARTO MES (11500-00)</v>
      </c>
      <c r="K57" s="522" t="str">
        <f t="shared" si="0"/>
        <v>Desarrollo Curricular</v>
      </c>
      <c r="L57" s="129" t="s">
        <v>483</v>
      </c>
    </row>
    <row r="58" spans="3:12" ht="15.75" hidden="1" thickBot="1" x14ac:dyDescent="0.3">
      <c r="C58" s="203" t="s">
        <v>59</v>
      </c>
      <c r="D58" s="194"/>
      <c r="E58" s="185">
        <v>0</v>
      </c>
      <c r="F58" s="148">
        <f>IF(E56&lt;6,"",((E56-6)/12)*(G56/E56))</f>
        <v>0</v>
      </c>
      <c r="G58" s="128">
        <f>F58</f>
        <v>0</v>
      </c>
      <c r="H58" s="195"/>
      <c r="I58" s="525" t="s">
        <v>786</v>
      </c>
      <c r="J58" s="132" t="str">
        <f>VLOOKUP(I58,Presupuesto!$B$11:$C$586,2,0)</f>
        <v>DECIMOCUARTO MES</v>
      </c>
      <c r="K58" s="522" t="str">
        <f t="shared" si="0"/>
        <v>Desarrollo Curricular</v>
      </c>
      <c r="L58" s="129" t="s">
        <v>483</v>
      </c>
    </row>
    <row r="59" spans="3:12" ht="15.75" hidden="1" thickBot="1" x14ac:dyDescent="0.3">
      <c r="C59" s="171" t="s">
        <v>84</v>
      </c>
      <c r="D59" s="234"/>
      <c r="E59" s="183">
        <v>12</v>
      </c>
      <c r="F59" s="170">
        <v>30000</v>
      </c>
      <c r="G59" s="144">
        <f>D59*E59*F59</f>
        <v>0</v>
      </c>
      <c r="H59" s="196"/>
      <c r="I59" s="145" t="s">
        <v>831</v>
      </c>
      <c r="J59" s="145" t="str">
        <f>VLOOKUP(I59,Presupuesto!$B$11:$C$586,2,0)</f>
        <v>CONTRATOS ESPECIALES</v>
      </c>
      <c r="K59" s="522" t="str">
        <f t="shared" si="0"/>
        <v>Desarrollo Curricular</v>
      </c>
      <c r="L59" s="129" t="s">
        <v>483</v>
      </c>
    </row>
    <row r="60" spans="3:12" hidden="1" x14ac:dyDescent="0.25">
      <c r="C60" s="202" t="s">
        <v>58</v>
      </c>
      <c r="D60" s="194"/>
      <c r="E60" s="185">
        <v>0</v>
      </c>
      <c r="F60" s="148">
        <f>IF(E59=0,"",(G59/E59)/12*E59)</f>
        <v>0</v>
      </c>
      <c r="G60" s="128">
        <f>F60</f>
        <v>0</v>
      </c>
      <c r="H60" s="195"/>
      <c r="I60" s="132" t="s">
        <v>831</v>
      </c>
      <c r="J60" s="132" t="str">
        <f>VLOOKUP(I60,Presupuesto!$B$11:$C$586,2,0)</f>
        <v>CONTRATOS ESPECIALES</v>
      </c>
      <c r="K60" s="522" t="str">
        <f t="shared" si="0"/>
        <v>Desarrollo Curricular</v>
      </c>
      <c r="L60" s="129" t="s">
        <v>482</v>
      </c>
    </row>
    <row r="61" spans="3:12" ht="15.75" hidden="1" thickBot="1" x14ac:dyDescent="0.3">
      <c r="C61" s="203" t="s">
        <v>59</v>
      </c>
      <c r="D61" s="194"/>
      <c r="E61" s="185">
        <v>0</v>
      </c>
      <c r="F61" s="131">
        <f>IF(E59&lt;6,"",((E59-6)/12)*(G59/E59))</f>
        <v>0</v>
      </c>
      <c r="G61" s="128">
        <f>F61</f>
        <v>0</v>
      </c>
      <c r="H61" s="195"/>
      <c r="I61" s="132" t="s">
        <v>831</v>
      </c>
      <c r="J61" s="132" t="str">
        <f>VLOOKUP(I61,Presupuesto!$B$11:$C$586,2,0)</f>
        <v>CONTRATOS ESPECIALES</v>
      </c>
      <c r="K61" s="522" t="str">
        <f t="shared" si="0"/>
        <v>Desarrollo Curricular</v>
      </c>
      <c r="L61" s="129" t="s">
        <v>487</v>
      </c>
    </row>
    <row r="62" spans="3:12" ht="15.75" hidden="1" thickBot="1" x14ac:dyDescent="0.3">
      <c r="C62" s="171" t="s">
        <v>60</v>
      </c>
      <c r="D62" s="234"/>
      <c r="E62" s="183">
        <v>12</v>
      </c>
      <c r="F62" s="149">
        <v>20000</v>
      </c>
      <c r="G62" s="144">
        <f>D62*E62*F62</f>
        <v>0</v>
      </c>
      <c r="H62" s="196"/>
      <c r="I62" s="145" t="s">
        <v>378</v>
      </c>
      <c r="J62" s="145" t="str">
        <f>VLOOKUP(I62,Presupuesto!$B$11:$C$586,2,0)</f>
        <v>OTROS SERVICIOS TECNICOS Y PROFESIONALES N.C. (24900-00)</v>
      </c>
      <c r="K62" s="522" t="s">
        <v>563</v>
      </c>
      <c r="L62" s="129" t="s">
        <v>482</v>
      </c>
    </row>
    <row r="63" spans="3:12" hidden="1" x14ac:dyDescent="0.25">
      <c r="C63" s="202" t="s">
        <v>58</v>
      </c>
      <c r="D63" s="194"/>
      <c r="E63" s="185">
        <v>0</v>
      </c>
      <c r="F63" s="131">
        <v>0</v>
      </c>
      <c r="G63" s="128">
        <f>F63</f>
        <v>0</v>
      </c>
      <c r="H63" s="195"/>
      <c r="I63" s="132" t="s">
        <v>378</v>
      </c>
      <c r="J63" s="132" t="str">
        <f>VLOOKUP(I63,Presupuesto!$B$11:$C$586,2,0)</f>
        <v>OTROS SERVICIOS TECNICOS Y PROFESIONALES N.C. (24900-00)</v>
      </c>
      <c r="K63" s="522" t="str">
        <f t="shared" si="0"/>
        <v>Desarrollo Curricular</v>
      </c>
      <c r="L63" s="129" t="s">
        <v>482</v>
      </c>
    </row>
    <row r="64" spans="3:12" ht="15.75" hidden="1" thickBot="1" x14ac:dyDescent="0.3">
      <c r="C64" s="203" t="s">
        <v>59</v>
      </c>
      <c r="D64" s="194"/>
      <c r="E64" s="185">
        <v>0</v>
      </c>
      <c r="F64" s="131">
        <v>0</v>
      </c>
      <c r="G64" s="128">
        <f>F64</f>
        <v>0</v>
      </c>
      <c r="H64" s="195"/>
      <c r="I64" s="525" t="s">
        <v>378</v>
      </c>
      <c r="J64" s="132" t="str">
        <f>VLOOKUP(I64,Presupuesto!$B$11:$C$586,2,0)</f>
        <v>OTROS SERVICIOS TECNICOS Y PROFESIONALES N.C. (24900-00)</v>
      </c>
      <c r="K64" s="522" t="str">
        <f t="shared" si="0"/>
        <v>Desarrollo Curricular</v>
      </c>
      <c r="L64" s="129" t="s">
        <v>482</v>
      </c>
    </row>
    <row r="65" spans="3:12" ht="15.75" thickBot="1" x14ac:dyDescent="0.3">
      <c r="C65" s="171" t="s">
        <v>61</v>
      </c>
      <c r="D65" s="234">
        <v>2</v>
      </c>
      <c r="E65" s="183">
        <v>12</v>
      </c>
      <c r="F65" s="149">
        <v>20000</v>
      </c>
      <c r="G65" s="144">
        <f>D65*E65*F65</f>
        <v>480000</v>
      </c>
      <c r="H65" s="196" t="s">
        <v>215</v>
      </c>
      <c r="I65" s="536" t="s">
        <v>340</v>
      </c>
      <c r="J65" s="145" t="str">
        <f>VLOOKUP(I65,Presupuesto!$B$11:$C$586,2,0)</f>
        <v>SUELDOS Y SALARIOS BASICOS (11100-00)</v>
      </c>
      <c r="K65" s="522" t="s">
        <v>563</v>
      </c>
      <c r="L65" s="129" t="s">
        <v>482</v>
      </c>
    </row>
    <row r="66" spans="3:12" x14ac:dyDescent="0.25">
      <c r="C66" s="202" t="s">
        <v>58</v>
      </c>
      <c r="D66" s="200"/>
      <c r="E66" s="162">
        <v>0</v>
      </c>
      <c r="F66" s="150">
        <f>IF(E65=0,"",(G65/E65)/12*E65)</f>
        <v>40000</v>
      </c>
      <c r="G66" s="151">
        <f>F66</f>
        <v>40000</v>
      </c>
      <c r="H66" s="195" t="s">
        <v>215</v>
      </c>
      <c r="I66" s="538" t="s">
        <v>343</v>
      </c>
      <c r="J66" s="132" t="str">
        <f>VLOOKUP(I66,Presupuesto!$B$11:$C$586,2,0)</f>
        <v>AGUINALDO Y DECIMOCUARTO MES (11500-00)</v>
      </c>
      <c r="K66" s="522" t="str">
        <f t="shared" si="0"/>
        <v>Desarrollo Curricular</v>
      </c>
      <c r="L66" s="129" t="s">
        <v>482</v>
      </c>
    </row>
    <row r="67" spans="3:12" ht="15.75" thickBot="1" x14ac:dyDescent="0.3">
      <c r="C67" s="204" t="s">
        <v>59</v>
      </c>
      <c r="D67" s="193"/>
      <c r="E67" s="163">
        <v>0</v>
      </c>
      <c r="F67" s="136">
        <f>IF(E65&lt;6,"",((E65-6)/12)*(G65/E65))</f>
        <v>20000</v>
      </c>
      <c r="G67" s="136">
        <f>F67</f>
        <v>20000</v>
      </c>
      <c r="H67" s="193" t="s">
        <v>215</v>
      </c>
      <c r="I67" s="525" t="s">
        <v>786</v>
      </c>
      <c r="J67" s="155" t="str">
        <f>VLOOKUP(I67,Presupuesto!$B$11:$C$586,2,0)</f>
        <v>DECIMOCUARTO MES</v>
      </c>
      <c r="K67" s="137" t="str">
        <f t="shared" si="0"/>
        <v>Desarrollo Curricular</v>
      </c>
      <c r="L67" s="155" t="s">
        <v>482</v>
      </c>
    </row>
    <row r="70" spans="3:12" ht="15.75" hidden="1" thickBot="1" x14ac:dyDescent="0.3">
      <c r="C70" s="509" t="s">
        <v>43</v>
      </c>
      <c r="D70" s="507">
        <f>SUM(G77:G127)</f>
        <v>0</v>
      </c>
      <c r="E70" s="517"/>
      <c r="F70" s="517"/>
      <c r="G70" s="517"/>
      <c r="H70" s="511"/>
      <c r="I70" s="511"/>
      <c r="J70" s="511"/>
      <c r="K70" s="514"/>
      <c r="L70" s="514"/>
    </row>
    <row r="71" spans="3:12" hidden="1" x14ac:dyDescent="0.25">
      <c r="C71" s="514"/>
      <c r="D71" s="508"/>
      <c r="E71" s="517"/>
      <c r="F71" s="517"/>
      <c r="G71" s="517"/>
      <c r="H71" s="511"/>
      <c r="I71" s="511"/>
      <c r="J71" s="511"/>
      <c r="K71" s="514"/>
      <c r="L71" s="514"/>
    </row>
    <row r="72" spans="3:12" hidden="1" x14ac:dyDescent="0.25">
      <c r="C72" s="514"/>
      <c r="D72" s="508"/>
      <c r="E72" s="517"/>
      <c r="F72" s="517"/>
      <c r="G72" s="517"/>
      <c r="H72" s="511"/>
      <c r="I72" s="511"/>
      <c r="J72" s="511"/>
      <c r="K72" s="514"/>
      <c r="L72" s="514"/>
    </row>
    <row r="73" spans="3:12" ht="15.75" hidden="1" x14ac:dyDescent="0.25">
      <c r="C73" s="589" t="s">
        <v>479</v>
      </c>
      <c r="D73" s="590"/>
      <c r="E73" s="517"/>
      <c r="F73" s="517"/>
      <c r="G73" s="517"/>
      <c r="H73" s="511"/>
      <c r="I73" s="511"/>
      <c r="J73" s="511"/>
      <c r="K73" s="514"/>
      <c r="L73" s="514"/>
    </row>
    <row r="74" spans="3:12" ht="18.75" hidden="1" x14ac:dyDescent="0.25">
      <c r="C74" s="591" t="e">
        <f>IFERROR(VLOOKUP(D73,'Desarrollo e Innov. Curricular'!$E:$F,2,FALSE),IFERROR(VLOOKUP(D73,Investigación!$E:$F,2,FALSE),IFERROR(VLOOKUP(D73,'Vinculación Univ. Sociedad'!$E:$F,2,FALSE),IFERROR(VLOOKUP(D73,'Docencia y Profesorado Universi'!$E:$F,2,FALSE),IFERROR(VLOOKUP(D73,Estudiantes!$E:$F,2,FALSE),IFERROR(VLOOKUP(D73,'Gestion Administrativa'!$E:$F,2,FALSE),IFERROR(VLOOKUP(D73,'Gestion Academica'!$E:$F,2,FALSE),IFERROR(VLOOKUP(D73,Graduados!$E:$F,2,FALSE),IFERROR(VLOOKUP(D73,'Gestión del Conocimiento'!$E:$F,2,FALSE),IFERROR(VLOOKUP(D73,Gobernabilidad!$E:$F,2,FALSE),IFERROR(VLOOKUP(D73,'NIVEL DE ES Y  SISTEMA NACIONAL'!$E:$F,2,FALSE),VLOOKUP(D73,'Lo Esencial'!$E:$F,2,0))))))))))))</f>
        <v>#N/A</v>
      </c>
      <c r="D74" s="508"/>
      <c r="E74" s="517"/>
      <c r="F74" s="517"/>
      <c r="G74" s="517"/>
      <c r="H74" s="511"/>
      <c r="I74" s="511"/>
      <c r="J74" s="511"/>
      <c r="K74" s="514"/>
      <c r="L74" s="514"/>
    </row>
    <row r="75" spans="3:12" ht="15.75" hidden="1" thickBot="1" x14ac:dyDescent="0.3">
      <c r="C75" s="518"/>
      <c r="D75" s="508"/>
      <c r="E75" s="517"/>
      <c r="F75" s="517"/>
      <c r="G75" s="517"/>
      <c r="H75" s="511"/>
      <c r="I75" s="511"/>
      <c r="J75" s="511"/>
      <c r="K75" s="514"/>
      <c r="L75" s="514"/>
    </row>
    <row r="76" spans="3:12" ht="30.75" hidden="1" thickBot="1" x14ac:dyDescent="0.3">
      <c r="C76" s="553" t="s">
        <v>44</v>
      </c>
      <c r="D76" s="557" t="s">
        <v>55</v>
      </c>
      <c r="E76" s="582" t="s">
        <v>56</v>
      </c>
      <c r="F76" s="557" t="s">
        <v>57</v>
      </c>
      <c r="G76" s="554" t="s">
        <v>27</v>
      </c>
      <c r="H76" s="552" t="s">
        <v>216</v>
      </c>
      <c r="I76" s="555" t="s">
        <v>46</v>
      </c>
      <c r="J76" s="555" t="s">
        <v>217</v>
      </c>
      <c r="K76" s="555" t="s">
        <v>498</v>
      </c>
      <c r="L76" s="555" t="s">
        <v>499</v>
      </c>
    </row>
    <row r="77" spans="3:12" ht="15.75" hidden="1" thickBot="1" x14ac:dyDescent="0.3">
      <c r="C77" s="556" t="s">
        <v>749</v>
      </c>
      <c r="D77" s="587"/>
      <c r="E77" s="571">
        <v>12</v>
      </c>
      <c r="F77" s="601">
        <f>HLOOKUP($C77,$BZ$2:$CM$3,2,0)</f>
        <v>41436.800000000003</v>
      </c>
      <c r="G77" s="535">
        <f>D77*E77*F77</f>
        <v>0</v>
      </c>
      <c r="H77" s="580" t="s">
        <v>214</v>
      </c>
      <c r="I77" s="536" t="s">
        <v>340</v>
      </c>
      <c r="J77" s="536" t="str">
        <f>VLOOKUP(I77,Presupuesto!$B$11:$C$586,2,0)</f>
        <v>SUELDOS Y SALARIOS BASICOS (11100-00)</v>
      </c>
      <c r="K77" s="596" t="s">
        <v>209</v>
      </c>
      <c r="L77" s="522" t="s">
        <v>482</v>
      </c>
    </row>
    <row r="78" spans="3:12" hidden="1" x14ac:dyDescent="0.25">
      <c r="C78" s="583" t="s">
        <v>58</v>
      </c>
      <c r="D78" s="578"/>
      <c r="E78" s="572">
        <v>0</v>
      </c>
      <c r="F78" s="524">
        <f>IF(E77=0,"",(G77/E77)/12*E77)</f>
        <v>0</v>
      </c>
      <c r="G78" s="521">
        <f>F78</f>
        <v>0</v>
      </c>
      <c r="H78" s="579" t="s">
        <v>215</v>
      </c>
      <c r="I78" s="538" t="s">
        <v>343</v>
      </c>
      <c r="J78" s="538" t="str">
        <f>VLOOKUP(I78,Presupuesto!$B$11:$C$586,2,0)</f>
        <v>AGUINALDO Y DECIMOCUARTO MES (11500-00)</v>
      </c>
      <c r="K78" s="522" t="str">
        <f>$K$77</f>
        <v>Desarrollo Curricular</v>
      </c>
      <c r="L78" s="522" t="s">
        <v>500</v>
      </c>
    </row>
    <row r="79" spans="3:12" ht="15.75" hidden="1" thickBot="1" x14ac:dyDescent="0.3">
      <c r="C79" s="584" t="s">
        <v>59</v>
      </c>
      <c r="D79" s="578"/>
      <c r="E79" s="572">
        <v>0</v>
      </c>
      <c r="F79" s="539">
        <f>IF(E77&lt;6,"",((E77-6)/12)*(G77/E77))</f>
        <v>0</v>
      </c>
      <c r="G79" s="521">
        <f>F79</f>
        <v>0</v>
      </c>
      <c r="H79" s="579" t="s">
        <v>215</v>
      </c>
      <c r="I79" s="525" t="s">
        <v>786</v>
      </c>
      <c r="J79" s="525" t="str">
        <f>VLOOKUP(I79,Presupuesto!$B$11:$C$586,2,0)</f>
        <v>DECIMOCUARTO MES</v>
      </c>
      <c r="K79" s="522" t="str">
        <f t="shared" ref="K79:K126" si="1">$K$77</f>
        <v>Desarrollo Curricular</v>
      </c>
      <c r="L79" s="522" t="s">
        <v>483</v>
      </c>
    </row>
    <row r="80" spans="3:12" ht="15.75" hidden="1" thickBot="1" x14ac:dyDescent="0.3">
      <c r="C80" s="556" t="s">
        <v>750</v>
      </c>
      <c r="D80" s="587"/>
      <c r="E80" s="571">
        <v>12</v>
      </c>
      <c r="F80" s="601">
        <f>HLOOKUP($C80,$BZ$2:$CM$3,2,0)</f>
        <v>37669.82</v>
      </c>
      <c r="G80" s="535">
        <f>D80*E80*F80</f>
        <v>0</v>
      </c>
      <c r="H80" s="580"/>
      <c r="I80" s="536" t="s">
        <v>340</v>
      </c>
      <c r="J80" s="536" t="str">
        <f>VLOOKUP(I80,Presupuesto!$B$11:$C$586,2,0)</f>
        <v>SUELDOS Y SALARIOS BASICOS (11100-00)</v>
      </c>
      <c r="K80" s="522" t="str">
        <f t="shared" si="1"/>
        <v>Desarrollo Curricular</v>
      </c>
      <c r="L80" s="522" t="s">
        <v>483</v>
      </c>
    </row>
    <row r="81" spans="3:12" hidden="1" x14ac:dyDescent="0.25">
      <c r="C81" s="583" t="s">
        <v>58</v>
      </c>
      <c r="D81" s="578"/>
      <c r="E81" s="572">
        <v>0</v>
      </c>
      <c r="F81" s="524">
        <f>IF(E80=0,"",(G80/E80)/12*E80)</f>
        <v>0</v>
      </c>
      <c r="G81" s="521">
        <f>F81</f>
        <v>0</v>
      </c>
      <c r="H81" s="579"/>
      <c r="I81" s="538" t="s">
        <v>343</v>
      </c>
      <c r="J81" s="538" t="str">
        <f>VLOOKUP(I81,Presupuesto!$B$11:$C$586,2,0)</f>
        <v>AGUINALDO Y DECIMOCUARTO MES (11500-00)</v>
      </c>
      <c r="K81" s="522" t="str">
        <f t="shared" si="1"/>
        <v>Desarrollo Curricular</v>
      </c>
      <c r="L81" s="522" t="s">
        <v>483</v>
      </c>
    </row>
    <row r="82" spans="3:12" ht="15.75" hidden="1" thickBot="1" x14ac:dyDescent="0.3">
      <c r="C82" s="584" t="s">
        <v>59</v>
      </c>
      <c r="D82" s="578"/>
      <c r="E82" s="572">
        <v>0</v>
      </c>
      <c r="F82" s="539">
        <f>IF(E80&lt;6,"",((E80-6)/12)*(G80/E80))</f>
        <v>0</v>
      </c>
      <c r="G82" s="521">
        <f>F82</f>
        <v>0</v>
      </c>
      <c r="H82" s="579"/>
      <c r="I82" s="525" t="s">
        <v>786</v>
      </c>
      <c r="J82" s="525" t="str">
        <f>VLOOKUP(I82,Presupuesto!$B$11:$C$586,2,0)</f>
        <v>DECIMOCUARTO MES</v>
      </c>
      <c r="K82" s="522" t="str">
        <f t="shared" si="1"/>
        <v>Desarrollo Curricular</v>
      </c>
      <c r="L82" s="522" t="s">
        <v>483</v>
      </c>
    </row>
    <row r="83" spans="3:12" ht="15.75" hidden="1" thickBot="1" x14ac:dyDescent="0.3">
      <c r="C83" s="556" t="s">
        <v>751</v>
      </c>
      <c r="D83" s="587"/>
      <c r="E83" s="571">
        <v>12</v>
      </c>
      <c r="F83" s="601">
        <f>HLOOKUP($C83,$BZ$2:$CM$3,2,0)</f>
        <v>33902.839999999997</v>
      </c>
      <c r="G83" s="535">
        <f>D83*E83*F83</f>
        <v>0</v>
      </c>
      <c r="H83" s="580"/>
      <c r="I83" s="536" t="s">
        <v>340</v>
      </c>
      <c r="J83" s="536" t="str">
        <f>VLOOKUP(I83,Presupuesto!$B$11:$C$586,2,0)</f>
        <v>SUELDOS Y SALARIOS BASICOS (11100-00)</v>
      </c>
      <c r="K83" s="522" t="str">
        <f t="shared" si="1"/>
        <v>Desarrollo Curricular</v>
      </c>
      <c r="L83" s="522" t="s">
        <v>483</v>
      </c>
    </row>
    <row r="84" spans="3:12" hidden="1" x14ac:dyDescent="0.25">
      <c r="C84" s="583" t="s">
        <v>58</v>
      </c>
      <c r="D84" s="578"/>
      <c r="E84" s="572">
        <v>0</v>
      </c>
      <c r="F84" s="524">
        <f>IF(E83=0,"",(G83/E83)/12*E83)</f>
        <v>0</v>
      </c>
      <c r="G84" s="521">
        <f>F84</f>
        <v>0</v>
      </c>
      <c r="H84" s="579"/>
      <c r="I84" s="538" t="s">
        <v>343</v>
      </c>
      <c r="J84" s="538" t="str">
        <f>VLOOKUP(I84,Presupuesto!$B$11:$C$586,2,0)</f>
        <v>AGUINALDO Y DECIMOCUARTO MES (11500-00)</v>
      </c>
      <c r="K84" s="522" t="str">
        <f t="shared" si="1"/>
        <v>Desarrollo Curricular</v>
      </c>
      <c r="L84" s="522" t="s">
        <v>483</v>
      </c>
    </row>
    <row r="85" spans="3:12" ht="15.75" hidden="1" thickBot="1" x14ac:dyDescent="0.3">
      <c r="C85" s="584" t="s">
        <v>59</v>
      </c>
      <c r="D85" s="578"/>
      <c r="E85" s="572">
        <v>0</v>
      </c>
      <c r="F85" s="539">
        <f>IF(E83&lt;6,"",((E83-6)/12)*(G83/E83))</f>
        <v>0</v>
      </c>
      <c r="G85" s="521">
        <f>F85</f>
        <v>0</v>
      </c>
      <c r="H85" s="579"/>
      <c r="I85" s="525" t="s">
        <v>786</v>
      </c>
      <c r="J85" s="525" t="str">
        <f>VLOOKUP(I85,Presupuesto!$B$11:$C$586,2,0)</f>
        <v>DECIMOCUARTO MES</v>
      </c>
      <c r="K85" s="522" t="str">
        <f t="shared" si="1"/>
        <v>Desarrollo Curricular</v>
      </c>
      <c r="L85" s="522" t="s">
        <v>483</v>
      </c>
    </row>
    <row r="86" spans="3:12" ht="15.75" hidden="1" thickBot="1" x14ac:dyDescent="0.3">
      <c r="C86" s="556" t="s">
        <v>752</v>
      </c>
      <c r="D86" s="587"/>
      <c r="E86" s="571">
        <v>12</v>
      </c>
      <c r="F86" s="601">
        <f>HLOOKUP($C86,$BZ$2:$CM$3,2,0)</f>
        <v>30135.85</v>
      </c>
      <c r="G86" s="535">
        <f>D86*E86*F86</f>
        <v>0</v>
      </c>
      <c r="H86" s="580"/>
      <c r="I86" s="536" t="s">
        <v>340</v>
      </c>
      <c r="J86" s="536" t="str">
        <f>VLOOKUP(I86,Presupuesto!$B$11:$C$586,2,0)</f>
        <v>SUELDOS Y SALARIOS BASICOS (11100-00)</v>
      </c>
      <c r="K86" s="522" t="str">
        <f t="shared" si="1"/>
        <v>Desarrollo Curricular</v>
      </c>
      <c r="L86" s="522" t="s">
        <v>483</v>
      </c>
    </row>
    <row r="87" spans="3:12" hidden="1" x14ac:dyDescent="0.25">
      <c r="C87" s="583" t="s">
        <v>58</v>
      </c>
      <c r="D87" s="578"/>
      <c r="E87" s="572">
        <v>0</v>
      </c>
      <c r="F87" s="524">
        <f>IF(E86=0,"",(G86/E86)/12*E86)</f>
        <v>0</v>
      </c>
      <c r="G87" s="521">
        <f>F87</f>
        <v>0</v>
      </c>
      <c r="H87" s="579"/>
      <c r="I87" s="538" t="s">
        <v>343</v>
      </c>
      <c r="J87" s="538" t="str">
        <f>VLOOKUP(I87,Presupuesto!$B$11:$C$586,2,0)</f>
        <v>AGUINALDO Y DECIMOCUARTO MES (11500-00)</v>
      </c>
      <c r="K87" s="522" t="str">
        <f t="shared" si="1"/>
        <v>Desarrollo Curricular</v>
      </c>
      <c r="L87" s="522" t="s">
        <v>483</v>
      </c>
    </row>
    <row r="88" spans="3:12" ht="15.75" hidden="1" thickBot="1" x14ac:dyDescent="0.3">
      <c r="C88" s="584" t="s">
        <v>59</v>
      </c>
      <c r="D88" s="578"/>
      <c r="E88" s="572">
        <v>0</v>
      </c>
      <c r="F88" s="539">
        <f>IF(E86&lt;6,"",((E86-6)/12)*(G86/E86))</f>
        <v>0</v>
      </c>
      <c r="G88" s="521">
        <f>F88</f>
        <v>0</v>
      </c>
      <c r="H88" s="579"/>
      <c r="I88" s="525" t="s">
        <v>786</v>
      </c>
      <c r="J88" s="525" t="str">
        <f>VLOOKUP(I88,Presupuesto!$B$11:$C$586,2,0)</f>
        <v>DECIMOCUARTO MES</v>
      </c>
      <c r="K88" s="522" t="str">
        <f t="shared" si="1"/>
        <v>Desarrollo Curricular</v>
      </c>
      <c r="L88" s="522" t="s">
        <v>483</v>
      </c>
    </row>
    <row r="89" spans="3:12" ht="15.75" hidden="1" thickBot="1" x14ac:dyDescent="0.3">
      <c r="C89" s="556" t="s">
        <v>753</v>
      </c>
      <c r="D89" s="587"/>
      <c r="E89" s="571">
        <v>12</v>
      </c>
      <c r="F89" s="601">
        <f>HLOOKUP($C89,$BZ$2:$CM$3,2,0)</f>
        <v>28252.36</v>
      </c>
      <c r="G89" s="535">
        <f>D89*E89*F89</f>
        <v>0</v>
      </c>
      <c r="H89" s="580"/>
      <c r="I89" s="536" t="s">
        <v>340</v>
      </c>
      <c r="J89" s="536" t="str">
        <f>VLOOKUP(I89,Presupuesto!$B$11:$C$586,2,0)</f>
        <v>SUELDOS Y SALARIOS BASICOS (11100-00)</v>
      </c>
      <c r="K89" s="522" t="str">
        <f t="shared" si="1"/>
        <v>Desarrollo Curricular</v>
      </c>
      <c r="L89" s="522" t="s">
        <v>483</v>
      </c>
    </row>
    <row r="90" spans="3:12" hidden="1" x14ac:dyDescent="0.25">
      <c r="C90" s="583" t="s">
        <v>58</v>
      </c>
      <c r="D90" s="578"/>
      <c r="E90" s="572">
        <v>0</v>
      </c>
      <c r="F90" s="524">
        <f>IF(E89=0,"",(G89/E89)/12*E89)</f>
        <v>0</v>
      </c>
      <c r="G90" s="521">
        <f>F90</f>
        <v>0</v>
      </c>
      <c r="H90" s="579"/>
      <c r="I90" s="538" t="s">
        <v>343</v>
      </c>
      <c r="J90" s="538" t="str">
        <f>VLOOKUP(I90,Presupuesto!$B$11:$C$586,2,0)</f>
        <v>AGUINALDO Y DECIMOCUARTO MES (11500-00)</v>
      </c>
      <c r="K90" s="522" t="str">
        <f t="shared" si="1"/>
        <v>Desarrollo Curricular</v>
      </c>
      <c r="L90" s="522" t="s">
        <v>483</v>
      </c>
    </row>
    <row r="91" spans="3:12" ht="15.75" hidden="1" thickBot="1" x14ac:dyDescent="0.3">
      <c r="C91" s="584" t="s">
        <v>59</v>
      </c>
      <c r="D91" s="578"/>
      <c r="E91" s="572">
        <v>0</v>
      </c>
      <c r="F91" s="539">
        <f>IF(E89&lt;6,"",((E89-6)/12)*(G89/E89))</f>
        <v>0</v>
      </c>
      <c r="G91" s="521">
        <f>F91</f>
        <v>0</v>
      </c>
      <c r="H91" s="579"/>
      <c r="I91" s="525" t="s">
        <v>786</v>
      </c>
      <c r="J91" s="525" t="str">
        <f>VLOOKUP(I91,Presupuesto!$B$11:$C$586,2,0)</f>
        <v>DECIMOCUARTO MES</v>
      </c>
      <c r="K91" s="522" t="str">
        <f t="shared" si="1"/>
        <v>Desarrollo Curricular</v>
      </c>
      <c r="L91" s="522" t="s">
        <v>483</v>
      </c>
    </row>
    <row r="92" spans="3:12" ht="15.75" hidden="1" thickBot="1" x14ac:dyDescent="0.3">
      <c r="C92" s="556" t="s">
        <v>754</v>
      </c>
      <c r="D92" s="587"/>
      <c r="E92" s="571">
        <v>12</v>
      </c>
      <c r="F92" s="601">
        <f>HLOOKUP($C92,$BZ$2:$CM$3,2,0)</f>
        <v>26368.87</v>
      </c>
      <c r="G92" s="535">
        <f>D92*E92*F92</f>
        <v>0</v>
      </c>
      <c r="H92" s="580"/>
      <c r="I92" s="536" t="s">
        <v>340</v>
      </c>
      <c r="J92" s="536" t="str">
        <f>VLOOKUP(I92,Presupuesto!$B$11:$C$586,2,0)</f>
        <v>SUELDOS Y SALARIOS BASICOS (11100-00)</v>
      </c>
      <c r="K92" s="522" t="str">
        <f t="shared" si="1"/>
        <v>Desarrollo Curricular</v>
      </c>
      <c r="L92" s="522" t="s">
        <v>483</v>
      </c>
    </row>
    <row r="93" spans="3:12" hidden="1" x14ac:dyDescent="0.25">
      <c r="C93" s="583" t="s">
        <v>58</v>
      </c>
      <c r="D93" s="578"/>
      <c r="E93" s="572">
        <v>0</v>
      </c>
      <c r="F93" s="524">
        <f>IF(E92=0,"",(G92/E92)/12*E92)</f>
        <v>0</v>
      </c>
      <c r="G93" s="521">
        <f>F93</f>
        <v>0</v>
      </c>
      <c r="H93" s="579"/>
      <c r="I93" s="538" t="s">
        <v>343</v>
      </c>
      <c r="J93" s="538" t="str">
        <f>VLOOKUP(I93,Presupuesto!$B$11:$C$586,2,0)</f>
        <v>AGUINALDO Y DECIMOCUARTO MES (11500-00)</v>
      </c>
      <c r="K93" s="522" t="str">
        <f t="shared" si="1"/>
        <v>Desarrollo Curricular</v>
      </c>
      <c r="L93" s="522" t="s">
        <v>483</v>
      </c>
    </row>
    <row r="94" spans="3:12" ht="15.75" hidden="1" thickBot="1" x14ac:dyDescent="0.3">
      <c r="C94" s="584" t="s">
        <v>59</v>
      </c>
      <c r="D94" s="578"/>
      <c r="E94" s="572">
        <v>0</v>
      </c>
      <c r="F94" s="539">
        <f>IF(E92&lt;6,"",((E92-6)/12)*(G92/E92))</f>
        <v>0</v>
      </c>
      <c r="G94" s="521">
        <f>F94</f>
        <v>0</v>
      </c>
      <c r="H94" s="579"/>
      <c r="I94" s="525" t="s">
        <v>786</v>
      </c>
      <c r="J94" s="525" t="str">
        <f>VLOOKUP(I94,Presupuesto!$B$11:$C$586,2,0)</f>
        <v>DECIMOCUARTO MES</v>
      </c>
      <c r="K94" s="522" t="str">
        <f t="shared" si="1"/>
        <v>Desarrollo Curricular</v>
      </c>
      <c r="L94" s="522" t="s">
        <v>483</v>
      </c>
    </row>
    <row r="95" spans="3:12" ht="15.75" hidden="1" thickBot="1" x14ac:dyDescent="0.3">
      <c r="C95" s="556" t="s">
        <v>755</v>
      </c>
      <c r="D95" s="587"/>
      <c r="E95" s="571">
        <v>12</v>
      </c>
      <c r="F95" s="601">
        <f>HLOOKUP($C95,$BZ$2:$CM$3,2,0)</f>
        <v>17893.16</v>
      </c>
      <c r="G95" s="535">
        <f>D95*E95*F95</f>
        <v>0</v>
      </c>
      <c r="H95" s="580"/>
      <c r="I95" s="536" t="s">
        <v>340</v>
      </c>
      <c r="J95" s="536" t="str">
        <f>VLOOKUP(I95,Presupuesto!$B$11:$C$586,2,0)</f>
        <v>SUELDOS Y SALARIOS BASICOS (11100-00)</v>
      </c>
      <c r="K95" s="522" t="str">
        <f t="shared" si="1"/>
        <v>Desarrollo Curricular</v>
      </c>
      <c r="L95" s="522" t="s">
        <v>483</v>
      </c>
    </row>
    <row r="96" spans="3:12" hidden="1" x14ac:dyDescent="0.25">
      <c r="C96" s="583" t="s">
        <v>58</v>
      </c>
      <c r="D96" s="578"/>
      <c r="E96" s="572">
        <v>0</v>
      </c>
      <c r="F96" s="524">
        <f>IF(E95=0,"",(G95/E95)/12*E95)</f>
        <v>0</v>
      </c>
      <c r="G96" s="521">
        <f>F96</f>
        <v>0</v>
      </c>
      <c r="H96" s="579"/>
      <c r="I96" s="538" t="s">
        <v>343</v>
      </c>
      <c r="J96" s="538" t="str">
        <f>VLOOKUP(I96,Presupuesto!$B$11:$C$586,2,0)</f>
        <v>AGUINALDO Y DECIMOCUARTO MES (11500-00)</v>
      </c>
      <c r="K96" s="522" t="str">
        <f t="shared" si="1"/>
        <v>Desarrollo Curricular</v>
      </c>
      <c r="L96" s="522" t="s">
        <v>483</v>
      </c>
    </row>
    <row r="97" spans="3:12" ht="15.75" hidden="1" thickBot="1" x14ac:dyDescent="0.3">
      <c r="C97" s="584" t="s">
        <v>59</v>
      </c>
      <c r="D97" s="578"/>
      <c r="E97" s="572">
        <v>0</v>
      </c>
      <c r="F97" s="539">
        <f>IF(E95&lt;6,"",((E95-6)/12)*(G95/E95))</f>
        <v>0</v>
      </c>
      <c r="G97" s="521">
        <f>F97</f>
        <v>0</v>
      </c>
      <c r="H97" s="579"/>
      <c r="I97" s="525" t="s">
        <v>786</v>
      </c>
      <c r="J97" s="525" t="str">
        <f>VLOOKUP(I97,Presupuesto!$B$11:$C$586,2,0)</f>
        <v>DECIMOCUARTO MES</v>
      </c>
      <c r="K97" s="522" t="str">
        <f t="shared" si="1"/>
        <v>Desarrollo Curricular</v>
      </c>
      <c r="L97" s="522" t="s">
        <v>483</v>
      </c>
    </row>
    <row r="98" spans="3:12" ht="15.75" hidden="1" thickBot="1" x14ac:dyDescent="0.3">
      <c r="C98" s="556" t="s">
        <v>756</v>
      </c>
      <c r="D98" s="587"/>
      <c r="E98" s="571">
        <v>12</v>
      </c>
      <c r="F98" s="601">
        <f>HLOOKUP($C98,$BZ$2:$CM$3,2,0)</f>
        <v>16951.419999999998</v>
      </c>
      <c r="G98" s="535">
        <f>D98*E98*F98</f>
        <v>0</v>
      </c>
      <c r="H98" s="580"/>
      <c r="I98" s="536" t="s">
        <v>340</v>
      </c>
      <c r="J98" s="536" t="str">
        <f>VLOOKUP(I98,Presupuesto!$B$11:$C$586,2,0)</f>
        <v>SUELDOS Y SALARIOS BASICOS (11100-00)</v>
      </c>
      <c r="K98" s="522" t="str">
        <f t="shared" si="1"/>
        <v>Desarrollo Curricular</v>
      </c>
      <c r="L98" s="522" t="s">
        <v>483</v>
      </c>
    </row>
    <row r="99" spans="3:12" hidden="1" x14ac:dyDescent="0.25">
      <c r="C99" s="583" t="s">
        <v>58</v>
      </c>
      <c r="D99" s="578"/>
      <c r="E99" s="572">
        <v>0</v>
      </c>
      <c r="F99" s="524">
        <f>IF(E98=0,"",(G98/E98)/12*E98)</f>
        <v>0</v>
      </c>
      <c r="G99" s="521">
        <f>F99</f>
        <v>0</v>
      </c>
      <c r="H99" s="579"/>
      <c r="I99" s="538" t="s">
        <v>343</v>
      </c>
      <c r="J99" s="538" t="str">
        <f>VLOOKUP(I99,Presupuesto!$B$11:$C$586,2,0)</f>
        <v>AGUINALDO Y DECIMOCUARTO MES (11500-00)</v>
      </c>
      <c r="K99" s="522" t="str">
        <f t="shared" si="1"/>
        <v>Desarrollo Curricular</v>
      </c>
      <c r="L99" s="522" t="s">
        <v>483</v>
      </c>
    </row>
    <row r="100" spans="3:12" ht="15.75" hidden="1" thickBot="1" x14ac:dyDescent="0.3">
      <c r="C100" s="584" t="s">
        <v>59</v>
      </c>
      <c r="D100" s="578"/>
      <c r="E100" s="572">
        <v>0</v>
      </c>
      <c r="F100" s="539">
        <f>IF(E98&lt;6,"",((E98-6)/12)*(G98/E98))</f>
        <v>0</v>
      </c>
      <c r="G100" s="521">
        <f>F100</f>
        <v>0</v>
      </c>
      <c r="H100" s="579"/>
      <c r="I100" s="525" t="s">
        <v>786</v>
      </c>
      <c r="J100" s="525" t="str">
        <f>VLOOKUP(I100,Presupuesto!$B$11:$C$586,2,0)</f>
        <v>DECIMOCUARTO MES</v>
      </c>
      <c r="K100" s="522" t="str">
        <f t="shared" si="1"/>
        <v>Desarrollo Curricular</v>
      </c>
      <c r="L100" s="522" t="s">
        <v>483</v>
      </c>
    </row>
    <row r="101" spans="3:12" ht="15.75" hidden="1" thickBot="1" x14ac:dyDescent="0.3">
      <c r="C101" s="556" t="s">
        <v>757</v>
      </c>
      <c r="D101" s="587"/>
      <c r="E101" s="571">
        <v>12</v>
      </c>
      <c r="F101" s="601">
        <f>HLOOKUP($C101,$BZ$2:$CM$3,2,0)</f>
        <v>13184.44</v>
      </c>
      <c r="G101" s="535">
        <f>D101*E101*F101</f>
        <v>0</v>
      </c>
      <c r="H101" s="580"/>
      <c r="I101" s="536" t="s">
        <v>340</v>
      </c>
      <c r="J101" s="536" t="str">
        <f>VLOOKUP(I101,Presupuesto!$B$11:$C$586,2,0)</f>
        <v>SUELDOS Y SALARIOS BASICOS (11100-00)</v>
      </c>
      <c r="K101" s="522" t="str">
        <f t="shared" si="1"/>
        <v>Desarrollo Curricular</v>
      </c>
      <c r="L101" s="522" t="s">
        <v>483</v>
      </c>
    </row>
    <row r="102" spans="3:12" hidden="1" x14ac:dyDescent="0.25">
      <c r="C102" s="583" t="s">
        <v>58</v>
      </c>
      <c r="D102" s="578"/>
      <c r="E102" s="572">
        <v>0</v>
      </c>
      <c r="F102" s="524">
        <f>IF(E101=0,"",(G101/E101)/12*E101)</f>
        <v>0</v>
      </c>
      <c r="G102" s="521">
        <f>F102</f>
        <v>0</v>
      </c>
      <c r="H102" s="579"/>
      <c r="I102" s="538" t="s">
        <v>343</v>
      </c>
      <c r="J102" s="538" t="str">
        <f>VLOOKUP(I102,Presupuesto!$B$11:$C$586,2,0)</f>
        <v>AGUINALDO Y DECIMOCUARTO MES (11500-00)</v>
      </c>
      <c r="K102" s="522" t="str">
        <f t="shared" si="1"/>
        <v>Desarrollo Curricular</v>
      </c>
      <c r="L102" s="522" t="s">
        <v>483</v>
      </c>
    </row>
    <row r="103" spans="3:12" ht="15.75" hidden="1" thickBot="1" x14ac:dyDescent="0.3">
      <c r="C103" s="584" t="s">
        <v>59</v>
      </c>
      <c r="D103" s="578"/>
      <c r="E103" s="572">
        <v>0</v>
      </c>
      <c r="F103" s="539">
        <f>IF(E101&lt;6,"",((E101-6)/12)*(G101/E101))</f>
        <v>0</v>
      </c>
      <c r="G103" s="521">
        <f>F103</f>
        <v>0</v>
      </c>
      <c r="H103" s="579"/>
      <c r="I103" s="525" t="s">
        <v>786</v>
      </c>
      <c r="J103" s="525" t="str">
        <f>VLOOKUP(I103,Presupuesto!$B$11:$C$586,2,0)</f>
        <v>DECIMOCUARTO MES</v>
      </c>
      <c r="K103" s="522" t="str">
        <f t="shared" si="1"/>
        <v>Desarrollo Curricular</v>
      </c>
      <c r="L103" s="522" t="s">
        <v>483</v>
      </c>
    </row>
    <row r="104" spans="3:12" ht="15.75" hidden="1" thickBot="1" x14ac:dyDescent="0.3">
      <c r="C104" s="556" t="s">
        <v>758</v>
      </c>
      <c r="D104" s="587"/>
      <c r="E104" s="571">
        <v>12</v>
      </c>
      <c r="F104" s="601">
        <f>HLOOKUP($C104,$BZ$2:$CM$3,2,0)</f>
        <v>15032.56</v>
      </c>
      <c r="G104" s="535">
        <f>D104*E104*F104</f>
        <v>0</v>
      </c>
      <c r="H104" s="580"/>
      <c r="I104" s="536" t="s">
        <v>340</v>
      </c>
      <c r="J104" s="536" t="str">
        <f>VLOOKUP(I104,Presupuesto!$B$11:$C$586,2,0)</f>
        <v>SUELDOS Y SALARIOS BASICOS (11100-00)</v>
      </c>
      <c r="K104" s="522" t="str">
        <f t="shared" si="1"/>
        <v>Desarrollo Curricular</v>
      </c>
      <c r="L104" s="522" t="s">
        <v>483</v>
      </c>
    </row>
    <row r="105" spans="3:12" hidden="1" x14ac:dyDescent="0.25">
      <c r="C105" s="583" t="s">
        <v>58</v>
      </c>
      <c r="D105" s="578"/>
      <c r="E105" s="572">
        <v>0</v>
      </c>
      <c r="F105" s="524">
        <f>IF(E104=0,"",(G104/E104)/12*E104)</f>
        <v>0</v>
      </c>
      <c r="G105" s="521">
        <f>F105</f>
        <v>0</v>
      </c>
      <c r="H105" s="579"/>
      <c r="I105" s="538" t="s">
        <v>343</v>
      </c>
      <c r="J105" s="538" t="str">
        <f>VLOOKUP(I105,Presupuesto!$B$11:$C$586,2,0)</f>
        <v>AGUINALDO Y DECIMOCUARTO MES (11500-00)</v>
      </c>
      <c r="K105" s="522" t="str">
        <f t="shared" si="1"/>
        <v>Desarrollo Curricular</v>
      </c>
      <c r="L105" s="522" t="s">
        <v>483</v>
      </c>
    </row>
    <row r="106" spans="3:12" ht="15.75" hidden="1" thickBot="1" x14ac:dyDescent="0.3">
      <c r="C106" s="584" t="s">
        <v>59</v>
      </c>
      <c r="D106" s="578"/>
      <c r="E106" s="572">
        <v>0</v>
      </c>
      <c r="F106" s="539">
        <f>IF(E104&lt;6,"",((E104-6)/12)*(G104/E104))</f>
        <v>0</v>
      </c>
      <c r="G106" s="521">
        <f>F106</f>
        <v>0</v>
      </c>
      <c r="H106" s="579"/>
      <c r="I106" s="525" t="s">
        <v>786</v>
      </c>
      <c r="J106" s="525" t="str">
        <f>VLOOKUP(I106,Presupuesto!$B$11:$C$586,2,0)</f>
        <v>DECIMOCUARTO MES</v>
      </c>
      <c r="K106" s="522" t="str">
        <f t="shared" si="1"/>
        <v>Desarrollo Curricular</v>
      </c>
      <c r="L106" s="522" t="s">
        <v>483</v>
      </c>
    </row>
    <row r="107" spans="3:12" ht="15.75" hidden="1" thickBot="1" x14ac:dyDescent="0.3">
      <c r="C107" s="556" t="s">
        <v>759</v>
      </c>
      <c r="D107" s="587"/>
      <c r="E107" s="571">
        <v>12</v>
      </c>
      <c r="F107" s="601">
        <f>HLOOKUP($C107,$BZ$2:$CM$3,2,0)</f>
        <v>13264.02</v>
      </c>
      <c r="G107" s="535">
        <f>D107*E107*F107</f>
        <v>0</v>
      </c>
      <c r="H107" s="580"/>
      <c r="I107" s="536" t="s">
        <v>340</v>
      </c>
      <c r="J107" s="536" t="str">
        <f>VLOOKUP(I107,Presupuesto!$B$11:$C$586,2,0)</f>
        <v>SUELDOS Y SALARIOS BASICOS (11100-00)</v>
      </c>
      <c r="K107" s="522" t="str">
        <f t="shared" si="1"/>
        <v>Desarrollo Curricular</v>
      </c>
      <c r="L107" s="522" t="s">
        <v>483</v>
      </c>
    </row>
    <row r="108" spans="3:12" hidden="1" x14ac:dyDescent="0.25">
      <c r="C108" s="583" t="s">
        <v>58</v>
      </c>
      <c r="D108" s="578"/>
      <c r="E108" s="572">
        <v>0</v>
      </c>
      <c r="F108" s="524">
        <f>IF(E107=0,"",(G107/E107)/12*E107)</f>
        <v>0</v>
      </c>
      <c r="G108" s="521">
        <f>F108</f>
        <v>0</v>
      </c>
      <c r="H108" s="579"/>
      <c r="I108" s="538" t="s">
        <v>343</v>
      </c>
      <c r="J108" s="538" t="str">
        <f>VLOOKUP(I108,Presupuesto!$B$11:$C$586,2,0)</f>
        <v>AGUINALDO Y DECIMOCUARTO MES (11500-00)</v>
      </c>
      <c r="K108" s="522" t="str">
        <f t="shared" si="1"/>
        <v>Desarrollo Curricular</v>
      </c>
      <c r="L108" s="522" t="s">
        <v>483</v>
      </c>
    </row>
    <row r="109" spans="3:12" ht="15.75" hidden="1" thickBot="1" x14ac:dyDescent="0.3">
      <c r="C109" s="584" t="s">
        <v>59</v>
      </c>
      <c r="D109" s="578"/>
      <c r="E109" s="572">
        <v>0</v>
      </c>
      <c r="F109" s="539">
        <f>IF(E107&lt;6,"",((E107-6)/12)*(G107/E107))</f>
        <v>0</v>
      </c>
      <c r="G109" s="521">
        <f>F109</f>
        <v>0</v>
      </c>
      <c r="H109" s="579"/>
      <c r="I109" s="525" t="s">
        <v>786</v>
      </c>
      <c r="J109" s="525" t="str">
        <f>VLOOKUP(I109,Presupuesto!$B$11:$C$586,2,0)</f>
        <v>DECIMOCUARTO MES</v>
      </c>
      <c r="K109" s="522" t="str">
        <f t="shared" si="1"/>
        <v>Desarrollo Curricular</v>
      </c>
      <c r="L109" s="522" t="s">
        <v>483</v>
      </c>
    </row>
    <row r="110" spans="3:12" ht="15.75" hidden="1" thickBot="1" x14ac:dyDescent="0.3">
      <c r="C110" s="556" t="s">
        <v>760</v>
      </c>
      <c r="D110" s="587"/>
      <c r="E110" s="571">
        <v>12</v>
      </c>
      <c r="F110" s="601">
        <f>HLOOKUP($C110,$BZ$2:$CM$3,2,0)</f>
        <v>12379.75</v>
      </c>
      <c r="G110" s="535">
        <f>D110*E110*F110</f>
        <v>0</v>
      </c>
      <c r="H110" s="580"/>
      <c r="I110" s="536" t="s">
        <v>340</v>
      </c>
      <c r="J110" s="536" t="str">
        <f>VLOOKUP(I110,Presupuesto!$B$11:$C$586,2,0)</f>
        <v>SUELDOS Y SALARIOS BASICOS (11100-00)</v>
      </c>
      <c r="K110" s="522" t="str">
        <f t="shared" si="1"/>
        <v>Desarrollo Curricular</v>
      </c>
      <c r="L110" s="522" t="s">
        <v>483</v>
      </c>
    </row>
    <row r="111" spans="3:12" hidden="1" x14ac:dyDescent="0.25">
      <c r="C111" s="583" t="s">
        <v>58</v>
      </c>
      <c r="D111" s="578"/>
      <c r="E111" s="572">
        <v>0</v>
      </c>
      <c r="F111" s="524">
        <f>IF(E110=0,"",(G110/E110)/12*E110)</f>
        <v>0</v>
      </c>
      <c r="G111" s="521">
        <f>F111</f>
        <v>0</v>
      </c>
      <c r="H111" s="579"/>
      <c r="I111" s="538" t="s">
        <v>343</v>
      </c>
      <c r="J111" s="538" t="str">
        <f>VLOOKUP(I111,Presupuesto!$B$11:$C$586,2,0)</f>
        <v>AGUINALDO Y DECIMOCUARTO MES (11500-00)</v>
      </c>
      <c r="K111" s="522" t="str">
        <f t="shared" si="1"/>
        <v>Desarrollo Curricular</v>
      </c>
      <c r="L111" s="522" t="s">
        <v>483</v>
      </c>
    </row>
    <row r="112" spans="3:12" ht="15.75" hidden="1" thickBot="1" x14ac:dyDescent="0.3">
      <c r="C112" s="584" t="s">
        <v>59</v>
      </c>
      <c r="D112" s="578"/>
      <c r="E112" s="572">
        <v>0</v>
      </c>
      <c r="F112" s="539">
        <f>IF(E110&lt;6,"",((E110-6)/12)*(G110/E110))</f>
        <v>0</v>
      </c>
      <c r="G112" s="521">
        <f>F112</f>
        <v>0</v>
      </c>
      <c r="H112" s="579"/>
      <c r="I112" s="525" t="s">
        <v>786</v>
      </c>
      <c r="J112" s="525" t="str">
        <f>VLOOKUP(I112,Presupuesto!$B$11:$C$586,2,0)</f>
        <v>DECIMOCUARTO MES</v>
      </c>
      <c r="K112" s="522" t="str">
        <f t="shared" si="1"/>
        <v>Desarrollo Curricular</v>
      </c>
      <c r="L112" s="522" t="s">
        <v>483</v>
      </c>
    </row>
    <row r="113" spans="3:12" ht="15.75" hidden="1" thickBot="1" x14ac:dyDescent="0.3">
      <c r="C113" s="556" t="s">
        <v>761</v>
      </c>
      <c r="D113" s="587"/>
      <c r="E113" s="571">
        <v>12</v>
      </c>
      <c r="F113" s="601">
        <f>HLOOKUP($C113,$BZ$2:$CM$3,2,0)</f>
        <v>439.49</v>
      </c>
      <c r="G113" s="535">
        <f>D113*E113*F113</f>
        <v>0</v>
      </c>
      <c r="H113" s="580"/>
      <c r="I113" s="536" t="s">
        <v>340</v>
      </c>
      <c r="J113" s="536" t="str">
        <f>VLOOKUP(I113,Presupuesto!$B$11:$C$586,2,0)</f>
        <v>SUELDOS Y SALARIOS BASICOS (11100-00)</v>
      </c>
      <c r="K113" s="522" t="str">
        <f t="shared" si="1"/>
        <v>Desarrollo Curricular</v>
      </c>
      <c r="L113" s="522" t="s">
        <v>483</v>
      </c>
    </row>
    <row r="114" spans="3:12" hidden="1" x14ac:dyDescent="0.25">
      <c r="C114" s="583" t="s">
        <v>58</v>
      </c>
      <c r="D114" s="578"/>
      <c r="E114" s="572">
        <v>0</v>
      </c>
      <c r="F114" s="524">
        <f>IF(E113=0,"",(G113/E113)/12*E113)</f>
        <v>0</v>
      </c>
      <c r="G114" s="521">
        <f>F114</f>
        <v>0</v>
      </c>
      <c r="H114" s="579"/>
      <c r="I114" s="538" t="s">
        <v>343</v>
      </c>
      <c r="J114" s="538" t="str">
        <f>VLOOKUP(I114,Presupuesto!$B$11:$C$586,2,0)</f>
        <v>AGUINALDO Y DECIMOCUARTO MES (11500-00)</v>
      </c>
      <c r="K114" s="522" t="str">
        <f t="shared" si="1"/>
        <v>Desarrollo Curricular</v>
      </c>
      <c r="L114" s="522" t="s">
        <v>483</v>
      </c>
    </row>
    <row r="115" spans="3:12" ht="15.75" hidden="1" thickBot="1" x14ac:dyDescent="0.3">
      <c r="C115" s="584" t="s">
        <v>59</v>
      </c>
      <c r="D115" s="578"/>
      <c r="E115" s="572">
        <v>0</v>
      </c>
      <c r="F115" s="539">
        <f>IF(E113&lt;6,"",((E113-6)/12)*(G113/E113))</f>
        <v>0</v>
      </c>
      <c r="G115" s="521">
        <f>F115</f>
        <v>0</v>
      </c>
      <c r="H115" s="579"/>
      <c r="I115" s="525" t="s">
        <v>786</v>
      </c>
      <c r="J115" s="525" t="str">
        <f>VLOOKUP(I115,Presupuesto!$B$11:$C$586,2,0)</f>
        <v>DECIMOCUARTO MES</v>
      </c>
      <c r="K115" s="522" t="str">
        <f t="shared" si="1"/>
        <v>Desarrollo Curricular</v>
      </c>
      <c r="L115" s="522" t="s">
        <v>483</v>
      </c>
    </row>
    <row r="116" spans="3:12" ht="15.75" hidden="1" thickBot="1" x14ac:dyDescent="0.3">
      <c r="C116" s="556" t="s">
        <v>762</v>
      </c>
      <c r="D116" s="587"/>
      <c r="E116" s="571">
        <v>12</v>
      </c>
      <c r="F116" s="601">
        <f>HLOOKUP($C116,$BZ$2:$CM$3,2,0)</f>
        <v>1904.46</v>
      </c>
      <c r="G116" s="535">
        <f>D116*E116*F116</f>
        <v>0</v>
      </c>
      <c r="H116" s="580"/>
      <c r="I116" s="536" t="s">
        <v>340</v>
      </c>
      <c r="J116" s="536" t="str">
        <f>VLOOKUP(I116,Presupuesto!$B$11:$C$586,2,0)</f>
        <v>SUELDOS Y SALARIOS BASICOS (11100-00)</v>
      </c>
      <c r="K116" s="522" t="str">
        <f t="shared" si="1"/>
        <v>Desarrollo Curricular</v>
      </c>
      <c r="L116" s="522" t="s">
        <v>483</v>
      </c>
    </row>
    <row r="117" spans="3:12" hidden="1" x14ac:dyDescent="0.25">
      <c r="C117" s="583" t="s">
        <v>58</v>
      </c>
      <c r="D117" s="578"/>
      <c r="E117" s="572">
        <v>0</v>
      </c>
      <c r="F117" s="524">
        <f>IF(E116=0,"",(G116/E116)/12*E116)</f>
        <v>0</v>
      </c>
      <c r="G117" s="521">
        <f>F117</f>
        <v>0</v>
      </c>
      <c r="H117" s="579"/>
      <c r="I117" s="538" t="s">
        <v>343</v>
      </c>
      <c r="J117" s="538" t="str">
        <f>VLOOKUP(I117,Presupuesto!$B$11:$C$586,2,0)</f>
        <v>AGUINALDO Y DECIMOCUARTO MES (11500-00)</v>
      </c>
      <c r="K117" s="522" t="str">
        <f t="shared" si="1"/>
        <v>Desarrollo Curricular</v>
      </c>
      <c r="L117" s="522" t="s">
        <v>483</v>
      </c>
    </row>
    <row r="118" spans="3:12" ht="15.75" hidden="1" thickBot="1" x14ac:dyDescent="0.3">
      <c r="C118" s="584" t="s">
        <v>59</v>
      </c>
      <c r="D118" s="578"/>
      <c r="E118" s="572">
        <v>0</v>
      </c>
      <c r="F118" s="539">
        <f>IF(E116&lt;6,"",((E116-6)/12)*(G116/E116))</f>
        <v>0</v>
      </c>
      <c r="G118" s="521">
        <f>F118</f>
        <v>0</v>
      </c>
      <c r="H118" s="579"/>
      <c r="I118" s="525" t="s">
        <v>786</v>
      </c>
      <c r="J118" s="525" t="str">
        <f>VLOOKUP(I118,Presupuesto!$B$11:$C$586,2,0)</f>
        <v>DECIMOCUARTO MES</v>
      </c>
      <c r="K118" s="522" t="str">
        <f t="shared" si="1"/>
        <v>Desarrollo Curricular</v>
      </c>
      <c r="L118" s="522" t="s">
        <v>483</v>
      </c>
    </row>
    <row r="119" spans="3:12" ht="15.75" hidden="1" thickBot="1" x14ac:dyDescent="0.3">
      <c r="C119" s="559" t="s">
        <v>84</v>
      </c>
      <c r="D119" s="587"/>
      <c r="E119" s="571">
        <v>12</v>
      </c>
      <c r="F119" s="558">
        <v>30000</v>
      </c>
      <c r="G119" s="535">
        <f>D119*E119*F119</f>
        <v>0</v>
      </c>
      <c r="H119" s="580"/>
      <c r="I119" s="536" t="s">
        <v>831</v>
      </c>
      <c r="J119" s="536" t="str">
        <f>VLOOKUP(I119,Presupuesto!$B$11:$C$586,2,0)</f>
        <v>CONTRATOS ESPECIALES</v>
      </c>
      <c r="K119" s="522" t="str">
        <f t="shared" si="1"/>
        <v>Desarrollo Curricular</v>
      </c>
      <c r="L119" s="522" t="s">
        <v>483</v>
      </c>
    </row>
    <row r="120" spans="3:12" hidden="1" x14ac:dyDescent="0.25">
      <c r="C120" s="583" t="s">
        <v>58</v>
      </c>
      <c r="D120" s="578"/>
      <c r="E120" s="572">
        <v>0</v>
      </c>
      <c r="F120" s="539">
        <f>IF(E119=0,"",(G119/E119)/12*E119)</f>
        <v>0</v>
      </c>
      <c r="G120" s="521">
        <f>F120</f>
        <v>0</v>
      </c>
      <c r="H120" s="579"/>
      <c r="I120" s="525" t="s">
        <v>831</v>
      </c>
      <c r="J120" s="525" t="str">
        <f>VLOOKUP(I120,Presupuesto!$B$11:$C$586,2,0)</f>
        <v>CONTRATOS ESPECIALES</v>
      </c>
      <c r="K120" s="522" t="str">
        <f t="shared" si="1"/>
        <v>Desarrollo Curricular</v>
      </c>
      <c r="L120" s="522" t="s">
        <v>482</v>
      </c>
    </row>
    <row r="121" spans="3:12" ht="15.75" hidden="1" thickBot="1" x14ac:dyDescent="0.3">
      <c r="C121" s="584" t="s">
        <v>59</v>
      </c>
      <c r="D121" s="578"/>
      <c r="E121" s="572">
        <v>0</v>
      </c>
      <c r="F121" s="524">
        <f>IF(E119&lt;6,"",((E119-6)/12)*(G119/E119))</f>
        <v>0</v>
      </c>
      <c r="G121" s="521">
        <f>F121</f>
        <v>0</v>
      </c>
      <c r="H121" s="579"/>
      <c r="I121" s="525" t="s">
        <v>831</v>
      </c>
      <c r="J121" s="525" t="str">
        <f>VLOOKUP(I121,Presupuesto!$B$11:$C$586,2,0)</f>
        <v>CONTRATOS ESPECIALES</v>
      </c>
      <c r="K121" s="522" t="str">
        <f t="shared" si="1"/>
        <v>Desarrollo Curricular</v>
      </c>
      <c r="L121" s="522" t="s">
        <v>487</v>
      </c>
    </row>
    <row r="122" spans="3:12" ht="15.75" hidden="1" thickBot="1" x14ac:dyDescent="0.3">
      <c r="C122" s="559" t="s">
        <v>60</v>
      </c>
      <c r="D122" s="587"/>
      <c r="E122" s="571">
        <v>12</v>
      </c>
      <c r="F122" s="540">
        <v>30000</v>
      </c>
      <c r="G122" s="535">
        <f>D122*E122*F122</f>
        <v>0</v>
      </c>
      <c r="H122" s="580"/>
      <c r="I122" s="536" t="s">
        <v>378</v>
      </c>
      <c r="J122" s="536" t="str">
        <f>VLOOKUP(I122,Presupuesto!$B$11:$C$586,2,0)</f>
        <v>OTROS SERVICIOS TECNICOS Y PROFESIONALES N.C. (24900-00)</v>
      </c>
      <c r="K122" s="522" t="str">
        <f t="shared" si="1"/>
        <v>Desarrollo Curricular</v>
      </c>
      <c r="L122" s="522" t="s">
        <v>482</v>
      </c>
    </row>
    <row r="123" spans="3:12" hidden="1" x14ac:dyDescent="0.25">
      <c r="C123" s="583" t="s">
        <v>58</v>
      </c>
      <c r="D123" s="578"/>
      <c r="E123" s="572">
        <v>0</v>
      </c>
      <c r="F123" s="524">
        <v>0</v>
      </c>
      <c r="G123" s="521">
        <f>F123</f>
        <v>0</v>
      </c>
      <c r="H123" s="579"/>
      <c r="I123" s="525" t="s">
        <v>378</v>
      </c>
      <c r="J123" s="525" t="str">
        <f>VLOOKUP(I123,Presupuesto!$B$11:$C$586,2,0)</f>
        <v>OTROS SERVICIOS TECNICOS Y PROFESIONALES N.C. (24900-00)</v>
      </c>
      <c r="K123" s="522" t="str">
        <f t="shared" si="1"/>
        <v>Desarrollo Curricular</v>
      </c>
      <c r="L123" s="522" t="s">
        <v>482</v>
      </c>
    </row>
    <row r="124" spans="3:12" ht="15.75" hidden="1" thickBot="1" x14ac:dyDescent="0.3">
      <c r="C124" s="584" t="s">
        <v>59</v>
      </c>
      <c r="D124" s="578"/>
      <c r="E124" s="572">
        <v>0</v>
      </c>
      <c r="F124" s="524">
        <v>0</v>
      </c>
      <c r="G124" s="521">
        <f>F124</f>
        <v>0</v>
      </c>
      <c r="H124" s="579"/>
      <c r="I124" s="525" t="s">
        <v>378</v>
      </c>
      <c r="J124" s="525" t="str">
        <f>VLOOKUP(I124,Presupuesto!$B$11:$C$586,2,0)</f>
        <v>OTROS SERVICIOS TECNICOS Y PROFESIONALES N.C. (24900-00)</v>
      </c>
      <c r="K124" s="522" t="str">
        <f t="shared" si="1"/>
        <v>Desarrollo Curricular</v>
      </c>
      <c r="L124" s="522" t="s">
        <v>482</v>
      </c>
    </row>
    <row r="125" spans="3:12" ht="15.75" hidden="1" thickBot="1" x14ac:dyDescent="0.3">
      <c r="C125" s="559" t="s">
        <v>61</v>
      </c>
      <c r="D125" s="587"/>
      <c r="E125" s="571">
        <v>12</v>
      </c>
      <c r="F125" s="540">
        <v>30000</v>
      </c>
      <c r="G125" s="535">
        <f>D125*E125*F125</f>
        <v>0</v>
      </c>
      <c r="H125" s="580" t="s">
        <v>214</v>
      </c>
      <c r="I125" s="536" t="s">
        <v>340</v>
      </c>
      <c r="J125" s="536" t="str">
        <f>VLOOKUP(I125,Presupuesto!$B$11:$C$586,2,0)</f>
        <v>SUELDOS Y SALARIOS BASICOS (11100-00)</v>
      </c>
      <c r="K125" s="522" t="str">
        <f t="shared" si="1"/>
        <v>Desarrollo Curricular</v>
      </c>
      <c r="L125" s="522" t="s">
        <v>482</v>
      </c>
    </row>
    <row r="126" spans="3:12" hidden="1" x14ac:dyDescent="0.25">
      <c r="C126" s="583" t="s">
        <v>58</v>
      </c>
      <c r="D126" s="581"/>
      <c r="E126" s="550">
        <v>0</v>
      </c>
      <c r="F126" s="541">
        <f>IF(E125=0,"",(G125/E125)/12*E125)</f>
        <v>0</v>
      </c>
      <c r="G126" s="542">
        <f>F126</f>
        <v>0</v>
      </c>
      <c r="H126" s="579"/>
      <c r="I126" s="538" t="s">
        <v>343</v>
      </c>
      <c r="J126" s="525" t="str">
        <f>VLOOKUP(I126,Presupuesto!$B$11:$C$586,2,0)</f>
        <v>AGUINALDO Y DECIMOCUARTO MES (11500-00)</v>
      </c>
      <c r="K126" s="522" t="str">
        <f t="shared" si="1"/>
        <v>Desarrollo Curricular</v>
      </c>
      <c r="L126" s="522" t="s">
        <v>482</v>
      </c>
    </row>
    <row r="127" spans="3:12" ht="15.75" hidden="1" thickBot="1" x14ac:dyDescent="0.3">
      <c r="C127" s="585" t="s">
        <v>59</v>
      </c>
      <c r="D127" s="577"/>
      <c r="E127" s="551">
        <v>0</v>
      </c>
      <c r="F127" s="529">
        <f>IF(E125&lt;6,"",((E125-6)/12)*(G125/E125))</f>
        <v>0</v>
      </c>
      <c r="G127" s="529">
        <f>F127</f>
        <v>0</v>
      </c>
      <c r="H127" s="577"/>
      <c r="I127" s="525" t="s">
        <v>786</v>
      </c>
      <c r="J127" s="544" t="str">
        <f>VLOOKUP(I127,Presupuesto!$B$11:$C$586,2,0)</f>
        <v>DECIMOCUARTO MES</v>
      </c>
      <c r="K127" s="530" t="str">
        <f>$K$77</f>
        <v>Desarrollo Curricular</v>
      </c>
      <c r="L127" s="544" t="s">
        <v>482</v>
      </c>
    </row>
    <row r="128" spans="3:12" hidden="1" x14ac:dyDescent="0.25"/>
    <row r="129" spans="3:12" ht="15.75" hidden="1" thickBot="1" x14ac:dyDescent="0.3"/>
    <row r="130" spans="3:12" ht="15.75" hidden="1" thickBot="1" x14ac:dyDescent="0.3">
      <c r="C130" s="509" t="s">
        <v>43</v>
      </c>
      <c r="D130" s="507">
        <f>SUM(G137:G187)</f>
        <v>0</v>
      </c>
      <c r="E130" s="517"/>
      <c r="F130" s="517"/>
      <c r="G130" s="517"/>
      <c r="H130" s="511"/>
      <c r="I130" s="511"/>
      <c r="J130" s="511"/>
      <c r="K130" s="514"/>
      <c r="L130" s="514"/>
    </row>
    <row r="131" spans="3:12" hidden="1" x14ac:dyDescent="0.25">
      <c r="C131" s="514"/>
      <c r="D131" s="508"/>
      <c r="E131" s="517"/>
      <c r="F131" s="517"/>
      <c r="G131" s="517"/>
      <c r="H131" s="511"/>
      <c r="I131" s="511"/>
      <c r="J131" s="511"/>
      <c r="K131" s="514"/>
      <c r="L131" s="514"/>
    </row>
    <row r="132" spans="3:12" hidden="1" x14ac:dyDescent="0.25">
      <c r="C132" s="514"/>
      <c r="D132" s="508"/>
      <c r="E132" s="517"/>
      <c r="F132" s="517"/>
      <c r="G132" s="517"/>
      <c r="H132" s="511"/>
      <c r="I132" s="511"/>
      <c r="J132" s="511"/>
      <c r="K132" s="514"/>
      <c r="L132" s="514"/>
    </row>
    <row r="133" spans="3:12" ht="15.75" hidden="1" x14ac:dyDescent="0.25">
      <c r="C133" s="589" t="s">
        <v>479</v>
      </c>
      <c r="D133" s="590"/>
      <c r="E133" s="517"/>
      <c r="F133" s="517"/>
      <c r="G133" s="517"/>
      <c r="H133" s="511"/>
      <c r="I133" s="511"/>
      <c r="J133" s="511"/>
      <c r="K133" s="514"/>
      <c r="L133" s="514"/>
    </row>
    <row r="134" spans="3:12" ht="18.75" hidden="1" x14ac:dyDescent="0.25">
      <c r="C134" s="591" t="e">
        <f>IFERROR(VLOOKUP(D133,'Desarrollo e Innov. Curricular'!$E:$F,2,FALSE),IFERROR(VLOOKUP(D133,Investigación!$E:$F,2,FALSE),IFERROR(VLOOKUP(D133,'Vinculación Univ. Sociedad'!$E:$F,2,FALSE),IFERROR(VLOOKUP(D133,'Docencia y Profesorado Universi'!$E:$F,2,FALSE),IFERROR(VLOOKUP(D133,Estudiantes!$E:$F,2,FALSE),IFERROR(VLOOKUP(D133,'Gestion Administrativa'!$E:$F,2,FALSE),IFERROR(VLOOKUP(D133,'Gestion Academica'!$E:$F,2,FALSE),IFERROR(VLOOKUP(D133,Graduados!$E:$F,2,FALSE),IFERROR(VLOOKUP(D133,'Gestión del Conocimiento'!$E:$F,2,FALSE),IFERROR(VLOOKUP(D133,Gobernabilidad!$E:$F,2,FALSE),IFERROR(VLOOKUP(D133,'NIVEL DE ES Y  SISTEMA NACIONAL'!$E:$F,2,FALSE),VLOOKUP(D133,'Lo Esencial'!$E:$F,2,0))))))))))))</f>
        <v>#N/A</v>
      </c>
      <c r="D134" s="508"/>
      <c r="E134" s="517"/>
      <c r="F134" s="517"/>
      <c r="G134" s="517"/>
      <c r="H134" s="511"/>
      <c r="I134" s="511"/>
      <c r="J134" s="511"/>
      <c r="K134" s="514"/>
      <c r="L134" s="514"/>
    </row>
    <row r="135" spans="3:12" ht="15.75" hidden="1" thickBot="1" x14ac:dyDescent="0.3">
      <c r="C135" s="518"/>
      <c r="D135" s="508"/>
      <c r="E135" s="517"/>
      <c r="F135" s="517"/>
      <c r="G135" s="517"/>
      <c r="H135" s="511"/>
      <c r="I135" s="511"/>
      <c r="J135" s="511"/>
      <c r="K135" s="514"/>
      <c r="L135" s="514"/>
    </row>
    <row r="136" spans="3:12" ht="30.75" hidden="1" thickBot="1" x14ac:dyDescent="0.3">
      <c r="C136" s="553" t="s">
        <v>44</v>
      </c>
      <c r="D136" s="557" t="s">
        <v>55</v>
      </c>
      <c r="E136" s="582" t="s">
        <v>56</v>
      </c>
      <c r="F136" s="557" t="s">
        <v>57</v>
      </c>
      <c r="G136" s="554" t="s">
        <v>27</v>
      </c>
      <c r="H136" s="552" t="s">
        <v>216</v>
      </c>
      <c r="I136" s="555" t="s">
        <v>46</v>
      </c>
      <c r="J136" s="555" t="s">
        <v>217</v>
      </c>
      <c r="K136" s="555" t="s">
        <v>498</v>
      </c>
      <c r="L136" s="555" t="s">
        <v>499</v>
      </c>
    </row>
    <row r="137" spans="3:12" ht="15.75" hidden="1" thickBot="1" x14ac:dyDescent="0.3">
      <c r="C137" s="556" t="s">
        <v>749</v>
      </c>
      <c r="D137" s="587"/>
      <c r="E137" s="571">
        <v>12</v>
      </c>
      <c r="F137" s="601">
        <f>HLOOKUP($C137,$BZ$2:$CM$3,2,0)</f>
        <v>41436.800000000003</v>
      </c>
      <c r="G137" s="535">
        <f>D137*E137*F137</f>
        <v>0</v>
      </c>
      <c r="H137" s="580" t="s">
        <v>214</v>
      </c>
      <c r="I137" s="536" t="s">
        <v>340</v>
      </c>
      <c r="J137" s="536" t="str">
        <f>VLOOKUP(I137,Presupuesto!$B$11:$C$586,2,0)</f>
        <v>SUELDOS Y SALARIOS BASICOS (11100-00)</v>
      </c>
      <c r="K137" s="596" t="s">
        <v>209</v>
      </c>
      <c r="L137" s="522" t="s">
        <v>482</v>
      </c>
    </row>
    <row r="138" spans="3:12" hidden="1" x14ac:dyDescent="0.25">
      <c r="C138" s="583" t="s">
        <v>58</v>
      </c>
      <c r="D138" s="578"/>
      <c r="E138" s="572">
        <v>0</v>
      </c>
      <c r="F138" s="524">
        <f>IF(E137=0,"",(G137/E137)/12*E137)</f>
        <v>0</v>
      </c>
      <c r="G138" s="521">
        <f>F138</f>
        <v>0</v>
      </c>
      <c r="H138" s="579" t="s">
        <v>215</v>
      </c>
      <c r="I138" s="538" t="s">
        <v>343</v>
      </c>
      <c r="J138" s="538" t="str">
        <f>VLOOKUP(I138,Presupuesto!$B$11:$C$586,2,0)</f>
        <v>AGUINALDO Y DECIMOCUARTO MES (11500-00)</v>
      </c>
      <c r="K138" s="522" t="str">
        <f>$K$137</f>
        <v>Desarrollo Curricular</v>
      </c>
      <c r="L138" s="522" t="s">
        <v>500</v>
      </c>
    </row>
    <row r="139" spans="3:12" ht="15.75" hidden="1" thickBot="1" x14ac:dyDescent="0.3">
      <c r="C139" s="584" t="s">
        <v>59</v>
      </c>
      <c r="D139" s="578"/>
      <c r="E139" s="572">
        <v>0</v>
      </c>
      <c r="F139" s="539">
        <f>IF(E137&lt;6,"",((E137-6)/12)*(G137/E137))</f>
        <v>0</v>
      </c>
      <c r="G139" s="521">
        <f>F139</f>
        <v>0</v>
      </c>
      <c r="H139" s="579" t="s">
        <v>215</v>
      </c>
      <c r="I139" s="525" t="s">
        <v>786</v>
      </c>
      <c r="J139" s="525" t="str">
        <f>VLOOKUP(I139,Presupuesto!$B$11:$C$586,2,0)</f>
        <v>DECIMOCUARTO MES</v>
      </c>
      <c r="K139" s="522" t="str">
        <f t="shared" ref="K139:K186" si="2">$K$137</f>
        <v>Desarrollo Curricular</v>
      </c>
      <c r="L139" s="522" t="s">
        <v>483</v>
      </c>
    </row>
    <row r="140" spans="3:12" ht="15.75" hidden="1" thickBot="1" x14ac:dyDescent="0.3">
      <c r="C140" s="556" t="s">
        <v>750</v>
      </c>
      <c r="D140" s="587"/>
      <c r="E140" s="571">
        <v>12</v>
      </c>
      <c r="F140" s="601">
        <f>HLOOKUP($C140,$BZ$2:$CM$3,2,0)</f>
        <v>37669.82</v>
      </c>
      <c r="G140" s="535">
        <f>D140*E140*F140</f>
        <v>0</v>
      </c>
      <c r="H140" s="580"/>
      <c r="I140" s="536" t="s">
        <v>340</v>
      </c>
      <c r="J140" s="536" t="str">
        <f>VLOOKUP(I140,Presupuesto!$B$11:$C$586,2,0)</f>
        <v>SUELDOS Y SALARIOS BASICOS (11100-00)</v>
      </c>
      <c r="K140" s="522" t="str">
        <f t="shared" si="2"/>
        <v>Desarrollo Curricular</v>
      </c>
      <c r="L140" s="522" t="s">
        <v>483</v>
      </c>
    </row>
    <row r="141" spans="3:12" hidden="1" x14ac:dyDescent="0.25">
      <c r="C141" s="583" t="s">
        <v>58</v>
      </c>
      <c r="D141" s="578"/>
      <c r="E141" s="572">
        <v>0</v>
      </c>
      <c r="F141" s="524">
        <f>IF(E140=0,"",(G140/E140)/12*E140)</f>
        <v>0</v>
      </c>
      <c r="G141" s="521">
        <f>F141</f>
        <v>0</v>
      </c>
      <c r="H141" s="579"/>
      <c r="I141" s="538" t="s">
        <v>343</v>
      </c>
      <c r="J141" s="538" t="str">
        <f>VLOOKUP(I141,Presupuesto!$B$11:$C$586,2,0)</f>
        <v>AGUINALDO Y DECIMOCUARTO MES (11500-00)</v>
      </c>
      <c r="K141" s="522" t="str">
        <f t="shared" si="2"/>
        <v>Desarrollo Curricular</v>
      </c>
      <c r="L141" s="522" t="s">
        <v>483</v>
      </c>
    </row>
    <row r="142" spans="3:12" ht="15.75" hidden="1" thickBot="1" x14ac:dyDescent="0.3">
      <c r="C142" s="584" t="s">
        <v>59</v>
      </c>
      <c r="D142" s="578"/>
      <c r="E142" s="572">
        <v>0</v>
      </c>
      <c r="F142" s="539">
        <f>IF(E140&lt;6,"",((E140-6)/12)*(G140/E140))</f>
        <v>0</v>
      </c>
      <c r="G142" s="521">
        <f>F142</f>
        <v>0</v>
      </c>
      <c r="H142" s="579"/>
      <c r="I142" s="525" t="s">
        <v>786</v>
      </c>
      <c r="J142" s="525" t="str">
        <f>VLOOKUP(I142,Presupuesto!$B$11:$C$586,2,0)</f>
        <v>DECIMOCUARTO MES</v>
      </c>
      <c r="K142" s="522" t="str">
        <f t="shared" si="2"/>
        <v>Desarrollo Curricular</v>
      </c>
      <c r="L142" s="522" t="s">
        <v>483</v>
      </c>
    </row>
    <row r="143" spans="3:12" ht="15.75" hidden="1" thickBot="1" x14ac:dyDescent="0.3">
      <c r="C143" s="556" t="s">
        <v>751</v>
      </c>
      <c r="D143" s="587"/>
      <c r="E143" s="571">
        <v>12</v>
      </c>
      <c r="F143" s="601">
        <f>HLOOKUP($C143,$BZ$2:$CM$3,2,0)</f>
        <v>33902.839999999997</v>
      </c>
      <c r="G143" s="535">
        <f>D143*E143*F143</f>
        <v>0</v>
      </c>
      <c r="H143" s="580"/>
      <c r="I143" s="536" t="s">
        <v>340</v>
      </c>
      <c r="J143" s="536" t="str">
        <f>VLOOKUP(I143,Presupuesto!$B$11:$C$586,2,0)</f>
        <v>SUELDOS Y SALARIOS BASICOS (11100-00)</v>
      </c>
      <c r="K143" s="522" t="str">
        <f t="shared" si="2"/>
        <v>Desarrollo Curricular</v>
      </c>
      <c r="L143" s="522" t="s">
        <v>483</v>
      </c>
    </row>
    <row r="144" spans="3:12" hidden="1" x14ac:dyDescent="0.25">
      <c r="C144" s="583" t="s">
        <v>58</v>
      </c>
      <c r="D144" s="578"/>
      <c r="E144" s="572">
        <v>0</v>
      </c>
      <c r="F144" s="524">
        <f>IF(E143=0,"",(G143/E143)/12*E143)</f>
        <v>0</v>
      </c>
      <c r="G144" s="521">
        <f>F144</f>
        <v>0</v>
      </c>
      <c r="H144" s="579"/>
      <c r="I144" s="538" t="s">
        <v>343</v>
      </c>
      <c r="J144" s="538" t="str">
        <f>VLOOKUP(I144,Presupuesto!$B$11:$C$586,2,0)</f>
        <v>AGUINALDO Y DECIMOCUARTO MES (11500-00)</v>
      </c>
      <c r="K144" s="522" t="str">
        <f t="shared" si="2"/>
        <v>Desarrollo Curricular</v>
      </c>
      <c r="L144" s="522" t="s">
        <v>483</v>
      </c>
    </row>
    <row r="145" spans="3:12" ht="15.75" hidden="1" thickBot="1" x14ac:dyDescent="0.3">
      <c r="C145" s="584" t="s">
        <v>59</v>
      </c>
      <c r="D145" s="578"/>
      <c r="E145" s="572">
        <v>0</v>
      </c>
      <c r="F145" s="539">
        <f>IF(E143&lt;6,"",((E143-6)/12)*(G143/E143))</f>
        <v>0</v>
      </c>
      <c r="G145" s="521">
        <f>F145</f>
        <v>0</v>
      </c>
      <c r="H145" s="579"/>
      <c r="I145" s="525" t="s">
        <v>786</v>
      </c>
      <c r="J145" s="525" t="str">
        <f>VLOOKUP(I145,Presupuesto!$B$11:$C$586,2,0)</f>
        <v>DECIMOCUARTO MES</v>
      </c>
      <c r="K145" s="522" t="str">
        <f t="shared" si="2"/>
        <v>Desarrollo Curricular</v>
      </c>
      <c r="L145" s="522" t="s">
        <v>483</v>
      </c>
    </row>
    <row r="146" spans="3:12" ht="15.75" hidden="1" thickBot="1" x14ac:dyDescent="0.3">
      <c r="C146" s="556" t="s">
        <v>752</v>
      </c>
      <c r="D146" s="587"/>
      <c r="E146" s="571">
        <v>12</v>
      </c>
      <c r="F146" s="601">
        <f>HLOOKUP($C146,$BZ$2:$CM$3,2,0)</f>
        <v>30135.85</v>
      </c>
      <c r="G146" s="535">
        <f>D146*E146*F146</f>
        <v>0</v>
      </c>
      <c r="H146" s="580"/>
      <c r="I146" s="536" t="s">
        <v>340</v>
      </c>
      <c r="J146" s="536" t="str">
        <f>VLOOKUP(I146,Presupuesto!$B$11:$C$586,2,0)</f>
        <v>SUELDOS Y SALARIOS BASICOS (11100-00)</v>
      </c>
      <c r="K146" s="522" t="str">
        <f t="shared" si="2"/>
        <v>Desarrollo Curricular</v>
      </c>
      <c r="L146" s="522" t="s">
        <v>483</v>
      </c>
    </row>
    <row r="147" spans="3:12" hidden="1" x14ac:dyDescent="0.25">
      <c r="C147" s="583" t="s">
        <v>58</v>
      </c>
      <c r="D147" s="578"/>
      <c r="E147" s="572">
        <v>0</v>
      </c>
      <c r="F147" s="524">
        <f>IF(E146=0,"",(G146/E146)/12*E146)</f>
        <v>0</v>
      </c>
      <c r="G147" s="521">
        <f>F147</f>
        <v>0</v>
      </c>
      <c r="H147" s="579"/>
      <c r="I147" s="538" t="s">
        <v>343</v>
      </c>
      <c r="J147" s="538" t="str">
        <f>VLOOKUP(I147,Presupuesto!$B$11:$C$586,2,0)</f>
        <v>AGUINALDO Y DECIMOCUARTO MES (11500-00)</v>
      </c>
      <c r="K147" s="522" t="str">
        <f t="shared" si="2"/>
        <v>Desarrollo Curricular</v>
      </c>
      <c r="L147" s="522" t="s">
        <v>483</v>
      </c>
    </row>
    <row r="148" spans="3:12" ht="15.75" hidden="1" thickBot="1" x14ac:dyDescent="0.3">
      <c r="C148" s="584" t="s">
        <v>59</v>
      </c>
      <c r="D148" s="578"/>
      <c r="E148" s="572">
        <v>0</v>
      </c>
      <c r="F148" s="539">
        <f>IF(E146&lt;6,"",((E146-6)/12)*(G146/E146))</f>
        <v>0</v>
      </c>
      <c r="G148" s="521">
        <f>F148</f>
        <v>0</v>
      </c>
      <c r="H148" s="579"/>
      <c r="I148" s="525" t="s">
        <v>786</v>
      </c>
      <c r="J148" s="525" t="str">
        <f>VLOOKUP(I148,Presupuesto!$B$11:$C$586,2,0)</f>
        <v>DECIMOCUARTO MES</v>
      </c>
      <c r="K148" s="522" t="str">
        <f t="shared" si="2"/>
        <v>Desarrollo Curricular</v>
      </c>
      <c r="L148" s="522" t="s">
        <v>483</v>
      </c>
    </row>
    <row r="149" spans="3:12" ht="15.75" hidden="1" thickBot="1" x14ac:dyDescent="0.3">
      <c r="C149" s="556" t="s">
        <v>753</v>
      </c>
      <c r="D149" s="587"/>
      <c r="E149" s="571">
        <v>12</v>
      </c>
      <c r="F149" s="601">
        <f>HLOOKUP($C149,$BZ$2:$CM$3,2,0)</f>
        <v>28252.36</v>
      </c>
      <c r="G149" s="535">
        <f>D149*E149*F149</f>
        <v>0</v>
      </c>
      <c r="H149" s="580"/>
      <c r="I149" s="536" t="s">
        <v>340</v>
      </c>
      <c r="J149" s="536" t="str">
        <f>VLOOKUP(I149,Presupuesto!$B$11:$C$586,2,0)</f>
        <v>SUELDOS Y SALARIOS BASICOS (11100-00)</v>
      </c>
      <c r="K149" s="522" t="str">
        <f t="shared" si="2"/>
        <v>Desarrollo Curricular</v>
      </c>
      <c r="L149" s="522" t="s">
        <v>483</v>
      </c>
    </row>
    <row r="150" spans="3:12" hidden="1" x14ac:dyDescent="0.25">
      <c r="C150" s="583" t="s">
        <v>58</v>
      </c>
      <c r="D150" s="578"/>
      <c r="E150" s="572">
        <v>0</v>
      </c>
      <c r="F150" s="524">
        <f>IF(E149=0,"",(G149/E149)/12*E149)</f>
        <v>0</v>
      </c>
      <c r="G150" s="521">
        <f>F150</f>
        <v>0</v>
      </c>
      <c r="H150" s="579"/>
      <c r="I150" s="538" t="s">
        <v>343</v>
      </c>
      <c r="J150" s="538" t="str">
        <f>VLOOKUP(I150,Presupuesto!$B$11:$C$586,2,0)</f>
        <v>AGUINALDO Y DECIMOCUARTO MES (11500-00)</v>
      </c>
      <c r="K150" s="522" t="str">
        <f t="shared" si="2"/>
        <v>Desarrollo Curricular</v>
      </c>
      <c r="L150" s="522" t="s">
        <v>483</v>
      </c>
    </row>
    <row r="151" spans="3:12" ht="15.75" hidden="1" thickBot="1" x14ac:dyDescent="0.3">
      <c r="C151" s="584" t="s">
        <v>59</v>
      </c>
      <c r="D151" s="578"/>
      <c r="E151" s="572">
        <v>0</v>
      </c>
      <c r="F151" s="539">
        <f>IF(E149&lt;6,"",((E149-6)/12)*(G149/E149))</f>
        <v>0</v>
      </c>
      <c r="G151" s="521">
        <f>F151</f>
        <v>0</v>
      </c>
      <c r="H151" s="579"/>
      <c r="I151" s="525" t="s">
        <v>786</v>
      </c>
      <c r="J151" s="525" t="str">
        <f>VLOOKUP(I151,Presupuesto!$B$11:$C$586,2,0)</f>
        <v>DECIMOCUARTO MES</v>
      </c>
      <c r="K151" s="522" t="str">
        <f t="shared" si="2"/>
        <v>Desarrollo Curricular</v>
      </c>
      <c r="L151" s="522" t="s">
        <v>483</v>
      </c>
    </row>
    <row r="152" spans="3:12" ht="15.75" hidden="1" thickBot="1" x14ac:dyDescent="0.3">
      <c r="C152" s="556" t="s">
        <v>754</v>
      </c>
      <c r="D152" s="587"/>
      <c r="E152" s="571">
        <v>12</v>
      </c>
      <c r="F152" s="601">
        <f>HLOOKUP($C152,$BZ$2:$CM$3,2,0)</f>
        <v>26368.87</v>
      </c>
      <c r="G152" s="535">
        <f>D152*E152*F152</f>
        <v>0</v>
      </c>
      <c r="H152" s="580"/>
      <c r="I152" s="536" t="s">
        <v>340</v>
      </c>
      <c r="J152" s="536" t="str">
        <f>VLOOKUP(I152,Presupuesto!$B$11:$C$586,2,0)</f>
        <v>SUELDOS Y SALARIOS BASICOS (11100-00)</v>
      </c>
      <c r="K152" s="522" t="str">
        <f t="shared" si="2"/>
        <v>Desarrollo Curricular</v>
      </c>
      <c r="L152" s="522" t="s">
        <v>483</v>
      </c>
    </row>
    <row r="153" spans="3:12" hidden="1" x14ac:dyDescent="0.25">
      <c r="C153" s="583" t="s">
        <v>58</v>
      </c>
      <c r="D153" s="578"/>
      <c r="E153" s="572">
        <v>0</v>
      </c>
      <c r="F153" s="524">
        <f>IF(E152=0,"",(G152/E152)/12*E152)</f>
        <v>0</v>
      </c>
      <c r="G153" s="521">
        <f>F153</f>
        <v>0</v>
      </c>
      <c r="H153" s="579"/>
      <c r="I153" s="538" t="s">
        <v>343</v>
      </c>
      <c r="J153" s="538" t="str">
        <f>VLOOKUP(I153,Presupuesto!$B$11:$C$586,2,0)</f>
        <v>AGUINALDO Y DECIMOCUARTO MES (11500-00)</v>
      </c>
      <c r="K153" s="522" t="str">
        <f t="shared" si="2"/>
        <v>Desarrollo Curricular</v>
      </c>
      <c r="L153" s="522" t="s">
        <v>483</v>
      </c>
    </row>
    <row r="154" spans="3:12" ht="15.75" hidden="1" thickBot="1" x14ac:dyDescent="0.3">
      <c r="C154" s="584" t="s">
        <v>59</v>
      </c>
      <c r="D154" s="578"/>
      <c r="E154" s="572">
        <v>0</v>
      </c>
      <c r="F154" s="539">
        <f>IF(E152&lt;6,"",((E152-6)/12)*(G152/E152))</f>
        <v>0</v>
      </c>
      <c r="G154" s="521">
        <f>F154</f>
        <v>0</v>
      </c>
      <c r="H154" s="579"/>
      <c r="I154" s="525" t="s">
        <v>786</v>
      </c>
      <c r="J154" s="525" t="str">
        <f>VLOOKUP(I154,Presupuesto!$B$11:$C$586,2,0)</f>
        <v>DECIMOCUARTO MES</v>
      </c>
      <c r="K154" s="522" t="str">
        <f t="shared" si="2"/>
        <v>Desarrollo Curricular</v>
      </c>
      <c r="L154" s="522" t="s">
        <v>483</v>
      </c>
    </row>
    <row r="155" spans="3:12" ht="15.75" hidden="1" thickBot="1" x14ac:dyDescent="0.3">
      <c r="C155" s="556" t="s">
        <v>755</v>
      </c>
      <c r="D155" s="587"/>
      <c r="E155" s="571">
        <v>12</v>
      </c>
      <c r="F155" s="601">
        <f>HLOOKUP($C155,$BZ$2:$CM$3,2,0)</f>
        <v>17893.16</v>
      </c>
      <c r="G155" s="535">
        <f>D155*E155*F155</f>
        <v>0</v>
      </c>
      <c r="H155" s="580"/>
      <c r="I155" s="536" t="s">
        <v>340</v>
      </c>
      <c r="J155" s="536" t="str">
        <f>VLOOKUP(I155,Presupuesto!$B$11:$C$586,2,0)</f>
        <v>SUELDOS Y SALARIOS BASICOS (11100-00)</v>
      </c>
      <c r="K155" s="522" t="str">
        <f t="shared" si="2"/>
        <v>Desarrollo Curricular</v>
      </c>
      <c r="L155" s="522" t="s">
        <v>483</v>
      </c>
    </row>
    <row r="156" spans="3:12" hidden="1" x14ac:dyDescent="0.25">
      <c r="C156" s="583" t="s">
        <v>58</v>
      </c>
      <c r="D156" s="578"/>
      <c r="E156" s="572">
        <v>0</v>
      </c>
      <c r="F156" s="524">
        <f>IF(E155=0,"",(G155/E155)/12*E155)</f>
        <v>0</v>
      </c>
      <c r="G156" s="521">
        <f>F156</f>
        <v>0</v>
      </c>
      <c r="H156" s="579"/>
      <c r="I156" s="538" t="s">
        <v>343</v>
      </c>
      <c r="J156" s="538" t="str">
        <f>VLOOKUP(I156,Presupuesto!$B$11:$C$586,2,0)</f>
        <v>AGUINALDO Y DECIMOCUARTO MES (11500-00)</v>
      </c>
      <c r="K156" s="522" t="str">
        <f t="shared" si="2"/>
        <v>Desarrollo Curricular</v>
      </c>
      <c r="L156" s="522" t="s">
        <v>483</v>
      </c>
    </row>
    <row r="157" spans="3:12" ht="15.75" hidden="1" thickBot="1" x14ac:dyDescent="0.3">
      <c r="C157" s="584" t="s">
        <v>59</v>
      </c>
      <c r="D157" s="578"/>
      <c r="E157" s="572">
        <v>0</v>
      </c>
      <c r="F157" s="539">
        <f>IF(E155&lt;6,"",((E155-6)/12)*(G155/E155))</f>
        <v>0</v>
      </c>
      <c r="G157" s="521">
        <f>F157</f>
        <v>0</v>
      </c>
      <c r="H157" s="579"/>
      <c r="I157" s="525" t="s">
        <v>786</v>
      </c>
      <c r="J157" s="525" t="str">
        <f>VLOOKUP(I157,Presupuesto!$B$11:$C$586,2,0)</f>
        <v>DECIMOCUARTO MES</v>
      </c>
      <c r="K157" s="522" t="str">
        <f t="shared" si="2"/>
        <v>Desarrollo Curricular</v>
      </c>
      <c r="L157" s="522" t="s">
        <v>483</v>
      </c>
    </row>
    <row r="158" spans="3:12" ht="15.75" hidden="1" thickBot="1" x14ac:dyDescent="0.3">
      <c r="C158" s="556" t="s">
        <v>756</v>
      </c>
      <c r="D158" s="587"/>
      <c r="E158" s="571">
        <v>12</v>
      </c>
      <c r="F158" s="601">
        <f>HLOOKUP($C158,$BZ$2:$CM$3,2,0)</f>
        <v>16951.419999999998</v>
      </c>
      <c r="G158" s="535">
        <f>D158*E158*F158</f>
        <v>0</v>
      </c>
      <c r="H158" s="580"/>
      <c r="I158" s="536" t="s">
        <v>340</v>
      </c>
      <c r="J158" s="536" t="str">
        <f>VLOOKUP(I158,Presupuesto!$B$11:$C$586,2,0)</f>
        <v>SUELDOS Y SALARIOS BASICOS (11100-00)</v>
      </c>
      <c r="K158" s="522" t="str">
        <f t="shared" si="2"/>
        <v>Desarrollo Curricular</v>
      </c>
      <c r="L158" s="522" t="s">
        <v>483</v>
      </c>
    </row>
    <row r="159" spans="3:12" hidden="1" x14ac:dyDescent="0.25">
      <c r="C159" s="583" t="s">
        <v>58</v>
      </c>
      <c r="D159" s="578"/>
      <c r="E159" s="572">
        <v>0</v>
      </c>
      <c r="F159" s="524">
        <f>IF(E158=0,"",(G158/E158)/12*E158)</f>
        <v>0</v>
      </c>
      <c r="G159" s="521">
        <f>F159</f>
        <v>0</v>
      </c>
      <c r="H159" s="579"/>
      <c r="I159" s="538" t="s">
        <v>343</v>
      </c>
      <c r="J159" s="538" t="str">
        <f>VLOOKUP(I159,Presupuesto!$B$11:$C$586,2,0)</f>
        <v>AGUINALDO Y DECIMOCUARTO MES (11500-00)</v>
      </c>
      <c r="K159" s="522" t="str">
        <f t="shared" si="2"/>
        <v>Desarrollo Curricular</v>
      </c>
      <c r="L159" s="522" t="s">
        <v>483</v>
      </c>
    </row>
    <row r="160" spans="3:12" ht="15.75" hidden="1" thickBot="1" x14ac:dyDescent="0.3">
      <c r="C160" s="584" t="s">
        <v>59</v>
      </c>
      <c r="D160" s="578"/>
      <c r="E160" s="572">
        <v>0</v>
      </c>
      <c r="F160" s="539">
        <f>IF(E158&lt;6,"",((E158-6)/12)*(G158/E158))</f>
        <v>0</v>
      </c>
      <c r="G160" s="521">
        <f>F160</f>
        <v>0</v>
      </c>
      <c r="H160" s="579"/>
      <c r="I160" s="525" t="s">
        <v>786</v>
      </c>
      <c r="J160" s="525" t="str">
        <f>VLOOKUP(I160,Presupuesto!$B$11:$C$586,2,0)</f>
        <v>DECIMOCUARTO MES</v>
      </c>
      <c r="K160" s="522" t="str">
        <f t="shared" si="2"/>
        <v>Desarrollo Curricular</v>
      </c>
      <c r="L160" s="522" t="s">
        <v>483</v>
      </c>
    </row>
    <row r="161" spans="3:12" ht="15.75" hidden="1" thickBot="1" x14ac:dyDescent="0.3">
      <c r="C161" s="556" t="s">
        <v>757</v>
      </c>
      <c r="D161" s="587"/>
      <c r="E161" s="571">
        <v>12</v>
      </c>
      <c r="F161" s="601">
        <f>HLOOKUP($C161,$BZ$2:$CM$3,2,0)</f>
        <v>13184.44</v>
      </c>
      <c r="G161" s="535">
        <f>D161*E161*F161</f>
        <v>0</v>
      </c>
      <c r="H161" s="580"/>
      <c r="I161" s="536" t="s">
        <v>340</v>
      </c>
      <c r="J161" s="536" t="str">
        <f>VLOOKUP(I161,Presupuesto!$B$11:$C$586,2,0)</f>
        <v>SUELDOS Y SALARIOS BASICOS (11100-00)</v>
      </c>
      <c r="K161" s="522" t="str">
        <f t="shared" si="2"/>
        <v>Desarrollo Curricular</v>
      </c>
      <c r="L161" s="522" t="s">
        <v>483</v>
      </c>
    </row>
    <row r="162" spans="3:12" hidden="1" x14ac:dyDescent="0.25">
      <c r="C162" s="583" t="s">
        <v>58</v>
      </c>
      <c r="D162" s="578"/>
      <c r="E162" s="572">
        <v>0</v>
      </c>
      <c r="F162" s="524">
        <f>IF(E161=0,"",(G161/E161)/12*E161)</f>
        <v>0</v>
      </c>
      <c r="G162" s="521">
        <f>F162</f>
        <v>0</v>
      </c>
      <c r="H162" s="579"/>
      <c r="I162" s="538" t="s">
        <v>343</v>
      </c>
      <c r="J162" s="538" t="str">
        <f>VLOOKUP(I162,Presupuesto!$B$11:$C$586,2,0)</f>
        <v>AGUINALDO Y DECIMOCUARTO MES (11500-00)</v>
      </c>
      <c r="K162" s="522" t="str">
        <f t="shared" si="2"/>
        <v>Desarrollo Curricular</v>
      </c>
      <c r="L162" s="522" t="s">
        <v>483</v>
      </c>
    </row>
    <row r="163" spans="3:12" ht="15.75" hidden="1" thickBot="1" x14ac:dyDescent="0.3">
      <c r="C163" s="584" t="s">
        <v>59</v>
      </c>
      <c r="D163" s="578"/>
      <c r="E163" s="572">
        <v>0</v>
      </c>
      <c r="F163" s="539">
        <f>IF(E161&lt;6,"",((E161-6)/12)*(G161/E161))</f>
        <v>0</v>
      </c>
      <c r="G163" s="521">
        <f>F163</f>
        <v>0</v>
      </c>
      <c r="H163" s="579"/>
      <c r="I163" s="525" t="s">
        <v>786</v>
      </c>
      <c r="J163" s="525" t="str">
        <f>VLOOKUP(I163,Presupuesto!$B$11:$C$586,2,0)</f>
        <v>DECIMOCUARTO MES</v>
      </c>
      <c r="K163" s="522" t="str">
        <f t="shared" si="2"/>
        <v>Desarrollo Curricular</v>
      </c>
      <c r="L163" s="522" t="s">
        <v>483</v>
      </c>
    </row>
    <row r="164" spans="3:12" ht="15.75" hidden="1" thickBot="1" x14ac:dyDescent="0.3">
      <c r="C164" s="556" t="s">
        <v>758</v>
      </c>
      <c r="D164" s="587"/>
      <c r="E164" s="571">
        <v>12</v>
      </c>
      <c r="F164" s="601">
        <f>HLOOKUP($C164,$BZ$2:$CM$3,2,0)</f>
        <v>15032.56</v>
      </c>
      <c r="G164" s="535">
        <f>D164*E164*F164</f>
        <v>0</v>
      </c>
      <c r="H164" s="580"/>
      <c r="I164" s="536" t="s">
        <v>340</v>
      </c>
      <c r="J164" s="536" t="str">
        <f>VLOOKUP(I164,Presupuesto!$B$11:$C$586,2,0)</f>
        <v>SUELDOS Y SALARIOS BASICOS (11100-00)</v>
      </c>
      <c r="K164" s="522" t="str">
        <f t="shared" si="2"/>
        <v>Desarrollo Curricular</v>
      </c>
      <c r="L164" s="522" t="s">
        <v>483</v>
      </c>
    </row>
    <row r="165" spans="3:12" hidden="1" x14ac:dyDescent="0.25">
      <c r="C165" s="583" t="s">
        <v>58</v>
      </c>
      <c r="D165" s="578"/>
      <c r="E165" s="572">
        <v>0</v>
      </c>
      <c r="F165" s="524">
        <f>IF(E164=0,"",(G164/E164)/12*E164)</f>
        <v>0</v>
      </c>
      <c r="G165" s="521">
        <f>F165</f>
        <v>0</v>
      </c>
      <c r="H165" s="579"/>
      <c r="I165" s="538" t="s">
        <v>343</v>
      </c>
      <c r="J165" s="538" t="str">
        <f>VLOOKUP(I165,Presupuesto!$B$11:$C$586,2,0)</f>
        <v>AGUINALDO Y DECIMOCUARTO MES (11500-00)</v>
      </c>
      <c r="K165" s="522" t="str">
        <f t="shared" si="2"/>
        <v>Desarrollo Curricular</v>
      </c>
      <c r="L165" s="522" t="s">
        <v>483</v>
      </c>
    </row>
    <row r="166" spans="3:12" ht="15.75" hidden="1" thickBot="1" x14ac:dyDescent="0.3">
      <c r="C166" s="584" t="s">
        <v>59</v>
      </c>
      <c r="D166" s="578"/>
      <c r="E166" s="572">
        <v>0</v>
      </c>
      <c r="F166" s="539">
        <f>IF(E164&lt;6,"",((E164-6)/12)*(G164/E164))</f>
        <v>0</v>
      </c>
      <c r="G166" s="521">
        <f>F166</f>
        <v>0</v>
      </c>
      <c r="H166" s="579"/>
      <c r="I166" s="525" t="s">
        <v>786</v>
      </c>
      <c r="J166" s="525" t="str">
        <f>VLOOKUP(I166,Presupuesto!$B$11:$C$586,2,0)</f>
        <v>DECIMOCUARTO MES</v>
      </c>
      <c r="K166" s="522" t="str">
        <f t="shared" si="2"/>
        <v>Desarrollo Curricular</v>
      </c>
      <c r="L166" s="522" t="s">
        <v>483</v>
      </c>
    </row>
    <row r="167" spans="3:12" ht="15.75" hidden="1" thickBot="1" x14ac:dyDescent="0.3">
      <c r="C167" s="556" t="s">
        <v>759</v>
      </c>
      <c r="D167" s="587"/>
      <c r="E167" s="571">
        <v>12</v>
      </c>
      <c r="F167" s="601">
        <f>HLOOKUP($C167,$BZ$2:$CM$3,2,0)</f>
        <v>13264.02</v>
      </c>
      <c r="G167" s="535">
        <f>D167*E167*F167</f>
        <v>0</v>
      </c>
      <c r="H167" s="580"/>
      <c r="I167" s="536" t="s">
        <v>340</v>
      </c>
      <c r="J167" s="536" t="str">
        <f>VLOOKUP(I167,Presupuesto!$B$11:$C$586,2,0)</f>
        <v>SUELDOS Y SALARIOS BASICOS (11100-00)</v>
      </c>
      <c r="K167" s="522" t="str">
        <f t="shared" si="2"/>
        <v>Desarrollo Curricular</v>
      </c>
      <c r="L167" s="522" t="s">
        <v>483</v>
      </c>
    </row>
    <row r="168" spans="3:12" hidden="1" x14ac:dyDescent="0.25">
      <c r="C168" s="583" t="s">
        <v>58</v>
      </c>
      <c r="D168" s="578"/>
      <c r="E168" s="572">
        <v>0</v>
      </c>
      <c r="F168" s="524">
        <f>IF(E167=0,"",(G167/E167)/12*E167)</f>
        <v>0</v>
      </c>
      <c r="G168" s="521">
        <f>F168</f>
        <v>0</v>
      </c>
      <c r="H168" s="579"/>
      <c r="I168" s="538" t="s">
        <v>343</v>
      </c>
      <c r="J168" s="538" t="str">
        <f>VLOOKUP(I168,Presupuesto!$B$11:$C$586,2,0)</f>
        <v>AGUINALDO Y DECIMOCUARTO MES (11500-00)</v>
      </c>
      <c r="K168" s="522" t="str">
        <f t="shared" si="2"/>
        <v>Desarrollo Curricular</v>
      </c>
      <c r="L168" s="522" t="s">
        <v>483</v>
      </c>
    </row>
    <row r="169" spans="3:12" ht="15.75" hidden="1" thickBot="1" x14ac:dyDescent="0.3">
      <c r="C169" s="584" t="s">
        <v>59</v>
      </c>
      <c r="D169" s="578"/>
      <c r="E169" s="572">
        <v>0</v>
      </c>
      <c r="F169" s="539">
        <f>IF(E167&lt;6,"",((E167-6)/12)*(G167/E167))</f>
        <v>0</v>
      </c>
      <c r="G169" s="521">
        <f>F169</f>
        <v>0</v>
      </c>
      <c r="H169" s="579"/>
      <c r="I169" s="525" t="s">
        <v>786</v>
      </c>
      <c r="J169" s="525" t="str">
        <f>VLOOKUP(I169,Presupuesto!$B$11:$C$586,2,0)</f>
        <v>DECIMOCUARTO MES</v>
      </c>
      <c r="K169" s="522" t="str">
        <f t="shared" si="2"/>
        <v>Desarrollo Curricular</v>
      </c>
      <c r="L169" s="522" t="s">
        <v>483</v>
      </c>
    </row>
    <row r="170" spans="3:12" ht="15.75" hidden="1" thickBot="1" x14ac:dyDescent="0.3">
      <c r="C170" s="556" t="s">
        <v>760</v>
      </c>
      <c r="D170" s="587"/>
      <c r="E170" s="571">
        <v>12</v>
      </c>
      <c r="F170" s="601">
        <f>HLOOKUP($C170,$BZ$2:$CM$3,2,0)</f>
        <v>12379.75</v>
      </c>
      <c r="G170" s="535">
        <f>D170*E170*F170</f>
        <v>0</v>
      </c>
      <c r="H170" s="580"/>
      <c r="I170" s="536" t="s">
        <v>340</v>
      </c>
      <c r="J170" s="536" t="str">
        <f>VLOOKUP(I170,Presupuesto!$B$11:$C$586,2,0)</f>
        <v>SUELDOS Y SALARIOS BASICOS (11100-00)</v>
      </c>
      <c r="K170" s="522" t="str">
        <f t="shared" si="2"/>
        <v>Desarrollo Curricular</v>
      </c>
      <c r="L170" s="522" t="s">
        <v>483</v>
      </c>
    </row>
    <row r="171" spans="3:12" hidden="1" x14ac:dyDescent="0.25">
      <c r="C171" s="583" t="s">
        <v>58</v>
      </c>
      <c r="D171" s="578"/>
      <c r="E171" s="572">
        <v>0</v>
      </c>
      <c r="F171" s="524">
        <f>IF(E170=0,"",(G170/E170)/12*E170)</f>
        <v>0</v>
      </c>
      <c r="G171" s="521">
        <f>F171</f>
        <v>0</v>
      </c>
      <c r="H171" s="579"/>
      <c r="I171" s="538" t="s">
        <v>343</v>
      </c>
      <c r="J171" s="538" t="str">
        <f>VLOOKUP(I171,Presupuesto!$B$11:$C$586,2,0)</f>
        <v>AGUINALDO Y DECIMOCUARTO MES (11500-00)</v>
      </c>
      <c r="K171" s="522" t="str">
        <f t="shared" si="2"/>
        <v>Desarrollo Curricular</v>
      </c>
      <c r="L171" s="522" t="s">
        <v>483</v>
      </c>
    </row>
    <row r="172" spans="3:12" ht="15.75" hidden="1" thickBot="1" x14ac:dyDescent="0.3">
      <c r="C172" s="584" t="s">
        <v>59</v>
      </c>
      <c r="D172" s="578"/>
      <c r="E172" s="572">
        <v>0</v>
      </c>
      <c r="F172" s="539">
        <f>IF(E170&lt;6,"",((E170-6)/12)*(G170/E170))</f>
        <v>0</v>
      </c>
      <c r="G172" s="521">
        <f>F172</f>
        <v>0</v>
      </c>
      <c r="H172" s="579"/>
      <c r="I172" s="525" t="s">
        <v>786</v>
      </c>
      <c r="J172" s="525" t="str">
        <f>VLOOKUP(I172,Presupuesto!$B$11:$C$586,2,0)</f>
        <v>DECIMOCUARTO MES</v>
      </c>
      <c r="K172" s="522" t="str">
        <f t="shared" si="2"/>
        <v>Desarrollo Curricular</v>
      </c>
      <c r="L172" s="522" t="s">
        <v>483</v>
      </c>
    </row>
    <row r="173" spans="3:12" ht="15.75" hidden="1" thickBot="1" x14ac:dyDescent="0.3">
      <c r="C173" s="556" t="s">
        <v>761</v>
      </c>
      <c r="D173" s="587"/>
      <c r="E173" s="571">
        <v>12</v>
      </c>
      <c r="F173" s="601">
        <f>HLOOKUP($C173,$BZ$2:$CM$3,2,0)</f>
        <v>439.49</v>
      </c>
      <c r="G173" s="535">
        <f>D173*E173*F173</f>
        <v>0</v>
      </c>
      <c r="H173" s="580"/>
      <c r="I173" s="536" t="s">
        <v>340</v>
      </c>
      <c r="J173" s="536" t="str">
        <f>VLOOKUP(I173,Presupuesto!$B$11:$C$586,2,0)</f>
        <v>SUELDOS Y SALARIOS BASICOS (11100-00)</v>
      </c>
      <c r="K173" s="522" t="str">
        <f t="shared" si="2"/>
        <v>Desarrollo Curricular</v>
      </c>
      <c r="L173" s="522" t="s">
        <v>483</v>
      </c>
    </row>
    <row r="174" spans="3:12" hidden="1" x14ac:dyDescent="0.25">
      <c r="C174" s="583" t="s">
        <v>58</v>
      </c>
      <c r="D174" s="578"/>
      <c r="E174" s="572">
        <v>0</v>
      </c>
      <c r="F174" s="524">
        <f>IF(E173=0,"",(G173/E173)/12*E173)</f>
        <v>0</v>
      </c>
      <c r="G174" s="521">
        <f>F174</f>
        <v>0</v>
      </c>
      <c r="H174" s="579"/>
      <c r="I174" s="538" t="s">
        <v>343</v>
      </c>
      <c r="J174" s="538" t="str">
        <f>VLOOKUP(I174,Presupuesto!$B$11:$C$586,2,0)</f>
        <v>AGUINALDO Y DECIMOCUARTO MES (11500-00)</v>
      </c>
      <c r="K174" s="522" t="str">
        <f t="shared" si="2"/>
        <v>Desarrollo Curricular</v>
      </c>
      <c r="L174" s="522" t="s">
        <v>483</v>
      </c>
    </row>
    <row r="175" spans="3:12" ht="15.75" hidden="1" thickBot="1" x14ac:dyDescent="0.3">
      <c r="C175" s="584" t="s">
        <v>59</v>
      </c>
      <c r="D175" s="578"/>
      <c r="E175" s="572">
        <v>0</v>
      </c>
      <c r="F175" s="539">
        <f>IF(E173&lt;6,"",((E173-6)/12)*(G173/E173))</f>
        <v>0</v>
      </c>
      <c r="G175" s="521">
        <f>F175</f>
        <v>0</v>
      </c>
      <c r="H175" s="579"/>
      <c r="I175" s="525" t="s">
        <v>786</v>
      </c>
      <c r="J175" s="525" t="str">
        <f>VLOOKUP(I175,Presupuesto!$B$11:$C$586,2,0)</f>
        <v>DECIMOCUARTO MES</v>
      </c>
      <c r="K175" s="522" t="str">
        <f t="shared" si="2"/>
        <v>Desarrollo Curricular</v>
      </c>
      <c r="L175" s="522" t="s">
        <v>483</v>
      </c>
    </row>
    <row r="176" spans="3:12" ht="15.75" hidden="1" thickBot="1" x14ac:dyDescent="0.3">
      <c r="C176" s="556" t="s">
        <v>762</v>
      </c>
      <c r="D176" s="587"/>
      <c r="E176" s="571">
        <v>12</v>
      </c>
      <c r="F176" s="601">
        <f>HLOOKUP($C176,$BZ$2:$CM$3,2,0)</f>
        <v>1904.46</v>
      </c>
      <c r="G176" s="535">
        <f>D176*E176*F176</f>
        <v>0</v>
      </c>
      <c r="H176" s="580"/>
      <c r="I176" s="536" t="s">
        <v>340</v>
      </c>
      <c r="J176" s="536" t="str">
        <f>VLOOKUP(I176,Presupuesto!$B$11:$C$586,2,0)</f>
        <v>SUELDOS Y SALARIOS BASICOS (11100-00)</v>
      </c>
      <c r="K176" s="522" t="str">
        <f t="shared" si="2"/>
        <v>Desarrollo Curricular</v>
      </c>
      <c r="L176" s="522" t="s">
        <v>483</v>
      </c>
    </row>
    <row r="177" spans="3:12" hidden="1" x14ac:dyDescent="0.25">
      <c r="C177" s="583" t="s">
        <v>58</v>
      </c>
      <c r="D177" s="578"/>
      <c r="E177" s="572">
        <v>0</v>
      </c>
      <c r="F177" s="524">
        <f>IF(E176=0,"",(G176/E176)/12*E176)</f>
        <v>0</v>
      </c>
      <c r="G177" s="521">
        <f>F177</f>
        <v>0</v>
      </c>
      <c r="H177" s="579"/>
      <c r="I177" s="538" t="s">
        <v>343</v>
      </c>
      <c r="J177" s="538" t="str">
        <f>VLOOKUP(I177,Presupuesto!$B$11:$C$586,2,0)</f>
        <v>AGUINALDO Y DECIMOCUARTO MES (11500-00)</v>
      </c>
      <c r="K177" s="522" t="str">
        <f t="shared" si="2"/>
        <v>Desarrollo Curricular</v>
      </c>
      <c r="L177" s="522" t="s">
        <v>483</v>
      </c>
    </row>
    <row r="178" spans="3:12" ht="15.75" hidden="1" thickBot="1" x14ac:dyDescent="0.3">
      <c r="C178" s="584" t="s">
        <v>59</v>
      </c>
      <c r="D178" s="578"/>
      <c r="E178" s="572">
        <v>0</v>
      </c>
      <c r="F178" s="539">
        <f>IF(E176&lt;6,"",((E176-6)/12)*(G176/E176))</f>
        <v>0</v>
      </c>
      <c r="G178" s="521">
        <f>F178</f>
        <v>0</v>
      </c>
      <c r="H178" s="579"/>
      <c r="I178" s="525" t="s">
        <v>786</v>
      </c>
      <c r="J178" s="525" t="str">
        <f>VLOOKUP(I178,Presupuesto!$B$11:$C$586,2,0)</f>
        <v>DECIMOCUARTO MES</v>
      </c>
      <c r="K178" s="522" t="str">
        <f t="shared" si="2"/>
        <v>Desarrollo Curricular</v>
      </c>
      <c r="L178" s="522" t="s">
        <v>483</v>
      </c>
    </row>
    <row r="179" spans="3:12" ht="15.75" hidden="1" thickBot="1" x14ac:dyDescent="0.3">
      <c r="C179" s="559" t="s">
        <v>84</v>
      </c>
      <c r="D179" s="587"/>
      <c r="E179" s="571">
        <v>12</v>
      </c>
      <c r="F179" s="558">
        <v>30000</v>
      </c>
      <c r="G179" s="535">
        <f>D179*E179*F179</f>
        <v>0</v>
      </c>
      <c r="H179" s="580"/>
      <c r="I179" s="536" t="s">
        <v>831</v>
      </c>
      <c r="J179" s="536" t="str">
        <f>VLOOKUP(I179,Presupuesto!$B$11:$C$586,2,0)</f>
        <v>CONTRATOS ESPECIALES</v>
      </c>
      <c r="K179" s="522" t="str">
        <f t="shared" si="2"/>
        <v>Desarrollo Curricular</v>
      </c>
      <c r="L179" s="522" t="s">
        <v>483</v>
      </c>
    </row>
    <row r="180" spans="3:12" hidden="1" x14ac:dyDescent="0.25">
      <c r="C180" s="583" t="s">
        <v>58</v>
      </c>
      <c r="D180" s="578"/>
      <c r="E180" s="572">
        <v>0</v>
      </c>
      <c r="F180" s="539">
        <f>IF(E179=0,"",(G179/E179)/12*E179)</f>
        <v>0</v>
      </c>
      <c r="G180" s="521">
        <f>F180</f>
        <v>0</v>
      </c>
      <c r="H180" s="579"/>
      <c r="I180" s="525" t="s">
        <v>831</v>
      </c>
      <c r="J180" s="525" t="str">
        <f>VLOOKUP(I180,Presupuesto!$B$11:$C$586,2,0)</f>
        <v>CONTRATOS ESPECIALES</v>
      </c>
      <c r="K180" s="522" t="str">
        <f t="shared" si="2"/>
        <v>Desarrollo Curricular</v>
      </c>
      <c r="L180" s="522" t="s">
        <v>482</v>
      </c>
    </row>
    <row r="181" spans="3:12" ht="15.75" hidden="1" thickBot="1" x14ac:dyDescent="0.3">
      <c r="C181" s="584" t="s">
        <v>59</v>
      </c>
      <c r="D181" s="578"/>
      <c r="E181" s="572">
        <v>0</v>
      </c>
      <c r="F181" s="524">
        <f>IF(E179&lt;6,"",((E179-6)/12)*(G179/E179))</f>
        <v>0</v>
      </c>
      <c r="G181" s="521">
        <f>F181</f>
        <v>0</v>
      </c>
      <c r="H181" s="579"/>
      <c r="I181" s="525" t="s">
        <v>831</v>
      </c>
      <c r="J181" s="525" t="str">
        <f>VLOOKUP(I181,Presupuesto!$B$11:$C$586,2,0)</f>
        <v>CONTRATOS ESPECIALES</v>
      </c>
      <c r="K181" s="522" t="str">
        <f t="shared" si="2"/>
        <v>Desarrollo Curricular</v>
      </c>
      <c r="L181" s="522" t="s">
        <v>487</v>
      </c>
    </row>
    <row r="182" spans="3:12" ht="15.75" hidden="1" thickBot="1" x14ac:dyDescent="0.3">
      <c r="C182" s="559" t="s">
        <v>60</v>
      </c>
      <c r="D182" s="587"/>
      <c r="E182" s="571">
        <v>12</v>
      </c>
      <c r="F182" s="540">
        <v>30000</v>
      </c>
      <c r="G182" s="535">
        <f>D182*E182*F182</f>
        <v>0</v>
      </c>
      <c r="H182" s="580"/>
      <c r="I182" s="536" t="s">
        <v>378</v>
      </c>
      <c r="J182" s="536" t="str">
        <f>VLOOKUP(I182,Presupuesto!$B$11:$C$586,2,0)</f>
        <v>OTROS SERVICIOS TECNICOS Y PROFESIONALES N.C. (24900-00)</v>
      </c>
      <c r="K182" s="522" t="str">
        <f t="shared" si="2"/>
        <v>Desarrollo Curricular</v>
      </c>
      <c r="L182" s="522" t="s">
        <v>482</v>
      </c>
    </row>
    <row r="183" spans="3:12" hidden="1" x14ac:dyDescent="0.25">
      <c r="C183" s="583" t="s">
        <v>58</v>
      </c>
      <c r="D183" s="578"/>
      <c r="E183" s="572">
        <v>0</v>
      </c>
      <c r="F183" s="524">
        <v>0</v>
      </c>
      <c r="G183" s="521">
        <f>F183</f>
        <v>0</v>
      </c>
      <c r="H183" s="579"/>
      <c r="I183" s="525" t="s">
        <v>378</v>
      </c>
      <c r="J183" s="525" t="str">
        <f>VLOOKUP(I183,Presupuesto!$B$11:$C$586,2,0)</f>
        <v>OTROS SERVICIOS TECNICOS Y PROFESIONALES N.C. (24900-00)</v>
      </c>
      <c r="K183" s="522" t="str">
        <f t="shared" si="2"/>
        <v>Desarrollo Curricular</v>
      </c>
      <c r="L183" s="522" t="s">
        <v>482</v>
      </c>
    </row>
    <row r="184" spans="3:12" ht="15.75" hidden="1" thickBot="1" x14ac:dyDescent="0.3">
      <c r="C184" s="584" t="s">
        <v>59</v>
      </c>
      <c r="D184" s="578"/>
      <c r="E184" s="572">
        <v>0</v>
      </c>
      <c r="F184" s="524">
        <v>0</v>
      </c>
      <c r="G184" s="521">
        <f>F184</f>
        <v>0</v>
      </c>
      <c r="H184" s="579"/>
      <c r="I184" s="525" t="s">
        <v>378</v>
      </c>
      <c r="J184" s="525" t="str">
        <f>VLOOKUP(I184,Presupuesto!$B$11:$C$586,2,0)</f>
        <v>OTROS SERVICIOS TECNICOS Y PROFESIONALES N.C. (24900-00)</v>
      </c>
      <c r="K184" s="522" t="str">
        <f t="shared" si="2"/>
        <v>Desarrollo Curricular</v>
      </c>
      <c r="L184" s="522" t="s">
        <v>482</v>
      </c>
    </row>
    <row r="185" spans="3:12" ht="15.75" hidden="1" thickBot="1" x14ac:dyDescent="0.3">
      <c r="C185" s="559" t="s">
        <v>61</v>
      </c>
      <c r="D185" s="587"/>
      <c r="E185" s="571">
        <v>12</v>
      </c>
      <c r="F185" s="540">
        <v>30000</v>
      </c>
      <c r="G185" s="535">
        <f>D185*E185*F185</f>
        <v>0</v>
      </c>
      <c r="H185" s="580" t="s">
        <v>214</v>
      </c>
      <c r="I185" s="536" t="s">
        <v>340</v>
      </c>
      <c r="J185" s="536" t="str">
        <f>VLOOKUP(I185,Presupuesto!$B$11:$C$586,2,0)</f>
        <v>SUELDOS Y SALARIOS BASICOS (11100-00)</v>
      </c>
      <c r="K185" s="522" t="str">
        <f t="shared" si="2"/>
        <v>Desarrollo Curricular</v>
      </c>
      <c r="L185" s="522" t="s">
        <v>482</v>
      </c>
    </row>
    <row r="186" spans="3:12" hidden="1" x14ac:dyDescent="0.25">
      <c r="C186" s="583" t="s">
        <v>58</v>
      </c>
      <c r="D186" s="581"/>
      <c r="E186" s="550">
        <v>0</v>
      </c>
      <c r="F186" s="541">
        <f>IF(E185=0,"",(G185/E185)/12*E185)</f>
        <v>0</v>
      </c>
      <c r="G186" s="542">
        <f>F186</f>
        <v>0</v>
      </c>
      <c r="H186" s="579"/>
      <c r="I186" s="538" t="s">
        <v>343</v>
      </c>
      <c r="J186" s="525" t="str">
        <f>VLOOKUP(I186,Presupuesto!$B$11:$C$586,2,0)</f>
        <v>AGUINALDO Y DECIMOCUARTO MES (11500-00)</v>
      </c>
      <c r="K186" s="522" t="str">
        <f t="shared" si="2"/>
        <v>Desarrollo Curricular</v>
      </c>
      <c r="L186" s="522" t="s">
        <v>482</v>
      </c>
    </row>
    <row r="187" spans="3:12" ht="15.75" hidden="1" thickBot="1" x14ac:dyDescent="0.3">
      <c r="C187" s="585" t="s">
        <v>59</v>
      </c>
      <c r="D187" s="577"/>
      <c r="E187" s="551">
        <v>0</v>
      </c>
      <c r="F187" s="529">
        <f>IF(E185&lt;6,"",((E185-6)/12)*(G185/E185))</f>
        <v>0</v>
      </c>
      <c r="G187" s="529">
        <f>F187</f>
        <v>0</v>
      </c>
      <c r="H187" s="577"/>
      <c r="I187" s="525" t="s">
        <v>786</v>
      </c>
      <c r="J187" s="544" t="str">
        <f>VLOOKUP(I187,Presupuesto!$B$11:$C$586,2,0)</f>
        <v>DECIMOCUARTO MES</v>
      </c>
      <c r="K187" s="530" t="str">
        <f>$K$137</f>
        <v>Desarrollo Curricular</v>
      </c>
      <c r="L187" s="544" t="s">
        <v>482</v>
      </c>
    </row>
    <row r="188" spans="3:12" hidden="1" x14ac:dyDescent="0.25">
      <c r="C188" s="514"/>
      <c r="D188" s="512"/>
      <c r="E188" s="514"/>
      <c r="F188" s="514"/>
      <c r="G188" s="514"/>
      <c r="H188" s="512"/>
      <c r="I188" s="514"/>
      <c r="J188" s="514"/>
      <c r="K188" s="514"/>
      <c r="L188" s="514"/>
    </row>
    <row r="189" spans="3:12" ht="15.75" hidden="1" thickBot="1" x14ac:dyDescent="0.3">
      <c r="C189" s="514"/>
      <c r="D189" s="512"/>
      <c r="E189" s="514"/>
      <c r="F189" s="514"/>
      <c r="G189" s="514"/>
      <c r="H189" s="512"/>
      <c r="I189" s="514"/>
      <c r="J189" s="514"/>
      <c r="K189" s="514"/>
      <c r="L189" s="514"/>
    </row>
    <row r="190" spans="3:12" ht="15.75" hidden="1" thickBot="1" x14ac:dyDescent="0.3">
      <c r="C190" s="509" t="s">
        <v>43</v>
      </c>
      <c r="D190" s="507">
        <f>SUM(G197:G247)</f>
        <v>0</v>
      </c>
      <c r="E190" s="517"/>
      <c r="F190" s="517"/>
      <c r="G190" s="517"/>
      <c r="H190" s="511"/>
      <c r="I190" s="511"/>
      <c r="J190" s="511"/>
      <c r="K190" s="514"/>
      <c r="L190" s="514"/>
    </row>
    <row r="191" spans="3:12" hidden="1" x14ac:dyDescent="0.25">
      <c r="C191" s="514"/>
      <c r="D191" s="508"/>
      <c r="E191" s="517"/>
      <c r="F191" s="517"/>
      <c r="G191" s="517"/>
      <c r="H191" s="511"/>
      <c r="I191" s="511"/>
      <c r="J191" s="511"/>
      <c r="K191" s="514"/>
      <c r="L191" s="514"/>
    </row>
    <row r="192" spans="3:12" hidden="1" x14ac:dyDescent="0.25">
      <c r="C192" s="514"/>
      <c r="D192" s="508"/>
      <c r="E192" s="517"/>
      <c r="F192" s="517"/>
      <c r="G192" s="517"/>
      <c r="H192" s="511"/>
      <c r="I192" s="511"/>
      <c r="J192" s="511"/>
      <c r="K192" s="514"/>
      <c r="L192" s="514"/>
    </row>
    <row r="193" spans="3:12" ht="15.75" hidden="1" x14ac:dyDescent="0.25">
      <c r="C193" s="589" t="s">
        <v>479</v>
      </c>
      <c r="D193" s="590"/>
      <c r="E193" s="517"/>
      <c r="F193" s="517"/>
      <c r="G193" s="517"/>
      <c r="H193" s="511"/>
      <c r="I193" s="511"/>
      <c r="J193" s="511"/>
      <c r="K193" s="514"/>
      <c r="L193" s="514"/>
    </row>
    <row r="194" spans="3:12" ht="18.75" hidden="1" x14ac:dyDescent="0.25">
      <c r="C194" s="591" t="e">
        <f>IFERROR(VLOOKUP(D193,'Desarrollo e Innov. Curricular'!$E:$F,2,FALSE),IFERROR(VLOOKUP(D193,Investigación!$E:$F,2,FALSE),IFERROR(VLOOKUP(D193,'Vinculación Univ. Sociedad'!$E:$F,2,FALSE),IFERROR(VLOOKUP(D193,'Docencia y Profesorado Universi'!$E:$F,2,FALSE),IFERROR(VLOOKUP(D193,Estudiantes!$E:$F,2,FALSE),IFERROR(VLOOKUP(D193,'Gestion Administrativa'!$E:$F,2,FALSE),IFERROR(VLOOKUP(D193,'Gestion Academica'!$E:$F,2,FALSE),IFERROR(VLOOKUP(D193,Graduados!$E:$F,2,FALSE),IFERROR(VLOOKUP(D193,'Gestión del Conocimiento'!$E:$F,2,FALSE),IFERROR(VLOOKUP(D193,Gobernabilidad!$E:$F,2,FALSE),IFERROR(VLOOKUP(D193,'NIVEL DE ES Y  SISTEMA NACIONAL'!$E:$F,2,FALSE),VLOOKUP(D193,'Lo Esencial'!$E:$F,2,0))))))))))))</f>
        <v>#N/A</v>
      </c>
      <c r="D194" s="508"/>
      <c r="E194" s="517"/>
      <c r="F194" s="517"/>
      <c r="G194" s="517"/>
      <c r="H194" s="511"/>
      <c r="I194" s="511"/>
      <c r="J194" s="511"/>
      <c r="K194" s="514"/>
      <c r="L194" s="514"/>
    </row>
    <row r="195" spans="3:12" ht="15.75" hidden="1" thickBot="1" x14ac:dyDescent="0.3">
      <c r="C195" s="518"/>
      <c r="D195" s="508"/>
      <c r="E195" s="517"/>
      <c r="F195" s="517"/>
      <c r="G195" s="517"/>
      <c r="H195" s="511"/>
      <c r="I195" s="511"/>
      <c r="J195" s="511"/>
      <c r="K195" s="514"/>
      <c r="L195" s="514"/>
    </row>
    <row r="196" spans="3:12" ht="30.75" hidden="1" thickBot="1" x14ac:dyDescent="0.3">
      <c r="C196" s="553" t="s">
        <v>44</v>
      </c>
      <c r="D196" s="557" t="s">
        <v>55</v>
      </c>
      <c r="E196" s="582" t="s">
        <v>56</v>
      </c>
      <c r="F196" s="557" t="s">
        <v>57</v>
      </c>
      <c r="G196" s="554" t="s">
        <v>27</v>
      </c>
      <c r="H196" s="552" t="s">
        <v>216</v>
      </c>
      <c r="I196" s="555" t="s">
        <v>46</v>
      </c>
      <c r="J196" s="555" t="s">
        <v>217</v>
      </c>
      <c r="K196" s="555" t="s">
        <v>498</v>
      </c>
      <c r="L196" s="555" t="s">
        <v>499</v>
      </c>
    </row>
    <row r="197" spans="3:12" ht="15.75" hidden="1" thickBot="1" x14ac:dyDescent="0.3">
      <c r="C197" s="556" t="s">
        <v>749</v>
      </c>
      <c r="D197" s="587"/>
      <c r="E197" s="571">
        <v>12</v>
      </c>
      <c r="F197" s="601">
        <f>HLOOKUP($C197,$BZ$2:$CM$3,2,0)</f>
        <v>41436.800000000003</v>
      </c>
      <c r="G197" s="535">
        <f>D197*E197*F197</f>
        <v>0</v>
      </c>
      <c r="H197" s="580" t="s">
        <v>214</v>
      </c>
      <c r="I197" s="536" t="s">
        <v>340</v>
      </c>
      <c r="J197" s="536" t="str">
        <f>VLOOKUP(I197,Presupuesto!$B$11:$C$586,2,0)</f>
        <v>SUELDOS Y SALARIOS BASICOS (11100-00)</v>
      </c>
      <c r="K197" s="596" t="s">
        <v>209</v>
      </c>
      <c r="L197" s="522" t="s">
        <v>482</v>
      </c>
    </row>
    <row r="198" spans="3:12" hidden="1" x14ac:dyDescent="0.25">
      <c r="C198" s="583" t="s">
        <v>58</v>
      </c>
      <c r="D198" s="578"/>
      <c r="E198" s="572">
        <v>0</v>
      </c>
      <c r="F198" s="524">
        <f>IF(E197=0,"",(G197/E197)/12*E197)</f>
        <v>0</v>
      </c>
      <c r="G198" s="521">
        <f>F198</f>
        <v>0</v>
      </c>
      <c r="H198" s="579" t="s">
        <v>215</v>
      </c>
      <c r="I198" s="538" t="s">
        <v>343</v>
      </c>
      <c r="J198" s="538" t="str">
        <f>VLOOKUP(I198,Presupuesto!$B$11:$C$586,2,0)</f>
        <v>AGUINALDO Y DECIMOCUARTO MES (11500-00)</v>
      </c>
      <c r="K198" s="522" t="str">
        <f>$K$197</f>
        <v>Desarrollo Curricular</v>
      </c>
      <c r="L198" s="522" t="s">
        <v>500</v>
      </c>
    </row>
    <row r="199" spans="3:12" ht="15.75" hidden="1" thickBot="1" x14ac:dyDescent="0.3">
      <c r="C199" s="584" t="s">
        <v>59</v>
      </c>
      <c r="D199" s="578"/>
      <c r="E199" s="572">
        <v>0</v>
      </c>
      <c r="F199" s="539">
        <f>IF(E197&lt;6,"",((E197-6)/12)*(G197/E197))</f>
        <v>0</v>
      </c>
      <c r="G199" s="521">
        <f>F199</f>
        <v>0</v>
      </c>
      <c r="H199" s="579" t="s">
        <v>215</v>
      </c>
      <c r="I199" s="525" t="s">
        <v>786</v>
      </c>
      <c r="J199" s="525" t="str">
        <f>VLOOKUP(I199,Presupuesto!$B$11:$C$586,2,0)</f>
        <v>DECIMOCUARTO MES</v>
      </c>
      <c r="K199" s="522" t="str">
        <f t="shared" ref="K199:K246" si="3">$K$197</f>
        <v>Desarrollo Curricular</v>
      </c>
      <c r="L199" s="522" t="s">
        <v>483</v>
      </c>
    </row>
    <row r="200" spans="3:12" ht="15.75" hidden="1" thickBot="1" x14ac:dyDescent="0.3">
      <c r="C200" s="556" t="s">
        <v>750</v>
      </c>
      <c r="D200" s="587"/>
      <c r="E200" s="571">
        <v>12</v>
      </c>
      <c r="F200" s="601">
        <f>HLOOKUP($C200,$BZ$2:$CM$3,2,0)</f>
        <v>37669.82</v>
      </c>
      <c r="G200" s="535">
        <f>D200*E200*F200</f>
        <v>0</v>
      </c>
      <c r="H200" s="580"/>
      <c r="I200" s="536" t="s">
        <v>340</v>
      </c>
      <c r="J200" s="536" t="str">
        <f>VLOOKUP(I200,Presupuesto!$B$11:$C$586,2,0)</f>
        <v>SUELDOS Y SALARIOS BASICOS (11100-00)</v>
      </c>
      <c r="K200" s="522" t="str">
        <f t="shared" si="3"/>
        <v>Desarrollo Curricular</v>
      </c>
      <c r="L200" s="522" t="s">
        <v>483</v>
      </c>
    </row>
    <row r="201" spans="3:12" hidden="1" x14ac:dyDescent="0.25">
      <c r="C201" s="583" t="s">
        <v>58</v>
      </c>
      <c r="D201" s="578"/>
      <c r="E201" s="572">
        <v>0</v>
      </c>
      <c r="F201" s="524">
        <f>IF(E200=0,"",(G200/E200)/12*E200)</f>
        <v>0</v>
      </c>
      <c r="G201" s="521">
        <f>F201</f>
        <v>0</v>
      </c>
      <c r="H201" s="579"/>
      <c r="I201" s="538" t="s">
        <v>343</v>
      </c>
      <c r="J201" s="538" t="str">
        <f>VLOOKUP(I201,Presupuesto!$B$11:$C$586,2,0)</f>
        <v>AGUINALDO Y DECIMOCUARTO MES (11500-00)</v>
      </c>
      <c r="K201" s="522" t="str">
        <f t="shared" si="3"/>
        <v>Desarrollo Curricular</v>
      </c>
      <c r="L201" s="522" t="s">
        <v>483</v>
      </c>
    </row>
    <row r="202" spans="3:12" ht="15.75" hidden="1" thickBot="1" x14ac:dyDescent="0.3">
      <c r="C202" s="584" t="s">
        <v>59</v>
      </c>
      <c r="D202" s="578"/>
      <c r="E202" s="572">
        <v>0</v>
      </c>
      <c r="F202" s="539">
        <f>IF(E200&lt;6,"",((E200-6)/12)*(G200/E200))</f>
        <v>0</v>
      </c>
      <c r="G202" s="521">
        <f>F202</f>
        <v>0</v>
      </c>
      <c r="H202" s="579"/>
      <c r="I202" s="525" t="s">
        <v>786</v>
      </c>
      <c r="J202" s="525" t="str">
        <f>VLOOKUP(I202,Presupuesto!$B$11:$C$586,2,0)</f>
        <v>DECIMOCUARTO MES</v>
      </c>
      <c r="K202" s="522" t="str">
        <f t="shared" si="3"/>
        <v>Desarrollo Curricular</v>
      </c>
      <c r="L202" s="522" t="s">
        <v>483</v>
      </c>
    </row>
    <row r="203" spans="3:12" ht="15.75" hidden="1" thickBot="1" x14ac:dyDescent="0.3">
      <c r="C203" s="556" t="s">
        <v>751</v>
      </c>
      <c r="D203" s="587"/>
      <c r="E203" s="571">
        <v>12</v>
      </c>
      <c r="F203" s="601">
        <f>HLOOKUP($C203,$BZ$2:$CM$3,2,0)</f>
        <v>33902.839999999997</v>
      </c>
      <c r="G203" s="535">
        <f>D203*E203*F203</f>
        <v>0</v>
      </c>
      <c r="H203" s="580"/>
      <c r="I203" s="536" t="s">
        <v>340</v>
      </c>
      <c r="J203" s="536" t="str">
        <f>VLOOKUP(I203,Presupuesto!$B$11:$C$586,2,0)</f>
        <v>SUELDOS Y SALARIOS BASICOS (11100-00)</v>
      </c>
      <c r="K203" s="522" t="str">
        <f t="shared" si="3"/>
        <v>Desarrollo Curricular</v>
      </c>
      <c r="L203" s="522" t="s">
        <v>483</v>
      </c>
    </row>
    <row r="204" spans="3:12" hidden="1" x14ac:dyDescent="0.25">
      <c r="C204" s="583" t="s">
        <v>58</v>
      </c>
      <c r="D204" s="578"/>
      <c r="E204" s="572">
        <v>0</v>
      </c>
      <c r="F204" s="524">
        <f>IF(E203=0,"",(G203/E203)/12*E203)</f>
        <v>0</v>
      </c>
      <c r="G204" s="521">
        <f>F204</f>
        <v>0</v>
      </c>
      <c r="H204" s="579"/>
      <c r="I204" s="538" t="s">
        <v>343</v>
      </c>
      <c r="J204" s="538" t="str">
        <f>VLOOKUP(I204,Presupuesto!$B$11:$C$586,2,0)</f>
        <v>AGUINALDO Y DECIMOCUARTO MES (11500-00)</v>
      </c>
      <c r="K204" s="522" t="str">
        <f t="shared" si="3"/>
        <v>Desarrollo Curricular</v>
      </c>
      <c r="L204" s="522" t="s">
        <v>483</v>
      </c>
    </row>
    <row r="205" spans="3:12" ht="15.75" hidden="1" thickBot="1" x14ac:dyDescent="0.3">
      <c r="C205" s="584" t="s">
        <v>59</v>
      </c>
      <c r="D205" s="578"/>
      <c r="E205" s="572">
        <v>0</v>
      </c>
      <c r="F205" s="539">
        <f>IF(E203&lt;6,"",((E203-6)/12)*(G203/E203))</f>
        <v>0</v>
      </c>
      <c r="G205" s="521">
        <f>F205</f>
        <v>0</v>
      </c>
      <c r="H205" s="579"/>
      <c r="I205" s="525" t="s">
        <v>786</v>
      </c>
      <c r="J205" s="525" t="str">
        <f>VLOOKUP(I205,Presupuesto!$B$11:$C$586,2,0)</f>
        <v>DECIMOCUARTO MES</v>
      </c>
      <c r="K205" s="522" t="str">
        <f t="shared" si="3"/>
        <v>Desarrollo Curricular</v>
      </c>
      <c r="L205" s="522" t="s">
        <v>483</v>
      </c>
    </row>
    <row r="206" spans="3:12" ht="15.75" hidden="1" thickBot="1" x14ac:dyDescent="0.3">
      <c r="C206" s="556" t="s">
        <v>752</v>
      </c>
      <c r="D206" s="587"/>
      <c r="E206" s="571">
        <v>12</v>
      </c>
      <c r="F206" s="601">
        <f>HLOOKUP($C206,$BZ$2:$CM$3,2,0)</f>
        <v>30135.85</v>
      </c>
      <c r="G206" s="535">
        <f>D206*E206*F206</f>
        <v>0</v>
      </c>
      <c r="H206" s="580"/>
      <c r="I206" s="536" t="s">
        <v>340</v>
      </c>
      <c r="J206" s="536" t="str">
        <f>VLOOKUP(I206,Presupuesto!$B$11:$C$586,2,0)</f>
        <v>SUELDOS Y SALARIOS BASICOS (11100-00)</v>
      </c>
      <c r="K206" s="522" t="str">
        <f t="shared" si="3"/>
        <v>Desarrollo Curricular</v>
      </c>
      <c r="L206" s="522" t="s">
        <v>483</v>
      </c>
    </row>
    <row r="207" spans="3:12" hidden="1" x14ac:dyDescent="0.25">
      <c r="C207" s="583" t="s">
        <v>58</v>
      </c>
      <c r="D207" s="578"/>
      <c r="E207" s="572">
        <v>0</v>
      </c>
      <c r="F207" s="524">
        <f>IF(E206=0,"",(G206/E206)/12*E206)</f>
        <v>0</v>
      </c>
      <c r="G207" s="521">
        <f>F207</f>
        <v>0</v>
      </c>
      <c r="H207" s="579"/>
      <c r="I207" s="538" t="s">
        <v>343</v>
      </c>
      <c r="J207" s="538" t="str">
        <f>VLOOKUP(I207,Presupuesto!$B$11:$C$586,2,0)</f>
        <v>AGUINALDO Y DECIMOCUARTO MES (11500-00)</v>
      </c>
      <c r="K207" s="522" t="str">
        <f t="shared" si="3"/>
        <v>Desarrollo Curricular</v>
      </c>
      <c r="L207" s="522" t="s">
        <v>483</v>
      </c>
    </row>
    <row r="208" spans="3:12" ht="15.75" hidden="1" thickBot="1" x14ac:dyDescent="0.3">
      <c r="C208" s="584" t="s">
        <v>59</v>
      </c>
      <c r="D208" s="578"/>
      <c r="E208" s="572">
        <v>0</v>
      </c>
      <c r="F208" s="539">
        <f>IF(E206&lt;6,"",((E206-6)/12)*(G206/E206))</f>
        <v>0</v>
      </c>
      <c r="G208" s="521">
        <f>F208</f>
        <v>0</v>
      </c>
      <c r="H208" s="579"/>
      <c r="I208" s="525" t="s">
        <v>786</v>
      </c>
      <c r="J208" s="525" t="str">
        <f>VLOOKUP(I208,Presupuesto!$B$11:$C$586,2,0)</f>
        <v>DECIMOCUARTO MES</v>
      </c>
      <c r="K208" s="522" t="str">
        <f t="shared" si="3"/>
        <v>Desarrollo Curricular</v>
      </c>
      <c r="L208" s="522" t="s">
        <v>483</v>
      </c>
    </row>
    <row r="209" spans="3:12" ht="15.75" hidden="1" thickBot="1" x14ac:dyDescent="0.3">
      <c r="C209" s="556" t="s">
        <v>753</v>
      </c>
      <c r="D209" s="587"/>
      <c r="E209" s="571">
        <v>12</v>
      </c>
      <c r="F209" s="601">
        <f>HLOOKUP($C209,$BZ$2:$CM$3,2,0)</f>
        <v>28252.36</v>
      </c>
      <c r="G209" s="535">
        <f>D209*E209*F209</f>
        <v>0</v>
      </c>
      <c r="H209" s="580"/>
      <c r="I209" s="536" t="s">
        <v>340</v>
      </c>
      <c r="J209" s="536" t="str">
        <f>VLOOKUP(I209,Presupuesto!$B$11:$C$586,2,0)</f>
        <v>SUELDOS Y SALARIOS BASICOS (11100-00)</v>
      </c>
      <c r="K209" s="522" t="str">
        <f t="shared" si="3"/>
        <v>Desarrollo Curricular</v>
      </c>
      <c r="L209" s="522" t="s">
        <v>483</v>
      </c>
    </row>
    <row r="210" spans="3:12" hidden="1" x14ac:dyDescent="0.25">
      <c r="C210" s="583" t="s">
        <v>58</v>
      </c>
      <c r="D210" s="578"/>
      <c r="E210" s="572">
        <v>0</v>
      </c>
      <c r="F210" s="524">
        <f>IF(E209=0,"",(G209/E209)/12*E209)</f>
        <v>0</v>
      </c>
      <c r="G210" s="521">
        <f>F210</f>
        <v>0</v>
      </c>
      <c r="H210" s="579"/>
      <c r="I210" s="538" t="s">
        <v>343</v>
      </c>
      <c r="J210" s="538" t="str">
        <f>VLOOKUP(I210,Presupuesto!$B$11:$C$586,2,0)</f>
        <v>AGUINALDO Y DECIMOCUARTO MES (11500-00)</v>
      </c>
      <c r="K210" s="522" t="str">
        <f t="shared" si="3"/>
        <v>Desarrollo Curricular</v>
      </c>
      <c r="L210" s="522" t="s">
        <v>483</v>
      </c>
    </row>
    <row r="211" spans="3:12" ht="15.75" hidden="1" thickBot="1" x14ac:dyDescent="0.3">
      <c r="C211" s="584" t="s">
        <v>59</v>
      </c>
      <c r="D211" s="578"/>
      <c r="E211" s="572">
        <v>0</v>
      </c>
      <c r="F211" s="539">
        <f>IF(E209&lt;6,"",((E209-6)/12)*(G209/E209))</f>
        <v>0</v>
      </c>
      <c r="G211" s="521">
        <f>F211</f>
        <v>0</v>
      </c>
      <c r="H211" s="579"/>
      <c r="I211" s="525" t="s">
        <v>786</v>
      </c>
      <c r="J211" s="525" t="str">
        <f>VLOOKUP(I211,Presupuesto!$B$11:$C$586,2,0)</f>
        <v>DECIMOCUARTO MES</v>
      </c>
      <c r="K211" s="522" t="str">
        <f t="shared" si="3"/>
        <v>Desarrollo Curricular</v>
      </c>
      <c r="L211" s="522" t="s">
        <v>483</v>
      </c>
    </row>
    <row r="212" spans="3:12" ht="15.75" hidden="1" thickBot="1" x14ac:dyDescent="0.3">
      <c r="C212" s="556" t="s">
        <v>754</v>
      </c>
      <c r="D212" s="587"/>
      <c r="E212" s="571">
        <v>12</v>
      </c>
      <c r="F212" s="601">
        <f>HLOOKUP($C212,$BZ$2:$CM$3,2,0)</f>
        <v>26368.87</v>
      </c>
      <c r="G212" s="535">
        <f>D212*E212*F212</f>
        <v>0</v>
      </c>
      <c r="H212" s="580"/>
      <c r="I212" s="536" t="s">
        <v>340</v>
      </c>
      <c r="J212" s="536" t="str">
        <f>VLOOKUP(I212,Presupuesto!$B$11:$C$586,2,0)</f>
        <v>SUELDOS Y SALARIOS BASICOS (11100-00)</v>
      </c>
      <c r="K212" s="522" t="str">
        <f t="shared" si="3"/>
        <v>Desarrollo Curricular</v>
      </c>
      <c r="L212" s="522" t="s">
        <v>483</v>
      </c>
    </row>
    <row r="213" spans="3:12" hidden="1" x14ac:dyDescent="0.25">
      <c r="C213" s="583" t="s">
        <v>58</v>
      </c>
      <c r="D213" s="578"/>
      <c r="E213" s="572">
        <v>0</v>
      </c>
      <c r="F213" s="524">
        <f>IF(E212=0,"",(G212/E212)/12*E212)</f>
        <v>0</v>
      </c>
      <c r="G213" s="521">
        <f>F213</f>
        <v>0</v>
      </c>
      <c r="H213" s="579"/>
      <c r="I213" s="538" t="s">
        <v>343</v>
      </c>
      <c r="J213" s="538" t="str">
        <f>VLOOKUP(I213,Presupuesto!$B$11:$C$586,2,0)</f>
        <v>AGUINALDO Y DECIMOCUARTO MES (11500-00)</v>
      </c>
      <c r="K213" s="522" t="str">
        <f t="shared" si="3"/>
        <v>Desarrollo Curricular</v>
      </c>
      <c r="L213" s="522" t="s">
        <v>483</v>
      </c>
    </row>
    <row r="214" spans="3:12" ht="15.75" hidden="1" thickBot="1" x14ac:dyDescent="0.3">
      <c r="C214" s="584" t="s">
        <v>59</v>
      </c>
      <c r="D214" s="578"/>
      <c r="E214" s="572">
        <v>0</v>
      </c>
      <c r="F214" s="539">
        <f>IF(E212&lt;6,"",((E212-6)/12)*(G212/E212))</f>
        <v>0</v>
      </c>
      <c r="G214" s="521">
        <f>F214</f>
        <v>0</v>
      </c>
      <c r="H214" s="579"/>
      <c r="I214" s="525" t="s">
        <v>786</v>
      </c>
      <c r="J214" s="525" t="str">
        <f>VLOOKUP(I214,Presupuesto!$B$11:$C$586,2,0)</f>
        <v>DECIMOCUARTO MES</v>
      </c>
      <c r="K214" s="522" t="str">
        <f t="shared" si="3"/>
        <v>Desarrollo Curricular</v>
      </c>
      <c r="L214" s="522" t="s">
        <v>483</v>
      </c>
    </row>
    <row r="215" spans="3:12" ht="15.75" hidden="1" thickBot="1" x14ac:dyDescent="0.3">
      <c r="C215" s="556" t="s">
        <v>755</v>
      </c>
      <c r="D215" s="587"/>
      <c r="E215" s="571">
        <v>12</v>
      </c>
      <c r="F215" s="601">
        <f>HLOOKUP($C215,$BZ$2:$CM$3,2,0)</f>
        <v>17893.16</v>
      </c>
      <c r="G215" s="535">
        <f>D215*E215*F215</f>
        <v>0</v>
      </c>
      <c r="H215" s="580"/>
      <c r="I215" s="536" t="s">
        <v>340</v>
      </c>
      <c r="J215" s="536" t="str">
        <f>VLOOKUP(I215,Presupuesto!$B$11:$C$586,2,0)</f>
        <v>SUELDOS Y SALARIOS BASICOS (11100-00)</v>
      </c>
      <c r="K215" s="522" t="str">
        <f t="shared" si="3"/>
        <v>Desarrollo Curricular</v>
      </c>
      <c r="L215" s="522" t="s">
        <v>483</v>
      </c>
    </row>
    <row r="216" spans="3:12" hidden="1" x14ac:dyDescent="0.25">
      <c r="C216" s="583" t="s">
        <v>58</v>
      </c>
      <c r="D216" s="578"/>
      <c r="E216" s="572">
        <v>0</v>
      </c>
      <c r="F216" s="524">
        <f>IF(E215=0,"",(G215/E215)/12*E215)</f>
        <v>0</v>
      </c>
      <c r="G216" s="521">
        <f>F216</f>
        <v>0</v>
      </c>
      <c r="H216" s="579"/>
      <c r="I216" s="538" t="s">
        <v>343</v>
      </c>
      <c r="J216" s="538" t="str">
        <f>VLOOKUP(I216,Presupuesto!$B$11:$C$586,2,0)</f>
        <v>AGUINALDO Y DECIMOCUARTO MES (11500-00)</v>
      </c>
      <c r="K216" s="522" t="str">
        <f t="shared" si="3"/>
        <v>Desarrollo Curricular</v>
      </c>
      <c r="L216" s="522" t="s">
        <v>483</v>
      </c>
    </row>
    <row r="217" spans="3:12" ht="15.75" hidden="1" thickBot="1" x14ac:dyDescent="0.3">
      <c r="C217" s="584" t="s">
        <v>59</v>
      </c>
      <c r="D217" s="578"/>
      <c r="E217" s="572">
        <v>0</v>
      </c>
      <c r="F217" s="539">
        <f>IF(E215&lt;6,"",((E215-6)/12)*(G215/E215))</f>
        <v>0</v>
      </c>
      <c r="G217" s="521">
        <f>F217</f>
        <v>0</v>
      </c>
      <c r="H217" s="579"/>
      <c r="I217" s="525" t="s">
        <v>786</v>
      </c>
      <c r="J217" s="525" t="str">
        <f>VLOOKUP(I217,Presupuesto!$B$11:$C$586,2,0)</f>
        <v>DECIMOCUARTO MES</v>
      </c>
      <c r="K217" s="522" t="str">
        <f t="shared" si="3"/>
        <v>Desarrollo Curricular</v>
      </c>
      <c r="L217" s="522" t="s">
        <v>483</v>
      </c>
    </row>
    <row r="218" spans="3:12" ht="15.75" hidden="1" thickBot="1" x14ac:dyDescent="0.3">
      <c r="C218" s="556" t="s">
        <v>756</v>
      </c>
      <c r="D218" s="587"/>
      <c r="E218" s="571">
        <v>12</v>
      </c>
      <c r="F218" s="601">
        <f>HLOOKUP($C218,$BZ$2:$CM$3,2,0)</f>
        <v>16951.419999999998</v>
      </c>
      <c r="G218" s="535">
        <f>D218*E218*F218</f>
        <v>0</v>
      </c>
      <c r="H218" s="580"/>
      <c r="I218" s="536" t="s">
        <v>340</v>
      </c>
      <c r="J218" s="536" t="str">
        <f>VLOOKUP(I218,Presupuesto!$B$11:$C$586,2,0)</f>
        <v>SUELDOS Y SALARIOS BASICOS (11100-00)</v>
      </c>
      <c r="K218" s="522" t="str">
        <f t="shared" si="3"/>
        <v>Desarrollo Curricular</v>
      </c>
      <c r="L218" s="522" t="s">
        <v>483</v>
      </c>
    </row>
    <row r="219" spans="3:12" hidden="1" x14ac:dyDescent="0.25">
      <c r="C219" s="583" t="s">
        <v>58</v>
      </c>
      <c r="D219" s="578"/>
      <c r="E219" s="572">
        <v>0</v>
      </c>
      <c r="F219" s="524">
        <f>IF(E218=0,"",(G218/E218)/12*E218)</f>
        <v>0</v>
      </c>
      <c r="G219" s="521">
        <f>F219</f>
        <v>0</v>
      </c>
      <c r="H219" s="579"/>
      <c r="I219" s="538" t="s">
        <v>343</v>
      </c>
      <c r="J219" s="538" t="str">
        <f>VLOOKUP(I219,Presupuesto!$B$11:$C$586,2,0)</f>
        <v>AGUINALDO Y DECIMOCUARTO MES (11500-00)</v>
      </c>
      <c r="K219" s="522" t="str">
        <f t="shared" si="3"/>
        <v>Desarrollo Curricular</v>
      </c>
      <c r="L219" s="522" t="s">
        <v>483</v>
      </c>
    </row>
    <row r="220" spans="3:12" ht="15.75" hidden="1" thickBot="1" x14ac:dyDescent="0.3">
      <c r="C220" s="584" t="s">
        <v>59</v>
      </c>
      <c r="D220" s="578"/>
      <c r="E220" s="572">
        <v>0</v>
      </c>
      <c r="F220" s="539">
        <f>IF(E218&lt;6,"",((E218-6)/12)*(G218/E218))</f>
        <v>0</v>
      </c>
      <c r="G220" s="521">
        <f>F220</f>
        <v>0</v>
      </c>
      <c r="H220" s="579"/>
      <c r="I220" s="525" t="s">
        <v>786</v>
      </c>
      <c r="J220" s="525" t="str">
        <f>VLOOKUP(I220,Presupuesto!$B$11:$C$586,2,0)</f>
        <v>DECIMOCUARTO MES</v>
      </c>
      <c r="K220" s="522" t="str">
        <f t="shared" si="3"/>
        <v>Desarrollo Curricular</v>
      </c>
      <c r="L220" s="522" t="s">
        <v>483</v>
      </c>
    </row>
    <row r="221" spans="3:12" ht="15.75" hidden="1" thickBot="1" x14ac:dyDescent="0.3">
      <c r="C221" s="556" t="s">
        <v>757</v>
      </c>
      <c r="D221" s="587"/>
      <c r="E221" s="571">
        <v>12</v>
      </c>
      <c r="F221" s="601">
        <f>HLOOKUP($C221,$BZ$2:$CM$3,2,0)</f>
        <v>13184.44</v>
      </c>
      <c r="G221" s="535">
        <f>D221*E221*F221</f>
        <v>0</v>
      </c>
      <c r="H221" s="580"/>
      <c r="I221" s="536" t="s">
        <v>340</v>
      </c>
      <c r="J221" s="536" t="str">
        <f>VLOOKUP(I221,Presupuesto!$B$11:$C$586,2,0)</f>
        <v>SUELDOS Y SALARIOS BASICOS (11100-00)</v>
      </c>
      <c r="K221" s="522" t="str">
        <f t="shared" si="3"/>
        <v>Desarrollo Curricular</v>
      </c>
      <c r="L221" s="522" t="s">
        <v>483</v>
      </c>
    </row>
    <row r="222" spans="3:12" hidden="1" x14ac:dyDescent="0.25">
      <c r="C222" s="583" t="s">
        <v>58</v>
      </c>
      <c r="D222" s="578"/>
      <c r="E222" s="572">
        <v>0</v>
      </c>
      <c r="F222" s="524">
        <f>IF(E221=0,"",(G221/E221)/12*E221)</f>
        <v>0</v>
      </c>
      <c r="G222" s="521">
        <f>F222</f>
        <v>0</v>
      </c>
      <c r="H222" s="579"/>
      <c r="I222" s="538" t="s">
        <v>343</v>
      </c>
      <c r="J222" s="538" t="str">
        <f>VLOOKUP(I222,Presupuesto!$B$11:$C$586,2,0)</f>
        <v>AGUINALDO Y DECIMOCUARTO MES (11500-00)</v>
      </c>
      <c r="K222" s="522" t="str">
        <f t="shared" si="3"/>
        <v>Desarrollo Curricular</v>
      </c>
      <c r="L222" s="522" t="s">
        <v>483</v>
      </c>
    </row>
    <row r="223" spans="3:12" ht="15.75" hidden="1" thickBot="1" x14ac:dyDescent="0.3">
      <c r="C223" s="584" t="s">
        <v>59</v>
      </c>
      <c r="D223" s="578"/>
      <c r="E223" s="572">
        <v>0</v>
      </c>
      <c r="F223" s="539">
        <f>IF(E221&lt;6,"",((E221-6)/12)*(G221/E221))</f>
        <v>0</v>
      </c>
      <c r="G223" s="521">
        <f>F223</f>
        <v>0</v>
      </c>
      <c r="H223" s="579"/>
      <c r="I223" s="525" t="s">
        <v>786</v>
      </c>
      <c r="J223" s="525" t="str">
        <f>VLOOKUP(I223,Presupuesto!$B$11:$C$586,2,0)</f>
        <v>DECIMOCUARTO MES</v>
      </c>
      <c r="K223" s="522" t="str">
        <f t="shared" si="3"/>
        <v>Desarrollo Curricular</v>
      </c>
      <c r="L223" s="522" t="s">
        <v>483</v>
      </c>
    </row>
    <row r="224" spans="3:12" ht="15.75" hidden="1" thickBot="1" x14ac:dyDescent="0.3">
      <c r="C224" s="556" t="s">
        <v>758</v>
      </c>
      <c r="D224" s="587"/>
      <c r="E224" s="571">
        <v>12</v>
      </c>
      <c r="F224" s="601">
        <f>HLOOKUP($C224,$BZ$2:$CM$3,2,0)</f>
        <v>15032.56</v>
      </c>
      <c r="G224" s="535">
        <f>D224*E224*F224</f>
        <v>0</v>
      </c>
      <c r="H224" s="580"/>
      <c r="I224" s="536" t="s">
        <v>340</v>
      </c>
      <c r="J224" s="536" t="str">
        <f>VLOOKUP(I224,Presupuesto!$B$11:$C$586,2,0)</f>
        <v>SUELDOS Y SALARIOS BASICOS (11100-00)</v>
      </c>
      <c r="K224" s="522" t="str">
        <f t="shared" si="3"/>
        <v>Desarrollo Curricular</v>
      </c>
      <c r="L224" s="522" t="s">
        <v>483</v>
      </c>
    </row>
    <row r="225" spans="3:12" hidden="1" x14ac:dyDescent="0.25">
      <c r="C225" s="583" t="s">
        <v>58</v>
      </c>
      <c r="D225" s="578"/>
      <c r="E225" s="572">
        <v>0</v>
      </c>
      <c r="F225" s="524">
        <f>IF(E224=0,"",(G224/E224)/12*E224)</f>
        <v>0</v>
      </c>
      <c r="G225" s="521">
        <f>F225</f>
        <v>0</v>
      </c>
      <c r="H225" s="579"/>
      <c r="I225" s="538" t="s">
        <v>343</v>
      </c>
      <c r="J225" s="538" t="str">
        <f>VLOOKUP(I225,Presupuesto!$B$11:$C$586,2,0)</f>
        <v>AGUINALDO Y DECIMOCUARTO MES (11500-00)</v>
      </c>
      <c r="K225" s="522" t="str">
        <f t="shared" si="3"/>
        <v>Desarrollo Curricular</v>
      </c>
      <c r="L225" s="522" t="s">
        <v>483</v>
      </c>
    </row>
    <row r="226" spans="3:12" ht="15.75" hidden="1" thickBot="1" x14ac:dyDescent="0.3">
      <c r="C226" s="584" t="s">
        <v>59</v>
      </c>
      <c r="D226" s="578"/>
      <c r="E226" s="572">
        <v>0</v>
      </c>
      <c r="F226" s="539">
        <f>IF(E224&lt;6,"",((E224-6)/12)*(G224/E224))</f>
        <v>0</v>
      </c>
      <c r="G226" s="521">
        <f>F226</f>
        <v>0</v>
      </c>
      <c r="H226" s="579"/>
      <c r="I226" s="525" t="s">
        <v>786</v>
      </c>
      <c r="J226" s="525" t="str">
        <f>VLOOKUP(I226,Presupuesto!$B$11:$C$586,2,0)</f>
        <v>DECIMOCUARTO MES</v>
      </c>
      <c r="K226" s="522" t="str">
        <f t="shared" si="3"/>
        <v>Desarrollo Curricular</v>
      </c>
      <c r="L226" s="522" t="s">
        <v>483</v>
      </c>
    </row>
    <row r="227" spans="3:12" ht="15.75" hidden="1" thickBot="1" x14ac:dyDescent="0.3">
      <c r="C227" s="556" t="s">
        <v>759</v>
      </c>
      <c r="D227" s="587"/>
      <c r="E227" s="571">
        <v>12</v>
      </c>
      <c r="F227" s="601">
        <f>HLOOKUP($C227,$BZ$2:$CM$3,2,0)</f>
        <v>13264.02</v>
      </c>
      <c r="G227" s="535">
        <f>D227*E227*F227</f>
        <v>0</v>
      </c>
      <c r="H227" s="580"/>
      <c r="I227" s="536" t="s">
        <v>340</v>
      </c>
      <c r="J227" s="536" t="str">
        <f>VLOOKUP(I227,Presupuesto!$B$11:$C$586,2,0)</f>
        <v>SUELDOS Y SALARIOS BASICOS (11100-00)</v>
      </c>
      <c r="K227" s="522" t="str">
        <f t="shared" si="3"/>
        <v>Desarrollo Curricular</v>
      </c>
      <c r="L227" s="522" t="s">
        <v>483</v>
      </c>
    </row>
    <row r="228" spans="3:12" hidden="1" x14ac:dyDescent="0.25">
      <c r="C228" s="583" t="s">
        <v>58</v>
      </c>
      <c r="D228" s="578"/>
      <c r="E228" s="572">
        <v>0</v>
      </c>
      <c r="F228" s="524">
        <f>IF(E227=0,"",(G227/E227)/12*E227)</f>
        <v>0</v>
      </c>
      <c r="G228" s="521">
        <f>F228</f>
        <v>0</v>
      </c>
      <c r="H228" s="579"/>
      <c r="I228" s="538" t="s">
        <v>343</v>
      </c>
      <c r="J228" s="538" t="str">
        <f>VLOOKUP(I228,Presupuesto!$B$11:$C$586,2,0)</f>
        <v>AGUINALDO Y DECIMOCUARTO MES (11500-00)</v>
      </c>
      <c r="K228" s="522" t="str">
        <f t="shared" si="3"/>
        <v>Desarrollo Curricular</v>
      </c>
      <c r="L228" s="522" t="s">
        <v>483</v>
      </c>
    </row>
    <row r="229" spans="3:12" ht="15.75" hidden="1" thickBot="1" x14ac:dyDescent="0.3">
      <c r="C229" s="584" t="s">
        <v>59</v>
      </c>
      <c r="D229" s="578"/>
      <c r="E229" s="572">
        <v>0</v>
      </c>
      <c r="F229" s="539">
        <f>IF(E227&lt;6,"",((E227-6)/12)*(G227/E227))</f>
        <v>0</v>
      </c>
      <c r="G229" s="521">
        <f>F229</f>
        <v>0</v>
      </c>
      <c r="H229" s="579"/>
      <c r="I229" s="525" t="s">
        <v>786</v>
      </c>
      <c r="J229" s="525" t="str">
        <f>VLOOKUP(I229,Presupuesto!$B$11:$C$586,2,0)</f>
        <v>DECIMOCUARTO MES</v>
      </c>
      <c r="K229" s="522" t="str">
        <f t="shared" si="3"/>
        <v>Desarrollo Curricular</v>
      </c>
      <c r="L229" s="522" t="s">
        <v>483</v>
      </c>
    </row>
    <row r="230" spans="3:12" ht="15.75" hidden="1" thickBot="1" x14ac:dyDescent="0.3">
      <c r="C230" s="556" t="s">
        <v>760</v>
      </c>
      <c r="D230" s="587"/>
      <c r="E230" s="571">
        <v>12</v>
      </c>
      <c r="F230" s="601">
        <f>HLOOKUP($C230,$BZ$2:$CM$3,2,0)</f>
        <v>12379.75</v>
      </c>
      <c r="G230" s="535">
        <f>D230*E230*F230</f>
        <v>0</v>
      </c>
      <c r="H230" s="580"/>
      <c r="I230" s="536" t="s">
        <v>340</v>
      </c>
      <c r="J230" s="536" t="str">
        <f>VLOOKUP(I230,Presupuesto!$B$11:$C$586,2,0)</f>
        <v>SUELDOS Y SALARIOS BASICOS (11100-00)</v>
      </c>
      <c r="K230" s="522" t="str">
        <f t="shared" si="3"/>
        <v>Desarrollo Curricular</v>
      </c>
      <c r="L230" s="522" t="s">
        <v>483</v>
      </c>
    </row>
    <row r="231" spans="3:12" hidden="1" x14ac:dyDescent="0.25">
      <c r="C231" s="583" t="s">
        <v>58</v>
      </c>
      <c r="D231" s="578"/>
      <c r="E231" s="572">
        <v>0</v>
      </c>
      <c r="F231" s="524">
        <f>IF(E230=0,"",(G230/E230)/12*E230)</f>
        <v>0</v>
      </c>
      <c r="G231" s="521">
        <f>F231</f>
        <v>0</v>
      </c>
      <c r="H231" s="579"/>
      <c r="I231" s="538" t="s">
        <v>343</v>
      </c>
      <c r="J231" s="538" t="str">
        <f>VLOOKUP(I231,Presupuesto!$B$11:$C$586,2,0)</f>
        <v>AGUINALDO Y DECIMOCUARTO MES (11500-00)</v>
      </c>
      <c r="K231" s="522" t="str">
        <f t="shared" si="3"/>
        <v>Desarrollo Curricular</v>
      </c>
      <c r="L231" s="522" t="s">
        <v>483</v>
      </c>
    </row>
    <row r="232" spans="3:12" ht="15.75" hidden="1" thickBot="1" x14ac:dyDescent="0.3">
      <c r="C232" s="584" t="s">
        <v>59</v>
      </c>
      <c r="D232" s="578"/>
      <c r="E232" s="572">
        <v>0</v>
      </c>
      <c r="F232" s="539">
        <f>IF(E230&lt;6,"",((E230-6)/12)*(G230/E230))</f>
        <v>0</v>
      </c>
      <c r="G232" s="521">
        <f>F232</f>
        <v>0</v>
      </c>
      <c r="H232" s="579"/>
      <c r="I232" s="525" t="s">
        <v>786</v>
      </c>
      <c r="J232" s="525" t="str">
        <f>VLOOKUP(I232,Presupuesto!$B$11:$C$586,2,0)</f>
        <v>DECIMOCUARTO MES</v>
      </c>
      <c r="K232" s="522" t="str">
        <f t="shared" si="3"/>
        <v>Desarrollo Curricular</v>
      </c>
      <c r="L232" s="522" t="s">
        <v>483</v>
      </c>
    </row>
    <row r="233" spans="3:12" ht="15.75" hidden="1" thickBot="1" x14ac:dyDescent="0.3">
      <c r="C233" s="556" t="s">
        <v>761</v>
      </c>
      <c r="D233" s="587"/>
      <c r="E233" s="571">
        <v>12</v>
      </c>
      <c r="F233" s="601">
        <f>HLOOKUP($C233,$BZ$2:$CM$3,2,0)</f>
        <v>439.49</v>
      </c>
      <c r="G233" s="535">
        <f>D233*E233*F233</f>
        <v>0</v>
      </c>
      <c r="H233" s="580"/>
      <c r="I233" s="536" t="s">
        <v>340</v>
      </c>
      <c r="J233" s="536" t="str">
        <f>VLOOKUP(I233,Presupuesto!$B$11:$C$586,2,0)</f>
        <v>SUELDOS Y SALARIOS BASICOS (11100-00)</v>
      </c>
      <c r="K233" s="522" t="str">
        <f t="shared" si="3"/>
        <v>Desarrollo Curricular</v>
      </c>
      <c r="L233" s="522" t="s">
        <v>483</v>
      </c>
    </row>
    <row r="234" spans="3:12" hidden="1" x14ac:dyDescent="0.25">
      <c r="C234" s="583" t="s">
        <v>58</v>
      </c>
      <c r="D234" s="578"/>
      <c r="E234" s="572">
        <v>0</v>
      </c>
      <c r="F234" s="524">
        <f>IF(E233=0,"",(G233/E233)/12*E233)</f>
        <v>0</v>
      </c>
      <c r="G234" s="521">
        <f>F234</f>
        <v>0</v>
      </c>
      <c r="H234" s="579"/>
      <c r="I234" s="538" t="s">
        <v>343</v>
      </c>
      <c r="J234" s="538" t="str">
        <f>VLOOKUP(I234,Presupuesto!$B$11:$C$586,2,0)</f>
        <v>AGUINALDO Y DECIMOCUARTO MES (11500-00)</v>
      </c>
      <c r="K234" s="522" t="str">
        <f t="shared" si="3"/>
        <v>Desarrollo Curricular</v>
      </c>
      <c r="L234" s="522" t="s">
        <v>483</v>
      </c>
    </row>
    <row r="235" spans="3:12" ht="15.75" hidden="1" thickBot="1" x14ac:dyDescent="0.3">
      <c r="C235" s="584" t="s">
        <v>59</v>
      </c>
      <c r="D235" s="578"/>
      <c r="E235" s="572">
        <v>0</v>
      </c>
      <c r="F235" s="539">
        <f>IF(E233&lt;6,"",((E233-6)/12)*(G233/E233))</f>
        <v>0</v>
      </c>
      <c r="G235" s="521">
        <f>F235</f>
        <v>0</v>
      </c>
      <c r="H235" s="579"/>
      <c r="I235" s="525" t="s">
        <v>786</v>
      </c>
      <c r="J235" s="525" t="str">
        <f>VLOOKUP(I235,Presupuesto!$B$11:$C$586,2,0)</f>
        <v>DECIMOCUARTO MES</v>
      </c>
      <c r="K235" s="522" t="str">
        <f t="shared" si="3"/>
        <v>Desarrollo Curricular</v>
      </c>
      <c r="L235" s="522" t="s">
        <v>483</v>
      </c>
    </row>
    <row r="236" spans="3:12" ht="15.75" hidden="1" thickBot="1" x14ac:dyDescent="0.3">
      <c r="C236" s="556" t="s">
        <v>762</v>
      </c>
      <c r="D236" s="587"/>
      <c r="E236" s="571">
        <v>12</v>
      </c>
      <c r="F236" s="601">
        <f>HLOOKUP($C236,$BZ$2:$CM$3,2,0)</f>
        <v>1904.46</v>
      </c>
      <c r="G236" s="535">
        <f>D236*E236*F236</f>
        <v>0</v>
      </c>
      <c r="H236" s="580"/>
      <c r="I236" s="536" t="s">
        <v>340</v>
      </c>
      <c r="J236" s="536" t="str">
        <f>VLOOKUP(I236,Presupuesto!$B$11:$C$586,2,0)</f>
        <v>SUELDOS Y SALARIOS BASICOS (11100-00)</v>
      </c>
      <c r="K236" s="522" t="str">
        <f t="shared" si="3"/>
        <v>Desarrollo Curricular</v>
      </c>
      <c r="L236" s="522" t="s">
        <v>483</v>
      </c>
    </row>
    <row r="237" spans="3:12" hidden="1" x14ac:dyDescent="0.25">
      <c r="C237" s="583" t="s">
        <v>58</v>
      </c>
      <c r="D237" s="578"/>
      <c r="E237" s="572">
        <v>0</v>
      </c>
      <c r="F237" s="524">
        <f>IF(E236=0,"",(G236/E236)/12*E236)</f>
        <v>0</v>
      </c>
      <c r="G237" s="521">
        <f>F237</f>
        <v>0</v>
      </c>
      <c r="H237" s="579"/>
      <c r="I237" s="538" t="s">
        <v>343</v>
      </c>
      <c r="J237" s="538" t="str">
        <f>VLOOKUP(I237,Presupuesto!$B$11:$C$586,2,0)</f>
        <v>AGUINALDO Y DECIMOCUARTO MES (11500-00)</v>
      </c>
      <c r="K237" s="522" t="str">
        <f t="shared" si="3"/>
        <v>Desarrollo Curricular</v>
      </c>
      <c r="L237" s="522" t="s">
        <v>483</v>
      </c>
    </row>
    <row r="238" spans="3:12" ht="15.75" hidden="1" thickBot="1" x14ac:dyDescent="0.3">
      <c r="C238" s="584" t="s">
        <v>59</v>
      </c>
      <c r="D238" s="578"/>
      <c r="E238" s="572">
        <v>0</v>
      </c>
      <c r="F238" s="539">
        <f>IF(E236&lt;6,"",((E236-6)/12)*(G236/E236))</f>
        <v>0</v>
      </c>
      <c r="G238" s="521">
        <f>F238</f>
        <v>0</v>
      </c>
      <c r="H238" s="579"/>
      <c r="I238" s="525" t="s">
        <v>786</v>
      </c>
      <c r="J238" s="525" t="str">
        <f>VLOOKUP(I238,Presupuesto!$B$11:$C$586,2,0)</f>
        <v>DECIMOCUARTO MES</v>
      </c>
      <c r="K238" s="522" t="str">
        <f t="shared" si="3"/>
        <v>Desarrollo Curricular</v>
      </c>
      <c r="L238" s="522" t="s">
        <v>483</v>
      </c>
    </row>
    <row r="239" spans="3:12" ht="15.75" hidden="1" thickBot="1" x14ac:dyDescent="0.3">
      <c r="C239" s="559" t="s">
        <v>84</v>
      </c>
      <c r="D239" s="587"/>
      <c r="E239" s="571">
        <v>12</v>
      </c>
      <c r="F239" s="558">
        <v>30000</v>
      </c>
      <c r="G239" s="535">
        <f>D239*E239*F239</f>
        <v>0</v>
      </c>
      <c r="H239" s="580"/>
      <c r="I239" s="536" t="s">
        <v>831</v>
      </c>
      <c r="J239" s="536" t="str">
        <f>VLOOKUP(I239,Presupuesto!$B$11:$C$586,2,0)</f>
        <v>CONTRATOS ESPECIALES</v>
      </c>
      <c r="K239" s="522" t="str">
        <f t="shared" si="3"/>
        <v>Desarrollo Curricular</v>
      </c>
      <c r="L239" s="522" t="s">
        <v>483</v>
      </c>
    </row>
    <row r="240" spans="3:12" hidden="1" x14ac:dyDescent="0.25">
      <c r="C240" s="583" t="s">
        <v>58</v>
      </c>
      <c r="D240" s="578"/>
      <c r="E240" s="572">
        <v>0</v>
      </c>
      <c r="F240" s="539">
        <f>IF(E239=0,"",(G239/E239)/12*E239)</f>
        <v>0</v>
      </c>
      <c r="G240" s="521">
        <f>F240</f>
        <v>0</v>
      </c>
      <c r="H240" s="579"/>
      <c r="I240" s="525" t="s">
        <v>831</v>
      </c>
      <c r="J240" s="525" t="str">
        <f>VLOOKUP(I240,Presupuesto!$B$11:$C$586,2,0)</f>
        <v>CONTRATOS ESPECIALES</v>
      </c>
      <c r="K240" s="522" t="str">
        <f t="shared" si="3"/>
        <v>Desarrollo Curricular</v>
      </c>
      <c r="L240" s="522" t="s">
        <v>482</v>
      </c>
    </row>
    <row r="241" spans="3:12" ht="15.75" hidden="1" thickBot="1" x14ac:dyDescent="0.3">
      <c r="C241" s="584" t="s">
        <v>59</v>
      </c>
      <c r="D241" s="578"/>
      <c r="E241" s="572">
        <v>0</v>
      </c>
      <c r="F241" s="524">
        <f>IF(E239&lt;6,"",((E239-6)/12)*(G239/E239))</f>
        <v>0</v>
      </c>
      <c r="G241" s="521">
        <f>F241</f>
        <v>0</v>
      </c>
      <c r="H241" s="579"/>
      <c r="I241" s="525" t="s">
        <v>831</v>
      </c>
      <c r="J241" s="525" t="str">
        <f>VLOOKUP(I241,Presupuesto!$B$11:$C$586,2,0)</f>
        <v>CONTRATOS ESPECIALES</v>
      </c>
      <c r="K241" s="522" t="str">
        <f t="shared" si="3"/>
        <v>Desarrollo Curricular</v>
      </c>
      <c r="L241" s="522" t="s">
        <v>487</v>
      </c>
    </row>
    <row r="242" spans="3:12" ht="15.75" hidden="1" thickBot="1" x14ac:dyDescent="0.3">
      <c r="C242" s="559" t="s">
        <v>60</v>
      </c>
      <c r="D242" s="587"/>
      <c r="E242" s="571">
        <v>12</v>
      </c>
      <c r="F242" s="540">
        <v>30000</v>
      </c>
      <c r="G242" s="535">
        <f>D242*E242*F242</f>
        <v>0</v>
      </c>
      <c r="H242" s="580"/>
      <c r="I242" s="536" t="s">
        <v>378</v>
      </c>
      <c r="J242" s="536" t="str">
        <f>VLOOKUP(I242,Presupuesto!$B$11:$C$586,2,0)</f>
        <v>OTROS SERVICIOS TECNICOS Y PROFESIONALES N.C. (24900-00)</v>
      </c>
      <c r="K242" s="522" t="str">
        <f t="shared" si="3"/>
        <v>Desarrollo Curricular</v>
      </c>
      <c r="L242" s="522" t="s">
        <v>482</v>
      </c>
    </row>
    <row r="243" spans="3:12" hidden="1" x14ac:dyDescent="0.25">
      <c r="C243" s="583" t="s">
        <v>58</v>
      </c>
      <c r="D243" s="578"/>
      <c r="E243" s="572">
        <v>0</v>
      </c>
      <c r="F243" s="524">
        <v>0</v>
      </c>
      <c r="G243" s="521">
        <f>F243</f>
        <v>0</v>
      </c>
      <c r="H243" s="579"/>
      <c r="I243" s="525" t="s">
        <v>378</v>
      </c>
      <c r="J243" s="525" t="str">
        <f>VLOOKUP(I243,Presupuesto!$B$11:$C$586,2,0)</f>
        <v>OTROS SERVICIOS TECNICOS Y PROFESIONALES N.C. (24900-00)</v>
      </c>
      <c r="K243" s="522" t="str">
        <f t="shared" si="3"/>
        <v>Desarrollo Curricular</v>
      </c>
      <c r="L243" s="522" t="s">
        <v>482</v>
      </c>
    </row>
    <row r="244" spans="3:12" ht="15.75" hidden="1" thickBot="1" x14ac:dyDescent="0.3">
      <c r="C244" s="584" t="s">
        <v>59</v>
      </c>
      <c r="D244" s="578"/>
      <c r="E244" s="572">
        <v>0</v>
      </c>
      <c r="F244" s="524">
        <v>0</v>
      </c>
      <c r="G244" s="521">
        <f>F244</f>
        <v>0</v>
      </c>
      <c r="H244" s="579"/>
      <c r="I244" s="525" t="s">
        <v>378</v>
      </c>
      <c r="J244" s="525" t="str">
        <f>VLOOKUP(I244,Presupuesto!$B$11:$C$586,2,0)</f>
        <v>OTROS SERVICIOS TECNICOS Y PROFESIONALES N.C. (24900-00)</v>
      </c>
      <c r="K244" s="522" t="str">
        <f t="shared" si="3"/>
        <v>Desarrollo Curricular</v>
      </c>
      <c r="L244" s="522" t="s">
        <v>482</v>
      </c>
    </row>
    <row r="245" spans="3:12" ht="15.75" hidden="1" thickBot="1" x14ac:dyDescent="0.3">
      <c r="C245" s="559" t="s">
        <v>61</v>
      </c>
      <c r="D245" s="587"/>
      <c r="E245" s="571">
        <v>12</v>
      </c>
      <c r="F245" s="540">
        <v>30000</v>
      </c>
      <c r="G245" s="535">
        <f>D245*E245*F245</f>
        <v>0</v>
      </c>
      <c r="H245" s="580" t="s">
        <v>214</v>
      </c>
      <c r="I245" s="536" t="s">
        <v>340</v>
      </c>
      <c r="J245" s="536" t="str">
        <f>VLOOKUP(I245,Presupuesto!$B$11:$C$586,2,0)</f>
        <v>SUELDOS Y SALARIOS BASICOS (11100-00)</v>
      </c>
      <c r="K245" s="522" t="str">
        <f t="shared" si="3"/>
        <v>Desarrollo Curricular</v>
      </c>
      <c r="L245" s="522" t="s">
        <v>482</v>
      </c>
    </row>
    <row r="246" spans="3:12" hidden="1" x14ac:dyDescent="0.25">
      <c r="C246" s="583" t="s">
        <v>58</v>
      </c>
      <c r="D246" s="581"/>
      <c r="E246" s="550">
        <v>0</v>
      </c>
      <c r="F246" s="541">
        <f>IF(E245=0,"",(G245/E245)/12*E245)</f>
        <v>0</v>
      </c>
      <c r="G246" s="542">
        <f>F246</f>
        <v>0</v>
      </c>
      <c r="H246" s="579"/>
      <c r="I246" s="538" t="s">
        <v>343</v>
      </c>
      <c r="J246" s="525" t="str">
        <f>VLOOKUP(I246,Presupuesto!$B$11:$C$586,2,0)</f>
        <v>AGUINALDO Y DECIMOCUARTO MES (11500-00)</v>
      </c>
      <c r="K246" s="522" t="str">
        <f t="shared" si="3"/>
        <v>Desarrollo Curricular</v>
      </c>
      <c r="L246" s="522" t="s">
        <v>482</v>
      </c>
    </row>
    <row r="247" spans="3:12" ht="15.75" hidden="1" thickBot="1" x14ac:dyDescent="0.3">
      <c r="C247" s="585" t="s">
        <v>59</v>
      </c>
      <c r="D247" s="577"/>
      <c r="E247" s="551">
        <v>0</v>
      </c>
      <c r="F247" s="529">
        <f>IF(E245&lt;6,"",((E245-6)/12)*(G245/E245))</f>
        <v>0</v>
      </c>
      <c r="G247" s="529">
        <f>F247</f>
        <v>0</v>
      </c>
      <c r="H247" s="577"/>
      <c r="I247" s="525" t="s">
        <v>786</v>
      </c>
      <c r="J247" s="544" t="str">
        <f>VLOOKUP(I247,Presupuesto!$B$11:$C$586,2,0)</f>
        <v>DECIMOCUARTO MES</v>
      </c>
      <c r="K247" s="530" t="str">
        <f>$K$197</f>
        <v>Desarrollo Curricular</v>
      </c>
      <c r="L247" s="544" t="s">
        <v>482</v>
      </c>
    </row>
  </sheetData>
  <conditionalFormatting sqref="E56">
    <cfRule type="cellIs" dxfId="4" priority="5" operator="greaterThan">
      <formula>12</formula>
    </cfRule>
  </conditionalFormatting>
  <conditionalFormatting sqref="E116">
    <cfRule type="cellIs" dxfId="3" priority="3" operator="greaterThan">
      <formula>12</formula>
    </cfRule>
  </conditionalFormatting>
  <conditionalFormatting sqref="E176">
    <cfRule type="cellIs" dxfId="2" priority="2" operator="greaterThan">
      <formula>12</formula>
    </cfRule>
  </conditionalFormatting>
  <conditionalFormatting sqref="E236">
    <cfRule type="cellIs" dxfId="1" priority="1"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H77:H127 H137:H187 H197:H247">
      <formula1>$R$2:$S$2</formula1>
    </dataValidation>
    <dataValidation type="list" allowBlank="1" showInputMessage="1" showErrorMessage="1" errorTitle="¡Ingreso Inválido!" error="Verifique el valor ingresado." sqref="I137:I187 I17:I67 I77:I127 I197:I247">
      <formula1>$A$1:$VD$1</formula1>
    </dataValidation>
    <dataValidation type="list" allowBlank="1" showInputMessage="1" showErrorMessage="1" errorTitle="¡Ingreso Inválido!" error="Seleccione una opción de la lista." promptTitle="Dimensión Estratégica" prompt="Seleccione una opción de la lista." sqref="K197:K247 K77:K127 K137:K187 K17:K67">
      <formula1>$A$2:$K$2</formula1>
    </dataValidation>
    <dataValidation type="list" allowBlank="1" showInputMessage="1" showErrorMessage="1" errorTitle="¡Ingreso Inválido!" error="Seleccione una opción de la lista" promptTitle="Mes Requerido" prompt="Seleccione el mes en el que requiere el recurso." sqref="L17:L67 L77:L127 L137:L187 L197:L247">
      <formula1>$U$2:$AF$2</formula1>
    </dataValidation>
    <dataValidation type="list" allowBlank="1" showInputMessage="1" showErrorMessage="1" sqref="C17 C20 C23 C26 C29 C32 C35 C38 C41 C44 C47 C50 C53 C56 C77 C80 C83 C86 C89 C92 C95 C98 C101 C104 C107 C110 C113 C116 C137 C140 C143 C146 C149 C152 C155 C158 C161 C164 C167 C170 C173 C176 C197 C200 C203 C206 C209 C212 C215 C218 C221 C224 C227 C230 C233 C23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155"/>
  <sheetViews>
    <sheetView showGridLines="0" topLeftCell="C4" zoomScale="84" zoomScaleNormal="84" workbookViewId="0">
      <selection activeCell="G157" sqref="G157"/>
    </sheetView>
  </sheetViews>
  <sheetFormatPr baseColWidth="10" defaultColWidth="11.5703125" defaultRowHeight="15" x14ac:dyDescent="0.2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14.28515625" style="116" customWidth="1"/>
    <col min="9" max="9" width="35.42578125" style="116" bestFit="1" customWidth="1"/>
    <col min="10" max="10" width="25.5703125" style="116" customWidth="1"/>
    <col min="11" max="11" width="13.42578125" style="116" bestFit="1" customWidth="1"/>
    <col min="12" max="16384" width="11.5703125" style="116"/>
  </cols>
  <sheetData>
    <row r="1" spans="1:576" ht="26.25" hidden="1" x14ac:dyDescent="0.25">
      <c r="A1" s="218"/>
      <c r="B1" s="221"/>
      <c r="C1" s="212" t="s">
        <v>340</v>
      </c>
      <c r="D1" s="212" t="s">
        <v>763</v>
      </c>
      <c r="E1" s="212" t="s">
        <v>765</v>
      </c>
      <c r="F1" s="212" t="s">
        <v>767</v>
      </c>
      <c r="G1" s="212" t="s">
        <v>769</v>
      </c>
      <c r="H1" s="212" t="s">
        <v>771</v>
      </c>
      <c r="I1" s="212" t="s">
        <v>773</v>
      </c>
      <c r="J1" s="212" t="s">
        <v>341</v>
      </c>
      <c r="K1" s="212" t="s">
        <v>776</v>
      </c>
      <c r="L1" s="212" t="s">
        <v>342</v>
      </c>
      <c r="M1" s="212" t="s">
        <v>778</v>
      </c>
      <c r="N1" s="212" t="s">
        <v>780</v>
      </c>
      <c r="O1" s="212" t="s">
        <v>782</v>
      </c>
      <c r="P1" s="212" t="s">
        <v>343</v>
      </c>
      <c r="Q1" s="212" t="s">
        <v>783</v>
      </c>
      <c r="R1" s="212" t="s">
        <v>786</v>
      </c>
      <c r="S1" s="212" t="s">
        <v>344</v>
      </c>
      <c r="T1" s="212" t="s">
        <v>788</v>
      </c>
      <c r="U1" s="212" t="s">
        <v>345</v>
      </c>
      <c r="V1" s="212" t="s">
        <v>789</v>
      </c>
      <c r="W1" s="212" t="s">
        <v>790</v>
      </c>
      <c r="X1" s="212" t="s">
        <v>794</v>
      </c>
      <c r="Y1" s="212" t="s">
        <v>337</v>
      </c>
      <c r="Z1" s="212" t="s">
        <v>809</v>
      </c>
      <c r="AA1" s="221"/>
      <c r="AB1" s="212" t="s">
        <v>811</v>
      </c>
      <c r="AC1" s="212" t="s">
        <v>347</v>
      </c>
      <c r="AD1" s="212" t="s">
        <v>813</v>
      </c>
      <c r="AE1" s="212" t="s">
        <v>815</v>
      </c>
      <c r="AF1" s="212" t="s">
        <v>348</v>
      </c>
      <c r="AG1" s="212" t="s">
        <v>817</v>
      </c>
      <c r="AH1" s="212" t="s">
        <v>819</v>
      </c>
      <c r="AI1" s="212" t="s">
        <v>349</v>
      </c>
      <c r="AJ1" s="212" t="s">
        <v>820</v>
      </c>
      <c r="AK1" s="212" t="s">
        <v>822</v>
      </c>
      <c r="AL1" s="212" t="s">
        <v>823</v>
      </c>
      <c r="AM1" s="212" t="s">
        <v>824</v>
      </c>
      <c r="AN1" s="212" t="s">
        <v>826</v>
      </c>
      <c r="AO1" s="212" t="s">
        <v>828</v>
      </c>
      <c r="AP1" s="212" t="s">
        <v>829</v>
      </c>
      <c r="AQ1" s="212" t="s">
        <v>350</v>
      </c>
      <c r="AR1" s="212" t="s">
        <v>831</v>
      </c>
      <c r="AS1" s="212" t="s">
        <v>833</v>
      </c>
      <c r="AT1" s="212" t="s">
        <v>835</v>
      </c>
      <c r="AU1" s="212" t="s">
        <v>837</v>
      </c>
      <c r="AV1" s="212" t="s">
        <v>839</v>
      </c>
      <c r="AW1" s="212" t="s">
        <v>841</v>
      </c>
      <c r="AX1" s="212" t="s">
        <v>843</v>
      </c>
      <c r="AY1" s="212" t="s">
        <v>845</v>
      </c>
      <c r="AZ1" s="221"/>
      <c r="BA1" s="212" t="s">
        <v>352</v>
      </c>
      <c r="BB1" s="212" t="s">
        <v>867</v>
      </c>
      <c r="BC1" s="212" t="s">
        <v>353</v>
      </c>
      <c r="BD1" s="212" t="s">
        <v>869</v>
      </c>
      <c r="BE1" s="212" t="s">
        <v>871</v>
      </c>
      <c r="BF1" s="221"/>
      <c r="BG1" s="212" t="s">
        <v>355</v>
      </c>
      <c r="BH1" s="212" t="s">
        <v>873</v>
      </c>
      <c r="BI1" s="212" t="s">
        <v>356</v>
      </c>
      <c r="BJ1" s="212" t="s">
        <v>875</v>
      </c>
      <c r="BK1" s="212" t="s">
        <v>877</v>
      </c>
      <c r="BL1" s="212" t="s">
        <v>879</v>
      </c>
      <c r="BM1" s="221"/>
      <c r="BN1" s="212" t="s">
        <v>885</v>
      </c>
      <c r="BO1" s="212" t="s">
        <v>887</v>
      </c>
      <c r="BP1" s="212" t="s">
        <v>358</v>
      </c>
      <c r="BQ1" s="212" t="s">
        <v>881</v>
      </c>
      <c r="BR1" s="212" t="s">
        <v>883</v>
      </c>
      <c r="BS1" s="212" t="s">
        <v>359</v>
      </c>
      <c r="BT1" s="212" t="s">
        <v>889</v>
      </c>
      <c r="BU1" s="212" t="s">
        <v>360</v>
      </c>
      <c r="BV1" s="212" t="s">
        <v>890</v>
      </c>
      <c r="BW1" s="209"/>
      <c r="BX1" s="221"/>
      <c r="BY1" s="212" t="s">
        <v>361</v>
      </c>
      <c r="BZ1" s="212" t="s">
        <v>795</v>
      </c>
      <c r="CA1" s="212" t="s">
        <v>797</v>
      </c>
      <c r="CB1" s="212" t="s">
        <v>799</v>
      </c>
      <c r="CC1" s="212" t="s">
        <v>362</v>
      </c>
      <c r="CD1" s="212" t="s">
        <v>801</v>
      </c>
      <c r="CE1" s="212" t="s">
        <v>803</v>
      </c>
      <c r="CF1" s="212" t="s">
        <v>805</v>
      </c>
      <c r="CG1" s="212" t="s">
        <v>807</v>
      </c>
      <c r="CH1" s="209"/>
      <c r="CI1" s="221"/>
      <c r="CJ1" s="212" t="s">
        <v>363</v>
      </c>
      <c r="CK1" s="212" t="s">
        <v>847</v>
      </c>
      <c r="CL1" s="212" t="s">
        <v>849</v>
      </c>
      <c r="CM1" s="212" t="s">
        <v>851</v>
      </c>
      <c r="CN1" s="212" t="s">
        <v>853</v>
      </c>
      <c r="CO1" s="212" t="s">
        <v>855</v>
      </c>
      <c r="CP1" s="212" t="s">
        <v>857</v>
      </c>
      <c r="CQ1" s="212" t="s">
        <v>859</v>
      </c>
      <c r="CR1" s="212" t="s">
        <v>861</v>
      </c>
      <c r="CS1" s="212" t="s">
        <v>863</v>
      </c>
      <c r="CT1" s="212" t="s">
        <v>865</v>
      </c>
      <c r="CU1" s="209"/>
      <c r="CV1" s="221"/>
      <c r="CW1" s="212" t="s">
        <v>891</v>
      </c>
      <c r="CX1" s="212" t="s">
        <v>892</v>
      </c>
      <c r="CY1" s="212" t="s">
        <v>894</v>
      </c>
      <c r="CZ1" s="212" t="s">
        <v>366</v>
      </c>
      <c r="DA1" s="212" t="s">
        <v>896</v>
      </c>
      <c r="DB1" s="212" t="s">
        <v>898</v>
      </c>
      <c r="DC1" s="212" t="s">
        <v>900</v>
      </c>
      <c r="DD1" s="212" t="s">
        <v>902</v>
      </c>
      <c r="DE1" s="212" t="s">
        <v>904</v>
      </c>
      <c r="DF1" s="212" t="s">
        <v>906</v>
      </c>
      <c r="DG1" s="221"/>
      <c r="DH1" s="212" t="s">
        <v>368</v>
      </c>
      <c r="DI1" s="212" t="s">
        <v>908</v>
      </c>
      <c r="DJ1" s="212" t="s">
        <v>369</v>
      </c>
      <c r="DK1" s="212" t="s">
        <v>910</v>
      </c>
      <c r="DL1" s="212" t="s">
        <v>912</v>
      </c>
      <c r="DM1" s="212" t="s">
        <v>914</v>
      </c>
      <c r="DN1" s="212" t="s">
        <v>916</v>
      </c>
      <c r="DO1" s="212" t="s">
        <v>918</v>
      </c>
      <c r="DP1" s="212" t="s">
        <v>920</v>
      </c>
      <c r="DQ1" s="212" t="s">
        <v>922</v>
      </c>
      <c r="DR1" s="212" t="s">
        <v>370</v>
      </c>
      <c r="DS1" s="212" t="s">
        <v>924</v>
      </c>
      <c r="DT1" s="212" t="s">
        <v>926</v>
      </c>
      <c r="DU1" s="212" t="s">
        <v>928</v>
      </c>
      <c r="DV1" s="221"/>
      <c r="DW1" s="212" t="s">
        <v>930</v>
      </c>
      <c r="DX1" s="212" t="s">
        <v>372</v>
      </c>
      <c r="DY1" s="212" t="s">
        <v>932</v>
      </c>
      <c r="DZ1" s="212" t="s">
        <v>373</v>
      </c>
      <c r="EA1" s="212" t="s">
        <v>934</v>
      </c>
      <c r="EB1" s="212" t="s">
        <v>936</v>
      </c>
      <c r="EC1" s="212" t="s">
        <v>938</v>
      </c>
      <c r="ED1" s="212" t="s">
        <v>940</v>
      </c>
      <c r="EE1" s="212" t="s">
        <v>942</v>
      </c>
      <c r="EF1" s="212" t="s">
        <v>944</v>
      </c>
      <c r="EG1" s="212" t="s">
        <v>946</v>
      </c>
      <c r="EH1" s="212" t="s">
        <v>948</v>
      </c>
      <c r="EI1" s="212" t="s">
        <v>950</v>
      </c>
      <c r="EJ1" s="212" t="s">
        <v>952</v>
      </c>
      <c r="EK1" s="212" t="s">
        <v>954</v>
      </c>
      <c r="EL1" s="221"/>
      <c r="EM1" s="212" t="s">
        <v>956</v>
      </c>
      <c r="EN1" s="212" t="s">
        <v>375</v>
      </c>
      <c r="EO1" s="212" t="s">
        <v>958</v>
      </c>
      <c r="EP1" s="212" t="s">
        <v>960</v>
      </c>
      <c r="EQ1" s="212" t="s">
        <v>376</v>
      </c>
      <c r="ER1" s="212" t="s">
        <v>962</v>
      </c>
      <c r="ES1" s="212" t="s">
        <v>964</v>
      </c>
      <c r="ET1" s="212" t="s">
        <v>377</v>
      </c>
      <c r="EU1" s="212" t="s">
        <v>966</v>
      </c>
      <c r="EV1" s="212" t="s">
        <v>968</v>
      </c>
      <c r="EW1" s="212" t="s">
        <v>970</v>
      </c>
      <c r="EX1" s="212" t="s">
        <v>378</v>
      </c>
      <c r="EY1" s="212" t="s">
        <v>972</v>
      </c>
      <c r="EZ1" s="212" t="s">
        <v>974</v>
      </c>
      <c r="FA1" s="221"/>
      <c r="FB1" s="212" t="s">
        <v>380</v>
      </c>
      <c r="FC1" s="212" t="s">
        <v>976</v>
      </c>
      <c r="FD1" s="212" t="s">
        <v>978</v>
      </c>
      <c r="FE1" s="212" t="s">
        <v>980</v>
      </c>
      <c r="FF1" s="212" t="s">
        <v>982</v>
      </c>
      <c r="FG1" s="212" t="s">
        <v>381</v>
      </c>
      <c r="FH1" s="212" t="s">
        <v>984</v>
      </c>
      <c r="FI1" s="212" t="s">
        <v>986</v>
      </c>
      <c r="FJ1" s="212" t="s">
        <v>988</v>
      </c>
      <c r="FK1" s="212" t="s">
        <v>990</v>
      </c>
      <c r="FL1" s="212" t="s">
        <v>992</v>
      </c>
      <c r="FM1" s="212" t="s">
        <v>382</v>
      </c>
      <c r="FN1" s="212" t="s">
        <v>995</v>
      </c>
      <c r="FO1" s="212" t="s">
        <v>383</v>
      </c>
      <c r="FP1" s="212" t="s">
        <v>998</v>
      </c>
      <c r="FQ1" s="212" t="s">
        <v>999</v>
      </c>
      <c r="FR1" s="212" t="s">
        <v>1001</v>
      </c>
      <c r="FS1" s="212" t="s">
        <v>384</v>
      </c>
      <c r="FT1" s="212" t="s">
        <v>1004</v>
      </c>
      <c r="FU1" s="212" t="s">
        <v>1005</v>
      </c>
      <c r="FV1" s="212" t="s">
        <v>1007</v>
      </c>
      <c r="FW1" s="212" t="s">
        <v>385</v>
      </c>
      <c r="FX1" s="212" t="s">
        <v>1010</v>
      </c>
      <c r="FY1" s="212" t="s">
        <v>1012</v>
      </c>
      <c r="FZ1" s="212" t="s">
        <v>1014</v>
      </c>
      <c r="GA1" s="221"/>
      <c r="GB1" s="212" t="s">
        <v>387</v>
      </c>
      <c r="GC1" s="212" t="s">
        <v>388</v>
      </c>
      <c r="GD1" s="221"/>
      <c r="GE1" s="212" t="s">
        <v>390</v>
      </c>
      <c r="GF1" s="212" t="s">
        <v>1037</v>
      </c>
      <c r="GG1" s="212" t="s">
        <v>1039</v>
      </c>
      <c r="GH1" s="212" t="s">
        <v>1041</v>
      </c>
      <c r="GI1" s="212" t="s">
        <v>1043</v>
      </c>
      <c r="GJ1" s="212" t="s">
        <v>1045</v>
      </c>
      <c r="GK1" s="221"/>
      <c r="GL1" s="212" t="s">
        <v>392</v>
      </c>
      <c r="GM1" s="212" t="s">
        <v>1047</v>
      </c>
      <c r="GN1" s="212" t="s">
        <v>1049</v>
      </c>
      <c r="GO1" s="212" t="s">
        <v>1051</v>
      </c>
      <c r="GP1" s="212" t="s">
        <v>1053</v>
      </c>
      <c r="GQ1" s="212" t="s">
        <v>1055</v>
      </c>
      <c r="GR1" s="212" t="s">
        <v>1057</v>
      </c>
      <c r="GS1" s="209"/>
      <c r="GT1" s="221"/>
      <c r="GU1" s="212" t="s">
        <v>393</v>
      </c>
      <c r="GV1" s="212" t="s">
        <v>1016</v>
      </c>
      <c r="GW1" s="212" t="s">
        <v>1018</v>
      </c>
      <c r="GX1" s="212" t="s">
        <v>1020</v>
      </c>
      <c r="GY1" s="212" t="s">
        <v>1022</v>
      </c>
      <c r="GZ1" s="212" t="s">
        <v>1024</v>
      </c>
      <c r="HA1" s="212" t="s">
        <v>1026</v>
      </c>
      <c r="HB1" s="221"/>
      <c r="HC1" s="212" t="s">
        <v>394</v>
      </c>
      <c r="HD1" s="212" t="s">
        <v>1028</v>
      </c>
      <c r="HE1" s="212" t="s">
        <v>1030</v>
      </c>
      <c r="HF1" s="212" t="s">
        <v>1031</v>
      </c>
      <c r="HG1" s="212" t="s">
        <v>395</v>
      </c>
      <c r="HH1" s="212" t="s">
        <v>1034</v>
      </c>
      <c r="HI1" s="212" t="s">
        <v>1035</v>
      </c>
      <c r="HJ1" s="209"/>
      <c r="HK1" s="221"/>
      <c r="HL1" s="212" t="s">
        <v>398</v>
      </c>
      <c r="HM1" s="212" t="s">
        <v>1059</v>
      </c>
      <c r="HN1" s="212" t="s">
        <v>1061</v>
      </c>
      <c r="HO1" s="212" t="s">
        <v>1063</v>
      </c>
      <c r="HP1" s="212" t="s">
        <v>1065</v>
      </c>
      <c r="HQ1" s="212" t="s">
        <v>399</v>
      </c>
      <c r="HR1" s="212" t="s">
        <v>1068</v>
      </c>
      <c r="HS1" s="221"/>
      <c r="HT1" s="212" t="s">
        <v>1070</v>
      </c>
      <c r="HU1" s="212" t="s">
        <v>1072</v>
      </c>
      <c r="HV1" s="212" t="s">
        <v>401</v>
      </c>
      <c r="HW1" s="212" t="s">
        <v>1075</v>
      </c>
      <c r="HX1" s="212" t="s">
        <v>1077</v>
      </c>
      <c r="HY1" s="212" t="s">
        <v>1078</v>
      </c>
      <c r="HZ1" s="212" t="s">
        <v>1080</v>
      </c>
      <c r="IA1" s="221"/>
      <c r="IB1" s="212" t="s">
        <v>1082</v>
      </c>
      <c r="IC1" s="212" t="s">
        <v>1084</v>
      </c>
      <c r="ID1" s="212" t="s">
        <v>1086</v>
      </c>
      <c r="IE1" s="212" t="s">
        <v>403</v>
      </c>
      <c r="IF1" s="212" t="s">
        <v>1088</v>
      </c>
      <c r="IG1" s="212" t="s">
        <v>1090</v>
      </c>
      <c r="IH1" s="212" t="s">
        <v>404</v>
      </c>
      <c r="II1" s="212" t="s">
        <v>1092</v>
      </c>
      <c r="IJ1" s="212" t="s">
        <v>1094</v>
      </c>
      <c r="IK1" s="212" t="s">
        <v>405</v>
      </c>
      <c r="IL1" s="212" t="s">
        <v>1096</v>
      </c>
      <c r="IM1" s="212" t="s">
        <v>1098</v>
      </c>
      <c r="IN1" s="212" t="s">
        <v>1100</v>
      </c>
      <c r="IO1" s="212" t="s">
        <v>1102</v>
      </c>
      <c r="IP1" s="212" t="s">
        <v>406</v>
      </c>
      <c r="IQ1" s="212" t="s">
        <v>1104</v>
      </c>
      <c r="IR1" s="221"/>
      <c r="IS1" s="212" t="s">
        <v>1112</v>
      </c>
      <c r="IT1" s="212" t="s">
        <v>1114</v>
      </c>
      <c r="IU1" s="212" t="s">
        <v>408</v>
      </c>
      <c r="IV1" s="212" t="s">
        <v>1116</v>
      </c>
      <c r="IW1" s="212" t="s">
        <v>1118</v>
      </c>
      <c r="IX1" s="212" t="s">
        <v>1120</v>
      </c>
      <c r="IY1" s="221"/>
      <c r="IZ1" s="212" t="s">
        <v>1122</v>
      </c>
      <c r="JA1" s="212" t="s">
        <v>410</v>
      </c>
      <c r="JB1" s="212" t="s">
        <v>1125</v>
      </c>
      <c r="JC1" s="212" t="s">
        <v>1127</v>
      </c>
      <c r="JD1" s="212" t="s">
        <v>1129</v>
      </c>
      <c r="JE1" s="212" t="s">
        <v>1131</v>
      </c>
      <c r="JF1" s="212" t="s">
        <v>1133</v>
      </c>
      <c r="JG1" s="212" t="s">
        <v>1135</v>
      </c>
      <c r="JH1" s="212" t="s">
        <v>411</v>
      </c>
      <c r="JI1" s="212" t="s">
        <v>1138</v>
      </c>
      <c r="JJ1" s="212" t="s">
        <v>1140</v>
      </c>
      <c r="JK1" s="212" t="s">
        <v>1142</v>
      </c>
      <c r="JL1" s="212" t="s">
        <v>1144</v>
      </c>
      <c r="JM1" s="212" t="s">
        <v>1146</v>
      </c>
      <c r="JN1" s="212" t="s">
        <v>1148</v>
      </c>
      <c r="JO1" s="212" t="s">
        <v>1150</v>
      </c>
      <c r="JP1" s="212" t="s">
        <v>1152</v>
      </c>
      <c r="JQ1" s="212" t="s">
        <v>412</v>
      </c>
      <c r="JR1" s="212" t="s">
        <v>1155</v>
      </c>
      <c r="JS1" s="212" t="s">
        <v>1157</v>
      </c>
      <c r="JT1" s="212" t="s">
        <v>1159</v>
      </c>
      <c r="JU1" s="212" t="s">
        <v>1161</v>
      </c>
      <c r="JV1" s="212" t="s">
        <v>1162</v>
      </c>
      <c r="JW1" s="212" t="s">
        <v>1164</v>
      </c>
      <c r="JX1" s="212" t="s">
        <v>1166</v>
      </c>
      <c r="JY1" s="212" t="s">
        <v>1168</v>
      </c>
      <c r="JZ1" s="212" t="s">
        <v>1170</v>
      </c>
      <c r="KA1" s="212" t="s">
        <v>1172</v>
      </c>
      <c r="KB1" s="212" t="s">
        <v>1174</v>
      </c>
      <c r="KC1" s="212" t="s">
        <v>1176</v>
      </c>
      <c r="KD1" s="212" t="s">
        <v>1178</v>
      </c>
      <c r="KE1" s="212" t="s">
        <v>1180</v>
      </c>
      <c r="KF1" s="212" t="s">
        <v>1182</v>
      </c>
      <c r="KG1" s="212" t="s">
        <v>1184</v>
      </c>
      <c r="KH1" s="212" t="s">
        <v>1186</v>
      </c>
      <c r="KI1" s="212" t="s">
        <v>1188</v>
      </c>
      <c r="KJ1" s="212" t="s">
        <v>1190</v>
      </c>
      <c r="KK1" s="212" t="s">
        <v>1192</v>
      </c>
      <c r="KL1" s="212" t="s">
        <v>1194</v>
      </c>
      <c r="KM1" s="212" t="s">
        <v>1196</v>
      </c>
      <c r="KN1" s="212" t="s">
        <v>1198</v>
      </c>
      <c r="KO1" s="212" t="s">
        <v>1200</v>
      </c>
      <c r="KP1" s="212" t="s">
        <v>1202</v>
      </c>
      <c r="KQ1" s="212" t="s">
        <v>1204</v>
      </c>
      <c r="KR1" s="221"/>
      <c r="KS1" s="212" t="s">
        <v>1206</v>
      </c>
      <c r="KT1" s="212" t="s">
        <v>414</v>
      </c>
      <c r="KU1" s="212" t="s">
        <v>1209</v>
      </c>
      <c r="KV1" s="212" t="s">
        <v>1211</v>
      </c>
      <c r="KW1" s="212" t="s">
        <v>1213</v>
      </c>
      <c r="KX1" s="212" t="s">
        <v>1215</v>
      </c>
      <c r="KY1" s="212" t="s">
        <v>415</v>
      </c>
      <c r="KZ1" s="212" t="s">
        <v>1218</v>
      </c>
      <c r="LA1" s="212" t="s">
        <v>1220</v>
      </c>
      <c r="LB1" s="212" t="s">
        <v>1222</v>
      </c>
      <c r="LC1" s="212" t="s">
        <v>1224</v>
      </c>
      <c r="LD1" s="212" t="s">
        <v>1226</v>
      </c>
      <c r="LE1" s="212" t="s">
        <v>1228</v>
      </c>
      <c r="LF1" s="212" t="s">
        <v>1230</v>
      </c>
      <c r="LG1" s="209"/>
      <c r="LH1" s="221"/>
      <c r="LI1" s="212" t="s">
        <v>416</v>
      </c>
      <c r="LJ1" s="212" t="s">
        <v>1106</v>
      </c>
      <c r="LK1" s="212" t="s">
        <v>1108</v>
      </c>
      <c r="LL1" s="212" t="s">
        <v>1110</v>
      </c>
      <c r="LM1" s="209"/>
      <c r="LN1" s="221"/>
      <c r="LO1" s="212" t="s">
        <v>419</v>
      </c>
      <c r="LP1" s="212" t="s">
        <v>420</v>
      </c>
      <c r="LQ1" s="221"/>
      <c r="LR1" s="212" t="s">
        <v>422</v>
      </c>
      <c r="LS1" s="212" t="s">
        <v>1250</v>
      </c>
      <c r="LT1" s="212" t="s">
        <v>1252</v>
      </c>
      <c r="LU1" s="212" t="s">
        <v>1253</v>
      </c>
      <c r="LV1" s="212" t="s">
        <v>1255</v>
      </c>
      <c r="LW1" s="212" t="s">
        <v>1256</v>
      </c>
      <c r="LX1" s="212" t="s">
        <v>1258</v>
      </c>
      <c r="LY1" s="212" t="s">
        <v>1260</v>
      </c>
      <c r="LZ1" s="212" t="s">
        <v>1262</v>
      </c>
      <c r="MA1" s="212" t="s">
        <v>1264</v>
      </c>
      <c r="MB1" s="212" t="s">
        <v>423</v>
      </c>
      <c r="MC1" s="212" t="s">
        <v>1267</v>
      </c>
      <c r="MD1" s="212" t="s">
        <v>1268</v>
      </c>
      <c r="ME1" s="212" t="s">
        <v>1270</v>
      </c>
      <c r="MF1" s="212" t="s">
        <v>424</v>
      </c>
      <c r="MG1" s="212" t="s">
        <v>1273</v>
      </c>
      <c r="MH1" s="212" t="s">
        <v>1274</v>
      </c>
      <c r="MI1" s="212" t="s">
        <v>1276</v>
      </c>
      <c r="MJ1" s="212" t="s">
        <v>1278</v>
      </c>
      <c r="MK1" s="212" t="s">
        <v>425</v>
      </c>
      <c r="ML1" s="212" t="s">
        <v>1281</v>
      </c>
      <c r="MM1" s="212" t="s">
        <v>1283</v>
      </c>
      <c r="MN1" s="212" t="s">
        <v>1285</v>
      </c>
      <c r="MO1" s="212" t="s">
        <v>1287</v>
      </c>
      <c r="MP1" s="212" t="s">
        <v>426</v>
      </c>
      <c r="MQ1" s="212" t="s">
        <v>1290</v>
      </c>
      <c r="MR1" s="212" t="s">
        <v>1292</v>
      </c>
      <c r="MS1" s="212" t="s">
        <v>1294</v>
      </c>
      <c r="MT1" s="212" t="s">
        <v>1296</v>
      </c>
      <c r="MU1" s="212" t="s">
        <v>1298</v>
      </c>
      <c r="MV1" s="212" t="s">
        <v>1300</v>
      </c>
      <c r="MW1" s="212" t="s">
        <v>1302</v>
      </c>
      <c r="MX1" s="212" t="s">
        <v>1304</v>
      </c>
      <c r="MY1" s="212" t="s">
        <v>1306</v>
      </c>
      <c r="MZ1" s="212" t="s">
        <v>1308</v>
      </c>
      <c r="NA1" s="212" t="s">
        <v>1310</v>
      </c>
      <c r="NB1" s="212" t="s">
        <v>1311</v>
      </c>
      <c r="NC1" s="221"/>
      <c r="ND1" s="212" t="s">
        <v>428</v>
      </c>
      <c r="NE1" s="212" t="s">
        <v>1313</v>
      </c>
      <c r="NF1" s="212" t="s">
        <v>1315</v>
      </c>
      <c r="NG1" s="212" t="s">
        <v>1317</v>
      </c>
      <c r="NH1" s="212" t="s">
        <v>1319</v>
      </c>
      <c r="NI1" s="221"/>
      <c r="NJ1" s="212" t="s">
        <v>430</v>
      </c>
      <c r="NK1" s="212" t="s">
        <v>1320</v>
      </c>
      <c r="NL1" s="212" t="s">
        <v>431</v>
      </c>
      <c r="NM1" s="212" t="s">
        <v>1322</v>
      </c>
      <c r="NN1" s="212" t="s">
        <v>1324</v>
      </c>
      <c r="NO1" s="212" t="s">
        <v>432</v>
      </c>
      <c r="NP1" s="212" t="s">
        <v>1326</v>
      </c>
      <c r="NQ1" s="212" t="s">
        <v>1328</v>
      </c>
      <c r="NR1" s="209"/>
      <c r="NS1" s="221"/>
      <c r="NT1" s="212" t="s">
        <v>433</v>
      </c>
      <c r="NU1" s="212" t="s">
        <v>1232</v>
      </c>
      <c r="NV1" s="212" t="s">
        <v>1234</v>
      </c>
      <c r="NW1" s="212" t="s">
        <v>1236</v>
      </c>
      <c r="NX1" s="212" t="s">
        <v>1238</v>
      </c>
      <c r="NY1" s="212" t="s">
        <v>434</v>
      </c>
      <c r="NZ1" s="212" t="s">
        <v>1240</v>
      </c>
      <c r="OA1" s="212" t="s">
        <v>435</v>
      </c>
      <c r="OB1" s="212" t="s">
        <v>1242</v>
      </c>
      <c r="OC1" s="221"/>
      <c r="OD1" s="212" t="s">
        <v>1244</v>
      </c>
      <c r="OE1" s="212" t="s">
        <v>436</v>
      </c>
      <c r="OF1" s="209"/>
      <c r="OG1" s="221"/>
      <c r="OH1" s="212" t="s">
        <v>1246</v>
      </c>
      <c r="OI1" s="212" t="s">
        <v>1248</v>
      </c>
      <c r="OJ1" s="212" t="s">
        <v>437</v>
      </c>
      <c r="OK1" s="209"/>
      <c r="OL1" s="221"/>
      <c r="OM1" s="212" t="s">
        <v>440</v>
      </c>
      <c r="ON1" s="212" t="s">
        <v>1330</v>
      </c>
      <c r="OO1" s="212" t="s">
        <v>1332</v>
      </c>
      <c r="OP1" s="212" t="s">
        <v>441</v>
      </c>
      <c r="OQ1" s="212" t="s">
        <v>442</v>
      </c>
      <c r="OR1" s="212" t="s">
        <v>1430</v>
      </c>
      <c r="OS1" s="212" t="s">
        <v>1432</v>
      </c>
      <c r="OT1" s="212" t="s">
        <v>1434</v>
      </c>
      <c r="OU1" s="212" t="s">
        <v>1436</v>
      </c>
      <c r="OV1" s="212" t="s">
        <v>1438</v>
      </c>
      <c r="OW1" s="221"/>
      <c r="OX1" s="212" t="s">
        <v>444</v>
      </c>
      <c r="OY1" s="212" t="s">
        <v>1440</v>
      </c>
      <c r="OZ1" s="212" t="s">
        <v>1442</v>
      </c>
      <c r="PA1" s="212" t="s">
        <v>1444</v>
      </c>
      <c r="PB1" s="212" t="s">
        <v>1446</v>
      </c>
      <c r="PC1" s="212" t="s">
        <v>1448</v>
      </c>
      <c r="PD1" s="212" t="s">
        <v>1450</v>
      </c>
      <c r="PE1" s="221"/>
      <c r="PF1" s="212" t="s">
        <v>1452</v>
      </c>
      <c r="PG1" s="212" t="s">
        <v>446</v>
      </c>
      <c r="PH1" s="221"/>
      <c r="PI1" s="212" t="s">
        <v>448</v>
      </c>
      <c r="PJ1" s="212" t="s">
        <v>1482</v>
      </c>
      <c r="PK1" s="212" t="s">
        <v>1484</v>
      </c>
      <c r="PL1" s="221"/>
      <c r="PM1" s="212" t="s">
        <v>450</v>
      </c>
      <c r="PN1" s="212" t="s">
        <v>1486</v>
      </c>
      <c r="PO1" s="212" t="s">
        <v>1487</v>
      </c>
      <c r="PP1" s="212" t="s">
        <v>1488</v>
      </c>
      <c r="PQ1" s="212" t="s">
        <v>1489</v>
      </c>
      <c r="PR1" s="212" t="s">
        <v>1491</v>
      </c>
      <c r="PS1" s="212" t="s">
        <v>1492</v>
      </c>
      <c r="PT1" s="212" t="s">
        <v>1494</v>
      </c>
      <c r="PU1" s="212" t="s">
        <v>1495</v>
      </c>
      <c r="PV1" s="209"/>
      <c r="PW1" s="221"/>
      <c r="PX1" s="212" t="s">
        <v>451</v>
      </c>
      <c r="PY1" s="212" t="s">
        <v>1334</v>
      </c>
      <c r="PZ1" s="212" t="s">
        <v>1336</v>
      </c>
      <c r="QA1" s="212" t="s">
        <v>1338</v>
      </c>
      <c r="QB1" s="212" t="s">
        <v>1340</v>
      </c>
      <c r="QC1" s="212" t="s">
        <v>1342</v>
      </c>
      <c r="QD1" s="212" t="s">
        <v>1344</v>
      </c>
      <c r="QE1" s="212" t="s">
        <v>1346</v>
      </c>
      <c r="QF1" s="212" t="s">
        <v>1348</v>
      </c>
      <c r="QG1" s="212" t="s">
        <v>1350</v>
      </c>
      <c r="QH1" s="212" t="s">
        <v>1352</v>
      </c>
      <c r="QI1" s="212" t="s">
        <v>1354</v>
      </c>
      <c r="QJ1" s="212" t="s">
        <v>1356</v>
      </c>
      <c r="QK1" s="212" t="s">
        <v>1358</v>
      </c>
      <c r="QL1" s="212" t="s">
        <v>1360</v>
      </c>
      <c r="QM1" s="212" t="s">
        <v>1362</v>
      </c>
      <c r="QN1" s="212" t="s">
        <v>1364</v>
      </c>
      <c r="QO1" s="212" t="s">
        <v>1366</v>
      </c>
      <c r="QP1" s="212" t="s">
        <v>1368</v>
      </c>
      <c r="QQ1" s="212" t="s">
        <v>1370</v>
      </c>
      <c r="QR1" s="212" t="s">
        <v>1372</v>
      </c>
      <c r="QS1" s="212" t="s">
        <v>1374</v>
      </c>
      <c r="QT1" s="212" t="s">
        <v>1376</v>
      </c>
      <c r="QU1" s="212" t="s">
        <v>452</v>
      </c>
      <c r="QV1" s="212" t="s">
        <v>1379</v>
      </c>
      <c r="QW1" s="212" t="s">
        <v>1381</v>
      </c>
      <c r="QX1" s="212" t="s">
        <v>1382</v>
      </c>
      <c r="QY1" s="212" t="s">
        <v>1384</v>
      </c>
      <c r="QZ1" s="212" t="s">
        <v>1386</v>
      </c>
      <c r="RA1" s="212" t="s">
        <v>1388</v>
      </c>
      <c r="RB1" s="212" t="s">
        <v>1390</v>
      </c>
      <c r="RC1" s="212" t="s">
        <v>1392</v>
      </c>
      <c r="RD1" s="212" t="s">
        <v>1394</v>
      </c>
      <c r="RE1" s="212" t="s">
        <v>1396</v>
      </c>
      <c r="RF1" s="212" t="s">
        <v>1398</v>
      </c>
      <c r="RG1" s="212" t="s">
        <v>1400</v>
      </c>
      <c r="RH1" s="212" t="s">
        <v>1402</v>
      </c>
      <c r="RI1" s="212" t="s">
        <v>1404</v>
      </c>
      <c r="RJ1" s="212" t="s">
        <v>1406</v>
      </c>
      <c r="RK1" s="212" t="s">
        <v>1408</v>
      </c>
      <c r="RL1" s="212" t="s">
        <v>1410</v>
      </c>
      <c r="RM1" s="212" t="s">
        <v>1412</v>
      </c>
      <c r="RN1" s="212" t="s">
        <v>1414</v>
      </c>
      <c r="RO1" s="212" t="s">
        <v>1416</v>
      </c>
      <c r="RP1" s="212" t="s">
        <v>1418</v>
      </c>
      <c r="RQ1" s="212" t="s">
        <v>1420</v>
      </c>
      <c r="RR1" s="212" t="s">
        <v>1422</v>
      </c>
      <c r="RS1" s="212" t="s">
        <v>1424</v>
      </c>
      <c r="RT1" s="212" t="s">
        <v>1426</v>
      </c>
      <c r="RU1" s="212" t="s">
        <v>1428</v>
      </c>
      <c r="RV1" s="209"/>
      <c r="RW1" s="221"/>
      <c r="RX1" s="212" t="s">
        <v>453</v>
      </c>
      <c r="RY1" s="212" t="s">
        <v>1454</v>
      </c>
      <c r="RZ1" s="212" t="s">
        <v>1456</v>
      </c>
      <c r="SA1" s="212" t="s">
        <v>1458</v>
      </c>
      <c r="SB1" s="212" t="s">
        <v>1460</v>
      </c>
      <c r="SC1" s="212" t="s">
        <v>1462</v>
      </c>
      <c r="SD1" s="212" t="s">
        <v>1464</v>
      </c>
      <c r="SE1" s="212" t="s">
        <v>1466</v>
      </c>
      <c r="SF1" s="212" t="s">
        <v>1468</v>
      </c>
      <c r="SG1" s="212" t="s">
        <v>1470</v>
      </c>
      <c r="SH1" s="212" t="s">
        <v>1472</v>
      </c>
      <c r="SI1" s="212" t="s">
        <v>1474</v>
      </c>
      <c r="SJ1" s="212" t="s">
        <v>1476</v>
      </c>
      <c r="SK1" s="212" t="s">
        <v>1478</v>
      </c>
      <c r="SL1" s="212" t="s">
        <v>1480</v>
      </c>
      <c r="SM1" s="209"/>
      <c r="SN1" s="221"/>
      <c r="SO1" s="212" t="s">
        <v>456</v>
      </c>
      <c r="SP1" s="212" t="s">
        <v>1497</v>
      </c>
      <c r="SQ1" s="212" t="s">
        <v>1499</v>
      </c>
      <c r="SR1" s="212" t="s">
        <v>457</v>
      </c>
      <c r="SS1" s="212" t="s">
        <v>1501</v>
      </c>
      <c r="ST1" s="212" t="s">
        <v>1503</v>
      </c>
      <c r="SU1" s="212" t="s">
        <v>1505</v>
      </c>
      <c r="SV1" s="212" t="s">
        <v>1507</v>
      </c>
      <c r="SW1" s="221"/>
      <c r="SX1" s="212" t="s">
        <v>459</v>
      </c>
      <c r="SY1" s="212" t="s">
        <v>1509</v>
      </c>
      <c r="SZ1" s="212" t="s">
        <v>1511</v>
      </c>
      <c r="TA1" s="212" t="s">
        <v>1513</v>
      </c>
      <c r="TB1" s="212" t="s">
        <v>1515</v>
      </c>
      <c r="TC1" s="212" t="s">
        <v>1517</v>
      </c>
      <c r="TD1" s="212" t="s">
        <v>1519</v>
      </c>
      <c r="TE1" s="212" t="s">
        <v>1521</v>
      </c>
      <c r="TF1" s="212" t="s">
        <v>1523</v>
      </c>
      <c r="TG1" s="212" t="s">
        <v>1525</v>
      </c>
      <c r="TH1" s="212" t="s">
        <v>1527</v>
      </c>
      <c r="TI1" s="212" t="s">
        <v>1529</v>
      </c>
      <c r="TJ1" s="212" t="s">
        <v>1531</v>
      </c>
      <c r="TK1" s="212" t="s">
        <v>1533</v>
      </c>
      <c r="TL1" s="212" t="s">
        <v>1535</v>
      </c>
      <c r="TM1" s="212" t="s">
        <v>1537</v>
      </c>
      <c r="TN1" s="209"/>
      <c r="TO1" s="221"/>
      <c r="TP1" s="212" t="s">
        <v>462</v>
      </c>
      <c r="TQ1" s="212" t="s">
        <v>1539</v>
      </c>
      <c r="TR1" s="212" t="s">
        <v>1541</v>
      </c>
      <c r="TS1" s="212" t="s">
        <v>1543</v>
      </c>
      <c r="TT1" s="212" t="s">
        <v>1545</v>
      </c>
      <c r="TU1" s="212" t="s">
        <v>1547</v>
      </c>
      <c r="TV1" s="212" t="s">
        <v>463</v>
      </c>
      <c r="TW1" s="212" t="s">
        <v>1549</v>
      </c>
      <c r="TX1" s="212" t="s">
        <v>1551</v>
      </c>
      <c r="TY1" s="212" t="s">
        <v>1553</v>
      </c>
      <c r="TZ1" s="212" t="s">
        <v>1555</v>
      </c>
      <c r="UA1" s="212" t="s">
        <v>1557</v>
      </c>
      <c r="UB1" s="212" t="s">
        <v>1559</v>
      </c>
      <c r="UC1" s="221"/>
      <c r="UD1" s="212" t="s">
        <v>465</v>
      </c>
      <c r="UE1" s="209"/>
      <c r="UF1" s="221"/>
      <c r="UG1" s="212" t="s">
        <v>466</v>
      </c>
      <c r="UH1" s="212" t="s">
        <v>1561</v>
      </c>
      <c r="UI1" s="212" t="s">
        <v>1563</v>
      </c>
      <c r="UJ1" s="212" t="s">
        <v>1564</v>
      </c>
      <c r="UK1" s="212" t="s">
        <v>1566</v>
      </c>
      <c r="UL1" s="212" t="s">
        <v>1568</v>
      </c>
      <c r="UM1" s="212" t="s">
        <v>1570</v>
      </c>
      <c r="UN1" s="212" t="s">
        <v>1572</v>
      </c>
      <c r="UO1" s="212" t="s">
        <v>1574</v>
      </c>
      <c r="UP1" s="212" t="s">
        <v>1576</v>
      </c>
      <c r="UQ1" s="212" t="s">
        <v>1578</v>
      </c>
      <c r="UR1" s="212" t="s">
        <v>1580</v>
      </c>
      <c r="US1" s="212" t="s">
        <v>1582</v>
      </c>
      <c r="UT1" s="212" t="s">
        <v>1584</v>
      </c>
      <c r="UU1" s="212" t="s">
        <v>1586</v>
      </c>
      <c r="UV1" s="212" t="s">
        <v>1588</v>
      </c>
      <c r="UW1" s="212" t="s">
        <v>1590</v>
      </c>
      <c r="UX1" s="209"/>
      <c r="UY1" s="212" t="s">
        <v>1594</v>
      </c>
      <c r="UZ1" s="212" t="s">
        <v>1596</v>
      </c>
      <c r="VA1" s="212" t="s">
        <v>1598</v>
      </c>
      <c r="VB1" s="212" t="s">
        <v>1600</v>
      </c>
      <c r="VC1" s="212" t="s">
        <v>1602</v>
      </c>
      <c r="VD1" s="215"/>
    </row>
    <row r="2" spans="1:576" s="153" customFormat="1" hidden="1" x14ac:dyDescent="0.25">
      <c r="A2" s="153" t="s">
        <v>209</v>
      </c>
      <c r="B2" s="153" t="s">
        <v>197</v>
      </c>
      <c r="C2" s="153" t="s">
        <v>562</v>
      </c>
      <c r="D2" s="153" t="s">
        <v>210</v>
      </c>
      <c r="E2" s="153" t="s">
        <v>176</v>
      </c>
      <c r="F2" s="153" t="s">
        <v>563</v>
      </c>
      <c r="G2" s="191" t="s">
        <v>211</v>
      </c>
      <c r="H2" s="153" t="s">
        <v>564</v>
      </c>
      <c r="I2" s="153" t="s">
        <v>565</v>
      </c>
      <c r="J2" s="153" t="s">
        <v>212</v>
      </c>
      <c r="K2" s="153" t="s">
        <v>566</v>
      </c>
      <c r="R2" s="153" t="s">
        <v>214</v>
      </c>
      <c r="S2" s="153" t="s">
        <v>215</v>
      </c>
      <c r="U2" s="153" t="s">
        <v>482</v>
      </c>
      <c r="V2" s="153" t="s">
        <v>500</v>
      </c>
      <c r="W2" s="153" t="s">
        <v>483</v>
      </c>
      <c r="X2" s="153" t="s">
        <v>484</v>
      </c>
      <c r="Y2" s="153" t="s">
        <v>485</v>
      </c>
      <c r="Z2" s="153" t="s">
        <v>486</v>
      </c>
      <c r="AA2" s="153" t="s">
        <v>487</v>
      </c>
      <c r="AB2" s="153" t="s">
        <v>488</v>
      </c>
      <c r="AC2" s="153" t="s">
        <v>489</v>
      </c>
      <c r="AD2" s="153" t="s">
        <v>490</v>
      </c>
      <c r="AE2" s="153" t="s">
        <v>491</v>
      </c>
      <c r="AF2" s="153" t="s">
        <v>492</v>
      </c>
      <c r="AH2" s="153" t="s">
        <v>510</v>
      </c>
      <c r="AI2" s="153" t="s">
        <v>511</v>
      </c>
      <c r="AJ2" s="153" t="s">
        <v>512</v>
      </c>
      <c r="AK2" s="153" t="s">
        <v>513</v>
      </c>
      <c r="AL2" s="153" t="s">
        <v>514</v>
      </c>
      <c r="AM2" s="153" t="s">
        <v>517</v>
      </c>
      <c r="AN2" s="153" t="s">
        <v>515</v>
      </c>
      <c r="AO2" s="153" t="s">
        <v>516</v>
      </c>
      <c r="AP2" s="153" t="s">
        <v>518</v>
      </c>
      <c r="AQ2" s="153" t="s">
        <v>519</v>
      </c>
      <c r="AR2" s="153" t="s">
        <v>520</v>
      </c>
      <c r="AS2" s="153" t="s">
        <v>521</v>
      </c>
      <c r="AT2" s="153" t="s">
        <v>522</v>
      </c>
      <c r="AU2" s="153" t="s">
        <v>523</v>
      </c>
      <c r="AV2" s="153" t="s">
        <v>524</v>
      </c>
      <c r="AW2" s="153" t="s">
        <v>525</v>
      </c>
      <c r="AX2" s="153" t="s">
        <v>526</v>
      </c>
      <c r="AY2" s="153" t="s">
        <v>527</v>
      </c>
      <c r="AZ2" s="153" t="s">
        <v>528</v>
      </c>
      <c r="BA2" s="153" t="s">
        <v>529</v>
      </c>
      <c r="BB2" s="153" t="s">
        <v>530</v>
      </c>
      <c r="BC2" s="153" t="s">
        <v>531</v>
      </c>
      <c r="BD2" s="153" t="s">
        <v>532</v>
      </c>
      <c r="BE2" s="153" t="s">
        <v>533</v>
      </c>
      <c r="BF2" s="153" t="s">
        <v>534</v>
      </c>
      <c r="BG2" s="153" t="s">
        <v>535</v>
      </c>
      <c r="BH2" s="153" t="s">
        <v>536</v>
      </c>
      <c r="BI2" s="153" t="s">
        <v>537</v>
      </c>
      <c r="BJ2" s="153" t="s">
        <v>538</v>
      </c>
      <c r="BK2" s="153" t="s">
        <v>539</v>
      </c>
      <c r="BL2" s="153" t="s">
        <v>540</v>
      </c>
      <c r="BM2" s="153" t="s">
        <v>541</v>
      </c>
      <c r="BN2" s="153" t="s">
        <v>542</v>
      </c>
      <c r="BO2" s="153" t="s">
        <v>543</v>
      </c>
      <c r="BP2" s="153" t="s">
        <v>544</v>
      </c>
      <c r="BQ2" s="153" t="s">
        <v>545</v>
      </c>
      <c r="BR2" s="153" t="s">
        <v>546</v>
      </c>
      <c r="BS2" s="153" t="s">
        <v>547</v>
      </c>
      <c r="BT2" s="153" t="s">
        <v>548</v>
      </c>
      <c r="BU2" s="153" t="s">
        <v>549</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576" ht="52.5" x14ac:dyDescent="0.25">
      <c r="C5" s="117" t="s">
        <v>471</v>
      </c>
      <c r="D5" s="118">
        <f>SUMIF($C:$C,$C$10,D:D)</f>
        <v>100000</v>
      </c>
    </row>
    <row r="8" spans="1:576" x14ac:dyDescent="0.25">
      <c r="C8" s="72" t="s">
        <v>62</v>
      </c>
      <c r="D8" s="72"/>
      <c r="E8" s="72"/>
      <c r="F8" s="72"/>
      <c r="G8" s="100"/>
      <c r="H8" s="72"/>
      <c r="I8" s="72"/>
    </row>
    <row r="9" spans="1:576" ht="15.75" thickBot="1" x14ac:dyDescent="0.3">
      <c r="C9" s="72"/>
      <c r="D9" s="72"/>
      <c r="E9" s="72"/>
      <c r="F9" s="72"/>
      <c r="G9" s="100"/>
      <c r="H9" s="72"/>
      <c r="I9" s="72"/>
    </row>
    <row r="10" spans="1:576" ht="15.75" thickBot="1" x14ac:dyDescent="0.3">
      <c r="C10" s="29" t="s">
        <v>43</v>
      </c>
      <c r="D10" s="30">
        <f>SUM(F17:F26)</f>
        <v>100000</v>
      </c>
      <c r="E10" s="125"/>
      <c r="F10" s="125"/>
      <c r="G10" s="100"/>
      <c r="H10" s="125"/>
      <c r="I10" s="15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479</v>
      </c>
      <c r="D13" s="242" t="s">
        <v>1808</v>
      </c>
      <c r="E13" s="124"/>
      <c r="F13" s="124"/>
      <c r="G13" s="124"/>
      <c r="H13" s="97"/>
      <c r="I13" s="97"/>
      <c r="J13" s="97"/>
      <c r="K13" s="143"/>
    </row>
    <row r="14" spans="1:57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Mejorar y optimizar el espacio físico de aulas, laboratorios, talleres y oficinas.</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0.75" thickBot="1" x14ac:dyDescent="0.3">
      <c r="B16" s="124"/>
      <c r="C16" s="157" t="s">
        <v>44</v>
      </c>
      <c r="D16" s="159" t="s">
        <v>55</v>
      </c>
      <c r="E16" s="159" t="s">
        <v>57</v>
      </c>
      <c r="F16" s="158" t="s">
        <v>27</v>
      </c>
      <c r="G16" s="164" t="s">
        <v>216</v>
      </c>
      <c r="H16" s="159" t="s">
        <v>46</v>
      </c>
      <c r="I16" s="159" t="s">
        <v>217</v>
      </c>
      <c r="J16" s="159" t="s">
        <v>498</v>
      </c>
      <c r="K16" s="159" t="s">
        <v>499</v>
      </c>
    </row>
    <row r="17" spans="2:11" x14ac:dyDescent="0.25">
      <c r="B17" s="124"/>
      <c r="C17" s="126" t="s">
        <v>63</v>
      </c>
      <c r="D17" s="189"/>
      <c r="E17" s="127">
        <v>2800</v>
      </c>
      <c r="F17" s="128">
        <f>D17*E17</f>
        <v>0</v>
      </c>
      <c r="G17" s="192"/>
      <c r="H17" s="129" t="s">
        <v>1250</v>
      </c>
      <c r="I17" s="129" t="str">
        <f>VLOOKUP(H17,Presupuesto!$B$11:$C$586,2,0)</f>
        <v>MUEBLES VARIOS DE OFICINA</v>
      </c>
      <c r="J17" s="272" t="s">
        <v>566</v>
      </c>
      <c r="K17" s="129" t="s">
        <v>492</v>
      </c>
    </row>
    <row r="18" spans="2:11" ht="32.25" customHeight="1" x14ac:dyDescent="0.25">
      <c r="B18" s="124"/>
      <c r="C18" s="130" t="s">
        <v>64</v>
      </c>
      <c r="D18" s="182"/>
      <c r="E18" s="131">
        <v>2400</v>
      </c>
      <c r="F18" s="128">
        <f>D18*E18</f>
        <v>0</v>
      </c>
      <c r="G18" s="192"/>
      <c r="H18" s="132" t="s">
        <v>1250</v>
      </c>
      <c r="I18" s="129" t="str">
        <f>VLOOKUP(H18,Presupuesto!$B$11:$C$586,2,0)</f>
        <v>MUEBLES VARIOS DE OFICINA</v>
      </c>
      <c r="J18" s="129" t="str">
        <f t="shared" ref="J18:J25" si="0">$J$17</f>
        <v>Lo Esencial de la UNAH para la Construcción de Ciudadanía</v>
      </c>
      <c r="K18" s="129" t="s">
        <v>500</v>
      </c>
    </row>
    <row r="19" spans="2:11" x14ac:dyDescent="0.25">
      <c r="B19" s="124"/>
      <c r="C19" s="130" t="s">
        <v>65</v>
      </c>
      <c r="D19" s="182"/>
      <c r="E19" s="131">
        <v>1000</v>
      </c>
      <c r="F19" s="128">
        <f t="shared" ref="F19:F26" si="1">D19*E19</f>
        <v>0</v>
      </c>
      <c r="G19" s="192"/>
      <c r="H19" s="132" t="s">
        <v>1250</v>
      </c>
      <c r="I19" s="129" t="str">
        <f>VLOOKUP(H19,Presupuesto!$B$11:$C$586,2,0)</f>
        <v>MUEBLES VARIOS DE OFICINA</v>
      </c>
      <c r="J19" s="129" t="str">
        <f t="shared" si="0"/>
        <v>Lo Esencial de la UNAH para la Construcción de Ciudadanía</v>
      </c>
      <c r="K19" s="129" t="s">
        <v>483</v>
      </c>
    </row>
    <row r="20" spans="2:11" x14ac:dyDescent="0.25">
      <c r="B20" s="124"/>
      <c r="C20" s="130" t="s">
        <v>66</v>
      </c>
      <c r="D20" s="182"/>
      <c r="E20" s="131">
        <v>6000</v>
      </c>
      <c r="F20" s="128">
        <f t="shared" si="1"/>
        <v>0</v>
      </c>
      <c r="G20" s="192"/>
      <c r="H20" s="132" t="s">
        <v>1250</v>
      </c>
      <c r="I20" s="129" t="str">
        <f>VLOOKUP(H20,Presupuesto!$B$11:$C$586,2,0)</f>
        <v>MUEBLES VARIOS DE OFICINA</v>
      </c>
      <c r="J20" s="129" t="str">
        <f t="shared" si="0"/>
        <v>Lo Esencial de la UNAH para la Construcción de Ciudadanía</v>
      </c>
      <c r="K20" s="129" t="s">
        <v>483</v>
      </c>
    </row>
    <row r="21" spans="2:11" x14ac:dyDescent="0.25">
      <c r="B21" s="124"/>
      <c r="C21" s="130" t="s">
        <v>67</v>
      </c>
      <c r="D21" s="182"/>
      <c r="E21" s="131">
        <v>3000</v>
      </c>
      <c r="F21" s="128">
        <f t="shared" si="1"/>
        <v>0</v>
      </c>
      <c r="G21" s="192"/>
      <c r="H21" s="132" t="s">
        <v>1250</v>
      </c>
      <c r="I21" s="129" t="str">
        <f>VLOOKUP(H21,Presupuesto!$B$11:$C$586,2,0)</f>
        <v>MUEBLES VARIOS DE OFICINA</v>
      </c>
      <c r="J21" s="129" t="str">
        <f t="shared" si="0"/>
        <v>Lo Esencial de la UNAH para la Construcción de Ciudadanía</v>
      </c>
      <c r="K21" s="129" t="s">
        <v>483</v>
      </c>
    </row>
    <row r="22" spans="2:11" x14ac:dyDescent="0.25">
      <c r="B22" s="124"/>
      <c r="C22" s="130" t="s">
        <v>68</v>
      </c>
      <c r="D22" s="182"/>
      <c r="E22" s="131">
        <v>10000</v>
      </c>
      <c r="F22" s="128">
        <f t="shared" si="1"/>
        <v>0</v>
      </c>
      <c r="G22" s="192"/>
      <c r="H22" s="132" t="s">
        <v>1250</v>
      </c>
      <c r="I22" s="129" t="str">
        <f>VLOOKUP(H22,Presupuesto!$B$11:$C$586,2,0)</f>
        <v>MUEBLES VARIOS DE OFICINA</v>
      </c>
      <c r="J22" s="129" t="str">
        <f t="shared" si="0"/>
        <v>Lo Esencial de la UNAH para la Construcción de Ciudadanía</v>
      </c>
      <c r="K22" s="129" t="s">
        <v>483</v>
      </c>
    </row>
    <row r="23" spans="2:11" x14ac:dyDescent="0.25">
      <c r="B23" s="124"/>
      <c r="C23" s="130" t="s">
        <v>69</v>
      </c>
      <c r="D23" s="182"/>
      <c r="E23" s="131">
        <v>8000</v>
      </c>
      <c r="F23" s="128">
        <f t="shared" si="1"/>
        <v>0</v>
      </c>
      <c r="G23" s="192"/>
      <c r="H23" s="132" t="s">
        <v>1250</v>
      </c>
      <c r="I23" s="129" t="str">
        <f>VLOOKUP(H23,Presupuesto!$B$11:$C$586,2,0)</f>
        <v>MUEBLES VARIOS DE OFICINA</v>
      </c>
      <c r="J23" s="129" t="str">
        <f t="shared" si="0"/>
        <v>Lo Esencial de la UNAH para la Construcción de Ciudadanía</v>
      </c>
      <c r="K23" s="129" t="s">
        <v>483</v>
      </c>
    </row>
    <row r="24" spans="2:11" x14ac:dyDescent="0.25">
      <c r="B24" s="124"/>
      <c r="C24" s="130" t="s">
        <v>70</v>
      </c>
      <c r="D24" s="182"/>
      <c r="E24" s="131">
        <v>2000</v>
      </c>
      <c r="F24" s="128">
        <f t="shared" si="1"/>
        <v>0</v>
      </c>
      <c r="G24" s="192"/>
      <c r="H24" s="132" t="s">
        <v>1250</v>
      </c>
      <c r="I24" s="129" t="str">
        <f>VLOOKUP(H24,Presupuesto!$B$11:$C$586,2,0)</f>
        <v>MUEBLES VARIOS DE OFICINA</v>
      </c>
      <c r="J24" s="129" t="str">
        <f t="shared" si="0"/>
        <v>Lo Esencial de la UNAH para la Construcción de Ciudadanía</v>
      </c>
      <c r="K24" s="129" t="s">
        <v>491</v>
      </c>
    </row>
    <row r="25" spans="2:11" x14ac:dyDescent="0.25">
      <c r="B25" s="124"/>
      <c r="C25" s="130" t="s">
        <v>71</v>
      </c>
      <c r="D25" s="182"/>
      <c r="E25" s="131">
        <v>5000</v>
      </c>
      <c r="F25" s="128">
        <f t="shared" si="1"/>
        <v>0</v>
      </c>
      <c r="G25" s="192"/>
      <c r="H25" s="132" t="s">
        <v>1250</v>
      </c>
      <c r="I25" s="129" t="str">
        <f>VLOOKUP(H25,Presupuesto!$B$11:$C$586,2,0)</f>
        <v>MUEBLES VARIOS DE OFICINA</v>
      </c>
      <c r="J25" s="129" t="str">
        <f t="shared" si="0"/>
        <v>Lo Esencial de la UNAH para la Construcción de Ciudadanía</v>
      </c>
      <c r="K25" s="129" t="s">
        <v>487</v>
      </c>
    </row>
    <row r="26" spans="2:11" ht="15.75" thickBot="1" x14ac:dyDescent="0.3">
      <c r="B26" s="124"/>
      <c r="C26" s="133" t="s">
        <v>72</v>
      </c>
      <c r="D26" s="190">
        <v>1</v>
      </c>
      <c r="E26" s="135">
        <v>100000</v>
      </c>
      <c r="F26" s="136">
        <f t="shared" si="1"/>
        <v>100000</v>
      </c>
      <c r="G26" s="193" t="s">
        <v>215</v>
      </c>
      <c r="H26" s="137" t="s">
        <v>1250</v>
      </c>
      <c r="I26" s="137" t="str">
        <f>VLOOKUP(H26,Presupuesto!$B$11:$C$586,2,0)</f>
        <v>MUEBLES VARIOS DE OFICINA</v>
      </c>
      <c r="J26" s="137" t="s">
        <v>210</v>
      </c>
      <c r="K26" s="155" t="s">
        <v>482</v>
      </c>
    </row>
    <row r="27" spans="2:11" x14ac:dyDescent="0.25">
      <c r="B27" s="124"/>
    </row>
    <row r="28" spans="2:11" ht="15.75" hidden="1" thickBot="1" x14ac:dyDescent="0.3">
      <c r="B28" s="124"/>
      <c r="C28" s="29" t="s">
        <v>43</v>
      </c>
      <c r="D28" s="30">
        <f>SUM(F35:F44)</f>
        <v>0</v>
      </c>
      <c r="E28" s="208"/>
      <c r="F28" s="208"/>
      <c r="G28" s="100"/>
      <c r="H28" s="208"/>
      <c r="I28" s="208"/>
    </row>
    <row r="29" spans="2:11" hidden="1" x14ac:dyDescent="0.25">
      <c r="B29" s="124"/>
      <c r="C29" s="72"/>
      <c r="D29" s="31"/>
      <c r="E29" s="124"/>
      <c r="F29" s="124"/>
      <c r="G29" s="124"/>
      <c r="H29" s="97"/>
      <c r="I29" s="97"/>
      <c r="J29" s="97"/>
      <c r="K29" s="143"/>
    </row>
    <row r="30" spans="2:11" hidden="1" x14ac:dyDescent="0.25">
      <c r="C30" s="72"/>
      <c r="D30" s="31"/>
      <c r="E30" s="124"/>
      <c r="F30" s="124"/>
      <c r="G30" s="124"/>
      <c r="H30" s="97"/>
      <c r="I30" s="97"/>
      <c r="J30" s="97"/>
      <c r="K30" s="143"/>
    </row>
    <row r="31" spans="2:11" ht="15.75" hidden="1" x14ac:dyDescent="0.25">
      <c r="C31" s="241" t="s">
        <v>479</v>
      </c>
      <c r="D31" s="242"/>
      <c r="E31" s="124"/>
      <c r="F31" s="124"/>
      <c r="G31" s="124"/>
      <c r="H31" s="97"/>
      <c r="I31" s="97"/>
      <c r="J31" s="97"/>
      <c r="K31" s="143"/>
    </row>
    <row r="32" spans="2:11" ht="18.75" hidden="1" x14ac:dyDescent="0.25">
      <c r="C32" s="261" t="e">
        <f>IFERROR(VLOOKUP(D31,'Desarrollo e Innov. Curricular'!$E:$F,2,FALSE),IFERROR(VLOOKUP(D31,Investigación!$E:$F,2,FALSE),IFERROR(VLOOKUP(D31,'Vinculación Univ. Sociedad'!$E:$F,2,FALSE),IFERROR(VLOOKUP(D31,'Docencia y Profesorado Universi'!$E:$F,2,FALSE),IFERROR(VLOOKUP(D31,Estudiantes!$E:$F,2,FALSE),IFERROR(VLOOKUP(D31,'Gestion Administrativa'!$E:$F,2,FALSE),IFERROR(VLOOKUP(D31,'Gestion Academica'!$E:$F,2,FALSE),IFERROR(VLOOKUP(D31,Graduados!$E:$F,2,FALSE),IFERROR(VLOOKUP(D31,'Gestión del Conocimiento'!$E:$F,2,FALSE),IFERROR(VLOOKUP(D31,Gobernabilidad!$E:$F,2,FALSE),IFERROR(VLOOKUP(D31,'NIVEL DE ES Y  SISTEMA NACIONAL'!$E:$F,2,FALSE),VLOOKUP(D31,'Lo Esencial'!$E:$F,2,0))))))))))))</f>
        <v>#N/A</v>
      </c>
      <c r="D32" s="31"/>
      <c r="E32" s="124"/>
      <c r="F32" s="124"/>
      <c r="G32" s="124"/>
      <c r="H32" s="97"/>
      <c r="I32" s="97"/>
      <c r="J32" s="97"/>
      <c r="K32" s="143"/>
    </row>
    <row r="33" spans="3:11" ht="15.75" hidden="1" thickBot="1" x14ac:dyDescent="0.3">
      <c r="C33" s="72"/>
      <c r="D33" s="31"/>
      <c r="E33" s="124"/>
      <c r="F33" s="124"/>
      <c r="G33" s="124"/>
      <c r="H33" s="97"/>
      <c r="I33" s="97"/>
      <c r="J33" s="97"/>
      <c r="K33" s="143"/>
    </row>
    <row r="34" spans="3:11" ht="30.75" hidden="1" thickBot="1" x14ac:dyDescent="0.3">
      <c r="C34" s="157" t="s">
        <v>44</v>
      </c>
      <c r="D34" s="159" t="s">
        <v>55</v>
      </c>
      <c r="E34" s="159" t="s">
        <v>57</v>
      </c>
      <c r="F34" s="158" t="s">
        <v>27</v>
      </c>
      <c r="G34" s="164" t="s">
        <v>216</v>
      </c>
      <c r="H34" s="159" t="s">
        <v>46</v>
      </c>
      <c r="I34" s="159" t="s">
        <v>217</v>
      </c>
      <c r="J34" s="159" t="s">
        <v>498</v>
      </c>
      <c r="K34" s="159" t="s">
        <v>499</v>
      </c>
    </row>
    <row r="35" spans="3:11" hidden="1" x14ac:dyDescent="0.25">
      <c r="C35" s="126" t="s">
        <v>63</v>
      </c>
      <c r="D35" s="189"/>
      <c r="E35" s="127">
        <v>2800</v>
      </c>
      <c r="F35" s="128">
        <f>D35*E35</f>
        <v>0</v>
      </c>
      <c r="G35" s="192"/>
      <c r="H35" s="522" t="s">
        <v>1250</v>
      </c>
      <c r="I35" s="129" t="str">
        <f>VLOOKUP(H35,Presupuesto!$B$11:$C$586,2,0)</f>
        <v>MUEBLES VARIOS DE OFICINA</v>
      </c>
      <c r="J35" s="272" t="s">
        <v>566</v>
      </c>
      <c r="K35" s="129" t="s">
        <v>492</v>
      </c>
    </row>
    <row r="36" spans="3:11" hidden="1" x14ac:dyDescent="0.25">
      <c r="C36" s="130" t="s">
        <v>64</v>
      </c>
      <c r="D36" s="182"/>
      <c r="E36" s="131">
        <v>2400</v>
      </c>
      <c r="F36" s="128">
        <f>D36*E36</f>
        <v>0</v>
      </c>
      <c r="G36" s="192"/>
      <c r="H36" s="525" t="s">
        <v>1250</v>
      </c>
      <c r="I36" s="129" t="str">
        <f>VLOOKUP(H36,Presupuesto!$B$11:$C$586,2,0)</f>
        <v>MUEBLES VARIOS DE OFICINA</v>
      </c>
      <c r="J36" s="129" t="str">
        <f>$J$35</f>
        <v>Lo Esencial de la UNAH para la Construcción de Ciudadanía</v>
      </c>
      <c r="K36" s="129" t="s">
        <v>500</v>
      </c>
    </row>
    <row r="37" spans="3:11" hidden="1" x14ac:dyDescent="0.25">
      <c r="C37" s="130" t="s">
        <v>65</v>
      </c>
      <c r="D37" s="182"/>
      <c r="E37" s="131">
        <v>1000</v>
      </c>
      <c r="F37" s="128">
        <f t="shared" ref="F37:F44" si="2">D37*E37</f>
        <v>0</v>
      </c>
      <c r="G37" s="192"/>
      <c r="H37" s="525" t="s">
        <v>1250</v>
      </c>
      <c r="I37" s="129" t="str">
        <f>VLOOKUP(H37,Presupuesto!$B$11:$C$586,2,0)</f>
        <v>MUEBLES VARIOS DE OFICINA</v>
      </c>
      <c r="J37" s="522" t="str">
        <f t="shared" ref="J37:J43" si="3">$J$35</f>
        <v>Lo Esencial de la UNAH para la Construcción de Ciudadanía</v>
      </c>
      <c r="K37" s="129" t="s">
        <v>483</v>
      </c>
    </row>
    <row r="38" spans="3:11" hidden="1" x14ac:dyDescent="0.25">
      <c r="C38" s="130" t="s">
        <v>66</v>
      </c>
      <c r="D38" s="182"/>
      <c r="E38" s="131">
        <v>6000</v>
      </c>
      <c r="F38" s="128">
        <f t="shared" si="2"/>
        <v>0</v>
      </c>
      <c r="G38" s="192"/>
      <c r="H38" s="525" t="s">
        <v>1250</v>
      </c>
      <c r="I38" s="129" t="str">
        <f>VLOOKUP(H38,Presupuesto!$B$11:$C$586,2,0)</f>
        <v>MUEBLES VARIOS DE OFICINA</v>
      </c>
      <c r="J38" s="522" t="str">
        <f t="shared" si="3"/>
        <v>Lo Esencial de la UNAH para la Construcción de Ciudadanía</v>
      </c>
      <c r="K38" s="129" t="s">
        <v>483</v>
      </c>
    </row>
    <row r="39" spans="3:11" hidden="1" x14ac:dyDescent="0.25">
      <c r="C39" s="130" t="s">
        <v>67</v>
      </c>
      <c r="D39" s="182"/>
      <c r="E39" s="131">
        <v>3000</v>
      </c>
      <c r="F39" s="128">
        <f t="shared" si="2"/>
        <v>0</v>
      </c>
      <c r="G39" s="192"/>
      <c r="H39" s="525" t="s">
        <v>1250</v>
      </c>
      <c r="I39" s="129" t="str">
        <f>VLOOKUP(H39,Presupuesto!$B$11:$C$586,2,0)</f>
        <v>MUEBLES VARIOS DE OFICINA</v>
      </c>
      <c r="J39" s="522" t="str">
        <f t="shared" si="3"/>
        <v>Lo Esencial de la UNAH para la Construcción de Ciudadanía</v>
      </c>
      <c r="K39" s="129" t="s">
        <v>483</v>
      </c>
    </row>
    <row r="40" spans="3:11" hidden="1" x14ac:dyDescent="0.25">
      <c r="C40" s="130" t="s">
        <v>68</v>
      </c>
      <c r="D40" s="182"/>
      <c r="E40" s="131">
        <v>10000</v>
      </c>
      <c r="F40" s="128">
        <f t="shared" si="2"/>
        <v>0</v>
      </c>
      <c r="G40" s="192"/>
      <c r="H40" s="525" t="s">
        <v>1250</v>
      </c>
      <c r="I40" s="129" t="str">
        <f>VLOOKUP(H40,Presupuesto!$B$11:$C$586,2,0)</f>
        <v>MUEBLES VARIOS DE OFICINA</v>
      </c>
      <c r="J40" s="522" t="str">
        <f t="shared" si="3"/>
        <v>Lo Esencial de la UNAH para la Construcción de Ciudadanía</v>
      </c>
      <c r="K40" s="129" t="s">
        <v>483</v>
      </c>
    </row>
    <row r="41" spans="3:11" hidden="1" x14ac:dyDescent="0.25">
      <c r="C41" s="130" t="s">
        <v>69</v>
      </c>
      <c r="D41" s="182"/>
      <c r="E41" s="131">
        <v>8000</v>
      </c>
      <c r="F41" s="128">
        <f t="shared" si="2"/>
        <v>0</v>
      </c>
      <c r="G41" s="192"/>
      <c r="H41" s="525" t="s">
        <v>1250</v>
      </c>
      <c r="I41" s="129" t="str">
        <f>VLOOKUP(H41,Presupuesto!$B$11:$C$586,2,0)</f>
        <v>MUEBLES VARIOS DE OFICINA</v>
      </c>
      <c r="J41" s="522" t="str">
        <f t="shared" si="3"/>
        <v>Lo Esencial de la UNAH para la Construcción de Ciudadanía</v>
      </c>
      <c r="K41" s="129" t="s">
        <v>483</v>
      </c>
    </row>
    <row r="42" spans="3:11" hidden="1" x14ac:dyDescent="0.25">
      <c r="C42" s="130" t="s">
        <v>70</v>
      </c>
      <c r="D42" s="182"/>
      <c r="E42" s="131">
        <v>2000</v>
      </c>
      <c r="F42" s="128">
        <f t="shared" si="2"/>
        <v>0</v>
      </c>
      <c r="G42" s="192"/>
      <c r="H42" s="525" t="s">
        <v>1250</v>
      </c>
      <c r="I42" s="129" t="str">
        <f>VLOOKUP(H42,Presupuesto!$B$11:$C$586,2,0)</f>
        <v>MUEBLES VARIOS DE OFICINA</v>
      </c>
      <c r="J42" s="522" t="str">
        <f t="shared" si="3"/>
        <v>Lo Esencial de la UNAH para la Construcción de Ciudadanía</v>
      </c>
      <c r="K42" s="129" t="s">
        <v>491</v>
      </c>
    </row>
    <row r="43" spans="3:11" hidden="1" x14ac:dyDescent="0.25">
      <c r="C43" s="130" t="s">
        <v>71</v>
      </c>
      <c r="D43" s="182"/>
      <c r="E43" s="131">
        <v>5000</v>
      </c>
      <c r="F43" s="128">
        <f t="shared" si="2"/>
        <v>0</v>
      </c>
      <c r="G43" s="192"/>
      <c r="H43" s="525" t="s">
        <v>1250</v>
      </c>
      <c r="I43" s="129" t="str">
        <f>VLOOKUP(H43,Presupuesto!$B$11:$C$586,2,0)</f>
        <v>MUEBLES VARIOS DE OFICINA</v>
      </c>
      <c r="J43" s="522" t="str">
        <f t="shared" si="3"/>
        <v>Lo Esencial de la UNAH para la Construcción de Ciudadanía</v>
      </c>
      <c r="K43" s="129" t="s">
        <v>487</v>
      </c>
    </row>
    <row r="44" spans="3:11" ht="15.75" hidden="1" thickBot="1" x14ac:dyDescent="0.3">
      <c r="C44" s="133" t="s">
        <v>72</v>
      </c>
      <c r="D44" s="190"/>
      <c r="E44" s="135">
        <v>100000</v>
      </c>
      <c r="F44" s="136">
        <f t="shared" si="2"/>
        <v>0</v>
      </c>
      <c r="G44" s="193"/>
      <c r="H44" s="530" t="s">
        <v>1250</v>
      </c>
      <c r="I44" s="137" t="str">
        <f>VLOOKUP(H44,Presupuesto!$B$11:$C$586,2,0)</f>
        <v>MUEBLES VARIOS DE OFICINA</v>
      </c>
      <c r="J44" s="137" t="str">
        <f>$J$35</f>
        <v>Lo Esencial de la UNAH para la Construcción de Ciudadanía</v>
      </c>
      <c r="K44" s="155" t="s">
        <v>482</v>
      </c>
    </row>
    <row r="45" spans="3:11" hidden="1" x14ac:dyDescent="0.25"/>
    <row r="46" spans="3:11" ht="15.75" hidden="1" thickBot="1" x14ac:dyDescent="0.3"/>
    <row r="47" spans="3:11" ht="15.75" hidden="1" thickBot="1" x14ac:dyDescent="0.3">
      <c r="C47" s="506" t="s">
        <v>43</v>
      </c>
      <c r="D47" s="507">
        <f>SUM(F54:F63)</f>
        <v>0</v>
      </c>
      <c r="E47" s="518"/>
      <c r="F47" s="518"/>
      <c r="G47" s="513"/>
      <c r="H47" s="518"/>
      <c r="I47" s="518"/>
      <c r="J47" s="514"/>
      <c r="K47" s="514"/>
    </row>
    <row r="48" spans="3:11" hidden="1" x14ac:dyDescent="0.25">
      <c r="C48" s="510"/>
      <c r="D48" s="508"/>
      <c r="E48" s="517"/>
      <c r="F48" s="517"/>
      <c r="G48" s="517"/>
      <c r="H48" s="511"/>
      <c r="I48" s="511"/>
      <c r="J48" s="511"/>
      <c r="K48" s="534"/>
    </row>
    <row r="49" spans="3:11" hidden="1" x14ac:dyDescent="0.25">
      <c r="C49" s="510"/>
      <c r="D49" s="508"/>
      <c r="E49" s="517"/>
      <c r="F49" s="517"/>
      <c r="G49" s="517"/>
      <c r="H49" s="511"/>
      <c r="I49" s="511"/>
      <c r="J49" s="511"/>
      <c r="K49" s="534"/>
    </row>
    <row r="50" spans="3:11" ht="15.75" hidden="1" x14ac:dyDescent="0.25">
      <c r="C50" s="589" t="s">
        <v>479</v>
      </c>
      <c r="D50" s="590"/>
      <c r="E50" s="517"/>
      <c r="F50" s="517"/>
      <c r="G50" s="517"/>
      <c r="H50" s="511"/>
      <c r="I50" s="511"/>
      <c r="J50" s="511"/>
      <c r="K50" s="534"/>
    </row>
    <row r="51" spans="3:11" ht="18.75" hidden="1" x14ac:dyDescent="0.25">
      <c r="C51" s="591" t="e">
        <f>IFERROR(VLOOKUP(D50,'Desarrollo e Innov. Curricular'!$E:$F,2,FALSE),IFERROR(VLOOKUP(D50,Investigación!$E:$F,2,FALSE),IFERROR(VLOOKUP(D50,'Vinculación Univ. Sociedad'!$E:$F,2,FALSE),IFERROR(VLOOKUP(D50,'Docencia y Profesorado Universi'!$E:$F,2,FALSE),IFERROR(VLOOKUP(D50,Estudiantes!$E:$F,2,FALSE),IFERROR(VLOOKUP(D50,'Gestion Administrativa'!$E:$F,2,FALSE),IFERROR(VLOOKUP(D50,'Gestion Academica'!$E:$F,2,FALSE),IFERROR(VLOOKUP(D50,Graduados!$E:$F,2,FALSE),IFERROR(VLOOKUP(D50,'Gestión del Conocimiento'!$E:$F,2,FALSE),IFERROR(VLOOKUP(D50,Gobernabilidad!$E:$F,2,FALSE),IFERROR(VLOOKUP(D50,'NIVEL DE ES Y  SISTEMA NACIONAL'!$E:$F,2,FALSE),VLOOKUP(D50,'Lo Esencial'!$E:$F,2,0))))))))))))</f>
        <v>#N/A</v>
      </c>
      <c r="D51" s="508"/>
      <c r="E51" s="517"/>
      <c r="F51" s="517"/>
      <c r="G51" s="517"/>
      <c r="H51" s="511"/>
      <c r="I51" s="511"/>
      <c r="J51" s="511"/>
      <c r="K51" s="534"/>
    </row>
    <row r="52" spans="3:11" ht="15.75" hidden="1" thickBot="1" x14ac:dyDescent="0.3">
      <c r="C52" s="510"/>
      <c r="D52" s="508"/>
      <c r="E52" s="517"/>
      <c r="F52" s="517"/>
      <c r="G52" s="517"/>
      <c r="H52" s="511"/>
      <c r="I52" s="511"/>
      <c r="J52" s="511"/>
      <c r="K52" s="534"/>
    </row>
    <row r="53" spans="3:11" ht="30.75" hidden="1" thickBot="1" x14ac:dyDescent="0.3">
      <c r="C53" s="545" t="s">
        <v>44</v>
      </c>
      <c r="D53" s="547" t="s">
        <v>55</v>
      </c>
      <c r="E53" s="547" t="s">
        <v>57</v>
      </c>
      <c r="F53" s="546" t="s">
        <v>27</v>
      </c>
      <c r="G53" s="552" t="s">
        <v>216</v>
      </c>
      <c r="H53" s="547" t="s">
        <v>46</v>
      </c>
      <c r="I53" s="547" t="s">
        <v>217</v>
      </c>
      <c r="J53" s="547" t="s">
        <v>498</v>
      </c>
      <c r="K53" s="547" t="s">
        <v>499</v>
      </c>
    </row>
    <row r="54" spans="3:11" hidden="1" x14ac:dyDescent="0.25">
      <c r="C54" s="519" t="s">
        <v>63</v>
      </c>
      <c r="D54" s="574"/>
      <c r="E54" s="520">
        <v>2800</v>
      </c>
      <c r="F54" s="521">
        <f>D54*E54</f>
        <v>0</v>
      </c>
      <c r="G54" s="576"/>
      <c r="H54" s="522" t="s">
        <v>1250</v>
      </c>
      <c r="I54" s="522" t="str">
        <f>VLOOKUP(H54,Presupuesto!$B$11:$C$586,2,0)</f>
        <v>MUEBLES VARIOS DE OFICINA</v>
      </c>
      <c r="J54" s="596" t="s">
        <v>566</v>
      </c>
      <c r="K54" s="522" t="s">
        <v>492</v>
      </c>
    </row>
    <row r="55" spans="3:11" hidden="1" x14ac:dyDescent="0.25">
      <c r="C55" s="523" t="s">
        <v>64</v>
      </c>
      <c r="D55" s="570"/>
      <c r="E55" s="524">
        <v>2400</v>
      </c>
      <c r="F55" s="521">
        <f>D55*E55</f>
        <v>0</v>
      </c>
      <c r="G55" s="576"/>
      <c r="H55" s="525" t="s">
        <v>1250</v>
      </c>
      <c r="I55" s="522" t="str">
        <f>VLOOKUP(H55,Presupuesto!$B$11:$C$586,2,0)</f>
        <v>MUEBLES VARIOS DE OFICINA</v>
      </c>
      <c r="J55" s="522" t="str">
        <f>$J$54</f>
        <v>Lo Esencial de la UNAH para la Construcción de Ciudadanía</v>
      </c>
      <c r="K55" s="522" t="s">
        <v>500</v>
      </c>
    </row>
    <row r="56" spans="3:11" hidden="1" x14ac:dyDescent="0.25">
      <c r="C56" s="523" t="s">
        <v>65</v>
      </c>
      <c r="D56" s="570"/>
      <c r="E56" s="524">
        <v>1000</v>
      </c>
      <c r="F56" s="521">
        <f t="shared" ref="F56:F63" si="4">D56*E56</f>
        <v>0</v>
      </c>
      <c r="G56" s="576"/>
      <c r="H56" s="525" t="s">
        <v>1250</v>
      </c>
      <c r="I56" s="522" t="str">
        <f>VLOOKUP(H56,Presupuesto!$B$11:$C$586,2,0)</f>
        <v>MUEBLES VARIOS DE OFICINA</v>
      </c>
      <c r="J56" s="522" t="str">
        <f t="shared" ref="J56:J62" si="5">$J$54</f>
        <v>Lo Esencial de la UNAH para la Construcción de Ciudadanía</v>
      </c>
      <c r="K56" s="522" t="s">
        <v>483</v>
      </c>
    </row>
    <row r="57" spans="3:11" hidden="1" x14ac:dyDescent="0.25">
      <c r="C57" s="523" t="s">
        <v>66</v>
      </c>
      <c r="D57" s="570"/>
      <c r="E57" s="524">
        <v>6000</v>
      </c>
      <c r="F57" s="521">
        <f t="shared" si="4"/>
        <v>0</v>
      </c>
      <c r="G57" s="576"/>
      <c r="H57" s="525" t="s">
        <v>1250</v>
      </c>
      <c r="I57" s="522" t="str">
        <f>VLOOKUP(H57,Presupuesto!$B$11:$C$586,2,0)</f>
        <v>MUEBLES VARIOS DE OFICINA</v>
      </c>
      <c r="J57" s="522" t="str">
        <f t="shared" si="5"/>
        <v>Lo Esencial de la UNAH para la Construcción de Ciudadanía</v>
      </c>
      <c r="K57" s="522" t="s">
        <v>483</v>
      </c>
    </row>
    <row r="58" spans="3:11" hidden="1" x14ac:dyDescent="0.25">
      <c r="C58" s="523" t="s">
        <v>67</v>
      </c>
      <c r="D58" s="570"/>
      <c r="E58" s="524">
        <v>3000</v>
      </c>
      <c r="F58" s="521">
        <f t="shared" si="4"/>
        <v>0</v>
      </c>
      <c r="G58" s="576"/>
      <c r="H58" s="525" t="s">
        <v>1250</v>
      </c>
      <c r="I58" s="522" t="str">
        <f>VLOOKUP(H58,Presupuesto!$B$11:$C$586,2,0)</f>
        <v>MUEBLES VARIOS DE OFICINA</v>
      </c>
      <c r="J58" s="522" t="str">
        <f t="shared" si="5"/>
        <v>Lo Esencial de la UNAH para la Construcción de Ciudadanía</v>
      </c>
      <c r="K58" s="522" t="s">
        <v>483</v>
      </c>
    </row>
    <row r="59" spans="3:11" hidden="1" x14ac:dyDescent="0.25">
      <c r="C59" s="523" t="s">
        <v>68</v>
      </c>
      <c r="D59" s="570"/>
      <c r="E59" s="524">
        <v>10000</v>
      </c>
      <c r="F59" s="521">
        <f t="shared" si="4"/>
        <v>0</v>
      </c>
      <c r="G59" s="576"/>
      <c r="H59" s="525" t="s">
        <v>1250</v>
      </c>
      <c r="I59" s="522" t="str">
        <f>VLOOKUP(H59,Presupuesto!$B$11:$C$586,2,0)</f>
        <v>MUEBLES VARIOS DE OFICINA</v>
      </c>
      <c r="J59" s="522" t="str">
        <f t="shared" si="5"/>
        <v>Lo Esencial de la UNAH para la Construcción de Ciudadanía</v>
      </c>
      <c r="K59" s="522" t="s">
        <v>483</v>
      </c>
    </row>
    <row r="60" spans="3:11" hidden="1" x14ac:dyDescent="0.25">
      <c r="C60" s="523" t="s">
        <v>69</v>
      </c>
      <c r="D60" s="570"/>
      <c r="E60" s="524">
        <v>8000</v>
      </c>
      <c r="F60" s="521">
        <f t="shared" si="4"/>
        <v>0</v>
      </c>
      <c r="G60" s="576"/>
      <c r="H60" s="525" t="s">
        <v>1250</v>
      </c>
      <c r="I60" s="522" t="str">
        <f>VLOOKUP(H60,Presupuesto!$B$11:$C$586,2,0)</f>
        <v>MUEBLES VARIOS DE OFICINA</v>
      </c>
      <c r="J60" s="522" t="str">
        <f t="shared" si="5"/>
        <v>Lo Esencial de la UNAH para la Construcción de Ciudadanía</v>
      </c>
      <c r="K60" s="522" t="s">
        <v>483</v>
      </c>
    </row>
    <row r="61" spans="3:11" hidden="1" x14ac:dyDescent="0.25">
      <c r="C61" s="523" t="s">
        <v>70</v>
      </c>
      <c r="D61" s="570"/>
      <c r="E61" s="524">
        <v>2000</v>
      </c>
      <c r="F61" s="521">
        <f t="shared" si="4"/>
        <v>0</v>
      </c>
      <c r="G61" s="576"/>
      <c r="H61" s="525" t="s">
        <v>1250</v>
      </c>
      <c r="I61" s="522" t="str">
        <f>VLOOKUP(H61,Presupuesto!$B$11:$C$586,2,0)</f>
        <v>MUEBLES VARIOS DE OFICINA</v>
      </c>
      <c r="J61" s="522" t="str">
        <f t="shared" si="5"/>
        <v>Lo Esencial de la UNAH para la Construcción de Ciudadanía</v>
      </c>
      <c r="K61" s="522" t="s">
        <v>491</v>
      </c>
    </row>
    <row r="62" spans="3:11" hidden="1" x14ac:dyDescent="0.25">
      <c r="C62" s="523" t="s">
        <v>71</v>
      </c>
      <c r="D62" s="570"/>
      <c r="E62" s="524">
        <v>5000</v>
      </c>
      <c r="F62" s="521">
        <f t="shared" si="4"/>
        <v>0</v>
      </c>
      <c r="G62" s="576"/>
      <c r="H62" s="525" t="s">
        <v>1250</v>
      </c>
      <c r="I62" s="522" t="str">
        <f>VLOOKUP(H62,Presupuesto!$B$11:$C$586,2,0)</f>
        <v>MUEBLES VARIOS DE OFICINA</v>
      </c>
      <c r="J62" s="522" t="str">
        <f t="shared" si="5"/>
        <v>Lo Esencial de la UNAH para la Construcción de Ciudadanía</v>
      </c>
      <c r="K62" s="522" t="s">
        <v>487</v>
      </c>
    </row>
    <row r="63" spans="3:11" ht="15.75" hidden="1" thickBot="1" x14ac:dyDescent="0.3">
      <c r="C63" s="526" t="s">
        <v>72</v>
      </c>
      <c r="D63" s="575"/>
      <c r="E63" s="528">
        <v>100000</v>
      </c>
      <c r="F63" s="529">
        <f t="shared" si="4"/>
        <v>0</v>
      </c>
      <c r="G63" s="577"/>
      <c r="H63" s="530" t="s">
        <v>1250</v>
      </c>
      <c r="I63" s="530" t="str">
        <f>VLOOKUP(H63,Presupuesto!$B$11:$C$586,2,0)</f>
        <v>MUEBLES VARIOS DE OFICINA</v>
      </c>
      <c r="J63" s="530" t="str">
        <f>$J$54</f>
        <v>Lo Esencial de la UNAH para la Construcción de Ciudadanía</v>
      </c>
      <c r="K63" s="544" t="s">
        <v>482</v>
      </c>
    </row>
    <row r="64" spans="3:11" ht="15.75" hidden="1" thickBot="1" x14ac:dyDescent="0.3">
      <c r="C64" s="514"/>
      <c r="D64" s="514"/>
      <c r="E64" s="514"/>
      <c r="F64" s="514"/>
      <c r="G64" s="512"/>
      <c r="H64" s="514"/>
      <c r="I64" s="514"/>
      <c r="J64" s="514"/>
      <c r="K64" s="514"/>
    </row>
    <row r="65" spans="3:11" ht="15.75" hidden="1" thickBot="1" x14ac:dyDescent="0.3">
      <c r="C65" s="506" t="s">
        <v>43</v>
      </c>
      <c r="D65" s="507">
        <f>SUM(F72:F81)</f>
        <v>0</v>
      </c>
      <c r="E65" s="518"/>
      <c r="F65" s="518"/>
      <c r="G65" s="513"/>
      <c r="H65" s="518"/>
      <c r="I65" s="518"/>
      <c r="J65" s="514"/>
      <c r="K65" s="514"/>
    </row>
    <row r="66" spans="3:11" hidden="1" x14ac:dyDescent="0.25">
      <c r="C66" s="510"/>
      <c r="D66" s="508"/>
      <c r="E66" s="517"/>
      <c r="F66" s="517"/>
      <c r="G66" s="517"/>
      <c r="H66" s="511"/>
      <c r="I66" s="511"/>
      <c r="J66" s="511"/>
      <c r="K66" s="534"/>
    </row>
    <row r="67" spans="3:11" hidden="1" x14ac:dyDescent="0.25">
      <c r="C67" s="510"/>
      <c r="D67" s="508"/>
      <c r="E67" s="517"/>
      <c r="F67" s="517"/>
      <c r="G67" s="517"/>
      <c r="H67" s="511"/>
      <c r="I67" s="511"/>
      <c r="J67" s="511"/>
      <c r="K67" s="534"/>
    </row>
    <row r="68" spans="3:11" ht="15.75" hidden="1" x14ac:dyDescent="0.25">
      <c r="C68" s="589" t="s">
        <v>479</v>
      </c>
      <c r="D68" s="590"/>
      <c r="E68" s="517"/>
      <c r="F68" s="517"/>
      <c r="G68" s="517"/>
      <c r="H68" s="511"/>
      <c r="I68" s="511"/>
      <c r="J68" s="511"/>
      <c r="K68" s="534"/>
    </row>
    <row r="69" spans="3:11" ht="18.75" hidden="1" x14ac:dyDescent="0.25">
      <c r="C69" s="591" t="e">
        <f>IFERROR(VLOOKUP(D68,'Desarrollo e Innov. Curricular'!$E:$F,2,FALSE),IFERROR(VLOOKUP(D68,Investigación!$E:$F,2,FALSE),IFERROR(VLOOKUP(D68,'Vinculación Univ. Sociedad'!$E:$F,2,FALSE),IFERROR(VLOOKUP(D68,'Docencia y Profesorado Universi'!$E:$F,2,FALSE),IFERROR(VLOOKUP(D68,Estudiantes!$E:$F,2,FALSE),IFERROR(VLOOKUP(D68,'Gestion Administrativa'!$E:$F,2,FALSE),IFERROR(VLOOKUP(D68,'Gestion Academica'!$E:$F,2,FALSE),IFERROR(VLOOKUP(D68,Graduados!$E:$F,2,FALSE),IFERROR(VLOOKUP(D68,'Gestión del Conocimiento'!$E:$F,2,FALSE),IFERROR(VLOOKUP(D68,Gobernabilidad!$E:$F,2,FALSE),IFERROR(VLOOKUP(D68,'NIVEL DE ES Y  SISTEMA NACIONAL'!$E:$F,2,FALSE),VLOOKUP(D68,'Lo Esencial'!$E:$F,2,0))))))))))))</f>
        <v>#N/A</v>
      </c>
      <c r="D69" s="508"/>
      <c r="E69" s="517"/>
      <c r="F69" s="517"/>
      <c r="G69" s="517"/>
      <c r="H69" s="511"/>
      <c r="I69" s="511"/>
      <c r="J69" s="511"/>
      <c r="K69" s="534"/>
    </row>
    <row r="70" spans="3:11" ht="15.75" hidden="1" thickBot="1" x14ac:dyDescent="0.3">
      <c r="C70" s="510"/>
      <c r="D70" s="508"/>
      <c r="E70" s="517"/>
      <c r="F70" s="517"/>
      <c r="G70" s="517"/>
      <c r="H70" s="511"/>
      <c r="I70" s="511"/>
      <c r="J70" s="511"/>
      <c r="K70" s="534"/>
    </row>
    <row r="71" spans="3:11" ht="30.75" hidden="1" thickBot="1" x14ac:dyDescent="0.3">
      <c r="C71" s="545" t="s">
        <v>44</v>
      </c>
      <c r="D71" s="547" t="s">
        <v>55</v>
      </c>
      <c r="E71" s="547" t="s">
        <v>57</v>
      </c>
      <c r="F71" s="546" t="s">
        <v>27</v>
      </c>
      <c r="G71" s="552" t="s">
        <v>216</v>
      </c>
      <c r="H71" s="547" t="s">
        <v>46</v>
      </c>
      <c r="I71" s="547" t="s">
        <v>217</v>
      </c>
      <c r="J71" s="547" t="s">
        <v>498</v>
      </c>
      <c r="K71" s="547" t="s">
        <v>499</v>
      </c>
    </row>
    <row r="72" spans="3:11" hidden="1" x14ac:dyDescent="0.25">
      <c r="C72" s="519" t="s">
        <v>63</v>
      </c>
      <c r="D72" s="574"/>
      <c r="E72" s="520">
        <v>2800</v>
      </c>
      <c r="F72" s="521">
        <f>D72*E72</f>
        <v>0</v>
      </c>
      <c r="G72" s="576"/>
      <c r="H72" s="522" t="s">
        <v>1250</v>
      </c>
      <c r="I72" s="522" t="str">
        <f>VLOOKUP(H72,Presupuesto!$B$11:$C$586,2,0)</f>
        <v>MUEBLES VARIOS DE OFICINA</v>
      </c>
      <c r="J72" s="596" t="s">
        <v>566</v>
      </c>
      <c r="K72" s="522" t="s">
        <v>492</v>
      </c>
    </row>
    <row r="73" spans="3:11" hidden="1" x14ac:dyDescent="0.25">
      <c r="C73" s="523" t="s">
        <v>64</v>
      </c>
      <c r="D73" s="570"/>
      <c r="E73" s="524">
        <v>2400</v>
      </c>
      <c r="F73" s="521">
        <f>D73*E73</f>
        <v>0</v>
      </c>
      <c r="G73" s="576"/>
      <c r="H73" s="525" t="s">
        <v>1250</v>
      </c>
      <c r="I73" s="522" t="str">
        <f>VLOOKUP(H73,Presupuesto!$B$11:$C$586,2,0)</f>
        <v>MUEBLES VARIOS DE OFICINA</v>
      </c>
      <c r="J73" s="522" t="str">
        <f>$J$72</f>
        <v>Lo Esencial de la UNAH para la Construcción de Ciudadanía</v>
      </c>
      <c r="K73" s="522" t="s">
        <v>500</v>
      </c>
    </row>
    <row r="74" spans="3:11" hidden="1" x14ac:dyDescent="0.25">
      <c r="C74" s="523" t="s">
        <v>65</v>
      </c>
      <c r="D74" s="570"/>
      <c r="E74" s="524">
        <v>1000</v>
      </c>
      <c r="F74" s="521">
        <f t="shared" ref="F74:F81" si="6">D74*E74</f>
        <v>0</v>
      </c>
      <c r="G74" s="576"/>
      <c r="H74" s="525" t="s">
        <v>1250</v>
      </c>
      <c r="I74" s="522" t="str">
        <f>VLOOKUP(H74,Presupuesto!$B$11:$C$586,2,0)</f>
        <v>MUEBLES VARIOS DE OFICINA</v>
      </c>
      <c r="J74" s="522" t="str">
        <f t="shared" ref="J74:J80" si="7">$J$72</f>
        <v>Lo Esencial de la UNAH para la Construcción de Ciudadanía</v>
      </c>
      <c r="K74" s="522" t="s">
        <v>483</v>
      </c>
    </row>
    <row r="75" spans="3:11" hidden="1" x14ac:dyDescent="0.25">
      <c r="C75" s="523" t="s">
        <v>66</v>
      </c>
      <c r="D75" s="570"/>
      <c r="E75" s="524">
        <v>6000</v>
      </c>
      <c r="F75" s="521">
        <f t="shared" si="6"/>
        <v>0</v>
      </c>
      <c r="G75" s="576"/>
      <c r="H75" s="525" t="s">
        <v>1250</v>
      </c>
      <c r="I75" s="522" t="str">
        <f>VLOOKUP(H75,Presupuesto!$B$11:$C$586,2,0)</f>
        <v>MUEBLES VARIOS DE OFICINA</v>
      </c>
      <c r="J75" s="522" t="str">
        <f t="shared" si="7"/>
        <v>Lo Esencial de la UNAH para la Construcción de Ciudadanía</v>
      </c>
      <c r="K75" s="522" t="s">
        <v>483</v>
      </c>
    </row>
    <row r="76" spans="3:11" hidden="1" x14ac:dyDescent="0.25">
      <c r="C76" s="523" t="s">
        <v>67</v>
      </c>
      <c r="D76" s="570"/>
      <c r="E76" s="524">
        <v>3000</v>
      </c>
      <c r="F76" s="521">
        <f t="shared" si="6"/>
        <v>0</v>
      </c>
      <c r="G76" s="576"/>
      <c r="H76" s="525" t="s">
        <v>1250</v>
      </c>
      <c r="I76" s="522" t="str">
        <f>VLOOKUP(H76,Presupuesto!$B$11:$C$586,2,0)</f>
        <v>MUEBLES VARIOS DE OFICINA</v>
      </c>
      <c r="J76" s="522" t="str">
        <f t="shared" si="7"/>
        <v>Lo Esencial de la UNAH para la Construcción de Ciudadanía</v>
      </c>
      <c r="K76" s="522" t="s">
        <v>483</v>
      </c>
    </row>
    <row r="77" spans="3:11" hidden="1" x14ac:dyDescent="0.25">
      <c r="C77" s="523" t="s">
        <v>68</v>
      </c>
      <c r="D77" s="570"/>
      <c r="E77" s="524">
        <v>10000</v>
      </c>
      <c r="F77" s="521">
        <f t="shared" si="6"/>
        <v>0</v>
      </c>
      <c r="G77" s="576"/>
      <c r="H77" s="525" t="s">
        <v>1250</v>
      </c>
      <c r="I77" s="522" t="str">
        <f>VLOOKUP(H77,Presupuesto!$B$11:$C$586,2,0)</f>
        <v>MUEBLES VARIOS DE OFICINA</v>
      </c>
      <c r="J77" s="522" t="str">
        <f t="shared" si="7"/>
        <v>Lo Esencial de la UNAH para la Construcción de Ciudadanía</v>
      </c>
      <c r="K77" s="522" t="s">
        <v>483</v>
      </c>
    </row>
    <row r="78" spans="3:11" hidden="1" x14ac:dyDescent="0.25">
      <c r="C78" s="523" t="s">
        <v>69</v>
      </c>
      <c r="D78" s="570"/>
      <c r="E78" s="524">
        <v>8000</v>
      </c>
      <c r="F78" s="521">
        <f t="shared" si="6"/>
        <v>0</v>
      </c>
      <c r="G78" s="576"/>
      <c r="H78" s="525" t="s">
        <v>1250</v>
      </c>
      <c r="I78" s="522" t="str">
        <f>VLOOKUP(H78,Presupuesto!$B$11:$C$586,2,0)</f>
        <v>MUEBLES VARIOS DE OFICINA</v>
      </c>
      <c r="J78" s="522" t="str">
        <f t="shared" si="7"/>
        <v>Lo Esencial de la UNAH para la Construcción de Ciudadanía</v>
      </c>
      <c r="K78" s="522" t="s">
        <v>483</v>
      </c>
    </row>
    <row r="79" spans="3:11" hidden="1" x14ac:dyDescent="0.25">
      <c r="C79" s="523" t="s">
        <v>70</v>
      </c>
      <c r="D79" s="570"/>
      <c r="E79" s="524">
        <v>2000</v>
      </c>
      <c r="F79" s="521">
        <f t="shared" si="6"/>
        <v>0</v>
      </c>
      <c r="G79" s="576"/>
      <c r="H79" s="525" t="s">
        <v>1250</v>
      </c>
      <c r="I79" s="522" t="str">
        <f>VLOOKUP(H79,Presupuesto!$B$11:$C$586,2,0)</f>
        <v>MUEBLES VARIOS DE OFICINA</v>
      </c>
      <c r="J79" s="522" t="str">
        <f t="shared" si="7"/>
        <v>Lo Esencial de la UNAH para la Construcción de Ciudadanía</v>
      </c>
      <c r="K79" s="522" t="s">
        <v>491</v>
      </c>
    </row>
    <row r="80" spans="3:11" hidden="1" x14ac:dyDescent="0.25">
      <c r="C80" s="523" t="s">
        <v>71</v>
      </c>
      <c r="D80" s="570"/>
      <c r="E80" s="524">
        <v>5000</v>
      </c>
      <c r="F80" s="521">
        <f t="shared" si="6"/>
        <v>0</v>
      </c>
      <c r="G80" s="576"/>
      <c r="H80" s="525" t="s">
        <v>1250</v>
      </c>
      <c r="I80" s="522" t="str">
        <f>VLOOKUP(H80,Presupuesto!$B$11:$C$586,2,0)</f>
        <v>MUEBLES VARIOS DE OFICINA</v>
      </c>
      <c r="J80" s="522" t="str">
        <f t="shared" si="7"/>
        <v>Lo Esencial de la UNAH para la Construcción de Ciudadanía</v>
      </c>
      <c r="K80" s="522" t="s">
        <v>487</v>
      </c>
    </row>
    <row r="81" spans="3:11" ht="15.75" hidden="1" thickBot="1" x14ac:dyDescent="0.3">
      <c r="C81" s="526" t="s">
        <v>72</v>
      </c>
      <c r="D81" s="575"/>
      <c r="E81" s="528">
        <v>100000</v>
      </c>
      <c r="F81" s="529">
        <f t="shared" si="6"/>
        <v>0</v>
      </c>
      <c r="G81" s="577"/>
      <c r="H81" s="530" t="s">
        <v>1250</v>
      </c>
      <c r="I81" s="530" t="str">
        <f>VLOOKUP(H81,Presupuesto!$B$11:$C$586,2,0)</f>
        <v>MUEBLES VARIOS DE OFICINA</v>
      </c>
      <c r="J81" s="530" t="str">
        <f>$J$72</f>
        <v>Lo Esencial de la UNAH para la Construcción de Ciudadanía</v>
      </c>
      <c r="K81" s="544" t="s">
        <v>482</v>
      </c>
    </row>
    <row r="82" spans="3:11" hidden="1" x14ac:dyDescent="0.25"/>
    <row r="83" spans="3:11" ht="15.75" hidden="1" thickBot="1" x14ac:dyDescent="0.3"/>
    <row r="84" spans="3:11" ht="15.75" hidden="1" thickBot="1" x14ac:dyDescent="0.3">
      <c r="C84" s="506" t="s">
        <v>43</v>
      </c>
      <c r="D84" s="507">
        <f>SUM(F91:F100)</f>
        <v>0</v>
      </c>
      <c r="E84" s="518"/>
      <c r="F84" s="518"/>
      <c r="G84" s="513"/>
      <c r="H84" s="518"/>
      <c r="I84" s="518"/>
      <c r="J84" s="514"/>
      <c r="K84" s="514"/>
    </row>
    <row r="85" spans="3:11" hidden="1" x14ac:dyDescent="0.25">
      <c r="C85" s="510"/>
      <c r="D85" s="508"/>
      <c r="E85" s="517"/>
      <c r="F85" s="517"/>
      <c r="G85" s="517"/>
      <c r="H85" s="511"/>
      <c r="I85" s="511"/>
      <c r="J85" s="511"/>
      <c r="K85" s="534"/>
    </row>
    <row r="86" spans="3:11" hidden="1" x14ac:dyDescent="0.25">
      <c r="C86" s="510"/>
      <c r="D86" s="508"/>
      <c r="E86" s="517"/>
      <c r="F86" s="517"/>
      <c r="G86" s="517"/>
      <c r="H86" s="511"/>
      <c r="I86" s="511"/>
      <c r="J86" s="511"/>
      <c r="K86" s="534"/>
    </row>
    <row r="87" spans="3:11" ht="15.75" hidden="1" x14ac:dyDescent="0.25">
      <c r="C87" s="589" t="s">
        <v>479</v>
      </c>
      <c r="D87" s="590"/>
      <c r="E87" s="517"/>
      <c r="F87" s="517"/>
      <c r="G87" s="517"/>
      <c r="H87" s="511"/>
      <c r="I87" s="511"/>
      <c r="J87" s="511"/>
      <c r="K87" s="534"/>
    </row>
    <row r="88" spans="3:11" ht="18.75" hidden="1" x14ac:dyDescent="0.25">
      <c r="C88" s="591" t="e">
        <f>IFERROR(VLOOKUP(D87,'Desarrollo e Innov. Curricular'!$E:$F,2,FALSE),IFERROR(VLOOKUP(D87,Investigación!$E:$F,2,FALSE),IFERROR(VLOOKUP(D87,'Vinculación Univ. Sociedad'!$E:$F,2,FALSE),IFERROR(VLOOKUP(D87,'Docencia y Profesorado Universi'!$E:$F,2,FALSE),IFERROR(VLOOKUP(D87,Estudiantes!$E:$F,2,FALSE),IFERROR(VLOOKUP(D87,'Gestion Administrativa'!$E:$F,2,FALSE),IFERROR(VLOOKUP(D87,'Gestion Academica'!$E:$F,2,FALSE),IFERROR(VLOOKUP(D87,Graduados!$E:$F,2,FALSE),IFERROR(VLOOKUP(D87,'Gestión del Conocimiento'!$E:$F,2,FALSE),IFERROR(VLOOKUP(D87,Gobernabilidad!$E:$F,2,FALSE),IFERROR(VLOOKUP(D87,'NIVEL DE ES Y  SISTEMA NACIONAL'!$E:$F,2,FALSE),VLOOKUP(D87,'Lo Esencial'!$E:$F,2,0))))))))))))</f>
        <v>#N/A</v>
      </c>
      <c r="D88" s="508"/>
      <c r="E88" s="517"/>
      <c r="F88" s="517"/>
      <c r="G88" s="517"/>
      <c r="H88" s="511"/>
      <c r="I88" s="511"/>
      <c r="J88" s="511"/>
      <c r="K88" s="534"/>
    </row>
    <row r="89" spans="3:11" ht="15.75" hidden="1" thickBot="1" x14ac:dyDescent="0.3">
      <c r="C89" s="510"/>
      <c r="D89" s="508"/>
      <c r="E89" s="517"/>
      <c r="F89" s="517"/>
      <c r="G89" s="517"/>
      <c r="H89" s="511"/>
      <c r="I89" s="511"/>
      <c r="J89" s="511"/>
      <c r="K89" s="534"/>
    </row>
    <row r="90" spans="3:11" ht="30.75" hidden="1" thickBot="1" x14ac:dyDescent="0.3">
      <c r="C90" s="545" t="s">
        <v>44</v>
      </c>
      <c r="D90" s="547" t="s">
        <v>55</v>
      </c>
      <c r="E90" s="547" t="s">
        <v>57</v>
      </c>
      <c r="F90" s="546" t="s">
        <v>27</v>
      </c>
      <c r="G90" s="552" t="s">
        <v>216</v>
      </c>
      <c r="H90" s="547" t="s">
        <v>46</v>
      </c>
      <c r="I90" s="547" t="s">
        <v>217</v>
      </c>
      <c r="J90" s="547" t="s">
        <v>498</v>
      </c>
      <c r="K90" s="547" t="s">
        <v>499</v>
      </c>
    </row>
    <row r="91" spans="3:11" hidden="1" x14ac:dyDescent="0.25">
      <c r="C91" s="519" t="s">
        <v>63</v>
      </c>
      <c r="D91" s="574"/>
      <c r="E91" s="520">
        <v>2800</v>
      </c>
      <c r="F91" s="521">
        <f>D91*E91</f>
        <v>0</v>
      </c>
      <c r="G91" s="576"/>
      <c r="H91" s="522" t="s">
        <v>1250</v>
      </c>
      <c r="I91" s="522" t="str">
        <f>VLOOKUP(H91,Presupuesto!$B$11:$C$586,2,0)</f>
        <v>MUEBLES VARIOS DE OFICINA</v>
      </c>
      <c r="J91" s="596" t="s">
        <v>566</v>
      </c>
      <c r="K91" s="522" t="s">
        <v>492</v>
      </c>
    </row>
    <row r="92" spans="3:11" hidden="1" x14ac:dyDescent="0.25">
      <c r="C92" s="523" t="s">
        <v>64</v>
      </c>
      <c r="D92" s="570"/>
      <c r="E92" s="524">
        <v>2400</v>
      </c>
      <c r="F92" s="521">
        <f>D92*E92</f>
        <v>0</v>
      </c>
      <c r="G92" s="576"/>
      <c r="H92" s="525" t="s">
        <v>1250</v>
      </c>
      <c r="I92" s="522" t="str">
        <f>VLOOKUP(H92,Presupuesto!$B$11:$C$586,2,0)</f>
        <v>MUEBLES VARIOS DE OFICINA</v>
      </c>
      <c r="J92" s="522" t="str">
        <f>$J$91</f>
        <v>Lo Esencial de la UNAH para la Construcción de Ciudadanía</v>
      </c>
      <c r="K92" s="522" t="s">
        <v>500</v>
      </c>
    </row>
    <row r="93" spans="3:11" hidden="1" x14ac:dyDescent="0.25">
      <c r="C93" s="523" t="s">
        <v>65</v>
      </c>
      <c r="D93" s="570"/>
      <c r="E93" s="524">
        <v>1000</v>
      </c>
      <c r="F93" s="521">
        <f t="shared" ref="F93:F100" si="8">D93*E93</f>
        <v>0</v>
      </c>
      <c r="G93" s="576"/>
      <c r="H93" s="525" t="s">
        <v>1250</v>
      </c>
      <c r="I93" s="522" t="str">
        <f>VLOOKUP(H93,Presupuesto!$B$11:$C$586,2,0)</f>
        <v>MUEBLES VARIOS DE OFICINA</v>
      </c>
      <c r="J93" s="522" t="str">
        <f t="shared" ref="J93:J99" si="9">$J$91</f>
        <v>Lo Esencial de la UNAH para la Construcción de Ciudadanía</v>
      </c>
      <c r="K93" s="522" t="s">
        <v>483</v>
      </c>
    </row>
    <row r="94" spans="3:11" hidden="1" x14ac:dyDescent="0.25">
      <c r="C94" s="523" t="s">
        <v>66</v>
      </c>
      <c r="D94" s="570"/>
      <c r="E94" s="524">
        <v>6000</v>
      </c>
      <c r="F94" s="521">
        <f t="shared" si="8"/>
        <v>0</v>
      </c>
      <c r="G94" s="576"/>
      <c r="H94" s="525" t="s">
        <v>1250</v>
      </c>
      <c r="I94" s="522" t="str">
        <f>VLOOKUP(H94,Presupuesto!$B$11:$C$586,2,0)</f>
        <v>MUEBLES VARIOS DE OFICINA</v>
      </c>
      <c r="J94" s="522" t="str">
        <f t="shared" si="9"/>
        <v>Lo Esencial de la UNAH para la Construcción de Ciudadanía</v>
      </c>
      <c r="K94" s="522" t="s">
        <v>483</v>
      </c>
    </row>
    <row r="95" spans="3:11" hidden="1" x14ac:dyDescent="0.25">
      <c r="C95" s="523" t="s">
        <v>67</v>
      </c>
      <c r="D95" s="570"/>
      <c r="E95" s="524">
        <v>3000</v>
      </c>
      <c r="F95" s="521">
        <f t="shared" si="8"/>
        <v>0</v>
      </c>
      <c r="G95" s="576"/>
      <c r="H95" s="525" t="s">
        <v>1250</v>
      </c>
      <c r="I95" s="522" t="str">
        <f>VLOOKUP(H95,Presupuesto!$B$11:$C$586,2,0)</f>
        <v>MUEBLES VARIOS DE OFICINA</v>
      </c>
      <c r="J95" s="522" t="str">
        <f t="shared" si="9"/>
        <v>Lo Esencial de la UNAH para la Construcción de Ciudadanía</v>
      </c>
      <c r="K95" s="522" t="s">
        <v>483</v>
      </c>
    </row>
    <row r="96" spans="3:11" hidden="1" x14ac:dyDescent="0.25">
      <c r="C96" s="523" t="s">
        <v>68</v>
      </c>
      <c r="D96" s="570"/>
      <c r="E96" s="524">
        <v>10000</v>
      </c>
      <c r="F96" s="521">
        <f t="shared" si="8"/>
        <v>0</v>
      </c>
      <c r="G96" s="576"/>
      <c r="H96" s="525" t="s">
        <v>1250</v>
      </c>
      <c r="I96" s="522" t="str">
        <f>VLOOKUP(H96,Presupuesto!$B$11:$C$586,2,0)</f>
        <v>MUEBLES VARIOS DE OFICINA</v>
      </c>
      <c r="J96" s="522" t="str">
        <f t="shared" si="9"/>
        <v>Lo Esencial de la UNAH para la Construcción de Ciudadanía</v>
      </c>
      <c r="K96" s="522" t="s">
        <v>483</v>
      </c>
    </row>
    <row r="97" spans="3:11" hidden="1" x14ac:dyDescent="0.25">
      <c r="C97" s="523" t="s">
        <v>69</v>
      </c>
      <c r="D97" s="570"/>
      <c r="E97" s="524">
        <v>8000</v>
      </c>
      <c r="F97" s="521">
        <f t="shared" si="8"/>
        <v>0</v>
      </c>
      <c r="G97" s="576"/>
      <c r="H97" s="525" t="s">
        <v>1250</v>
      </c>
      <c r="I97" s="522" t="str">
        <f>VLOOKUP(H97,Presupuesto!$B$11:$C$586,2,0)</f>
        <v>MUEBLES VARIOS DE OFICINA</v>
      </c>
      <c r="J97" s="522" t="str">
        <f t="shared" si="9"/>
        <v>Lo Esencial de la UNAH para la Construcción de Ciudadanía</v>
      </c>
      <c r="K97" s="522" t="s">
        <v>483</v>
      </c>
    </row>
    <row r="98" spans="3:11" hidden="1" x14ac:dyDescent="0.25">
      <c r="C98" s="523" t="s">
        <v>70</v>
      </c>
      <c r="D98" s="570"/>
      <c r="E98" s="524">
        <v>2000</v>
      </c>
      <c r="F98" s="521">
        <f t="shared" si="8"/>
        <v>0</v>
      </c>
      <c r="G98" s="576"/>
      <c r="H98" s="525" t="s">
        <v>1250</v>
      </c>
      <c r="I98" s="522" t="str">
        <f>VLOOKUP(H98,Presupuesto!$B$11:$C$586,2,0)</f>
        <v>MUEBLES VARIOS DE OFICINA</v>
      </c>
      <c r="J98" s="522" t="str">
        <f t="shared" si="9"/>
        <v>Lo Esencial de la UNAH para la Construcción de Ciudadanía</v>
      </c>
      <c r="K98" s="522" t="s">
        <v>491</v>
      </c>
    </row>
    <row r="99" spans="3:11" hidden="1" x14ac:dyDescent="0.25">
      <c r="C99" s="523" t="s">
        <v>71</v>
      </c>
      <c r="D99" s="570"/>
      <c r="E99" s="524">
        <v>5000</v>
      </c>
      <c r="F99" s="521">
        <f t="shared" si="8"/>
        <v>0</v>
      </c>
      <c r="G99" s="576"/>
      <c r="H99" s="525" t="s">
        <v>1250</v>
      </c>
      <c r="I99" s="522" t="str">
        <f>VLOOKUP(H99,Presupuesto!$B$11:$C$586,2,0)</f>
        <v>MUEBLES VARIOS DE OFICINA</v>
      </c>
      <c r="J99" s="522" t="str">
        <f t="shared" si="9"/>
        <v>Lo Esencial de la UNAH para la Construcción de Ciudadanía</v>
      </c>
      <c r="K99" s="522" t="s">
        <v>487</v>
      </c>
    </row>
    <row r="100" spans="3:11" ht="15.75" hidden="1" thickBot="1" x14ac:dyDescent="0.3">
      <c r="C100" s="526" t="s">
        <v>72</v>
      </c>
      <c r="D100" s="575"/>
      <c r="E100" s="528">
        <v>100000</v>
      </c>
      <c r="F100" s="529">
        <f t="shared" si="8"/>
        <v>0</v>
      </c>
      <c r="G100" s="577"/>
      <c r="H100" s="530" t="s">
        <v>1250</v>
      </c>
      <c r="I100" s="530" t="str">
        <f>VLOOKUP(H100,Presupuesto!$B$11:$C$586,2,0)</f>
        <v>MUEBLES VARIOS DE OFICINA</v>
      </c>
      <c r="J100" s="530" t="str">
        <f>$J$91</f>
        <v>Lo Esencial de la UNAH para la Construcción de Ciudadanía</v>
      </c>
      <c r="K100" s="544" t="s">
        <v>482</v>
      </c>
    </row>
    <row r="101" spans="3:11" ht="15.75" hidden="1" thickBot="1" x14ac:dyDescent="0.3">
      <c r="C101" s="514"/>
      <c r="D101" s="514"/>
      <c r="E101" s="514"/>
      <c r="F101" s="514"/>
      <c r="G101" s="512"/>
      <c r="H101" s="514"/>
      <c r="I101" s="514"/>
      <c r="J101" s="514"/>
      <c r="K101" s="514"/>
    </row>
    <row r="102" spans="3:11" ht="15.75" hidden="1" thickBot="1" x14ac:dyDescent="0.3">
      <c r="C102" s="506" t="s">
        <v>43</v>
      </c>
      <c r="D102" s="507">
        <f>SUM(F109:F118)</f>
        <v>0</v>
      </c>
      <c r="E102" s="518"/>
      <c r="F102" s="518"/>
      <c r="G102" s="513"/>
      <c r="H102" s="518"/>
      <c r="I102" s="518"/>
      <c r="J102" s="514"/>
      <c r="K102" s="514"/>
    </row>
    <row r="103" spans="3:11" hidden="1" x14ac:dyDescent="0.25">
      <c r="C103" s="510"/>
      <c r="D103" s="508"/>
      <c r="E103" s="517"/>
      <c r="F103" s="517"/>
      <c r="G103" s="517"/>
      <c r="H103" s="511"/>
      <c r="I103" s="511"/>
      <c r="J103" s="511"/>
      <c r="K103" s="534"/>
    </row>
    <row r="104" spans="3:11" hidden="1" x14ac:dyDescent="0.25">
      <c r="C104" s="510"/>
      <c r="D104" s="508"/>
      <c r="E104" s="517"/>
      <c r="F104" s="517"/>
      <c r="G104" s="517"/>
      <c r="H104" s="511"/>
      <c r="I104" s="511"/>
      <c r="J104" s="511"/>
      <c r="K104" s="534"/>
    </row>
    <row r="105" spans="3:11" ht="15.75" hidden="1" x14ac:dyDescent="0.25">
      <c r="C105" s="589" t="s">
        <v>479</v>
      </c>
      <c r="D105" s="590"/>
      <c r="E105" s="517"/>
      <c r="F105" s="517"/>
      <c r="G105" s="517"/>
      <c r="H105" s="511"/>
      <c r="I105" s="511"/>
      <c r="J105" s="511"/>
      <c r="K105" s="534"/>
    </row>
    <row r="106" spans="3:11" ht="18.75" hidden="1" x14ac:dyDescent="0.25">
      <c r="C106" s="591" t="e">
        <f>IFERROR(VLOOKUP(D105,'Desarrollo e Innov. Curricular'!$E:$F,2,FALSE),IFERROR(VLOOKUP(D105,Investigación!$E:$F,2,FALSE),IFERROR(VLOOKUP(D105,'Vinculación Univ. Sociedad'!$E:$F,2,FALSE),IFERROR(VLOOKUP(D105,'Docencia y Profesorado Universi'!$E:$F,2,FALSE),IFERROR(VLOOKUP(D105,Estudiantes!$E:$F,2,FALSE),IFERROR(VLOOKUP(D105,'Gestion Administrativa'!$E:$F,2,FALSE),IFERROR(VLOOKUP(D105,'Gestion Academica'!$E:$F,2,FALSE),IFERROR(VLOOKUP(D105,Graduados!$E:$F,2,FALSE),IFERROR(VLOOKUP(D105,'Gestión del Conocimiento'!$E:$F,2,FALSE),IFERROR(VLOOKUP(D105,Gobernabilidad!$E:$F,2,FALSE),IFERROR(VLOOKUP(D105,'NIVEL DE ES Y  SISTEMA NACIONAL'!$E:$F,2,FALSE),VLOOKUP(D105,'Lo Esencial'!$E:$F,2,0))))))))))))</f>
        <v>#N/A</v>
      </c>
      <c r="D106" s="508"/>
      <c r="E106" s="517"/>
      <c r="F106" s="517"/>
      <c r="G106" s="517"/>
      <c r="H106" s="511"/>
      <c r="I106" s="511"/>
      <c r="J106" s="511"/>
      <c r="K106" s="534"/>
    </row>
    <row r="107" spans="3:11" ht="15.75" hidden="1" thickBot="1" x14ac:dyDescent="0.3">
      <c r="C107" s="510"/>
      <c r="D107" s="508"/>
      <c r="E107" s="517"/>
      <c r="F107" s="517"/>
      <c r="G107" s="517"/>
      <c r="H107" s="511"/>
      <c r="I107" s="511"/>
      <c r="J107" s="511"/>
      <c r="K107" s="534"/>
    </row>
    <row r="108" spans="3:11" ht="30.75" hidden="1" thickBot="1" x14ac:dyDescent="0.3">
      <c r="C108" s="545" t="s">
        <v>44</v>
      </c>
      <c r="D108" s="547" t="s">
        <v>55</v>
      </c>
      <c r="E108" s="547" t="s">
        <v>57</v>
      </c>
      <c r="F108" s="546" t="s">
        <v>27</v>
      </c>
      <c r="G108" s="552" t="s">
        <v>216</v>
      </c>
      <c r="H108" s="547" t="s">
        <v>46</v>
      </c>
      <c r="I108" s="547" t="s">
        <v>217</v>
      </c>
      <c r="J108" s="547" t="s">
        <v>498</v>
      </c>
      <c r="K108" s="547" t="s">
        <v>499</v>
      </c>
    </row>
    <row r="109" spans="3:11" hidden="1" x14ac:dyDescent="0.25">
      <c r="C109" s="519" t="s">
        <v>63</v>
      </c>
      <c r="D109" s="574"/>
      <c r="E109" s="520">
        <v>2800</v>
      </c>
      <c r="F109" s="521">
        <f>D109*E109</f>
        <v>0</v>
      </c>
      <c r="G109" s="576"/>
      <c r="H109" s="522" t="s">
        <v>1250</v>
      </c>
      <c r="I109" s="522" t="str">
        <f>VLOOKUP(H109,Presupuesto!$B$11:$C$586,2,0)</f>
        <v>MUEBLES VARIOS DE OFICINA</v>
      </c>
      <c r="J109" s="596" t="s">
        <v>566</v>
      </c>
      <c r="K109" s="522" t="s">
        <v>492</v>
      </c>
    </row>
    <row r="110" spans="3:11" hidden="1" x14ac:dyDescent="0.25">
      <c r="C110" s="523" t="s">
        <v>64</v>
      </c>
      <c r="D110" s="570"/>
      <c r="E110" s="524">
        <v>2400</v>
      </c>
      <c r="F110" s="521">
        <f>D110*E110</f>
        <v>0</v>
      </c>
      <c r="G110" s="576"/>
      <c r="H110" s="525" t="s">
        <v>1250</v>
      </c>
      <c r="I110" s="522" t="str">
        <f>VLOOKUP(H110,Presupuesto!$B$11:$C$586,2,0)</f>
        <v>MUEBLES VARIOS DE OFICINA</v>
      </c>
      <c r="J110" s="522" t="str">
        <f>$J$109</f>
        <v>Lo Esencial de la UNAH para la Construcción de Ciudadanía</v>
      </c>
      <c r="K110" s="522" t="s">
        <v>500</v>
      </c>
    </row>
    <row r="111" spans="3:11" hidden="1" x14ac:dyDescent="0.25">
      <c r="C111" s="523" t="s">
        <v>65</v>
      </c>
      <c r="D111" s="570"/>
      <c r="E111" s="524">
        <v>1000</v>
      </c>
      <c r="F111" s="521">
        <f t="shared" ref="F111:F118" si="10">D111*E111</f>
        <v>0</v>
      </c>
      <c r="G111" s="576"/>
      <c r="H111" s="525" t="s">
        <v>1250</v>
      </c>
      <c r="I111" s="522" t="str">
        <f>VLOOKUP(H111,Presupuesto!$B$11:$C$586,2,0)</f>
        <v>MUEBLES VARIOS DE OFICINA</v>
      </c>
      <c r="J111" s="522" t="str">
        <f t="shared" ref="J111:J117" si="11">$J$109</f>
        <v>Lo Esencial de la UNAH para la Construcción de Ciudadanía</v>
      </c>
      <c r="K111" s="522" t="s">
        <v>483</v>
      </c>
    </row>
    <row r="112" spans="3:11" hidden="1" x14ac:dyDescent="0.25">
      <c r="C112" s="523" t="s">
        <v>66</v>
      </c>
      <c r="D112" s="570"/>
      <c r="E112" s="524">
        <v>6000</v>
      </c>
      <c r="F112" s="521">
        <f t="shared" si="10"/>
        <v>0</v>
      </c>
      <c r="G112" s="576"/>
      <c r="H112" s="525" t="s">
        <v>1250</v>
      </c>
      <c r="I112" s="522" t="str">
        <f>VLOOKUP(H112,Presupuesto!$B$11:$C$586,2,0)</f>
        <v>MUEBLES VARIOS DE OFICINA</v>
      </c>
      <c r="J112" s="522" t="str">
        <f t="shared" si="11"/>
        <v>Lo Esencial de la UNAH para la Construcción de Ciudadanía</v>
      </c>
      <c r="K112" s="522" t="s">
        <v>483</v>
      </c>
    </row>
    <row r="113" spans="3:11" hidden="1" x14ac:dyDescent="0.25">
      <c r="C113" s="523" t="s">
        <v>67</v>
      </c>
      <c r="D113" s="570"/>
      <c r="E113" s="524">
        <v>3000</v>
      </c>
      <c r="F113" s="521">
        <f t="shared" si="10"/>
        <v>0</v>
      </c>
      <c r="G113" s="576"/>
      <c r="H113" s="525" t="s">
        <v>1250</v>
      </c>
      <c r="I113" s="522" t="str">
        <f>VLOOKUP(H113,Presupuesto!$B$11:$C$586,2,0)</f>
        <v>MUEBLES VARIOS DE OFICINA</v>
      </c>
      <c r="J113" s="522" t="str">
        <f t="shared" si="11"/>
        <v>Lo Esencial de la UNAH para la Construcción de Ciudadanía</v>
      </c>
      <c r="K113" s="522" t="s">
        <v>483</v>
      </c>
    </row>
    <row r="114" spans="3:11" hidden="1" x14ac:dyDescent="0.25">
      <c r="C114" s="523" t="s">
        <v>68</v>
      </c>
      <c r="D114" s="570"/>
      <c r="E114" s="524">
        <v>10000</v>
      </c>
      <c r="F114" s="521">
        <f t="shared" si="10"/>
        <v>0</v>
      </c>
      <c r="G114" s="576"/>
      <c r="H114" s="525" t="s">
        <v>1250</v>
      </c>
      <c r="I114" s="522" t="str">
        <f>VLOOKUP(H114,Presupuesto!$B$11:$C$586,2,0)</f>
        <v>MUEBLES VARIOS DE OFICINA</v>
      </c>
      <c r="J114" s="522" t="str">
        <f t="shared" si="11"/>
        <v>Lo Esencial de la UNAH para la Construcción de Ciudadanía</v>
      </c>
      <c r="K114" s="522" t="s">
        <v>483</v>
      </c>
    </row>
    <row r="115" spans="3:11" hidden="1" x14ac:dyDescent="0.25">
      <c r="C115" s="523" t="s">
        <v>69</v>
      </c>
      <c r="D115" s="570"/>
      <c r="E115" s="524">
        <v>8000</v>
      </c>
      <c r="F115" s="521">
        <f t="shared" si="10"/>
        <v>0</v>
      </c>
      <c r="G115" s="576"/>
      <c r="H115" s="525" t="s">
        <v>1250</v>
      </c>
      <c r="I115" s="522" t="str">
        <f>VLOOKUP(H115,Presupuesto!$B$11:$C$586,2,0)</f>
        <v>MUEBLES VARIOS DE OFICINA</v>
      </c>
      <c r="J115" s="522" t="str">
        <f t="shared" si="11"/>
        <v>Lo Esencial de la UNAH para la Construcción de Ciudadanía</v>
      </c>
      <c r="K115" s="522" t="s">
        <v>483</v>
      </c>
    </row>
    <row r="116" spans="3:11" hidden="1" x14ac:dyDescent="0.25">
      <c r="C116" s="523" t="s">
        <v>70</v>
      </c>
      <c r="D116" s="570"/>
      <c r="E116" s="524">
        <v>2000</v>
      </c>
      <c r="F116" s="521">
        <f t="shared" si="10"/>
        <v>0</v>
      </c>
      <c r="G116" s="576"/>
      <c r="H116" s="525" t="s">
        <v>1250</v>
      </c>
      <c r="I116" s="522" t="str">
        <f>VLOOKUP(H116,Presupuesto!$B$11:$C$586,2,0)</f>
        <v>MUEBLES VARIOS DE OFICINA</v>
      </c>
      <c r="J116" s="522" t="str">
        <f t="shared" si="11"/>
        <v>Lo Esencial de la UNAH para la Construcción de Ciudadanía</v>
      </c>
      <c r="K116" s="522" t="s">
        <v>491</v>
      </c>
    </row>
    <row r="117" spans="3:11" hidden="1" x14ac:dyDescent="0.25">
      <c r="C117" s="523" t="s">
        <v>71</v>
      </c>
      <c r="D117" s="570"/>
      <c r="E117" s="524">
        <v>5000</v>
      </c>
      <c r="F117" s="521">
        <f t="shared" si="10"/>
        <v>0</v>
      </c>
      <c r="G117" s="576"/>
      <c r="H117" s="525" t="s">
        <v>1250</v>
      </c>
      <c r="I117" s="522" t="str">
        <f>VLOOKUP(H117,Presupuesto!$B$11:$C$586,2,0)</f>
        <v>MUEBLES VARIOS DE OFICINA</v>
      </c>
      <c r="J117" s="522" t="str">
        <f t="shared" si="11"/>
        <v>Lo Esencial de la UNAH para la Construcción de Ciudadanía</v>
      </c>
      <c r="K117" s="522" t="s">
        <v>487</v>
      </c>
    </row>
    <row r="118" spans="3:11" ht="15.75" hidden="1" thickBot="1" x14ac:dyDescent="0.3">
      <c r="C118" s="526" t="s">
        <v>72</v>
      </c>
      <c r="D118" s="575"/>
      <c r="E118" s="528">
        <v>100000</v>
      </c>
      <c r="F118" s="529">
        <f t="shared" si="10"/>
        <v>0</v>
      </c>
      <c r="G118" s="577"/>
      <c r="H118" s="530" t="s">
        <v>1250</v>
      </c>
      <c r="I118" s="530" t="str">
        <f>VLOOKUP(H118,Presupuesto!$B$11:$C$586,2,0)</f>
        <v>MUEBLES VARIOS DE OFICINA</v>
      </c>
      <c r="J118" s="530" t="str">
        <f>$J$109</f>
        <v>Lo Esencial de la UNAH para la Construcción de Ciudadanía</v>
      </c>
      <c r="K118" s="544" t="s">
        <v>482</v>
      </c>
    </row>
    <row r="119" spans="3:11" hidden="1" x14ac:dyDescent="0.25">
      <c r="C119" s="514"/>
      <c r="D119" s="514"/>
      <c r="E119" s="514"/>
      <c r="F119" s="514"/>
      <c r="G119" s="512"/>
      <c r="H119" s="514"/>
      <c r="I119" s="514"/>
      <c r="J119" s="514"/>
      <c r="K119" s="514"/>
    </row>
    <row r="120" spans="3:11" ht="15.75" hidden="1" thickBot="1" x14ac:dyDescent="0.3">
      <c r="C120" s="514"/>
      <c r="D120" s="514"/>
      <c r="E120" s="514"/>
      <c r="F120" s="514"/>
      <c r="G120" s="512"/>
      <c r="H120" s="514"/>
      <c r="I120" s="514"/>
      <c r="J120" s="514"/>
      <c r="K120" s="514"/>
    </row>
    <row r="121" spans="3:11" ht="15.75" hidden="1" thickBot="1" x14ac:dyDescent="0.3">
      <c r="C121" s="506" t="s">
        <v>43</v>
      </c>
      <c r="D121" s="507">
        <f>SUM(F128:F137)</f>
        <v>0</v>
      </c>
      <c r="E121" s="518"/>
      <c r="F121" s="518"/>
      <c r="G121" s="513"/>
      <c r="H121" s="518"/>
      <c r="I121" s="518"/>
      <c r="J121" s="514"/>
      <c r="K121" s="514"/>
    </row>
    <row r="122" spans="3:11" hidden="1" x14ac:dyDescent="0.25">
      <c r="C122" s="510"/>
      <c r="D122" s="508"/>
      <c r="E122" s="517"/>
      <c r="F122" s="517"/>
      <c r="G122" s="517"/>
      <c r="H122" s="511"/>
      <c r="I122" s="511"/>
      <c r="J122" s="511"/>
      <c r="K122" s="534"/>
    </row>
    <row r="123" spans="3:11" hidden="1" x14ac:dyDescent="0.25">
      <c r="C123" s="510"/>
      <c r="D123" s="508"/>
      <c r="E123" s="517"/>
      <c r="F123" s="517"/>
      <c r="G123" s="517"/>
      <c r="H123" s="511"/>
      <c r="I123" s="511"/>
      <c r="J123" s="511"/>
      <c r="K123" s="534"/>
    </row>
    <row r="124" spans="3:11" ht="15.75" hidden="1" x14ac:dyDescent="0.25">
      <c r="C124" s="589" t="s">
        <v>479</v>
      </c>
      <c r="D124" s="590"/>
      <c r="E124" s="517"/>
      <c r="F124" s="517"/>
      <c r="G124" s="517"/>
      <c r="H124" s="511"/>
      <c r="I124" s="511"/>
      <c r="J124" s="511"/>
      <c r="K124" s="534"/>
    </row>
    <row r="125" spans="3:11" ht="18.75" hidden="1" x14ac:dyDescent="0.25">
      <c r="C125" s="591" t="e">
        <f>IFERROR(VLOOKUP(D124,'Desarrollo e Innov. Curricular'!$E:$F,2,FALSE),IFERROR(VLOOKUP(D124,Investigación!$E:$F,2,FALSE),IFERROR(VLOOKUP(D124,'Vinculación Univ. Sociedad'!$E:$F,2,FALSE),IFERROR(VLOOKUP(D124,'Docencia y Profesorado Universi'!$E:$F,2,FALSE),IFERROR(VLOOKUP(D124,Estudiantes!$E:$F,2,FALSE),IFERROR(VLOOKUP(D124,'Gestion Administrativa'!$E:$F,2,FALSE),IFERROR(VLOOKUP(D124,'Gestion Academica'!$E:$F,2,FALSE),IFERROR(VLOOKUP(D124,Graduados!$E:$F,2,FALSE),IFERROR(VLOOKUP(D124,'Gestión del Conocimiento'!$E:$F,2,FALSE),IFERROR(VLOOKUP(D124,Gobernabilidad!$E:$F,2,FALSE),IFERROR(VLOOKUP(D124,'NIVEL DE ES Y  SISTEMA NACIONAL'!$E:$F,2,FALSE),VLOOKUP(D124,'Lo Esencial'!$E:$F,2,0))))))))))))</f>
        <v>#N/A</v>
      </c>
      <c r="D125" s="508"/>
      <c r="E125" s="517"/>
      <c r="F125" s="517"/>
      <c r="G125" s="517"/>
      <c r="H125" s="511"/>
      <c r="I125" s="511"/>
      <c r="J125" s="511"/>
      <c r="K125" s="534"/>
    </row>
    <row r="126" spans="3:11" ht="15.75" hidden="1" thickBot="1" x14ac:dyDescent="0.3">
      <c r="C126" s="510"/>
      <c r="D126" s="508"/>
      <c r="E126" s="517"/>
      <c r="F126" s="517"/>
      <c r="G126" s="517"/>
      <c r="H126" s="511"/>
      <c r="I126" s="511"/>
      <c r="J126" s="511"/>
      <c r="K126" s="534"/>
    </row>
    <row r="127" spans="3:11" ht="30.75" hidden="1" thickBot="1" x14ac:dyDescent="0.3">
      <c r="C127" s="545" t="s">
        <v>44</v>
      </c>
      <c r="D127" s="547" t="s">
        <v>55</v>
      </c>
      <c r="E127" s="547" t="s">
        <v>57</v>
      </c>
      <c r="F127" s="546" t="s">
        <v>27</v>
      </c>
      <c r="G127" s="552" t="s">
        <v>216</v>
      </c>
      <c r="H127" s="547" t="s">
        <v>46</v>
      </c>
      <c r="I127" s="547" t="s">
        <v>217</v>
      </c>
      <c r="J127" s="547" t="s">
        <v>498</v>
      </c>
      <c r="K127" s="547" t="s">
        <v>499</v>
      </c>
    </row>
    <row r="128" spans="3:11" hidden="1" x14ac:dyDescent="0.25">
      <c r="C128" s="519" t="s">
        <v>63</v>
      </c>
      <c r="D128" s="574"/>
      <c r="E128" s="520">
        <v>2800</v>
      </c>
      <c r="F128" s="521">
        <f>D128*E128</f>
        <v>0</v>
      </c>
      <c r="G128" s="576"/>
      <c r="H128" s="522" t="s">
        <v>1250</v>
      </c>
      <c r="I128" s="522" t="str">
        <f>VLOOKUP(H128,Presupuesto!$B$11:$C$586,2,0)</f>
        <v>MUEBLES VARIOS DE OFICINA</v>
      </c>
      <c r="J128" s="596" t="s">
        <v>566</v>
      </c>
      <c r="K128" s="522" t="s">
        <v>492</v>
      </c>
    </row>
    <row r="129" spans="3:11" hidden="1" x14ac:dyDescent="0.25">
      <c r="C129" s="523" t="s">
        <v>64</v>
      </c>
      <c r="D129" s="570"/>
      <c r="E129" s="524">
        <v>2400</v>
      </c>
      <c r="F129" s="521">
        <f>D129*E129</f>
        <v>0</v>
      </c>
      <c r="G129" s="576"/>
      <c r="H129" s="525" t="s">
        <v>1250</v>
      </c>
      <c r="I129" s="522" t="str">
        <f>VLOOKUP(H129,Presupuesto!$B$11:$C$586,2,0)</f>
        <v>MUEBLES VARIOS DE OFICINA</v>
      </c>
      <c r="J129" s="522" t="str">
        <f>$J$128</f>
        <v>Lo Esencial de la UNAH para la Construcción de Ciudadanía</v>
      </c>
      <c r="K129" s="522" t="s">
        <v>500</v>
      </c>
    </row>
    <row r="130" spans="3:11" hidden="1" x14ac:dyDescent="0.25">
      <c r="C130" s="523" t="s">
        <v>65</v>
      </c>
      <c r="D130" s="570"/>
      <c r="E130" s="524">
        <v>1000</v>
      </c>
      <c r="F130" s="521">
        <f t="shared" ref="F130:F137" si="12">D130*E130</f>
        <v>0</v>
      </c>
      <c r="G130" s="576"/>
      <c r="H130" s="525" t="s">
        <v>1250</v>
      </c>
      <c r="I130" s="522" t="str">
        <f>VLOOKUP(H130,Presupuesto!$B$11:$C$586,2,0)</f>
        <v>MUEBLES VARIOS DE OFICINA</v>
      </c>
      <c r="J130" s="522" t="str">
        <f t="shared" ref="J130:J136" si="13">$J$128</f>
        <v>Lo Esencial de la UNAH para la Construcción de Ciudadanía</v>
      </c>
      <c r="K130" s="522" t="s">
        <v>483</v>
      </c>
    </row>
    <row r="131" spans="3:11" hidden="1" x14ac:dyDescent="0.25">
      <c r="C131" s="523" t="s">
        <v>66</v>
      </c>
      <c r="D131" s="570"/>
      <c r="E131" s="524">
        <v>6000</v>
      </c>
      <c r="F131" s="521">
        <f t="shared" si="12"/>
        <v>0</v>
      </c>
      <c r="G131" s="576"/>
      <c r="H131" s="525" t="s">
        <v>1250</v>
      </c>
      <c r="I131" s="522" t="str">
        <f>VLOOKUP(H131,Presupuesto!$B$11:$C$586,2,0)</f>
        <v>MUEBLES VARIOS DE OFICINA</v>
      </c>
      <c r="J131" s="522" t="str">
        <f t="shared" si="13"/>
        <v>Lo Esencial de la UNAH para la Construcción de Ciudadanía</v>
      </c>
      <c r="K131" s="522" t="s">
        <v>483</v>
      </c>
    </row>
    <row r="132" spans="3:11" hidden="1" x14ac:dyDescent="0.25">
      <c r="C132" s="523" t="s">
        <v>67</v>
      </c>
      <c r="D132" s="570"/>
      <c r="E132" s="524">
        <v>3000</v>
      </c>
      <c r="F132" s="521">
        <f t="shared" si="12"/>
        <v>0</v>
      </c>
      <c r="G132" s="576"/>
      <c r="H132" s="525" t="s">
        <v>1250</v>
      </c>
      <c r="I132" s="522" t="str">
        <f>VLOOKUP(H132,Presupuesto!$B$11:$C$586,2,0)</f>
        <v>MUEBLES VARIOS DE OFICINA</v>
      </c>
      <c r="J132" s="522" t="str">
        <f t="shared" si="13"/>
        <v>Lo Esencial de la UNAH para la Construcción de Ciudadanía</v>
      </c>
      <c r="K132" s="522" t="s">
        <v>483</v>
      </c>
    </row>
    <row r="133" spans="3:11" hidden="1" x14ac:dyDescent="0.25">
      <c r="C133" s="523" t="s">
        <v>68</v>
      </c>
      <c r="D133" s="570"/>
      <c r="E133" s="524">
        <v>10000</v>
      </c>
      <c r="F133" s="521">
        <f t="shared" si="12"/>
        <v>0</v>
      </c>
      <c r="G133" s="576"/>
      <c r="H133" s="525" t="s">
        <v>1250</v>
      </c>
      <c r="I133" s="522" t="str">
        <f>VLOOKUP(H133,Presupuesto!$B$11:$C$586,2,0)</f>
        <v>MUEBLES VARIOS DE OFICINA</v>
      </c>
      <c r="J133" s="522" t="str">
        <f t="shared" si="13"/>
        <v>Lo Esencial de la UNAH para la Construcción de Ciudadanía</v>
      </c>
      <c r="K133" s="522" t="s">
        <v>483</v>
      </c>
    </row>
    <row r="134" spans="3:11" hidden="1" x14ac:dyDescent="0.25">
      <c r="C134" s="523" t="s">
        <v>69</v>
      </c>
      <c r="D134" s="570"/>
      <c r="E134" s="524">
        <v>8000</v>
      </c>
      <c r="F134" s="521">
        <f t="shared" si="12"/>
        <v>0</v>
      </c>
      <c r="G134" s="576"/>
      <c r="H134" s="525" t="s">
        <v>1250</v>
      </c>
      <c r="I134" s="522" t="str">
        <f>VLOOKUP(H134,Presupuesto!$B$11:$C$586,2,0)</f>
        <v>MUEBLES VARIOS DE OFICINA</v>
      </c>
      <c r="J134" s="522" t="str">
        <f t="shared" si="13"/>
        <v>Lo Esencial de la UNAH para la Construcción de Ciudadanía</v>
      </c>
      <c r="K134" s="522" t="s">
        <v>483</v>
      </c>
    </row>
    <row r="135" spans="3:11" hidden="1" x14ac:dyDescent="0.25">
      <c r="C135" s="523" t="s">
        <v>70</v>
      </c>
      <c r="D135" s="570"/>
      <c r="E135" s="524">
        <v>2000</v>
      </c>
      <c r="F135" s="521">
        <f t="shared" si="12"/>
        <v>0</v>
      </c>
      <c r="G135" s="576"/>
      <c r="H135" s="525" t="s">
        <v>1250</v>
      </c>
      <c r="I135" s="522" t="str">
        <f>VLOOKUP(H135,Presupuesto!$B$11:$C$586,2,0)</f>
        <v>MUEBLES VARIOS DE OFICINA</v>
      </c>
      <c r="J135" s="522" t="str">
        <f t="shared" si="13"/>
        <v>Lo Esencial de la UNAH para la Construcción de Ciudadanía</v>
      </c>
      <c r="K135" s="522" t="s">
        <v>491</v>
      </c>
    </row>
    <row r="136" spans="3:11" hidden="1" x14ac:dyDescent="0.25">
      <c r="C136" s="523" t="s">
        <v>71</v>
      </c>
      <c r="D136" s="570"/>
      <c r="E136" s="524">
        <v>5000</v>
      </c>
      <c r="F136" s="521">
        <f t="shared" si="12"/>
        <v>0</v>
      </c>
      <c r="G136" s="576"/>
      <c r="H136" s="525" t="s">
        <v>1250</v>
      </c>
      <c r="I136" s="522" t="str">
        <f>VLOOKUP(H136,Presupuesto!$B$11:$C$586,2,0)</f>
        <v>MUEBLES VARIOS DE OFICINA</v>
      </c>
      <c r="J136" s="522" t="str">
        <f t="shared" si="13"/>
        <v>Lo Esencial de la UNAH para la Construcción de Ciudadanía</v>
      </c>
      <c r="K136" s="522" t="s">
        <v>487</v>
      </c>
    </row>
    <row r="137" spans="3:11" ht="15.75" hidden="1" thickBot="1" x14ac:dyDescent="0.3">
      <c r="C137" s="526" t="s">
        <v>72</v>
      </c>
      <c r="D137" s="575"/>
      <c r="E137" s="528">
        <v>100000</v>
      </c>
      <c r="F137" s="529">
        <f t="shared" si="12"/>
        <v>0</v>
      </c>
      <c r="G137" s="577"/>
      <c r="H137" s="530" t="s">
        <v>1250</v>
      </c>
      <c r="I137" s="530" t="str">
        <f>VLOOKUP(H137,Presupuesto!$B$11:$C$586,2,0)</f>
        <v>MUEBLES VARIOS DE OFICINA</v>
      </c>
      <c r="J137" s="530" t="str">
        <f>$J$128</f>
        <v>Lo Esencial de la UNAH para la Construcción de Ciudadanía</v>
      </c>
      <c r="K137" s="544" t="s">
        <v>482</v>
      </c>
    </row>
    <row r="138" spans="3:11" ht="15.75" hidden="1" thickBot="1" x14ac:dyDescent="0.3">
      <c r="C138" s="514"/>
      <c r="D138" s="514"/>
      <c r="E138" s="514"/>
      <c r="F138" s="514"/>
      <c r="G138" s="512"/>
      <c r="H138" s="514"/>
      <c r="I138" s="514"/>
      <c r="J138" s="514"/>
      <c r="K138" s="514"/>
    </row>
    <row r="139" spans="3:11" ht="15.75" hidden="1" thickBot="1" x14ac:dyDescent="0.3">
      <c r="C139" s="506" t="s">
        <v>43</v>
      </c>
      <c r="D139" s="507">
        <f>SUM(F146:F155)</f>
        <v>0</v>
      </c>
      <c r="E139" s="518"/>
      <c r="F139" s="518"/>
      <c r="G139" s="513"/>
      <c r="H139" s="518"/>
      <c r="I139" s="518"/>
      <c r="J139" s="514"/>
      <c r="K139" s="514"/>
    </row>
    <row r="140" spans="3:11" hidden="1" x14ac:dyDescent="0.25">
      <c r="C140" s="510"/>
      <c r="D140" s="508"/>
      <c r="E140" s="517"/>
      <c r="F140" s="517"/>
      <c r="G140" s="517"/>
      <c r="H140" s="511"/>
      <c r="I140" s="511"/>
      <c r="J140" s="511"/>
      <c r="K140" s="534"/>
    </row>
    <row r="141" spans="3:11" hidden="1" x14ac:dyDescent="0.25">
      <c r="C141" s="510"/>
      <c r="D141" s="508"/>
      <c r="E141" s="517"/>
      <c r="F141" s="517"/>
      <c r="G141" s="517"/>
      <c r="H141" s="511"/>
      <c r="I141" s="511"/>
      <c r="J141" s="511"/>
      <c r="K141" s="534"/>
    </row>
    <row r="142" spans="3:11" ht="15.75" hidden="1" x14ac:dyDescent="0.25">
      <c r="C142" s="589" t="s">
        <v>479</v>
      </c>
      <c r="D142" s="590"/>
      <c r="E142" s="517"/>
      <c r="F142" s="517"/>
      <c r="G142" s="517"/>
      <c r="H142" s="511"/>
      <c r="I142" s="511"/>
      <c r="J142" s="511"/>
      <c r="K142" s="534"/>
    </row>
    <row r="143" spans="3:11" ht="18.75" hidden="1" x14ac:dyDescent="0.25">
      <c r="C143" s="591" t="e">
        <f>IFERROR(VLOOKUP(D142,'Desarrollo e Innov. Curricular'!$E:$F,2,FALSE),IFERROR(VLOOKUP(D142,Investigación!$E:$F,2,FALSE),IFERROR(VLOOKUP(D142,'Vinculación Univ. Sociedad'!$E:$F,2,FALSE),IFERROR(VLOOKUP(D142,'Docencia y Profesorado Universi'!$E:$F,2,FALSE),IFERROR(VLOOKUP(D142,Estudiantes!$E:$F,2,FALSE),IFERROR(VLOOKUP(D142,'Gestion Administrativa'!$E:$F,2,FALSE),IFERROR(VLOOKUP(D142,'Gestion Academica'!$E:$F,2,FALSE),IFERROR(VLOOKUP(D142,Graduados!$E:$F,2,FALSE),IFERROR(VLOOKUP(D142,'Gestión del Conocimiento'!$E:$F,2,FALSE),IFERROR(VLOOKUP(D142,Gobernabilidad!$E:$F,2,FALSE),IFERROR(VLOOKUP(D142,'NIVEL DE ES Y  SISTEMA NACIONAL'!$E:$F,2,FALSE),VLOOKUP(D142,'Lo Esencial'!$E:$F,2,0))))))))))))</f>
        <v>#N/A</v>
      </c>
      <c r="D143" s="508"/>
      <c r="E143" s="517"/>
      <c r="F143" s="517"/>
      <c r="G143" s="517"/>
      <c r="H143" s="511"/>
      <c r="I143" s="511"/>
      <c r="J143" s="511"/>
      <c r="K143" s="534"/>
    </row>
    <row r="144" spans="3:11" ht="15.75" hidden="1" thickBot="1" x14ac:dyDescent="0.3">
      <c r="C144" s="510"/>
      <c r="D144" s="508"/>
      <c r="E144" s="517"/>
      <c r="F144" s="517"/>
      <c r="G144" s="517"/>
      <c r="H144" s="511"/>
      <c r="I144" s="511"/>
      <c r="J144" s="511"/>
      <c r="K144" s="534"/>
    </row>
    <row r="145" spans="3:11" ht="30.75" hidden="1" thickBot="1" x14ac:dyDescent="0.3">
      <c r="C145" s="545" t="s">
        <v>44</v>
      </c>
      <c r="D145" s="547" t="s">
        <v>55</v>
      </c>
      <c r="E145" s="547" t="s">
        <v>57</v>
      </c>
      <c r="F145" s="546" t="s">
        <v>27</v>
      </c>
      <c r="G145" s="552" t="s">
        <v>216</v>
      </c>
      <c r="H145" s="547" t="s">
        <v>46</v>
      </c>
      <c r="I145" s="547" t="s">
        <v>217</v>
      </c>
      <c r="J145" s="547" t="s">
        <v>498</v>
      </c>
      <c r="K145" s="547" t="s">
        <v>499</v>
      </c>
    </row>
    <row r="146" spans="3:11" hidden="1" x14ac:dyDescent="0.25">
      <c r="C146" s="519" t="s">
        <v>63</v>
      </c>
      <c r="D146" s="574"/>
      <c r="E146" s="520">
        <v>2800</v>
      </c>
      <c r="F146" s="521">
        <f>D146*E146</f>
        <v>0</v>
      </c>
      <c r="G146" s="576"/>
      <c r="H146" s="522" t="s">
        <v>1250</v>
      </c>
      <c r="I146" s="522" t="str">
        <f>VLOOKUP(H146,Presupuesto!$B$11:$C$586,2,0)</f>
        <v>MUEBLES VARIOS DE OFICINA</v>
      </c>
      <c r="J146" s="596" t="s">
        <v>566</v>
      </c>
      <c r="K146" s="522" t="s">
        <v>492</v>
      </c>
    </row>
    <row r="147" spans="3:11" hidden="1" x14ac:dyDescent="0.25">
      <c r="C147" s="523" t="s">
        <v>64</v>
      </c>
      <c r="D147" s="570"/>
      <c r="E147" s="524">
        <v>2400</v>
      </c>
      <c r="F147" s="521">
        <f>D147*E147</f>
        <v>0</v>
      </c>
      <c r="G147" s="576"/>
      <c r="H147" s="525" t="s">
        <v>1250</v>
      </c>
      <c r="I147" s="522" t="str">
        <f>VLOOKUP(H147,Presupuesto!$B$11:$C$586,2,0)</f>
        <v>MUEBLES VARIOS DE OFICINA</v>
      </c>
      <c r="J147" s="522" t="str">
        <f>$J$146</f>
        <v>Lo Esencial de la UNAH para la Construcción de Ciudadanía</v>
      </c>
      <c r="K147" s="522" t="s">
        <v>500</v>
      </c>
    </row>
    <row r="148" spans="3:11" hidden="1" x14ac:dyDescent="0.25">
      <c r="C148" s="523" t="s">
        <v>65</v>
      </c>
      <c r="D148" s="570"/>
      <c r="E148" s="524">
        <v>1000</v>
      </c>
      <c r="F148" s="521">
        <f t="shared" ref="F148:F155" si="14">D148*E148</f>
        <v>0</v>
      </c>
      <c r="G148" s="576"/>
      <c r="H148" s="525" t="s">
        <v>1250</v>
      </c>
      <c r="I148" s="522" t="str">
        <f>VLOOKUP(H148,Presupuesto!$B$11:$C$586,2,0)</f>
        <v>MUEBLES VARIOS DE OFICINA</v>
      </c>
      <c r="J148" s="522" t="str">
        <f t="shared" ref="J148:J154" si="15">$J$146</f>
        <v>Lo Esencial de la UNAH para la Construcción de Ciudadanía</v>
      </c>
      <c r="K148" s="522" t="s">
        <v>483</v>
      </c>
    </row>
    <row r="149" spans="3:11" hidden="1" x14ac:dyDescent="0.25">
      <c r="C149" s="523" t="s">
        <v>66</v>
      </c>
      <c r="D149" s="570"/>
      <c r="E149" s="524">
        <v>6000</v>
      </c>
      <c r="F149" s="521">
        <f t="shared" si="14"/>
        <v>0</v>
      </c>
      <c r="G149" s="576"/>
      <c r="H149" s="525" t="s">
        <v>1250</v>
      </c>
      <c r="I149" s="522" t="str">
        <f>VLOOKUP(H149,Presupuesto!$B$11:$C$586,2,0)</f>
        <v>MUEBLES VARIOS DE OFICINA</v>
      </c>
      <c r="J149" s="522" t="str">
        <f t="shared" si="15"/>
        <v>Lo Esencial de la UNAH para la Construcción de Ciudadanía</v>
      </c>
      <c r="K149" s="522" t="s">
        <v>483</v>
      </c>
    </row>
    <row r="150" spans="3:11" hidden="1" x14ac:dyDescent="0.25">
      <c r="C150" s="523" t="s">
        <v>67</v>
      </c>
      <c r="D150" s="570"/>
      <c r="E150" s="524">
        <v>3000</v>
      </c>
      <c r="F150" s="521">
        <f t="shared" si="14"/>
        <v>0</v>
      </c>
      <c r="G150" s="576"/>
      <c r="H150" s="525" t="s">
        <v>1250</v>
      </c>
      <c r="I150" s="522" t="str">
        <f>VLOOKUP(H150,Presupuesto!$B$11:$C$586,2,0)</f>
        <v>MUEBLES VARIOS DE OFICINA</v>
      </c>
      <c r="J150" s="522" t="str">
        <f t="shared" si="15"/>
        <v>Lo Esencial de la UNAH para la Construcción de Ciudadanía</v>
      </c>
      <c r="K150" s="522" t="s">
        <v>483</v>
      </c>
    </row>
    <row r="151" spans="3:11" hidden="1" x14ac:dyDescent="0.25">
      <c r="C151" s="523" t="s">
        <v>68</v>
      </c>
      <c r="D151" s="570"/>
      <c r="E151" s="524">
        <v>10000</v>
      </c>
      <c r="F151" s="521">
        <f t="shared" si="14"/>
        <v>0</v>
      </c>
      <c r="G151" s="576"/>
      <c r="H151" s="525" t="s">
        <v>1250</v>
      </c>
      <c r="I151" s="522" t="str">
        <f>VLOOKUP(H151,Presupuesto!$B$11:$C$586,2,0)</f>
        <v>MUEBLES VARIOS DE OFICINA</v>
      </c>
      <c r="J151" s="522" t="str">
        <f t="shared" si="15"/>
        <v>Lo Esencial de la UNAH para la Construcción de Ciudadanía</v>
      </c>
      <c r="K151" s="522" t="s">
        <v>483</v>
      </c>
    </row>
    <row r="152" spans="3:11" hidden="1" x14ac:dyDescent="0.25">
      <c r="C152" s="523" t="s">
        <v>69</v>
      </c>
      <c r="D152" s="570"/>
      <c r="E152" s="524">
        <v>8000</v>
      </c>
      <c r="F152" s="521">
        <f t="shared" si="14"/>
        <v>0</v>
      </c>
      <c r="G152" s="576"/>
      <c r="H152" s="525" t="s">
        <v>1250</v>
      </c>
      <c r="I152" s="522" t="str">
        <f>VLOOKUP(H152,Presupuesto!$B$11:$C$586,2,0)</f>
        <v>MUEBLES VARIOS DE OFICINA</v>
      </c>
      <c r="J152" s="522" t="str">
        <f t="shared" si="15"/>
        <v>Lo Esencial de la UNAH para la Construcción de Ciudadanía</v>
      </c>
      <c r="K152" s="522" t="s">
        <v>483</v>
      </c>
    </row>
    <row r="153" spans="3:11" hidden="1" x14ac:dyDescent="0.25">
      <c r="C153" s="523" t="s">
        <v>70</v>
      </c>
      <c r="D153" s="570"/>
      <c r="E153" s="524">
        <v>2000</v>
      </c>
      <c r="F153" s="521">
        <f t="shared" si="14"/>
        <v>0</v>
      </c>
      <c r="G153" s="576"/>
      <c r="H153" s="525" t="s">
        <v>1250</v>
      </c>
      <c r="I153" s="522" t="str">
        <f>VLOOKUP(H153,Presupuesto!$B$11:$C$586,2,0)</f>
        <v>MUEBLES VARIOS DE OFICINA</v>
      </c>
      <c r="J153" s="522" t="str">
        <f t="shared" si="15"/>
        <v>Lo Esencial de la UNAH para la Construcción de Ciudadanía</v>
      </c>
      <c r="K153" s="522" t="s">
        <v>491</v>
      </c>
    </row>
    <row r="154" spans="3:11" hidden="1" x14ac:dyDescent="0.25">
      <c r="C154" s="523" t="s">
        <v>71</v>
      </c>
      <c r="D154" s="570"/>
      <c r="E154" s="524">
        <v>5000</v>
      </c>
      <c r="F154" s="521">
        <f t="shared" si="14"/>
        <v>0</v>
      </c>
      <c r="G154" s="576"/>
      <c r="H154" s="525" t="s">
        <v>1250</v>
      </c>
      <c r="I154" s="522" t="str">
        <f>VLOOKUP(H154,Presupuesto!$B$11:$C$586,2,0)</f>
        <v>MUEBLES VARIOS DE OFICINA</v>
      </c>
      <c r="J154" s="522" t="str">
        <f t="shared" si="15"/>
        <v>Lo Esencial de la UNAH para la Construcción de Ciudadanía</v>
      </c>
      <c r="K154" s="522" t="s">
        <v>487</v>
      </c>
    </row>
    <row r="155" spans="3:11" ht="15.75" hidden="1" thickBot="1" x14ac:dyDescent="0.3">
      <c r="C155" s="526" t="s">
        <v>72</v>
      </c>
      <c r="D155" s="575"/>
      <c r="E155" s="528">
        <v>100000</v>
      </c>
      <c r="F155" s="529">
        <f t="shared" si="14"/>
        <v>0</v>
      </c>
      <c r="G155" s="577"/>
      <c r="H155" s="530" t="s">
        <v>1250</v>
      </c>
      <c r="I155" s="530" t="str">
        <f>VLOOKUP(H155,Presupuesto!$B$11:$C$586,2,0)</f>
        <v>MUEBLES VARIOS DE OFICINA</v>
      </c>
      <c r="J155" s="530" t="str">
        <f>$J$146</f>
        <v>Lo Esencial de la UNAH para la Construcción de Ciudadanía</v>
      </c>
      <c r="K155" s="544" t="s">
        <v>482</v>
      </c>
    </row>
  </sheetData>
  <dataValidations count="4">
    <dataValidation type="list" allowBlank="1" showInputMessage="1" showErrorMessage="1" errorTitle="¡Ingreso Invalido!" error="Seleccione una opción de la lista" promptTitle="Tipo de Presupuesto" prompt="Seleccione una opción de la lista" sqref="G17:G26 G35:G44 G54:G63 G72:G81 G91:G100 G109:G118 G128:G137 G146:G155">
      <formula1>$R$2:$S$2</formula1>
    </dataValidation>
    <dataValidation type="list" allowBlank="1" showInputMessage="1" showErrorMessage="1" errorTitle="¡Ingreso Inválido!" error="Seleccione una opción de la lista" promptTitle="Mes Requerido" prompt="Seleccione el mes en el que requiere el recurso." sqref="K17:K26 K35:K44 K54:K63 K72:K81 K91:K100 K109:K118 K128:K137 K146:K155">
      <formula1>$U$2:$AF$2</formula1>
    </dataValidation>
    <dataValidation type="list" allowBlank="1" showInputMessage="1" showErrorMessage="1" errorTitle="¡Ingreso Inválido!" error="Seleccione una opción de la lista." promptTitle="Dimensión Estratégica" prompt="Seleccione una opción de la lista." sqref="J17:J26 J35:J44 J54:J63 J72:J81 J128:J137 J91:J100 J109:J118 J146:J155">
      <formula1>$A$2:$K$2</formula1>
    </dataValidation>
    <dataValidation type="list" allowBlank="1" showInputMessage="1" showErrorMessage="1" errorTitle="¡Ingreso Inválido!" error="Verifique el valor ingresado." promptTitle="Objeto de Gasto" prompt="Ingrese el Objeto de Gasto." sqref="H17:H26 H128:H137 H35:H44 H54:H63 H72:H81 H91:H100 H109:H118 H146:H155">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91"/>
  <sheetViews>
    <sheetView showGridLines="0" topLeftCell="A4" zoomScale="86" zoomScaleNormal="86" workbookViewId="0">
      <selection activeCell="G12" sqref="G12"/>
    </sheetView>
  </sheetViews>
  <sheetFormatPr baseColWidth="10" defaultColWidth="11.5703125" defaultRowHeight="15" x14ac:dyDescent="0.25"/>
  <cols>
    <col min="1" max="1" width="5.7109375" style="116" customWidth="1"/>
    <col min="2" max="2" width="17" style="116" customWidth="1"/>
    <col min="3" max="3" width="46.85546875" style="116" bestFit="1" customWidth="1"/>
    <col min="4" max="4" width="23.7109375" style="116" bestFit="1" customWidth="1"/>
    <col min="5" max="6" width="13.85546875" style="116" customWidth="1"/>
    <col min="7" max="7" width="13.85546875" style="98" customWidth="1"/>
    <col min="8" max="8" width="15" style="116" customWidth="1"/>
    <col min="9" max="9" width="49.28515625" style="116" customWidth="1"/>
    <col min="10" max="10" width="22.42578125" style="116" bestFit="1" customWidth="1"/>
    <col min="11" max="11" width="11.5703125" style="116"/>
    <col min="12" max="12" width="15" style="116" customWidth="1"/>
    <col min="13" max="16384" width="11.5703125" style="116"/>
  </cols>
  <sheetData>
    <row r="1" spans="1:576" ht="26.25" hidden="1" x14ac:dyDescent="0.25">
      <c r="A1" s="218"/>
      <c r="B1" s="221"/>
      <c r="C1" s="212" t="s">
        <v>340</v>
      </c>
      <c r="D1" s="212" t="s">
        <v>763</v>
      </c>
      <c r="E1" s="212" t="s">
        <v>765</v>
      </c>
      <c r="F1" s="212" t="s">
        <v>767</v>
      </c>
      <c r="G1" s="212" t="s">
        <v>769</v>
      </c>
      <c r="H1" s="212" t="s">
        <v>771</v>
      </c>
      <c r="I1" s="212" t="s">
        <v>773</v>
      </c>
      <c r="J1" s="212" t="s">
        <v>341</v>
      </c>
      <c r="K1" s="212" t="s">
        <v>776</v>
      </c>
      <c r="L1" s="212" t="s">
        <v>342</v>
      </c>
      <c r="M1" s="212" t="s">
        <v>778</v>
      </c>
      <c r="N1" s="212" t="s">
        <v>780</v>
      </c>
      <c r="O1" s="212" t="s">
        <v>782</v>
      </c>
      <c r="P1" s="212" t="s">
        <v>343</v>
      </c>
      <c r="Q1" s="212" t="s">
        <v>783</v>
      </c>
      <c r="R1" s="212" t="s">
        <v>786</v>
      </c>
      <c r="S1" s="212" t="s">
        <v>344</v>
      </c>
      <c r="T1" s="212" t="s">
        <v>788</v>
      </c>
      <c r="U1" s="212" t="s">
        <v>345</v>
      </c>
      <c r="V1" s="212" t="s">
        <v>789</v>
      </c>
      <c r="W1" s="212" t="s">
        <v>790</v>
      </c>
      <c r="X1" s="212" t="s">
        <v>794</v>
      </c>
      <c r="Y1" s="212" t="s">
        <v>337</v>
      </c>
      <c r="Z1" s="212" t="s">
        <v>809</v>
      </c>
      <c r="AA1" s="221"/>
      <c r="AB1" s="212" t="s">
        <v>811</v>
      </c>
      <c r="AC1" s="212" t="s">
        <v>347</v>
      </c>
      <c r="AD1" s="212" t="s">
        <v>813</v>
      </c>
      <c r="AE1" s="212" t="s">
        <v>815</v>
      </c>
      <c r="AF1" s="212" t="s">
        <v>348</v>
      </c>
      <c r="AG1" s="212" t="s">
        <v>817</v>
      </c>
      <c r="AH1" s="212" t="s">
        <v>819</v>
      </c>
      <c r="AI1" s="212" t="s">
        <v>349</v>
      </c>
      <c r="AJ1" s="212" t="s">
        <v>820</v>
      </c>
      <c r="AK1" s="212" t="s">
        <v>822</v>
      </c>
      <c r="AL1" s="212" t="s">
        <v>823</v>
      </c>
      <c r="AM1" s="212" t="s">
        <v>824</v>
      </c>
      <c r="AN1" s="212" t="s">
        <v>826</v>
      </c>
      <c r="AO1" s="212" t="s">
        <v>828</v>
      </c>
      <c r="AP1" s="212" t="s">
        <v>829</v>
      </c>
      <c r="AQ1" s="212" t="s">
        <v>350</v>
      </c>
      <c r="AR1" s="212" t="s">
        <v>831</v>
      </c>
      <c r="AS1" s="212" t="s">
        <v>833</v>
      </c>
      <c r="AT1" s="212" t="s">
        <v>835</v>
      </c>
      <c r="AU1" s="212" t="s">
        <v>837</v>
      </c>
      <c r="AV1" s="212" t="s">
        <v>839</v>
      </c>
      <c r="AW1" s="212" t="s">
        <v>841</v>
      </c>
      <c r="AX1" s="212" t="s">
        <v>843</v>
      </c>
      <c r="AY1" s="212" t="s">
        <v>845</v>
      </c>
      <c r="AZ1" s="221"/>
      <c r="BA1" s="212" t="s">
        <v>352</v>
      </c>
      <c r="BB1" s="212" t="s">
        <v>867</v>
      </c>
      <c r="BC1" s="212" t="s">
        <v>353</v>
      </c>
      <c r="BD1" s="212" t="s">
        <v>869</v>
      </c>
      <c r="BE1" s="212" t="s">
        <v>871</v>
      </c>
      <c r="BF1" s="221"/>
      <c r="BG1" s="212" t="s">
        <v>355</v>
      </c>
      <c r="BH1" s="212" t="s">
        <v>873</v>
      </c>
      <c r="BI1" s="212" t="s">
        <v>356</v>
      </c>
      <c r="BJ1" s="212" t="s">
        <v>875</v>
      </c>
      <c r="BK1" s="212" t="s">
        <v>877</v>
      </c>
      <c r="BL1" s="212" t="s">
        <v>879</v>
      </c>
      <c r="BM1" s="221"/>
      <c r="BN1" s="212" t="s">
        <v>885</v>
      </c>
      <c r="BO1" s="212" t="s">
        <v>887</v>
      </c>
      <c r="BP1" s="212" t="s">
        <v>358</v>
      </c>
      <c r="BQ1" s="212" t="s">
        <v>881</v>
      </c>
      <c r="BR1" s="212" t="s">
        <v>883</v>
      </c>
      <c r="BS1" s="212" t="s">
        <v>359</v>
      </c>
      <c r="BT1" s="212" t="s">
        <v>889</v>
      </c>
      <c r="BU1" s="212" t="s">
        <v>360</v>
      </c>
      <c r="BV1" s="212" t="s">
        <v>890</v>
      </c>
      <c r="BW1" s="209"/>
      <c r="BX1" s="221"/>
      <c r="BY1" s="212" t="s">
        <v>361</v>
      </c>
      <c r="BZ1" s="212" t="s">
        <v>795</v>
      </c>
      <c r="CA1" s="212" t="s">
        <v>797</v>
      </c>
      <c r="CB1" s="212" t="s">
        <v>799</v>
      </c>
      <c r="CC1" s="212" t="s">
        <v>362</v>
      </c>
      <c r="CD1" s="212" t="s">
        <v>801</v>
      </c>
      <c r="CE1" s="212" t="s">
        <v>803</v>
      </c>
      <c r="CF1" s="212" t="s">
        <v>805</v>
      </c>
      <c r="CG1" s="212" t="s">
        <v>807</v>
      </c>
      <c r="CH1" s="209"/>
      <c r="CI1" s="221"/>
      <c r="CJ1" s="212" t="s">
        <v>363</v>
      </c>
      <c r="CK1" s="212" t="s">
        <v>847</v>
      </c>
      <c r="CL1" s="212" t="s">
        <v>849</v>
      </c>
      <c r="CM1" s="212" t="s">
        <v>851</v>
      </c>
      <c r="CN1" s="212" t="s">
        <v>853</v>
      </c>
      <c r="CO1" s="212" t="s">
        <v>855</v>
      </c>
      <c r="CP1" s="212" t="s">
        <v>857</v>
      </c>
      <c r="CQ1" s="212" t="s">
        <v>859</v>
      </c>
      <c r="CR1" s="212" t="s">
        <v>861</v>
      </c>
      <c r="CS1" s="212" t="s">
        <v>863</v>
      </c>
      <c r="CT1" s="212" t="s">
        <v>865</v>
      </c>
      <c r="CU1" s="209"/>
      <c r="CV1" s="221"/>
      <c r="CW1" s="212" t="s">
        <v>891</v>
      </c>
      <c r="CX1" s="212" t="s">
        <v>892</v>
      </c>
      <c r="CY1" s="212" t="s">
        <v>894</v>
      </c>
      <c r="CZ1" s="212" t="s">
        <v>366</v>
      </c>
      <c r="DA1" s="212" t="s">
        <v>896</v>
      </c>
      <c r="DB1" s="212" t="s">
        <v>898</v>
      </c>
      <c r="DC1" s="212" t="s">
        <v>900</v>
      </c>
      <c r="DD1" s="212" t="s">
        <v>902</v>
      </c>
      <c r="DE1" s="212" t="s">
        <v>904</v>
      </c>
      <c r="DF1" s="212" t="s">
        <v>906</v>
      </c>
      <c r="DG1" s="221"/>
      <c r="DH1" s="212" t="s">
        <v>368</v>
      </c>
      <c r="DI1" s="212" t="s">
        <v>908</v>
      </c>
      <c r="DJ1" s="212" t="s">
        <v>369</v>
      </c>
      <c r="DK1" s="212" t="s">
        <v>910</v>
      </c>
      <c r="DL1" s="212" t="s">
        <v>912</v>
      </c>
      <c r="DM1" s="212" t="s">
        <v>914</v>
      </c>
      <c r="DN1" s="212" t="s">
        <v>916</v>
      </c>
      <c r="DO1" s="212" t="s">
        <v>918</v>
      </c>
      <c r="DP1" s="212" t="s">
        <v>920</v>
      </c>
      <c r="DQ1" s="212" t="s">
        <v>922</v>
      </c>
      <c r="DR1" s="212" t="s">
        <v>370</v>
      </c>
      <c r="DS1" s="212" t="s">
        <v>924</v>
      </c>
      <c r="DT1" s="212" t="s">
        <v>926</v>
      </c>
      <c r="DU1" s="212" t="s">
        <v>928</v>
      </c>
      <c r="DV1" s="221"/>
      <c r="DW1" s="212" t="s">
        <v>930</v>
      </c>
      <c r="DX1" s="212" t="s">
        <v>372</v>
      </c>
      <c r="DY1" s="212" t="s">
        <v>932</v>
      </c>
      <c r="DZ1" s="212" t="s">
        <v>373</v>
      </c>
      <c r="EA1" s="212" t="s">
        <v>934</v>
      </c>
      <c r="EB1" s="212" t="s">
        <v>936</v>
      </c>
      <c r="EC1" s="212" t="s">
        <v>938</v>
      </c>
      <c r="ED1" s="212" t="s">
        <v>940</v>
      </c>
      <c r="EE1" s="212" t="s">
        <v>942</v>
      </c>
      <c r="EF1" s="212" t="s">
        <v>944</v>
      </c>
      <c r="EG1" s="212" t="s">
        <v>946</v>
      </c>
      <c r="EH1" s="212" t="s">
        <v>948</v>
      </c>
      <c r="EI1" s="212" t="s">
        <v>950</v>
      </c>
      <c r="EJ1" s="212" t="s">
        <v>952</v>
      </c>
      <c r="EK1" s="212" t="s">
        <v>954</v>
      </c>
      <c r="EL1" s="221"/>
      <c r="EM1" s="212" t="s">
        <v>956</v>
      </c>
      <c r="EN1" s="212" t="s">
        <v>375</v>
      </c>
      <c r="EO1" s="212" t="s">
        <v>958</v>
      </c>
      <c r="EP1" s="212" t="s">
        <v>960</v>
      </c>
      <c r="EQ1" s="212" t="s">
        <v>376</v>
      </c>
      <c r="ER1" s="212" t="s">
        <v>962</v>
      </c>
      <c r="ES1" s="212" t="s">
        <v>964</v>
      </c>
      <c r="ET1" s="212" t="s">
        <v>377</v>
      </c>
      <c r="EU1" s="212" t="s">
        <v>966</v>
      </c>
      <c r="EV1" s="212" t="s">
        <v>968</v>
      </c>
      <c r="EW1" s="212" t="s">
        <v>970</v>
      </c>
      <c r="EX1" s="212" t="s">
        <v>378</v>
      </c>
      <c r="EY1" s="212" t="s">
        <v>972</v>
      </c>
      <c r="EZ1" s="212" t="s">
        <v>974</v>
      </c>
      <c r="FA1" s="221"/>
      <c r="FB1" s="212" t="s">
        <v>380</v>
      </c>
      <c r="FC1" s="212" t="s">
        <v>976</v>
      </c>
      <c r="FD1" s="212" t="s">
        <v>978</v>
      </c>
      <c r="FE1" s="212" t="s">
        <v>980</v>
      </c>
      <c r="FF1" s="212" t="s">
        <v>982</v>
      </c>
      <c r="FG1" s="212" t="s">
        <v>381</v>
      </c>
      <c r="FH1" s="212" t="s">
        <v>984</v>
      </c>
      <c r="FI1" s="212" t="s">
        <v>986</v>
      </c>
      <c r="FJ1" s="212" t="s">
        <v>988</v>
      </c>
      <c r="FK1" s="212" t="s">
        <v>990</v>
      </c>
      <c r="FL1" s="212" t="s">
        <v>992</v>
      </c>
      <c r="FM1" s="212" t="s">
        <v>382</v>
      </c>
      <c r="FN1" s="212" t="s">
        <v>995</v>
      </c>
      <c r="FO1" s="212" t="s">
        <v>383</v>
      </c>
      <c r="FP1" s="212" t="s">
        <v>998</v>
      </c>
      <c r="FQ1" s="212" t="s">
        <v>999</v>
      </c>
      <c r="FR1" s="212" t="s">
        <v>1001</v>
      </c>
      <c r="FS1" s="212" t="s">
        <v>384</v>
      </c>
      <c r="FT1" s="212" t="s">
        <v>1004</v>
      </c>
      <c r="FU1" s="212" t="s">
        <v>1005</v>
      </c>
      <c r="FV1" s="212" t="s">
        <v>1007</v>
      </c>
      <c r="FW1" s="212" t="s">
        <v>385</v>
      </c>
      <c r="FX1" s="212" t="s">
        <v>1010</v>
      </c>
      <c r="FY1" s="212" t="s">
        <v>1012</v>
      </c>
      <c r="FZ1" s="212" t="s">
        <v>1014</v>
      </c>
      <c r="GA1" s="221"/>
      <c r="GB1" s="212" t="s">
        <v>387</v>
      </c>
      <c r="GC1" s="212" t="s">
        <v>388</v>
      </c>
      <c r="GD1" s="221"/>
      <c r="GE1" s="212" t="s">
        <v>390</v>
      </c>
      <c r="GF1" s="212" t="s">
        <v>1037</v>
      </c>
      <c r="GG1" s="212" t="s">
        <v>1039</v>
      </c>
      <c r="GH1" s="212" t="s">
        <v>1041</v>
      </c>
      <c r="GI1" s="212" t="s">
        <v>1043</v>
      </c>
      <c r="GJ1" s="212" t="s">
        <v>1045</v>
      </c>
      <c r="GK1" s="221"/>
      <c r="GL1" s="212" t="s">
        <v>392</v>
      </c>
      <c r="GM1" s="212" t="s">
        <v>1047</v>
      </c>
      <c r="GN1" s="212" t="s">
        <v>1049</v>
      </c>
      <c r="GO1" s="212" t="s">
        <v>1051</v>
      </c>
      <c r="GP1" s="212" t="s">
        <v>1053</v>
      </c>
      <c r="GQ1" s="212" t="s">
        <v>1055</v>
      </c>
      <c r="GR1" s="212" t="s">
        <v>1057</v>
      </c>
      <c r="GS1" s="209"/>
      <c r="GT1" s="221"/>
      <c r="GU1" s="212" t="s">
        <v>393</v>
      </c>
      <c r="GV1" s="212" t="s">
        <v>1016</v>
      </c>
      <c r="GW1" s="212" t="s">
        <v>1018</v>
      </c>
      <c r="GX1" s="212" t="s">
        <v>1020</v>
      </c>
      <c r="GY1" s="212" t="s">
        <v>1022</v>
      </c>
      <c r="GZ1" s="212" t="s">
        <v>1024</v>
      </c>
      <c r="HA1" s="212" t="s">
        <v>1026</v>
      </c>
      <c r="HB1" s="221"/>
      <c r="HC1" s="212" t="s">
        <v>394</v>
      </c>
      <c r="HD1" s="212" t="s">
        <v>1028</v>
      </c>
      <c r="HE1" s="212" t="s">
        <v>1030</v>
      </c>
      <c r="HF1" s="212" t="s">
        <v>1031</v>
      </c>
      <c r="HG1" s="212" t="s">
        <v>395</v>
      </c>
      <c r="HH1" s="212" t="s">
        <v>1034</v>
      </c>
      <c r="HI1" s="212" t="s">
        <v>1035</v>
      </c>
      <c r="HJ1" s="209"/>
      <c r="HK1" s="221"/>
      <c r="HL1" s="212" t="s">
        <v>398</v>
      </c>
      <c r="HM1" s="212" t="s">
        <v>1059</v>
      </c>
      <c r="HN1" s="212" t="s">
        <v>1061</v>
      </c>
      <c r="HO1" s="212" t="s">
        <v>1063</v>
      </c>
      <c r="HP1" s="212" t="s">
        <v>1065</v>
      </c>
      <c r="HQ1" s="212" t="s">
        <v>399</v>
      </c>
      <c r="HR1" s="212" t="s">
        <v>1068</v>
      </c>
      <c r="HS1" s="221"/>
      <c r="HT1" s="212" t="s">
        <v>1070</v>
      </c>
      <c r="HU1" s="212" t="s">
        <v>1072</v>
      </c>
      <c r="HV1" s="212" t="s">
        <v>401</v>
      </c>
      <c r="HW1" s="212" t="s">
        <v>1075</v>
      </c>
      <c r="HX1" s="212" t="s">
        <v>1077</v>
      </c>
      <c r="HY1" s="212" t="s">
        <v>1078</v>
      </c>
      <c r="HZ1" s="212" t="s">
        <v>1080</v>
      </c>
      <c r="IA1" s="221"/>
      <c r="IB1" s="212" t="s">
        <v>1082</v>
      </c>
      <c r="IC1" s="212" t="s">
        <v>1084</v>
      </c>
      <c r="ID1" s="212" t="s">
        <v>1086</v>
      </c>
      <c r="IE1" s="212" t="s">
        <v>403</v>
      </c>
      <c r="IF1" s="212" t="s">
        <v>1088</v>
      </c>
      <c r="IG1" s="212" t="s">
        <v>1090</v>
      </c>
      <c r="IH1" s="212" t="s">
        <v>404</v>
      </c>
      <c r="II1" s="212" t="s">
        <v>1092</v>
      </c>
      <c r="IJ1" s="212" t="s">
        <v>1094</v>
      </c>
      <c r="IK1" s="212" t="s">
        <v>405</v>
      </c>
      <c r="IL1" s="212" t="s">
        <v>1096</v>
      </c>
      <c r="IM1" s="212" t="s">
        <v>1098</v>
      </c>
      <c r="IN1" s="212" t="s">
        <v>1100</v>
      </c>
      <c r="IO1" s="212" t="s">
        <v>1102</v>
      </c>
      <c r="IP1" s="212" t="s">
        <v>406</v>
      </c>
      <c r="IQ1" s="212" t="s">
        <v>1104</v>
      </c>
      <c r="IR1" s="221"/>
      <c r="IS1" s="212" t="s">
        <v>1112</v>
      </c>
      <c r="IT1" s="212" t="s">
        <v>1114</v>
      </c>
      <c r="IU1" s="212" t="s">
        <v>408</v>
      </c>
      <c r="IV1" s="212" t="s">
        <v>1116</v>
      </c>
      <c r="IW1" s="212" t="s">
        <v>1118</v>
      </c>
      <c r="IX1" s="212" t="s">
        <v>1120</v>
      </c>
      <c r="IY1" s="221"/>
      <c r="IZ1" s="212" t="s">
        <v>1122</v>
      </c>
      <c r="JA1" s="212" t="s">
        <v>410</v>
      </c>
      <c r="JB1" s="212" t="s">
        <v>1125</v>
      </c>
      <c r="JC1" s="212" t="s">
        <v>1127</v>
      </c>
      <c r="JD1" s="212" t="s">
        <v>1129</v>
      </c>
      <c r="JE1" s="212" t="s">
        <v>1131</v>
      </c>
      <c r="JF1" s="212" t="s">
        <v>1133</v>
      </c>
      <c r="JG1" s="212" t="s">
        <v>1135</v>
      </c>
      <c r="JH1" s="212" t="s">
        <v>411</v>
      </c>
      <c r="JI1" s="212" t="s">
        <v>1138</v>
      </c>
      <c r="JJ1" s="212" t="s">
        <v>1140</v>
      </c>
      <c r="JK1" s="212" t="s">
        <v>1142</v>
      </c>
      <c r="JL1" s="212" t="s">
        <v>1144</v>
      </c>
      <c r="JM1" s="212" t="s">
        <v>1146</v>
      </c>
      <c r="JN1" s="212" t="s">
        <v>1148</v>
      </c>
      <c r="JO1" s="212" t="s">
        <v>1150</v>
      </c>
      <c r="JP1" s="212" t="s">
        <v>1152</v>
      </c>
      <c r="JQ1" s="212" t="s">
        <v>412</v>
      </c>
      <c r="JR1" s="212" t="s">
        <v>1155</v>
      </c>
      <c r="JS1" s="212" t="s">
        <v>1157</v>
      </c>
      <c r="JT1" s="212" t="s">
        <v>1159</v>
      </c>
      <c r="JU1" s="212" t="s">
        <v>1161</v>
      </c>
      <c r="JV1" s="212" t="s">
        <v>1162</v>
      </c>
      <c r="JW1" s="212" t="s">
        <v>1164</v>
      </c>
      <c r="JX1" s="212" t="s">
        <v>1166</v>
      </c>
      <c r="JY1" s="212" t="s">
        <v>1168</v>
      </c>
      <c r="JZ1" s="212" t="s">
        <v>1170</v>
      </c>
      <c r="KA1" s="212" t="s">
        <v>1172</v>
      </c>
      <c r="KB1" s="212" t="s">
        <v>1174</v>
      </c>
      <c r="KC1" s="212" t="s">
        <v>1176</v>
      </c>
      <c r="KD1" s="212" t="s">
        <v>1178</v>
      </c>
      <c r="KE1" s="212" t="s">
        <v>1180</v>
      </c>
      <c r="KF1" s="212" t="s">
        <v>1182</v>
      </c>
      <c r="KG1" s="212" t="s">
        <v>1184</v>
      </c>
      <c r="KH1" s="212" t="s">
        <v>1186</v>
      </c>
      <c r="KI1" s="212" t="s">
        <v>1188</v>
      </c>
      <c r="KJ1" s="212" t="s">
        <v>1190</v>
      </c>
      <c r="KK1" s="212" t="s">
        <v>1192</v>
      </c>
      <c r="KL1" s="212" t="s">
        <v>1194</v>
      </c>
      <c r="KM1" s="212" t="s">
        <v>1196</v>
      </c>
      <c r="KN1" s="212" t="s">
        <v>1198</v>
      </c>
      <c r="KO1" s="212" t="s">
        <v>1200</v>
      </c>
      <c r="KP1" s="212" t="s">
        <v>1202</v>
      </c>
      <c r="KQ1" s="212" t="s">
        <v>1204</v>
      </c>
      <c r="KR1" s="221"/>
      <c r="KS1" s="212" t="s">
        <v>1206</v>
      </c>
      <c r="KT1" s="212" t="s">
        <v>414</v>
      </c>
      <c r="KU1" s="212" t="s">
        <v>1209</v>
      </c>
      <c r="KV1" s="212" t="s">
        <v>1211</v>
      </c>
      <c r="KW1" s="212" t="s">
        <v>1213</v>
      </c>
      <c r="KX1" s="212" t="s">
        <v>1215</v>
      </c>
      <c r="KY1" s="212" t="s">
        <v>415</v>
      </c>
      <c r="KZ1" s="212" t="s">
        <v>1218</v>
      </c>
      <c r="LA1" s="212" t="s">
        <v>1220</v>
      </c>
      <c r="LB1" s="212" t="s">
        <v>1222</v>
      </c>
      <c r="LC1" s="212" t="s">
        <v>1224</v>
      </c>
      <c r="LD1" s="212" t="s">
        <v>1226</v>
      </c>
      <c r="LE1" s="212" t="s">
        <v>1228</v>
      </c>
      <c r="LF1" s="212" t="s">
        <v>1230</v>
      </c>
      <c r="LG1" s="209"/>
      <c r="LH1" s="221"/>
      <c r="LI1" s="212" t="s">
        <v>416</v>
      </c>
      <c r="LJ1" s="212" t="s">
        <v>1106</v>
      </c>
      <c r="LK1" s="212" t="s">
        <v>1108</v>
      </c>
      <c r="LL1" s="212" t="s">
        <v>1110</v>
      </c>
      <c r="LM1" s="209"/>
      <c r="LN1" s="221"/>
      <c r="LO1" s="212" t="s">
        <v>419</v>
      </c>
      <c r="LP1" s="212" t="s">
        <v>420</v>
      </c>
      <c r="LQ1" s="221"/>
      <c r="LR1" s="212" t="s">
        <v>422</v>
      </c>
      <c r="LS1" s="212" t="s">
        <v>1250</v>
      </c>
      <c r="LT1" s="212" t="s">
        <v>1252</v>
      </c>
      <c r="LU1" s="212" t="s">
        <v>1253</v>
      </c>
      <c r="LV1" s="212" t="s">
        <v>1255</v>
      </c>
      <c r="LW1" s="212" t="s">
        <v>1256</v>
      </c>
      <c r="LX1" s="212" t="s">
        <v>1258</v>
      </c>
      <c r="LY1" s="212" t="s">
        <v>1260</v>
      </c>
      <c r="LZ1" s="212" t="s">
        <v>1262</v>
      </c>
      <c r="MA1" s="212" t="s">
        <v>1264</v>
      </c>
      <c r="MB1" s="212" t="s">
        <v>423</v>
      </c>
      <c r="MC1" s="212" t="s">
        <v>1267</v>
      </c>
      <c r="MD1" s="212" t="s">
        <v>1268</v>
      </c>
      <c r="ME1" s="212" t="s">
        <v>1270</v>
      </c>
      <c r="MF1" s="212" t="s">
        <v>424</v>
      </c>
      <c r="MG1" s="212" t="s">
        <v>1273</v>
      </c>
      <c r="MH1" s="212" t="s">
        <v>1274</v>
      </c>
      <c r="MI1" s="212" t="s">
        <v>1276</v>
      </c>
      <c r="MJ1" s="212" t="s">
        <v>1278</v>
      </c>
      <c r="MK1" s="212" t="s">
        <v>425</v>
      </c>
      <c r="ML1" s="212" t="s">
        <v>1281</v>
      </c>
      <c r="MM1" s="212" t="s">
        <v>1283</v>
      </c>
      <c r="MN1" s="212" t="s">
        <v>1285</v>
      </c>
      <c r="MO1" s="212" t="s">
        <v>1287</v>
      </c>
      <c r="MP1" s="212" t="s">
        <v>426</v>
      </c>
      <c r="MQ1" s="212" t="s">
        <v>1290</v>
      </c>
      <c r="MR1" s="212" t="s">
        <v>1292</v>
      </c>
      <c r="MS1" s="212" t="s">
        <v>1294</v>
      </c>
      <c r="MT1" s="212" t="s">
        <v>1296</v>
      </c>
      <c r="MU1" s="212" t="s">
        <v>1298</v>
      </c>
      <c r="MV1" s="212" t="s">
        <v>1300</v>
      </c>
      <c r="MW1" s="212" t="s">
        <v>1302</v>
      </c>
      <c r="MX1" s="212" t="s">
        <v>1304</v>
      </c>
      <c r="MY1" s="212" t="s">
        <v>1306</v>
      </c>
      <c r="MZ1" s="212" t="s">
        <v>1308</v>
      </c>
      <c r="NA1" s="212" t="s">
        <v>1310</v>
      </c>
      <c r="NB1" s="212" t="s">
        <v>1311</v>
      </c>
      <c r="NC1" s="221"/>
      <c r="ND1" s="212" t="s">
        <v>428</v>
      </c>
      <c r="NE1" s="212" t="s">
        <v>1313</v>
      </c>
      <c r="NF1" s="212" t="s">
        <v>1315</v>
      </c>
      <c r="NG1" s="212" t="s">
        <v>1317</v>
      </c>
      <c r="NH1" s="212" t="s">
        <v>1319</v>
      </c>
      <c r="NI1" s="221"/>
      <c r="NJ1" s="212" t="s">
        <v>430</v>
      </c>
      <c r="NK1" s="212" t="s">
        <v>1320</v>
      </c>
      <c r="NL1" s="212" t="s">
        <v>431</v>
      </c>
      <c r="NM1" s="212" t="s">
        <v>1322</v>
      </c>
      <c r="NN1" s="212" t="s">
        <v>1324</v>
      </c>
      <c r="NO1" s="212" t="s">
        <v>432</v>
      </c>
      <c r="NP1" s="212" t="s">
        <v>1326</v>
      </c>
      <c r="NQ1" s="212" t="s">
        <v>1328</v>
      </c>
      <c r="NR1" s="209"/>
      <c r="NS1" s="221"/>
      <c r="NT1" s="212" t="s">
        <v>433</v>
      </c>
      <c r="NU1" s="212" t="s">
        <v>1232</v>
      </c>
      <c r="NV1" s="212" t="s">
        <v>1234</v>
      </c>
      <c r="NW1" s="212" t="s">
        <v>1236</v>
      </c>
      <c r="NX1" s="212" t="s">
        <v>1238</v>
      </c>
      <c r="NY1" s="212" t="s">
        <v>434</v>
      </c>
      <c r="NZ1" s="212" t="s">
        <v>1240</v>
      </c>
      <c r="OA1" s="212" t="s">
        <v>435</v>
      </c>
      <c r="OB1" s="212" t="s">
        <v>1242</v>
      </c>
      <c r="OC1" s="221"/>
      <c r="OD1" s="212" t="s">
        <v>1244</v>
      </c>
      <c r="OE1" s="212" t="s">
        <v>436</v>
      </c>
      <c r="OF1" s="209"/>
      <c r="OG1" s="221"/>
      <c r="OH1" s="212" t="s">
        <v>1246</v>
      </c>
      <c r="OI1" s="212" t="s">
        <v>1248</v>
      </c>
      <c r="OJ1" s="212" t="s">
        <v>437</v>
      </c>
      <c r="OK1" s="209"/>
      <c r="OL1" s="221"/>
      <c r="OM1" s="212" t="s">
        <v>440</v>
      </c>
      <c r="ON1" s="212" t="s">
        <v>1330</v>
      </c>
      <c r="OO1" s="212" t="s">
        <v>1332</v>
      </c>
      <c r="OP1" s="212" t="s">
        <v>441</v>
      </c>
      <c r="OQ1" s="212" t="s">
        <v>442</v>
      </c>
      <c r="OR1" s="212" t="s">
        <v>1430</v>
      </c>
      <c r="OS1" s="212" t="s">
        <v>1432</v>
      </c>
      <c r="OT1" s="212" t="s">
        <v>1434</v>
      </c>
      <c r="OU1" s="212" t="s">
        <v>1436</v>
      </c>
      <c r="OV1" s="212" t="s">
        <v>1438</v>
      </c>
      <c r="OW1" s="221"/>
      <c r="OX1" s="212" t="s">
        <v>444</v>
      </c>
      <c r="OY1" s="212" t="s">
        <v>1440</v>
      </c>
      <c r="OZ1" s="212" t="s">
        <v>1442</v>
      </c>
      <c r="PA1" s="212" t="s">
        <v>1444</v>
      </c>
      <c r="PB1" s="212" t="s">
        <v>1446</v>
      </c>
      <c r="PC1" s="212" t="s">
        <v>1448</v>
      </c>
      <c r="PD1" s="212" t="s">
        <v>1450</v>
      </c>
      <c r="PE1" s="221"/>
      <c r="PF1" s="212" t="s">
        <v>1452</v>
      </c>
      <c r="PG1" s="212" t="s">
        <v>446</v>
      </c>
      <c r="PH1" s="221"/>
      <c r="PI1" s="212" t="s">
        <v>448</v>
      </c>
      <c r="PJ1" s="212" t="s">
        <v>1482</v>
      </c>
      <c r="PK1" s="212" t="s">
        <v>1484</v>
      </c>
      <c r="PL1" s="221"/>
      <c r="PM1" s="212" t="s">
        <v>450</v>
      </c>
      <c r="PN1" s="212" t="s">
        <v>1486</v>
      </c>
      <c r="PO1" s="212" t="s">
        <v>1487</v>
      </c>
      <c r="PP1" s="212" t="s">
        <v>1488</v>
      </c>
      <c r="PQ1" s="212" t="s">
        <v>1489</v>
      </c>
      <c r="PR1" s="212" t="s">
        <v>1491</v>
      </c>
      <c r="PS1" s="212" t="s">
        <v>1492</v>
      </c>
      <c r="PT1" s="212" t="s">
        <v>1494</v>
      </c>
      <c r="PU1" s="212" t="s">
        <v>1495</v>
      </c>
      <c r="PV1" s="209"/>
      <c r="PW1" s="221"/>
      <c r="PX1" s="212" t="s">
        <v>451</v>
      </c>
      <c r="PY1" s="212" t="s">
        <v>1334</v>
      </c>
      <c r="PZ1" s="212" t="s">
        <v>1336</v>
      </c>
      <c r="QA1" s="212" t="s">
        <v>1338</v>
      </c>
      <c r="QB1" s="212" t="s">
        <v>1340</v>
      </c>
      <c r="QC1" s="212" t="s">
        <v>1342</v>
      </c>
      <c r="QD1" s="212" t="s">
        <v>1344</v>
      </c>
      <c r="QE1" s="212" t="s">
        <v>1346</v>
      </c>
      <c r="QF1" s="212" t="s">
        <v>1348</v>
      </c>
      <c r="QG1" s="212" t="s">
        <v>1350</v>
      </c>
      <c r="QH1" s="212" t="s">
        <v>1352</v>
      </c>
      <c r="QI1" s="212" t="s">
        <v>1354</v>
      </c>
      <c r="QJ1" s="212" t="s">
        <v>1356</v>
      </c>
      <c r="QK1" s="212" t="s">
        <v>1358</v>
      </c>
      <c r="QL1" s="212" t="s">
        <v>1360</v>
      </c>
      <c r="QM1" s="212" t="s">
        <v>1362</v>
      </c>
      <c r="QN1" s="212" t="s">
        <v>1364</v>
      </c>
      <c r="QO1" s="212" t="s">
        <v>1366</v>
      </c>
      <c r="QP1" s="212" t="s">
        <v>1368</v>
      </c>
      <c r="QQ1" s="212" t="s">
        <v>1370</v>
      </c>
      <c r="QR1" s="212" t="s">
        <v>1372</v>
      </c>
      <c r="QS1" s="212" t="s">
        <v>1374</v>
      </c>
      <c r="QT1" s="212" t="s">
        <v>1376</v>
      </c>
      <c r="QU1" s="212" t="s">
        <v>452</v>
      </c>
      <c r="QV1" s="212" t="s">
        <v>1379</v>
      </c>
      <c r="QW1" s="212" t="s">
        <v>1381</v>
      </c>
      <c r="QX1" s="212" t="s">
        <v>1382</v>
      </c>
      <c r="QY1" s="212" t="s">
        <v>1384</v>
      </c>
      <c r="QZ1" s="212" t="s">
        <v>1386</v>
      </c>
      <c r="RA1" s="212" t="s">
        <v>1388</v>
      </c>
      <c r="RB1" s="212" t="s">
        <v>1390</v>
      </c>
      <c r="RC1" s="212" t="s">
        <v>1392</v>
      </c>
      <c r="RD1" s="212" t="s">
        <v>1394</v>
      </c>
      <c r="RE1" s="212" t="s">
        <v>1396</v>
      </c>
      <c r="RF1" s="212" t="s">
        <v>1398</v>
      </c>
      <c r="RG1" s="212" t="s">
        <v>1400</v>
      </c>
      <c r="RH1" s="212" t="s">
        <v>1402</v>
      </c>
      <c r="RI1" s="212" t="s">
        <v>1404</v>
      </c>
      <c r="RJ1" s="212" t="s">
        <v>1406</v>
      </c>
      <c r="RK1" s="212" t="s">
        <v>1408</v>
      </c>
      <c r="RL1" s="212" t="s">
        <v>1410</v>
      </c>
      <c r="RM1" s="212" t="s">
        <v>1412</v>
      </c>
      <c r="RN1" s="212" t="s">
        <v>1414</v>
      </c>
      <c r="RO1" s="212" t="s">
        <v>1416</v>
      </c>
      <c r="RP1" s="212" t="s">
        <v>1418</v>
      </c>
      <c r="RQ1" s="212" t="s">
        <v>1420</v>
      </c>
      <c r="RR1" s="212" t="s">
        <v>1422</v>
      </c>
      <c r="RS1" s="212" t="s">
        <v>1424</v>
      </c>
      <c r="RT1" s="212" t="s">
        <v>1426</v>
      </c>
      <c r="RU1" s="212" t="s">
        <v>1428</v>
      </c>
      <c r="RV1" s="209"/>
      <c r="RW1" s="221"/>
      <c r="RX1" s="212" t="s">
        <v>453</v>
      </c>
      <c r="RY1" s="212" t="s">
        <v>1454</v>
      </c>
      <c r="RZ1" s="212" t="s">
        <v>1456</v>
      </c>
      <c r="SA1" s="212" t="s">
        <v>1458</v>
      </c>
      <c r="SB1" s="212" t="s">
        <v>1460</v>
      </c>
      <c r="SC1" s="212" t="s">
        <v>1462</v>
      </c>
      <c r="SD1" s="212" t="s">
        <v>1464</v>
      </c>
      <c r="SE1" s="212" t="s">
        <v>1466</v>
      </c>
      <c r="SF1" s="212" t="s">
        <v>1468</v>
      </c>
      <c r="SG1" s="212" t="s">
        <v>1470</v>
      </c>
      <c r="SH1" s="212" t="s">
        <v>1472</v>
      </c>
      <c r="SI1" s="212" t="s">
        <v>1474</v>
      </c>
      <c r="SJ1" s="212" t="s">
        <v>1476</v>
      </c>
      <c r="SK1" s="212" t="s">
        <v>1478</v>
      </c>
      <c r="SL1" s="212" t="s">
        <v>1480</v>
      </c>
      <c r="SM1" s="209"/>
      <c r="SN1" s="221"/>
      <c r="SO1" s="212" t="s">
        <v>456</v>
      </c>
      <c r="SP1" s="212" t="s">
        <v>1497</v>
      </c>
      <c r="SQ1" s="212" t="s">
        <v>1499</v>
      </c>
      <c r="SR1" s="212" t="s">
        <v>457</v>
      </c>
      <c r="SS1" s="212" t="s">
        <v>1501</v>
      </c>
      <c r="ST1" s="212" t="s">
        <v>1503</v>
      </c>
      <c r="SU1" s="212" t="s">
        <v>1505</v>
      </c>
      <c r="SV1" s="212" t="s">
        <v>1507</v>
      </c>
      <c r="SW1" s="221"/>
      <c r="SX1" s="212" t="s">
        <v>459</v>
      </c>
      <c r="SY1" s="212" t="s">
        <v>1509</v>
      </c>
      <c r="SZ1" s="212" t="s">
        <v>1511</v>
      </c>
      <c r="TA1" s="212" t="s">
        <v>1513</v>
      </c>
      <c r="TB1" s="212" t="s">
        <v>1515</v>
      </c>
      <c r="TC1" s="212" t="s">
        <v>1517</v>
      </c>
      <c r="TD1" s="212" t="s">
        <v>1519</v>
      </c>
      <c r="TE1" s="212" t="s">
        <v>1521</v>
      </c>
      <c r="TF1" s="212" t="s">
        <v>1523</v>
      </c>
      <c r="TG1" s="212" t="s">
        <v>1525</v>
      </c>
      <c r="TH1" s="212" t="s">
        <v>1527</v>
      </c>
      <c r="TI1" s="212" t="s">
        <v>1529</v>
      </c>
      <c r="TJ1" s="212" t="s">
        <v>1531</v>
      </c>
      <c r="TK1" s="212" t="s">
        <v>1533</v>
      </c>
      <c r="TL1" s="212" t="s">
        <v>1535</v>
      </c>
      <c r="TM1" s="212" t="s">
        <v>1537</v>
      </c>
      <c r="TN1" s="209"/>
      <c r="TO1" s="221"/>
      <c r="TP1" s="212" t="s">
        <v>462</v>
      </c>
      <c r="TQ1" s="212" t="s">
        <v>1539</v>
      </c>
      <c r="TR1" s="212" t="s">
        <v>1541</v>
      </c>
      <c r="TS1" s="212" t="s">
        <v>1543</v>
      </c>
      <c r="TT1" s="212" t="s">
        <v>1545</v>
      </c>
      <c r="TU1" s="212" t="s">
        <v>1547</v>
      </c>
      <c r="TV1" s="212" t="s">
        <v>463</v>
      </c>
      <c r="TW1" s="212" t="s">
        <v>1549</v>
      </c>
      <c r="TX1" s="212" t="s">
        <v>1551</v>
      </c>
      <c r="TY1" s="212" t="s">
        <v>1553</v>
      </c>
      <c r="TZ1" s="212" t="s">
        <v>1555</v>
      </c>
      <c r="UA1" s="212" t="s">
        <v>1557</v>
      </c>
      <c r="UB1" s="212" t="s">
        <v>1559</v>
      </c>
      <c r="UC1" s="221"/>
      <c r="UD1" s="212" t="s">
        <v>465</v>
      </c>
      <c r="UE1" s="209"/>
      <c r="UF1" s="221"/>
      <c r="UG1" s="212" t="s">
        <v>466</v>
      </c>
      <c r="UH1" s="212" t="s">
        <v>1561</v>
      </c>
      <c r="UI1" s="212" t="s">
        <v>1563</v>
      </c>
      <c r="UJ1" s="212" t="s">
        <v>1564</v>
      </c>
      <c r="UK1" s="212" t="s">
        <v>1566</v>
      </c>
      <c r="UL1" s="212" t="s">
        <v>1568</v>
      </c>
      <c r="UM1" s="212" t="s">
        <v>1570</v>
      </c>
      <c r="UN1" s="212" t="s">
        <v>1572</v>
      </c>
      <c r="UO1" s="212" t="s">
        <v>1574</v>
      </c>
      <c r="UP1" s="212" t="s">
        <v>1576</v>
      </c>
      <c r="UQ1" s="212" t="s">
        <v>1578</v>
      </c>
      <c r="UR1" s="212" t="s">
        <v>1580</v>
      </c>
      <c r="US1" s="212" t="s">
        <v>1582</v>
      </c>
      <c r="UT1" s="212" t="s">
        <v>1584</v>
      </c>
      <c r="UU1" s="212" t="s">
        <v>1586</v>
      </c>
      <c r="UV1" s="212" t="s">
        <v>1588</v>
      </c>
      <c r="UW1" s="212" t="s">
        <v>1590</v>
      </c>
      <c r="UX1" s="209"/>
      <c r="UY1" s="212" t="s">
        <v>1594</v>
      </c>
      <c r="UZ1" s="212" t="s">
        <v>1596</v>
      </c>
      <c r="VA1" s="212" t="s">
        <v>1598</v>
      </c>
      <c r="VB1" s="212" t="s">
        <v>1600</v>
      </c>
      <c r="VC1" s="212" t="s">
        <v>1602</v>
      </c>
      <c r="VD1" s="215"/>
    </row>
    <row r="2" spans="1:576" s="153" customFormat="1" hidden="1" x14ac:dyDescent="0.25">
      <c r="A2" s="153" t="s">
        <v>209</v>
      </c>
      <c r="B2" s="153" t="s">
        <v>197</v>
      </c>
      <c r="C2" s="153" t="s">
        <v>562</v>
      </c>
      <c r="D2" s="153" t="s">
        <v>210</v>
      </c>
      <c r="E2" s="153" t="s">
        <v>176</v>
      </c>
      <c r="F2" s="153" t="s">
        <v>563</v>
      </c>
      <c r="G2" s="191" t="s">
        <v>211</v>
      </c>
      <c r="H2" s="153" t="s">
        <v>564</v>
      </c>
      <c r="I2" s="153" t="s">
        <v>565</v>
      </c>
      <c r="J2" s="153" t="s">
        <v>212</v>
      </c>
      <c r="K2" s="153" t="s">
        <v>566</v>
      </c>
      <c r="R2" s="153" t="s">
        <v>214</v>
      </c>
      <c r="S2" s="153" t="s">
        <v>215</v>
      </c>
      <c r="U2" s="153" t="s">
        <v>482</v>
      </c>
      <c r="V2" s="153" t="s">
        <v>500</v>
      </c>
      <c r="W2" s="153" t="s">
        <v>483</v>
      </c>
      <c r="X2" s="153" t="s">
        <v>484</v>
      </c>
      <c r="Y2" s="153" t="s">
        <v>485</v>
      </c>
      <c r="Z2" s="153" t="s">
        <v>486</v>
      </c>
      <c r="AA2" s="153" t="s">
        <v>487</v>
      </c>
      <c r="AB2" s="153" t="s">
        <v>488</v>
      </c>
      <c r="AC2" s="153" t="s">
        <v>489</v>
      </c>
      <c r="AD2" s="153" t="s">
        <v>490</v>
      </c>
      <c r="AE2" s="153" t="s">
        <v>491</v>
      </c>
      <c r="AF2" s="153" t="s">
        <v>492</v>
      </c>
      <c r="AH2" s="153" t="s">
        <v>510</v>
      </c>
      <c r="AI2" s="153" t="s">
        <v>511</v>
      </c>
      <c r="AJ2" s="153" t="s">
        <v>512</v>
      </c>
      <c r="AK2" s="153" t="s">
        <v>513</v>
      </c>
      <c r="AL2" s="153" t="s">
        <v>514</v>
      </c>
      <c r="AM2" s="153" t="s">
        <v>517</v>
      </c>
      <c r="AN2" s="153" t="s">
        <v>515</v>
      </c>
      <c r="AO2" s="153" t="s">
        <v>516</v>
      </c>
      <c r="AP2" s="153" t="s">
        <v>518</v>
      </c>
      <c r="AQ2" s="153" t="s">
        <v>519</v>
      </c>
      <c r="AR2" s="153" t="s">
        <v>520</v>
      </c>
      <c r="AS2" s="153" t="s">
        <v>521</v>
      </c>
      <c r="AT2" s="153" t="s">
        <v>522</v>
      </c>
      <c r="AU2" s="153" t="s">
        <v>523</v>
      </c>
      <c r="AV2" s="153" t="s">
        <v>524</v>
      </c>
      <c r="AW2" s="153" t="s">
        <v>525</v>
      </c>
      <c r="AX2" s="153" t="s">
        <v>526</v>
      </c>
      <c r="AY2" s="153" t="s">
        <v>527</v>
      </c>
      <c r="AZ2" s="153" t="s">
        <v>528</v>
      </c>
      <c r="BA2" s="153" t="s">
        <v>529</v>
      </c>
      <c r="BB2" s="153" t="s">
        <v>530</v>
      </c>
      <c r="BC2" s="153" t="s">
        <v>531</v>
      </c>
      <c r="BD2" s="153" t="s">
        <v>532</v>
      </c>
      <c r="BE2" s="153" t="s">
        <v>533</v>
      </c>
      <c r="BF2" s="153" t="s">
        <v>534</v>
      </c>
      <c r="BG2" s="153" t="s">
        <v>535</v>
      </c>
      <c r="BH2" s="153" t="s">
        <v>536</v>
      </c>
      <c r="BI2" s="153" t="s">
        <v>537</v>
      </c>
      <c r="BJ2" s="153" t="s">
        <v>538</v>
      </c>
      <c r="BK2" s="153" t="s">
        <v>539</v>
      </c>
      <c r="BL2" s="153" t="s">
        <v>540</v>
      </c>
      <c r="BM2" s="153" t="s">
        <v>541</v>
      </c>
      <c r="BN2" s="153" t="s">
        <v>542</v>
      </c>
      <c r="BO2" s="153" t="s">
        <v>543</v>
      </c>
      <c r="BP2" s="153" t="s">
        <v>544</v>
      </c>
      <c r="BQ2" s="153" t="s">
        <v>545</v>
      </c>
      <c r="BR2" s="153" t="s">
        <v>546</v>
      </c>
      <c r="BS2" s="153" t="s">
        <v>547</v>
      </c>
      <c r="BT2" s="153" t="s">
        <v>548</v>
      </c>
      <c r="BU2" s="153" t="s">
        <v>549</v>
      </c>
      <c r="CB2" s="153" t="s">
        <v>1605</v>
      </c>
      <c r="CC2" s="153" t="s">
        <v>1606</v>
      </c>
      <c r="CD2" s="153" t="s">
        <v>1604</v>
      </c>
      <c r="CE2" s="153" t="s">
        <v>1607</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576" ht="15.75" thickBot="1" x14ac:dyDescent="0.3"/>
    <row r="5" spans="1:576" ht="53.25" thickBot="1" x14ac:dyDescent="0.3">
      <c r="C5" s="117" t="s">
        <v>470</v>
      </c>
      <c r="D5" s="233">
        <f>SUMIF(C:C,$C$10,D:D)</f>
        <v>187020</v>
      </c>
    </row>
    <row r="8" spans="1:576" x14ac:dyDescent="0.25">
      <c r="C8" s="138"/>
      <c r="D8" s="138"/>
      <c r="E8" s="138"/>
      <c r="F8" s="138"/>
      <c r="G8" s="99"/>
      <c r="H8" s="138"/>
      <c r="I8" s="138"/>
    </row>
    <row r="9" spans="1:576" ht="15.75" thickBot="1" x14ac:dyDescent="0.3">
      <c r="C9" s="138"/>
      <c r="D9" s="138"/>
      <c r="E9" s="138"/>
      <c r="F9" s="138"/>
      <c r="G9" s="99"/>
      <c r="H9" s="138"/>
      <c r="I9" s="138"/>
    </row>
    <row r="10" spans="1:576" ht="15.75" thickBot="1" x14ac:dyDescent="0.3">
      <c r="B10" s="124"/>
      <c r="C10" s="29" t="s">
        <v>43</v>
      </c>
      <c r="D10" s="139">
        <f>SUM(F17:F30)</f>
        <v>187020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479</v>
      </c>
      <c r="D13" s="242" t="s">
        <v>1767</v>
      </c>
      <c r="E13" s="124"/>
      <c r="F13" s="124"/>
      <c r="G13" s="124"/>
      <c r="H13" s="97"/>
      <c r="I13" s="97"/>
      <c r="J13" s="97"/>
      <c r="K13" s="143"/>
    </row>
    <row r="14" spans="1:57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1) Monitoría y evaluación del desarrollo y funcionamiento de la plataforma tecnológica.</v>
      </c>
      <c r="D14" s="31"/>
      <c r="E14" s="124"/>
      <c r="F14" s="124"/>
      <c r="G14" s="124"/>
      <c r="H14" s="97"/>
      <c r="I14" s="97"/>
      <c r="J14" s="97"/>
      <c r="K14" s="143"/>
    </row>
    <row r="15" spans="1:576" x14ac:dyDescent="0.25">
      <c r="B15" s="124"/>
      <c r="F15" s="124"/>
      <c r="G15" s="97"/>
      <c r="H15" s="97"/>
      <c r="I15" s="97"/>
    </row>
    <row r="16" spans="1:576" ht="32.25" customHeight="1" thickBot="1" x14ac:dyDescent="0.3">
      <c r="B16" s="124"/>
      <c r="C16" s="180" t="s">
        <v>44</v>
      </c>
      <c r="D16" s="180" t="s">
        <v>55</v>
      </c>
      <c r="E16" s="180" t="s">
        <v>57</v>
      </c>
      <c r="F16" s="181" t="s">
        <v>27</v>
      </c>
      <c r="G16" s="181" t="s">
        <v>216</v>
      </c>
      <c r="H16" s="609" t="s">
        <v>46</v>
      </c>
      <c r="I16" s="180" t="s">
        <v>217</v>
      </c>
      <c r="J16" s="180" t="s">
        <v>498</v>
      </c>
      <c r="K16" s="180" t="s">
        <v>499</v>
      </c>
      <c r="L16" s="180" t="s">
        <v>554</v>
      </c>
    </row>
    <row r="17" spans="2:12" ht="15.75" thickBot="1" x14ac:dyDescent="0.3">
      <c r="B17" s="124"/>
      <c r="C17" s="480" t="s">
        <v>1607</v>
      </c>
      <c r="D17" s="189">
        <v>6</v>
      </c>
      <c r="E17" s="127">
        <f>HLOOKUP($C17,$CB$2:$CE$3,2,0)</f>
        <v>15000</v>
      </c>
      <c r="F17" s="128">
        <f>D17*E17</f>
        <v>90000</v>
      </c>
      <c r="G17" s="607" t="s">
        <v>215</v>
      </c>
      <c r="H17" s="610" t="s">
        <v>425</v>
      </c>
      <c r="I17" s="129" t="str">
        <f>VLOOKUP(H17,Presupuesto!$B$11:$C$586,2,0)</f>
        <v>EQUIPOS PARA COMPUTACION</v>
      </c>
      <c r="J17" s="272" t="s">
        <v>210</v>
      </c>
      <c r="K17" s="129" t="s">
        <v>482</v>
      </c>
      <c r="L17" s="129"/>
    </row>
    <row r="18" spans="2:12" x14ac:dyDescent="0.25">
      <c r="B18" s="124"/>
      <c r="C18" s="480" t="s">
        <v>1605</v>
      </c>
      <c r="D18" s="182"/>
      <c r="E18" s="127">
        <f>HLOOKUP($C18,$CB$2:$CE$3,2,0)</f>
        <v>35000</v>
      </c>
      <c r="F18" s="128">
        <f>D18*E18</f>
        <v>0</v>
      </c>
      <c r="G18" s="607"/>
      <c r="H18" s="611" t="s">
        <v>425</v>
      </c>
      <c r="I18" s="132" t="str">
        <f>VLOOKUP(H18,Presupuesto!$B$11:$C$586,2,0)</f>
        <v>EQUIPOS PARA COMPUTACION</v>
      </c>
      <c r="J18" s="129" t="str">
        <f t="shared" ref="J18:J30" si="0">$J$17</f>
        <v>Docencia y Recursos Humanos</v>
      </c>
      <c r="K18" s="129" t="s">
        <v>500</v>
      </c>
      <c r="L18" s="129"/>
    </row>
    <row r="19" spans="2:12" x14ac:dyDescent="0.25">
      <c r="B19" s="124"/>
      <c r="C19" s="130" t="s">
        <v>73</v>
      </c>
      <c r="D19" s="182"/>
      <c r="E19" s="131">
        <v>4000</v>
      </c>
      <c r="F19" s="128">
        <f t="shared" ref="F19:F30" si="1">D19*E19</f>
        <v>0</v>
      </c>
      <c r="G19" s="607"/>
      <c r="H19" s="611" t="s">
        <v>1253</v>
      </c>
      <c r="I19" s="132" t="str">
        <f>VLOOKUP(H19,Presupuesto!$B$11:$C$586,2,0)</f>
        <v>EQUIPOS VARIOS DE OFICINA</v>
      </c>
      <c r="J19" s="129" t="str">
        <f t="shared" si="0"/>
        <v>Docencia y Recursos Humanos</v>
      </c>
      <c r="K19" s="129" t="s">
        <v>483</v>
      </c>
      <c r="L19" s="129"/>
    </row>
    <row r="20" spans="2:12" x14ac:dyDescent="0.25">
      <c r="B20" s="124"/>
      <c r="C20" s="130" t="s">
        <v>74</v>
      </c>
      <c r="D20" s="182">
        <v>6</v>
      </c>
      <c r="E20" s="131">
        <v>8000</v>
      </c>
      <c r="F20" s="128">
        <f t="shared" si="1"/>
        <v>48000</v>
      </c>
      <c r="G20" s="607" t="s">
        <v>215</v>
      </c>
      <c r="H20" s="611" t="s">
        <v>425</v>
      </c>
      <c r="I20" s="132" t="str">
        <f>VLOOKUP(H20,Presupuesto!$B$11:$C$586,2,0)</f>
        <v>EQUIPOS PARA COMPUTACION</v>
      </c>
      <c r="J20" s="129" t="str">
        <f t="shared" si="0"/>
        <v>Docencia y Recursos Humanos</v>
      </c>
      <c r="K20" s="129" t="s">
        <v>483</v>
      </c>
      <c r="L20" s="129"/>
    </row>
    <row r="21" spans="2:12" x14ac:dyDescent="0.25">
      <c r="B21" s="124"/>
      <c r="C21" s="130" t="s">
        <v>75</v>
      </c>
      <c r="D21" s="182">
        <v>2</v>
      </c>
      <c r="E21" s="131">
        <v>5000</v>
      </c>
      <c r="F21" s="128">
        <f t="shared" si="1"/>
        <v>10000</v>
      </c>
      <c r="G21" s="607" t="s">
        <v>215</v>
      </c>
      <c r="H21" s="611" t="s">
        <v>425</v>
      </c>
      <c r="I21" s="132" t="str">
        <f>VLOOKUP(H21,Presupuesto!$B$11:$C$586,2,0)</f>
        <v>EQUIPOS PARA COMPUTACION</v>
      </c>
      <c r="J21" s="129" t="str">
        <f t="shared" si="0"/>
        <v>Docencia y Recursos Humanos</v>
      </c>
      <c r="K21" s="129" t="s">
        <v>483</v>
      </c>
      <c r="L21" s="129"/>
    </row>
    <row r="22" spans="2:12" x14ac:dyDescent="0.25">
      <c r="B22" s="124"/>
      <c r="C22" s="130" t="s">
        <v>35</v>
      </c>
      <c r="D22" s="182">
        <v>1</v>
      </c>
      <c r="E22" s="131">
        <v>13000</v>
      </c>
      <c r="F22" s="128">
        <f t="shared" si="1"/>
        <v>13000</v>
      </c>
      <c r="G22" s="607" t="s">
        <v>215</v>
      </c>
      <c r="H22" s="611" t="s">
        <v>424</v>
      </c>
      <c r="I22" s="132" t="str">
        <f>VLOOKUP(H22,Presupuesto!$B$11:$C$586,2,0)</f>
        <v>EQUIPO DE COMUNICACIàN Y SE¥ALAMIENTO</v>
      </c>
      <c r="J22" s="129" t="str">
        <f t="shared" si="0"/>
        <v>Docencia y Recursos Humanos</v>
      </c>
      <c r="K22" s="129" t="s">
        <v>483</v>
      </c>
      <c r="L22" s="129"/>
    </row>
    <row r="23" spans="2:12" x14ac:dyDescent="0.25">
      <c r="B23" s="124"/>
      <c r="C23" s="130" t="s">
        <v>76</v>
      </c>
      <c r="D23" s="182">
        <v>1</v>
      </c>
      <c r="E23" s="131">
        <v>15000</v>
      </c>
      <c r="F23" s="128">
        <f t="shared" si="1"/>
        <v>15000</v>
      </c>
      <c r="G23" s="607" t="s">
        <v>215</v>
      </c>
      <c r="H23" s="611" t="s">
        <v>424</v>
      </c>
      <c r="I23" s="132" t="str">
        <f>VLOOKUP(H23,Presupuesto!$B$11:$C$586,2,0)</f>
        <v>EQUIPO DE COMUNICACIàN Y SE¥ALAMIENTO</v>
      </c>
      <c r="J23" s="129" t="str">
        <f t="shared" si="0"/>
        <v>Docencia y Recursos Humanos</v>
      </c>
      <c r="K23" s="129" t="s">
        <v>483</v>
      </c>
      <c r="L23" s="129"/>
    </row>
    <row r="24" spans="2:12" x14ac:dyDescent="0.25">
      <c r="B24" s="124"/>
      <c r="C24" s="130" t="s">
        <v>77</v>
      </c>
      <c r="D24" s="182"/>
      <c r="E24" s="131">
        <v>10000</v>
      </c>
      <c r="F24" s="128">
        <f t="shared" si="1"/>
        <v>0</v>
      </c>
      <c r="G24" s="607"/>
      <c r="H24" s="611" t="s">
        <v>424</v>
      </c>
      <c r="I24" s="132" t="str">
        <f>VLOOKUP(H24,Presupuesto!$B$11:$C$586,2,0)</f>
        <v>EQUIPO DE COMUNICACIàN Y SE¥ALAMIENTO</v>
      </c>
      <c r="J24" s="129" t="str">
        <f t="shared" si="0"/>
        <v>Docencia y Recursos Humanos</v>
      </c>
      <c r="K24" s="129" t="s">
        <v>491</v>
      </c>
      <c r="L24" s="129"/>
    </row>
    <row r="25" spans="2:12" x14ac:dyDescent="0.25">
      <c r="C25" s="130" t="s">
        <v>78</v>
      </c>
      <c r="D25" s="182"/>
      <c r="E25" s="131">
        <v>10000</v>
      </c>
      <c r="F25" s="128">
        <f t="shared" si="1"/>
        <v>0</v>
      </c>
      <c r="G25" s="607"/>
      <c r="H25" s="611" t="s">
        <v>428</v>
      </c>
      <c r="I25" s="132" t="str">
        <f>VLOOKUP(H25,Presupuesto!$B$11:$C$586,2,0)</f>
        <v>APLICACIONES INFORMATICAS (45100-00)</v>
      </c>
      <c r="J25" s="129" t="str">
        <f t="shared" si="0"/>
        <v>Docencia y Recursos Humanos</v>
      </c>
      <c r="K25" s="129" t="s">
        <v>487</v>
      </c>
      <c r="L25" s="129"/>
    </row>
    <row r="26" spans="2:12" x14ac:dyDescent="0.25">
      <c r="C26" s="140" t="s">
        <v>79</v>
      </c>
      <c r="D26" s="182"/>
      <c r="E26" s="131">
        <v>2000</v>
      </c>
      <c r="F26" s="128">
        <f t="shared" si="1"/>
        <v>0</v>
      </c>
      <c r="G26" s="607"/>
      <c r="H26" s="611" t="s">
        <v>425</v>
      </c>
      <c r="I26" s="141" t="str">
        <f>VLOOKUP(H26,Presupuesto!$B$11:$C$586,2,0)</f>
        <v>EQUIPOS PARA COMPUTACION</v>
      </c>
      <c r="J26" s="129" t="str">
        <f t="shared" si="0"/>
        <v>Docencia y Recursos Humanos</v>
      </c>
      <c r="K26" s="129" t="s">
        <v>483</v>
      </c>
      <c r="L26" s="129"/>
    </row>
    <row r="27" spans="2:12" x14ac:dyDescent="0.25">
      <c r="C27" s="140" t="s">
        <v>80</v>
      </c>
      <c r="D27" s="182">
        <v>6</v>
      </c>
      <c r="E27" s="131">
        <v>1500</v>
      </c>
      <c r="F27" s="128">
        <f t="shared" si="1"/>
        <v>9000</v>
      </c>
      <c r="G27" s="607" t="s">
        <v>215</v>
      </c>
      <c r="H27" s="611" t="s">
        <v>1213</v>
      </c>
      <c r="I27" s="141" t="str">
        <f>VLOOKUP(H27,Presupuesto!$B$11:$C$586,2,0)</f>
        <v>UTILES Y MATERIALES ELECTRICOS</v>
      </c>
      <c r="J27" s="129" t="str">
        <f t="shared" si="0"/>
        <v>Docencia y Recursos Humanos</v>
      </c>
      <c r="K27" s="129" t="s">
        <v>483</v>
      </c>
      <c r="L27" s="129"/>
    </row>
    <row r="28" spans="2:12" x14ac:dyDescent="0.25">
      <c r="C28" s="140" t="s">
        <v>81</v>
      </c>
      <c r="D28" s="182"/>
      <c r="E28" s="131">
        <v>1500</v>
      </c>
      <c r="F28" s="128">
        <f t="shared" si="1"/>
        <v>0</v>
      </c>
      <c r="G28" s="607"/>
      <c r="H28" s="611" t="s">
        <v>425</v>
      </c>
      <c r="I28" s="141" t="str">
        <f>VLOOKUP(H28,Presupuesto!$B$11:$C$586,2,0)</f>
        <v>EQUIPOS PARA COMPUTACION</v>
      </c>
      <c r="J28" s="129" t="str">
        <f t="shared" si="0"/>
        <v>Docencia y Recursos Humanos</v>
      </c>
      <c r="K28" s="129" t="s">
        <v>483</v>
      </c>
      <c r="L28" s="129"/>
    </row>
    <row r="29" spans="2:12" x14ac:dyDescent="0.25">
      <c r="C29" s="140" t="s">
        <v>82</v>
      </c>
      <c r="D29" s="182">
        <v>4</v>
      </c>
      <c r="E29" s="131">
        <v>500</v>
      </c>
      <c r="F29" s="128">
        <f t="shared" si="1"/>
        <v>2000</v>
      </c>
      <c r="G29" s="607" t="s">
        <v>214</v>
      </c>
      <c r="H29" s="611" t="s">
        <v>1222</v>
      </c>
      <c r="I29" s="141" t="str">
        <f>VLOOKUP(H29,Presupuesto!$B$11:$C$586,2,0)</f>
        <v>OTROS RESPUESTOS Y ACCESORIOS MENORES</v>
      </c>
      <c r="J29" s="129" t="str">
        <f t="shared" si="0"/>
        <v>Docencia y Recursos Humanos</v>
      </c>
      <c r="K29" s="129" t="s">
        <v>483</v>
      </c>
      <c r="L29" s="129"/>
    </row>
    <row r="30" spans="2:12" ht="15.75" thickBot="1" x14ac:dyDescent="0.3">
      <c r="B30" s="124"/>
      <c r="C30" s="133" t="s">
        <v>83</v>
      </c>
      <c r="D30" s="190">
        <v>1</v>
      </c>
      <c r="E30" s="135">
        <v>20</v>
      </c>
      <c r="F30" s="136">
        <f t="shared" si="1"/>
        <v>20</v>
      </c>
      <c r="G30" s="608" t="s">
        <v>214</v>
      </c>
      <c r="H30" s="530" t="s">
        <v>1222</v>
      </c>
      <c r="I30" s="544" t="str">
        <f>VLOOKUP(H30,Presupuesto!$B$11:$C$586,2,0)</f>
        <v>OTROS RESPUESTOS Y ACCESORIOS MENORES</v>
      </c>
      <c r="J30" s="137" t="str">
        <f t="shared" si="0"/>
        <v>Docencia y Recursos Humanos</v>
      </c>
      <c r="K30" s="155" t="s">
        <v>482</v>
      </c>
      <c r="L30" s="155"/>
    </row>
    <row r="31" spans="2:12" x14ac:dyDescent="0.25">
      <c r="B31" s="124"/>
      <c r="F31" s="124"/>
      <c r="G31" s="97"/>
      <c r="H31" s="97"/>
      <c r="I31" s="97"/>
    </row>
    <row r="33" spans="3:12" ht="15.75" hidden="1" thickBot="1" x14ac:dyDescent="0.3">
      <c r="C33" s="506" t="s">
        <v>43</v>
      </c>
      <c r="D33" s="531">
        <f>SUM(F40:F53)</f>
        <v>0</v>
      </c>
      <c r="E33" s="514"/>
      <c r="F33" s="510"/>
      <c r="G33" s="513"/>
      <c r="H33" s="510"/>
      <c r="I33" s="510"/>
      <c r="J33" s="514"/>
      <c r="K33" s="514"/>
      <c r="L33" s="514"/>
    </row>
    <row r="34" spans="3:12" hidden="1" x14ac:dyDescent="0.25">
      <c r="C34" s="510"/>
      <c r="D34" s="508"/>
      <c r="E34" s="517"/>
      <c r="F34" s="517"/>
      <c r="G34" s="517"/>
      <c r="H34" s="511"/>
      <c r="I34" s="511"/>
      <c r="J34" s="511"/>
      <c r="K34" s="534"/>
      <c r="L34" s="514"/>
    </row>
    <row r="35" spans="3:12" hidden="1" x14ac:dyDescent="0.25">
      <c r="C35" s="510"/>
      <c r="D35" s="508"/>
      <c r="E35" s="517"/>
      <c r="F35" s="517"/>
      <c r="G35" s="517"/>
      <c r="H35" s="511"/>
      <c r="I35" s="511"/>
      <c r="J35" s="511"/>
      <c r="K35" s="534"/>
      <c r="L35" s="514"/>
    </row>
    <row r="36" spans="3:12" ht="15.75" hidden="1" x14ac:dyDescent="0.25">
      <c r="C36" s="589" t="s">
        <v>479</v>
      </c>
      <c r="D36" s="590"/>
      <c r="E36" s="517"/>
      <c r="F36" s="517"/>
      <c r="G36" s="517"/>
      <c r="H36" s="511"/>
      <c r="I36" s="511"/>
      <c r="J36" s="511"/>
      <c r="K36" s="534"/>
      <c r="L36" s="514"/>
    </row>
    <row r="37" spans="3:12" ht="18.75" hidden="1" x14ac:dyDescent="0.25">
      <c r="C37" s="591" t="e">
        <f>IFERROR(VLOOKUP(D36,'Desarrollo e Innov. Curricular'!$E:$F,2,FALSE),IFERROR(VLOOKUP(D36,Investigación!$E:$F,2,FALSE),IFERROR(VLOOKUP(D36,'Vinculación Univ. Sociedad'!$E:$F,2,FALSE),IFERROR(VLOOKUP(D36,'Docencia y Profesorado Universi'!$E:$F,2,FALSE),IFERROR(VLOOKUP(D36,Estudiantes!$E:$F,2,FALSE),IFERROR(VLOOKUP(D36,'Gestion Administrativa'!$E:$F,2,FALSE),IFERROR(VLOOKUP(D36,'Gestion Academica'!$E:$F,2,FALSE),IFERROR(VLOOKUP(D36,Graduados!$E:$F,2,FALSE),IFERROR(VLOOKUP(D36,'Gestión del Conocimiento'!$E:$F,2,FALSE),IFERROR(VLOOKUP(D36,Gobernabilidad!$E:$F,2,FALSE),IFERROR(VLOOKUP(D36,'NIVEL DE ES Y  SISTEMA NACIONAL'!$E:$F,2,FALSE),VLOOKUP(D36,'Lo Esencial'!$E:$F,2,0))))))))))))</f>
        <v>#N/A</v>
      </c>
      <c r="D37" s="508"/>
      <c r="E37" s="517"/>
      <c r="F37" s="517"/>
      <c r="G37" s="517"/>
      <c r="H37" s="511"/>
      <c r="I37" s="511"/>
      <c r="J37" s="511"/>
      <c r="K37" s="534"/>
      <c r="L37" s="514"/>
    </row>
    <row r="38" spans="3:12" hidden="1" x14ac:dyDescent="0.25">
      <c r="C38" s="514"/>
      <c r="D38" s="514"/>
      <c r="E38" s="514"/>
      <c r="F38" s="517"/>
      <c r="G38" s="511"/>
      <c r="H38" s="511"/>
      <c r="I38" s="511"/>
      <c r="J38" s="514"/>
      <c r="K38" s="514"/>
      <c r="L38" s="514"/>
    </row>
    <row r="39" spans="3:12" ht="30.75" hidden="1" thickBot="1" x14ac:dyDescent="0.3">
      <c r="C39" s="568" t="s">
        <v>44</v>
      </c>
      <c r="D39" s="568" t="s">
        <v>55</v>
      </c>
      <c r="E39" s="568" t="s">
        <v>57</v>
      </c>
      <c r="F39" s="569" t="s">
        <v>27</v>
      </c>
      <c r="G39" s="569" t="s">
        <v>216</v>
      </c>
      <c r="H39" s="609" t="s">
        <v>46</v>
      </c>
      <c r="I39" s="568" t="s">
        <v>217</v>
      </c>
      <c r="J39" s="568" t="s">
        <v>498</v>
      </c>
      <c r="K39" s="568" t="s">
        <v>499</v>
      </c>
      <c r="L39" s="568" t="s">
        <v>554</v>
      </c>
    </row>
    <row r="40" spans="3:12" ht="15.75" hidden="1" thickBot="1" x14ac:dyDescent="0.3">
      <c r="C40" s="602" t="s">
        <v>1607</v>
      </c>
      <c r="D40" s="574"/>
      <c r="E40" s="520">
        <f>HLOOKUP($C40,$CB$2:$CE$3,2,0)</f>
        <v>15000</v>
      </c>
      <c r="F40" s="521">
        <f>D40*E40</f>
        <v>0</v>
      </c>
      <c r="G40" s="607"/>
      <c r="H40" s="610" t="s">
        <v>425</v>
      </c>
      <c r="I40" s="522" t="str">
        <f>VLOOKUP(H40,Presupuesto!$B$11:$C$586,2,0)</f>
        <v>EQUIPOS PARA COMPUTACION</v>
      </c>
      <c r="J40" s="596" t="s">
        <v>176</v>
      </c>
      <c r="K40" s="522" t="s">
        <v>482</v>
      </c>
      <c r="L40" s="522"/>
    </row>
    <row r="41" spans="3:12" hidden="1" x14ac:dyDescent="0.25">
      <c r="C41" s="602" t="s">
        <v>1605</v>
      </c>
      <c r="D41" s="570"/>
      <c r="E41" s="520">
        <f>HLOOKUP($C41,$CB$2:$CE$3,2,0)</f>
        <v>35000</v>
      </c>
      <c r="F41" s="521">
        <f>D41*E41</f>
        <v>0</v>
      </c>
      <c r="G41" s="607"/>
      <c r="H41" s="611" t="s">
        <v>425</v>
      </c>
      <c r="I41" s="525" t="str">
        <f>VLOOKUP(H41,Presupuesto!$B$11:$C$586,2,0)</f>
        <v>EQUIPOS PARA COMPUTACION</v>
      </c>
      <c r="J41" s="522" t="str">
        <f>$J$40</f>
        <v>Estudiantes</v>
      </c>
      <c r="K41" s="522" t="s">
        <v>500</v>
      </c>
      <c r="L41" s="522"/>
    </row>
    <row r="42" spans="3:12" hidden="1" x14ac:dyDescent="0.25">
      <c r="C42" s="523" t="s">
        <v>73</v>
      </c>
      <c r="D42" s="570"/>
      <c r="E42" s="524">
        <v>4000</v>
      </c>
      <c r="F42" s="521">
        <f t="shared" ref="F42:F53" si="2">D42*E42</f>
        <v>0</v>
      </c>
      <c r="G42" s="607"/>
      <c r="H42" s="611" t="s">
        <v>1253</v>
      </c>
      <c r="I42" s="525" t="str">
        <f>VLOOKUP(H42,Presupuesto!$B$11:$C$586,2,0)</f>
        <v>EQUIPOS VARIOS DE OFICINA</v>
      </c>
      <c r="J42" s="522" t="str">
        <f>$J$40</f>
        <v>Estudiantes</v>
      </c>
      <c r="K42" s="522" t="s">
        <v>483</v>
      </c>
      <c r="L42" s="522"/>
    </row>
    <row r="43" spans="3:12" hidden="1" x14ac:dyDescent="0.25">
      <c r="C43" s="523" t="s">
        <v>74</v>
      </c>
      <c r="D43" s="570"/>
      <c r="E43" s="524">
        <v>8000</v>
      </c>
      <c r="F43" s="521">
        <f t="shared" si="2"/>
        <v>0</v>
      </c>
      <c r="G43" s="607"/>
      <c r="H43" s="611" t="s">
        <v>425</v>
      </c>
      <c r="I43" s="525" t="str">
        <f>VLOOKUP(H43,Presupuesto!$B$11:$C$586,2,0)</f>
        <v>EQUIPOS PARA COMPUTACION</v>
      </c>
      <c r="J43" s="522" t="str">
        <f t="shared" ref="J43:J52" si="3">$J$40</f>
        <v>Estudiantes</v>
      </c>
      <c r="K43" s="522" t="s">
        <v>483</v>
      </c>
      <c r="L43" s="522"/>
    </row>
    <row r="44" spans="3:12" hidden="1" x14ac:dyDescent="0.25">
      <c r="C44" s="523" t="s">
        <v>75</v>
      </c>
      <c r="D44" s="570"/>
      <c r="E44" s="524">
        <v>5000</v>
      </c>
      <c r="F44" s="521">
        <f t="shared" si="2"/>
        <v>0</v>
      </c>
      <c r="G44" s="607"/>
      <c r="H44" s="611" t="s">
        <v>425</v>
      </c>
      <c r="I44" s="525" t="str">
        <f>VLOOKUP(H44,Presupuesto!$B$11:$C$586,2,0)</f>
        <v>EQUIPOS PARA COMPUTACION</v>
      </c>
      <c r="J44" s="522" t="str">
        <f t="shared" si="3"/>
        <v>Estudiantes</v>
      </c>
      <c r="K44" s="522" t="s">
        <v>483</v>
      </c>
      <c r="L44" s="522"/>
    </row>
    <row r="45" spans="3:12" hidden="1" x14ac:dyDescent="0.25">
      <c r="C45" s="523" t="s">
        <v>35</v>
      </c>
      <c r="D45" s="570"/>
      <c r="E45" s="524">
        <v>13000</v>
      </c>
      <c r="F45" s="521">
        <f t="shared" si="2"/>
        <v>0</v>
      </c>
      <c r="G45" s="607"/>
      <c r="H45" s="611" t="s">
        <v>424</v>
      </c>
      <c r="I45" s="525" t="str">
        <f>VLOOKUP(H45,Presupuesto!$B$11:$C$586,2,0)</f>
        <v>EQUIPO DE COMUNICACIàN Y SE¥ALAMIENTO</v>
      </c>
      <c r="J45" s="522" t="str">
        <f t="shared" si="3"/>
        <v>Estudiantes</v>
      </c>
      <c r="K45" s="522" t="s">
        <v>483</v>
      </c>
      <c r="L45" s="522"/>
    </row>
    <row r="46" spans="3:12" hidden="1" x14ac:dyDescent="0.25">
      <c r="C46" s="523" t="s">
        <v>76</v>
      </c>
      <c r="D46" s="570"/>
      <c r="E46" s="524">
        <v>15000</v>
      </c>
      <c r="F46" s="521">
        <f t="shared" si="2"/>
        <v>0</v>
      </c>
      <c r="G46" s="607"/>
      <c r="H46" s="611" t="s">
        <v>424</v>
      </c>
      <c r="I46" s="525" t="str">
        <f>VLOOKUP(H46,Presupuesto!$B$11:$C$586,2,0)</f>
        <v>EQUIPO DE COMUNICACIàN Y SE¥ALAMIENTO</v>
      </c>
      <c r="J46" s="522" t="str">
        <f t="shared" si="3"/>
        <v>Estudiantes</v>
      </c>
      <c r="K46" s="522" t="s">
        <v>483</v>
      </c>
      <c r="L46" s="522"/>
    </row>
    <row r="47" spans="3:12" hidden="1" x14ac:dyDescent="0.25">
      <c r="C47" s="523" t="s">
        <v>77</v>
      </c>
      <c r="D47" s="570"/>
      <c r="E47" s="524">
        <v>10000</v>
      </c>
      <c r="F47" s="521">
        <f t="shared" si="2"/>
        <v>0</v>
      </c>
      <c r="G47" s="607"/>
      <c r="H47" s="611" t="s">
        <v>424</v>
      </c>
      <c r="I47" s="525" t="str">
        <f>VLOOKUP(H47,Presupuesto!$B$11:$C$586,2,0)</f>
        <v>EQUIPO DE COMUNICACIàN Y SE¥ALAMIENTO</v>
      </c>
      <c r="J47" s="522" t="str">
        <f t="shared" si="3"/>
        <v>Estudiantes</v>
      </c>
      <c r="K47" s="522" t="s">
        <v>491</v>
      </c>
      <c r="L47" s="522"/>
    </row>
    <row r="48" spans="3:12" hidden="1" x14ac:dyDescent="0.25">
      <c r="C48" s="523" t="s">
        <v>78</v>
      </c>
      <c r="D48" s="570"/>
      <c r="E48" s="524">
        <v>10000</v>
      </c>
      <c r="F48" s="521">
        <f t="shared" si="2"/>
        <v>0</v>
      </c>
      <c r="G48" s="607"/>
      <c r="H48" s="611" t="s">
        <v>428</v>
      </c>
      <c r="I48" s="525" t="str">
        <f>VLOOKUP(H48,Presupuesto!$B$11:$C$586,2,0)</f>
        <v>APLICACIONES INFORMATICAS (45100-00)</v>
      </c>
      <c r="J48" s="522" t="str">
        <f t="shared" si="3"/>
        <v>Estudiantes</v>
      </c>
      <c r="K48" s="522" t="s">
        <v>487</v>
      </c>
      <c r="L48" s="522"/>
    </row>
    <row r="49" spans="3:12" hidden="1" x14ac:dyDescent="0.25">
      <c r="C49" s="532" t="s">
        <v>79</v>
      </c>
      <c r="D49" s="570"/>
      <c r="E49" s="524">
        <v>2000</v>
      </c>
      <c r="F49" s="521">
        <f t="shared" si="2"/>
        <v>0</v>
      </c>
      <c r="G49" s="607"/>
      <c r="H49" s="611" t="s">
        <v>425</v>
      </c>
      <c r="I49" s="533" t="str">
        <f>VLOOKUP(H49,Presupuesto!$B$11:$C$586,2,0)</f>
        <v>EQUIPOS PARA COMPUTACION</v>
      </c>
      <c r="J49" s="522" t="str">
        <f t="shared" si="3"/>
        <v>Estudiantes</v>
      </c>
      <c r="K49" s="522" t="s">
        <v>483</v>
      </c>
      <c r="L49" s="522"/>
    </row>
    <row r="50" spans="3:12" hidden="1" x14ac:dyDescent="0.25">
      <c r="C50" s="532" t="s">
        <v>80</v>
      </c>
      <c r="D50" s="570"/>
      <c r="E50" s="524">
        <v>1500</v>
      </c>
      <c r="F50" s="521">
        <f t="shared" si="2"/>
        <v>0</v>
      </c>
      <c r="G50" s="607"/>
      <c r="H50" s="611" t="s">
        <v>1213</v>
      </c>
      <c r="I50" s="533" t="str">
        <f>VLOOKUP(H50,Presupuesto!$B$11:$C$586,2,0)</f>
        <v>UTILES Y MATERIALES ELECTRICOS</v>
      </c>
      <c r="J50" s="522" t="str">
        <f t="shared" si="3"/>
        <v>Estudiantes</v>
      </c>
      <c r="K50" s="522" t="s">
        <v>483</v>
      </c>
      <c r="L50" s="522"/>
    </row>
    <row r="51" spans="3:12" hidden="1" x14ac:dyDescent="0.25">
      <c r="C51" s="532" t="s">
        <v>81</v>
      </c>
      <c r="D51" s="570"/>
      <c r="E51" s="524">
        <v>1500</v>
      </c>
      <c r="F51" s="521">
        <f t="shared" si="2"/>
        <v>0</v>
      </c>
      <c r="G51" s="607"/>
      <c r="H51" s="611" t="s">
        <v>425</v>
      </c>
      <c r="I51" s="533" t="str">
        <f>VLOOKUP(H51,Presupuesto!$B$11:$C$586,2,0)</f>
        <v>EQUIPOS PARA COMPUTACION</v>
      </c>
      <c r="J51" s="522" t="str">
        <f t="shared" si="3"/>
        <v>Estudiantes</v>
      </c>
      <c r="K51" s="522" t="s">
        <v>483</v>
      </c>
      <c r="L51" s="522"/>
    </row>
    <row r="52" spans="3:12" hidden="1" x14ac:dyDescent="0.25">
      <c r="C52" s="532" t="s">
        <v>82</v>
      </c>
      <c r="D52" s="570"/>
      <c r="E52" s="524">
        <v>500</v>
      </c>
      <c r="F52" s="521">
        <f t="shared" si="2"/>
        <v>0</v>
      </c>
      <c r="G52" s="607"/>
      <c r="H52" s="611" t="s">
        <v>1222</v>
      </c>
      <c r="I52" s="533" t="str">
        <f>VLOOKUP(H52,Presupuesto!$B$11:$C$586,2,0)</f>
        <v>OTROS RESPUESTOS Y ACCESORIOS MENORES</v>
      </c>
      <c r="J52" s="522" t="str">
        <f t="shared" si="3"/>
        <v>Estudiantes</v>
      </c>
      <c r="K52" s="522" t="s">
        <v>483</v>
      </c>
      <c r="L52" s="522"/>
    </row>
    <row r="53" spans="3:12" ht="15.75" hidden="1" thickBot="1" x14ac:dyDescent="0.3">
      <c r="C53" s="526" t="s">
        <v>83</v>
      </c>
      <c r="D53" s="575"/>
      <c r="E53" s="528">
        <v>20</v>
      </c>
      <c r="F53" s="529">
        <f t="shared" si="2"/>
        <v>0</v>
      </c>
      <c r="G53" s="608"/>
      <c r="H53" s="530" t="s">
        <v>1222</v>
      </c>
      <c r="I53" s="544" t="str">
        <f>VLOOKUP(H53,Presupuesto!$B$11:$C$586,2,0)</f>
        <v>OTROS RESPUESTOS Y ACCESORIOS MENORES</v>
      </c>
      <c r="J53" s="530" t="str">
        <f>$J$40</f>
        <v>Estudiantes</v>
      </c>
      <c r="K53" s="544" t="s">
        <v>482</v>
      </c>
      <c r="L53" s="544"/>
    </row>
    <row r="54" spans="3:12" hidden="1" x14ac:dyDescent="0.25"/>
    <row r="55" spans="3:12" ht="15.75" hidden="1" thickBot="1" x14ac:dyDescent="0.3"/>
    <row r="56" spans="3:12" ht="15.75" hidden="1" thickBot="1" x14ac:dyDescent="0.3">
      <c r="C56" s="506" t="s">
        <v>43</v>
      </c>
      <c r="D56" s="531">
        <f>SUM(F63:F76)</f>
        <v>0</v>
      </c>
      <c r="E56" s="514"/>
      <c r="F56" s="510"/>
      <c r="G56" s="513"/>
      <c r="H56" s="510"/>
      <c r="I56" s="510"/>
      <c r="J56" s="514"/>
      <c r="K56" s="514"/>
      <c r="L56" s="514"/>
    </row>
    <row r="57" spans="3:12" hidden="1" x14ac:dyDescent="0.25">
      <c r="C57" s="510"/>
      <c r="D57" s="508"/>
      <c r="E57" s="517"/>
      <c r="F57" s="517"/>
      <c r="G57" s="517"/>
      <c r="H57" s="511"/>
      <c r="I57" s="511"/>
      <c r="J57" s="511"/>
      <c r="K57" s="534"/>
      <c r="L57" s="514"/>
    </row>
    <row r="58" spans="3:12" hidden="1" x14ac:dyDescent="0.25">
      <c r="C58" s="510"/>
      <c r="D58" s="508"/>
      <c r="E58" s="517"/>
      <c r="F58" s="517"/>
      <c r="G58" s="517"/>
      <c r="H58" s="511"/>
      <c r="I58" s="511"/>
      <c r="J58" s="511"/>
      <c r="K58" s="534"/>
      <c r="L58" s="514"/>
    </row>
    <row r="59" spans="3:12" ht="15.75" hidden="1" x14ac:dyDescent="0.25">
      <c r="C59" s="589" t="s">
        <v>479</v>
      </c>
      <c r="D59" s="590"/>
      <c r="E59" s="517"/>
      <c r="F59" s="517"/>
      <c r="G59" s="517"/>
      <c r="H59" s="511"/>
      <c r="I59" s="511"/>
      <c r="J59" s="511"/>
      <c r="K59" s="534"/>
      <c r="L59" s="514"/>
    </row>
    <row r="60" spans="3:12" ht="18.75" hidden="1" x14ac:dyDescent="0.25">
      <c r="C60" s="591" t="e">
        <f>IFERROR(VLOOKUP(D59,'Desarrollo e Innov. Curricular'!$E:$F,2,FALSE),IFERROR(VLOOKUP(D59,Investigación!$E:$F,2,FALSE),IFERROR(VLOOKUP(D59,'Vinculación Univ. Sociedad'!$E:$F,2,FALSE),IFERROR(VLOOKUP(D59,'Docencia y Profesorado Universi'!$E:$F,2,FALSE),IFERROR(VLOOKUP(D59,Estudiantes!$E:$F,2,FALSE),IFERROR(VLOOKUP(D59,'Gestion Administrativa'!$E:$F,2,FALSE),IFERROR(VLOOKUP(D59,'Gestion Academica'!$E:$F,2,FALSE),IFERROR(VLOOKUP(D59,Graduados!$E:$F,2,FALSE),IFERROR(VLOOKUP(D59,'Gestión del Conocimiento'!$E:$F,2,FALSE),IFERROR(VLOOKUP(D59,Gobernabilidad!$E:$F,2,FALSE),IFERROR(VLOOKUP(D59,'NIVEL DE ES Y  SISTEMA NACIONAL'!$E:$F,2,FALSE),VLOOKUP(D59,'Lo Esencial'!$E:$F,2,0))))))))))))</f>
        <v>#N/A</v>
      </c>
      <c r="D60" s="508"/>
      <c r="E60" s="517"/>
      <c r="F60" s="517"/>
      <c r="G60" s="517"/>
      <c r="H60" s="511"/>
      <c r="I60" s="511"/>
      <c r="J60" s="511"/>
      <c r="K60" s="534"/>
      <c r="L60" s="514"/>
    </row>
    <row r="61" spans="3:12" hidden="1" x14ac:dyDescent="0.25">
      <c r="C61" s="514"/>
      <c r="D61" s="514"/>
      <c r="E61" s="514"/>
      <c r="F61" s="517"/>
      <c r="G61" s="511"/>
      <c r="H61" s="511"/>
      <c r="I61" s="511"/>
      <c r="J61" s="514"/>
      <c r="K61" s="514"/>
      <c r="L61" s="514"/>
    </row>
    <row r="62" spans="3:12" ht="30.75" hidden="1" thickBot="1" x14ac:dyDescent="0.3">
      <c r="C62" s="568" t="s">
        <v>44</v>
      </c>
      <c r="D62" s="568" t="s">
        <v>55</v>
      </c>
      <c r="E62" s="568" t="s">
        <v>57</v>
      </c>
      <c r="F62" s="569" t="s">
        <v>27</v>
      </c>
      <c r="G62" s="569" t="s">
        <v>216</v>
      </c>
      <c r="H62" s="609" t="s">
        <v>46</v>
      </c>
      <c r="I62" s="568" t="s">
        <v>217</v>
      </c>
      <c r="J62" s="568" t="s">
        <v>498</v>
      </c>
      <c r="K62" s="568" t="s">
        <v>499</v>
      </c>
      <c r="L62" s="568" t="s">
        <v>554</v>
      </c>
    </row>
    <row r="63" spans="3:12" ht="15.75" hidden="1" thickBot="1" x14ac:dyDescent="0.3">
      <c r="C63" s="602" t="s">
        <v>1607</v>
      </c>
      <c r="D63" s="574"/>
      <c r="E63" s="520">
        <f>HLOOKUP($C63,$CB$2:$CE$3,2,0)</f>
        <v>15000</v>
      </c>
      <c r="F63" s="521">
        <f>D63*E63</f>
        <v>0</v>
      </c>
      <c r="G63" s="607"/>
      <c r="H63" s="610" t="s">
        <v>425</v>
      </c>
      <c r="I63" s="522" t="str">
        <f>VLOOKUP(H63,Presupuesto!$B$11:$C$586,2,0)</f>
        <v>EQUIPOS PARA COMPUTACION</v>
      </c>
      <c r="J63" s="596" t="s">
        <v>176</v>
      </c>
      <c r="K63" s="522" t="s">
        <v>482</v>
      </c>
      <c r="L63" s="522"/>
    </row>
    <row r="64" spans="3:12" hidden="1" x14ac:dyDescent="0.25">
      <c r="C64" s="602" t="s">
        <v>1605</v>
      </c>
      <c r="D64" s="570"/>
      <c r="E64" s="520">
        <f>HLOOKUP($C64,$CB$2:$CE$3,2,0)</f>
        <v>35000</v>
      </c>
      <c r="F64" s="521">
        <f>D64*E64</f>
        <v>0</v>
      </c>
      <c r="G64" s="607"/>
      <c r="H64" s="611" t="s">
        <v>425</v>
      </c>
      <c r="I64" s="525" t="str">
        <f>VLOOKUP(H64,Presupuesto!$B$11:$C$586,2,0)</f>
        <v>EQUIPOS PARA COMPUTACION</v>
      </c>
      <c r="J64" s="522" t="str">
        <f>$J$63</f>
        <v>Estudiantes</v>
      </c>
      <c r="K64" s="522" t="s">
        <v>500</v>
      </c>
      <c r="L64" s="522"/>
    </row>
    <row r="65" spans="3:12" hidden="1" x14ac:dyDescent="0.25">
      <c r="C65" s="523" t="s">
        <v>73</v>
      </c>
      <c r="D65" s="570"/>
      <c r="E65" s="524">
        <v>4000</v>
      </c>
      <c r="F65" s="521">
        <f t="shared" ref="F65:F76" si="4">D65*E65</f>
        <v>0</v>
      </c>
      <c r="G65" s="607"/>
      <c r="H65" s="611" t="s">
        <v>1253</v>
      </c>
      <c r="I65" s="525" t="str">
        <f>VLOOKUP(H65,Presupuesto!$B$11:$C$586,2,0)</f>
        <v>EQUIPOS VARIOS DE OFICINA</v>
      </c>
      <c r="J65" s="522" t="str">
        <f t="shared" ref="J65:J75" si="5">$J$63</f>
        <v>Estudiantes</v>
      </c>
      <c r="K65" s="522" t="s">
        <v>483</v>
      </c>
      <c r="L65" s="522"/>
    </row>
    <row r="66" spans="3:12" hidden="1" x14ac:dyDescent="0.25">
      <c r="C66" s="523" t="s">
        <v>74</v>
      </c>
      <c r="D66" s="570"/>
      <c r="E66" s="524">
        <v>8000</v>
      </c>
      <c r="F66" s="521">
        <f t="shared" si="4"/>
        <v>0</v>
      </c>
      <c r="G66" s="607"/>
      <c r="H66" s="611" t="s">
        <v>425</v>
      </c>
      <c r="I66" s="525" t="str">
        <f>VLOOKUP(H66,Presupuesto!$B$11:$C$586,2,0)</f>
        <v>EQUIPOS PARA COMPUTACION</v>
      </c>
      <c r="J66" s="522" t="str">
        <f t="shared" si="5"/>
        <v>Estudiantes</v>
      </c>
      <c r="K66" s="522" t="s">
        <v>483</v>
      </c>
      <c r="L66" s="522"/>
    </row>
    <row r="67" spans="3:12" hidden="1" x14ac:dyDescent="0.25">
      <c r="C67" s="523" t="s">
        <v>75</v>
      </c>
      <c r="D67" s="570"/>
      <c r="E67" s="524">
        <v>5000</v>
      </c>
      <c r="F67" s="521">
        <f t="shared" si="4"/>
        <v>0</v>
      </c>
      <c r="G67" s="607"/>
      <c r="H67" s="611" t="s">
        <v>425</v>
      </c>
      <c r="I67" s="525" t="str">
        <f>VLOOKUP(H67,Presupuesto!$B$11:$C$586,2,0)</f>
        <v>EQUIPOS PARA COMPUTACION</v>
      </c>
      <c r="J67" s="522" t="str">
        <f t="shared" si="5"/>
        <v>Estudiantes</v>
      </c>
      <c r="K67" s="522" t="s">
        <v>483</v>
      </c>
      <c r="L67" s="522"/>
    </row>
    <row r="68" spans="3:12" hidden="1" x14ac:dyDescent="0.25">
      <c r="C68" s="523" t="s">
        <v>35</v>
      </c>
      <c r="D68" s="570"/>
      <c r="E68" s="524">
        <v>13000</v>
      </c>
      <c r="F68" s="521">
        <f t="shared" si="4"/>
        <v>0</v>
      </c>
      <c r="G68" s="607"/>
      <c r="H68" s="611" t="s">
        <v>424</v>
      </c>
      <c r="I68" s="525" t="str">
        <f>VLOOKUP(H68,Presupuesto!$B$11:$C$586,2,0)</f>
        <v>EQUIPO DE COMUNICACIàN Y SE¥ALAMIENTO</v>
      </c>
      <c r="J68" s="522" t="str">
        <f t="shared" si="5"/>
        <v>Estudiantes</v>
      </c>
      <c r="K68" s="522" t="s">
        <v>483</v>
      </c>
      <c r="L68" s="522"/>
    </row>
    <row r="69" spans="3:12" hidden="1" x14ac:dyDescent="0.25">
      <c r="C69" s="523" t="s">
        <v>76</v>
      </c>
      <c r="D69" s="570"/>
      <c r="E69" s="524">
        <v>15000</v>
      </c>
      <c r="F69" s="521">
        <f t="shared" si="4"/>
        <v>0</v>
      </c>
      <c r="G69" s="607"/>
      <c r="H69" s="611" t="s">
        <v>424</v>
      </c>
      <c r="I69" s="525" t="str">
        <f>VLOOKUP(H69,Presupuesto!$B$11:$C$586,2,0)</f>
        <v>EQUIPO DE COMUNICACIàN Y SE¥ALAMIENTO</v>
      </c>
      <c r="J69" s="522" t="str">
        <f t="shared" si="5"/>
        <v>Estudiantes</v>
      </c>
      <c r="K69" s="522" t="s">
        <v>483</v>
      </c>
      <c r="L69" s="522"/>
    </row>
    <row r="70" spans="3:12" hidden="1" x14ac:dyDescent="0.25">
      <c r="C70" s="523" t="s">
        <v>77</v>
      </c>
      <c r="D70" s="570"/>
      <c r="E70" s="524">
        <v>10000</v>
      </c>
      <c r="F70" s="521">
        <f t="shared" si="4"/>
        <v>0</v>
      </c>
      <c r="G70" s="607"/>
      <c r="H70" s="611" t="s">
        <v>424</v>
      </c>
      <c r="I70" s="525" t="str">
        <f>VLOOKUP(H70,Presupuesto!$B$11:$C$586,2,0)</f>
        <v>EQUIPO DE COMUNICACIàN Y SE¥ALAMIENTO</v>
      </c>
      <c r="J70" s="522" t="str">
        <f t="shared" si="5"/>
        <v>Estudiantes</v>
      </c>
      <c r="K70" s="522" t="s">
        <v>491</v>
      </c>
      <c r="L70" s="522"/>
    </row>
    <row r="71" spans="3:12" hidden="1" x14ac:dyDescent="0.25">
      <c r="C71" s="523" t="s">
        <v>78</v>
      </c>
      <c r="D71" s="570"/>
      <c r="E71" s="524">
        <v>10000</v>
      </c>
      <c r="F71" s="521">
        <f t="shared" si="4"/>
        <v>0</v>
      </c>
      <c r="G71" s="607"/>
      <c r="H71" s="611" t="s">
        <v>428</v>
      </c>
      <c r="I71" s="525" t="str">
        <f>VLOOKUP(H71,Presupuesto!$B$11:$C$586,2,0)</f>
        <v>APLICACIONES INFORMATICAS (45100-00)</v>
      </c>
      <c r="J71" s="522" t="str">
        <f t="shared" si="5"/>
        <v>Estudiantes</v>
      </c>
      <c r="K71" s="522" t="s">
        <v>487</v>
      </c>
      <c r="L71" s="522"/>
    </row>
    <row r="72" spans="3:12" hidden="1" x14ac:dyDescent="0.25">
      <c r="C72" s="532" t="s">
        <v>79</v>
      </c>
      <c r="D72" s="570"/>
      <c r="E72" s="524">
        <v>2000</v>
      </c>
      <c r="F72" s="521">
        <f t="shared" si="4"/>
        <v>0</v>
      </c>
      <c r="G72" s="607"/>
      <c r="H72" s="611" t="s">
        <v>425</v>
      </c>
      <c r="I72" s="533" t="str">
        <f>VLOOKUP(H72,Presupuesto!$B$11:$C$586,2,0)</f>
        <v>EQUIPOS PARA COMPUTACION</v>
      </c>
      <c r="J72" s="522" t="str">
        <f t="shared" si="5"/>
        <v>Estudiantes</v>
      </c>
      <c r="K72" s="522" t="s">
        <v>483</v>
      </c>
      <c r="L72" s="522"/>
    </row>
    <row r="73" spans="3:12" hidden="1" x14ac:dyDescent="0.25">
      <c r="C73" s="532" t="s">
        <v>80</v>
      </c>
      <c r="D73" s="570"/>
      <c r="E73" s="524">
        <v>1500</v>
      </c>
      <c r="F73" s="521">
        <f t="shared" si="4"/>
        <v>0</v>
      </c>
      <c r="G73" s="607"/>
      <c r="H73" s="611" t="s">
        <v>1213</v>
      </c>
      <c r="I73" s="533" t="str">
        <f>VLOOKUP(H73,Presupuesto!$B$11:$C$586,2,0)</f>
        <v>UTILES Y MATERIALES ELECTRICOS</v>
      </c>
      <c r="J73" s="522" t="str">
        <f t="shared" si="5"/>
        <v>Estudiantes</v>
      </c>
      <c r="K73" s="522" t="s">
        <v>483</v>
      </c>
      <c r="L73" s="522"/>
    </row>
    <row r="74" spans="3:12" hidden="1" x14ac:dyDescent="0.25">
      <c r="C74" s="532" t="s">
        <v>81</v>
      </c>
      <c r="D74" s="570"/>
      <c r="E74" s="524">
        <v>1500</v>
      </c>
      <c r="F74" s="521">
        <f t="shared" si="4"/>
        <v>0</v>
      </c>
      <c r="G74" s="607"/>
      <c r="H74" s="611" t="s">
        <v>425</v>
      </c>
      <c r="I74" s="533" t="str">
        <f>VLOOKUP(H74,Presupuesto!$B$11:$C$586,2,0)</f>
        <v>EQUIPOS PARA COMPUTACION</v>
      </c>
      <c r="J74" s="522" t="str">
        <f t="shared" si="5"/>
        <v>Estudiantes</v>
      </c>
      <c r="K74" s="522" t="s">
        <v>483</v>
      </c>
      <c r="L74" s="522"/>
    </row>
    <row r="75" spans="3:12" hidden="1" x14ac:dyDescent="0.25">
      <c r="C75" s="532" t="s">
        <v>82</v>
      </c>
      <c r="D75" s="570"/>
      <c r="E75" s="524">
        <v>500</v>
      </c>
      <c r="F75" s="521">
        <f t="shared" si="4"/>
        <v>0</v>
      </c>
      <c r="G75" s="607"/>
      <c r="H75" s="611" t="s">
        <v>1222</v>
      </c>
      <c r="I75" s="533" t="str">
        <f>VLOOKUP(H75,Presupuesto!$B$11:$C$586,2,0)</f>
        <v>OTROS RESPUESTOS Y ACCESORIOS MENORES</v>
      </c>
      <c r="J75" s="522" t="str">
        <f t="shared" si="5"/>
        <v>Estudiantes</v>
      </c>
      <c r="K75" s="522" t="s">
        <v>483</v>
      </c>
      <c r="L75" s="522"/>
    </row>
    <row r="76" spans="3:12" ht="15.75" hidden="1" thickBot="1" x14ac:dyDescent="0.3">
      <c r="C76" s="526" t="s">
        <v>83</v>
      </c>
      <c r="D76" s="575"/>
      <c r="E76" s="528">
        <v>20</v>
      </c>
      <c r="F76" s="529">
        <f t="shared" si="4"/>
        <v>0</v>
      </c>
      <c r="G76" s="608"/>
      <c r="H76" s="530" t="s">
        <v>1222</v>
      </c>
      <c r="I76" s="544" t="str">
        <f>VLOOKUP(H76,Presupuesto!$B$11:$C$586,2,0)</f>
        <v>OTROS RESPUESTOS Y ACCESORIOS MENORES</v>
      </c>
      <c r="J76" s="530" t="str">
        <f>$J$63</f>
        <v>Estudiantes</v>
      </c>
      <c r="K76" s="544" t="s">
        <v>482</v>
      </c>
      <c r="L76" s="544"/>
    </row>
    <row r="77" spans="3:12" hidden="1" x14ac:dyDescent="0.25">
      <c r="C77" s="514"/>
      <c r="D77" s="514"/>
      <c r="E77" s="514"/>
      <c r="F77" s="517"/>
      <c r="G77" s="511"/>
      <c r="H77" s="511"/>
      <c r="I77" s="511"/>
      <c r="J77" s="514"/>
      <c r="K77" s="514"/>
      <c r="L77" s="514"/>
    </row>
    <row r="78" spans="3:12" ht="15.75" hidden="1" thickBot="1" x14ac:dyDescent="0.3">
      <c r="C78" s="514"/>
      <c r="D78" s="514"/>
      <c r="E78" s="514"/>
      <c r="F78" s="514"/>
      <c r="G78" s="512"/>
      <c r="H78" s="514"/>
      <c r="I78" s="514"/>
      <c r="J78" s="514"/>
      <c r="K78" s="514"/>
      <c r="L78" s="514"/>
    </row>
    <row r="79" spans="3:12" ht="15.75" hidden="1" thickBot="1" x14ac:dyDescent="0.3">
      <c r="C79" s="506" t="s">
        <v>43</v>
      </c>
      <c r="D79" s="531">
        <f>SUM(F86:F99)</f>
        <v>0</v>
      </c>
      <c r="E79" s="514"/>
      <c r="F79" s="510"/>
      <c r="G79" s="513"/>
      <c r="H79" s="510"/>
      <c r="I79" s="510"/>
      <c r="J79" s="514"/>
      <c r="K79" s="514"/>
      <c r="L79" s="514"/>
    </row>
    <row r="80" spans="3:12" hidden="1" x14ac:dyDescent="0.25">
      <c r="C80" s="510"/>
      <c r="D80" s="508"/>
      <c r="E80" s="517"/>
      <c r="F80" s="517"/>
      <c r="G80" s="517"/>
      <c r="H80" s="511"/>
      <c r="I80" s="511"/>
      <c r="J80" s="511"/>
      <c r="K80" s="534"/>
      <c r="L80" s="514"/>
    </row>
    <row r="81" spans="3:12" hidden="1" x14ac:dyDescent="0.25">
      <c r="C81" s="510"/>
      <c r="D81" s="508"/>
      <c r="E81" s="517"/>
      <c r="F81" s="517"/>
      <c r="G81" s="517"/>
      <c r="H81" s="511"/>
      <c r="I81" s="511"/>
      <c r="J81" s="511"/>
      <c r="K81" s="534"/>
      <c r="L81" s="514"/>
    </row>
    <row r="82" spans="3:12" ht="15.75" hidden="1" x14ac:dyDescent="0.25">
      <c r="C82" s="589" t="s">
        <v>479</v>
      </c>
      <c r="D82" s="590"/>
      <c r="E82" s="517"/>
      <c r="F82" s="517"/>
      <c r="G82" s="517"/>
      <c r="H82" s="511"/>
      <c r="I82" s="511"/>
      <c r="J82" s="511"/>
      <c r="K82" s="534"/>
      <c r="L82" s="514"/>
    </row>
    <row r="83" spans="3:12" ht="18.75" hidden="1" x14ac:dyDescent="0.25">
      <c r="C83" s="591" t="e">
        <f>IFERROR(VLOOKUP(D82,'Desarrollo e Innov. Curricular'!$E:$F,2,FALSE),IFERROR(VLOOKUP(D82,Investigación!$E:$F,2,FALSE),IFERROR(VLOOKUP(D82,'Vinculación Univ. Sociedad'!$E:$F,2,FALSE),IFERROR(VLOOKUP(D82,'Docencia y Profesorado Universi'!$E:$F,2,FALSE),IFERROR(VLOOKUP(D82,Estudiantes!$E:$F,2,FALSE),IFERROR(VLOOKUP(D82,'Gestion Administrativa'!$E:$F,2,FALSE),IFERROR(VLOOKUP(D82,'Gestion Academica'!$E:$F,2,FALSE),IFERROR(VLOOKUP(D82,Graduados!$E:$F,2,FALSE),IFERROR(VLOOKUP(D82,'Gestión del Conocimiento'!$E:$F,2,FALSE),IFERROR(VLOOKUP(D82,Gobernabilidad!$E:$F,2,FALSE),IFERROR(VLOOKUP(D82,'NIVEL DE ES Y  SISTEMA NACIONAL'!$E:$F,2,FALSE),VLOOKUP(D82,'Lo Esencial'!$E:$F,2,0))))))))))))</f>
        <v>#N/A</v>
      </c>
      <c r="D83" s="508"/>
      <c r="E83" s="517"/>
      <c r="F83" s="517"/>
      <c r="G83" s="517"/>
      <c r="H83" s="511"/>
      <c r="I83" s="511"/>
      <c r="J83" s="511"/>
      <c r="K83" s="534"/>
      <c r="L83" s="514"/>
    </row>
    <row r="84" spans="3:12" hidden="1" x14ac:dyDescent="0.25">
      <c r="C84" s="514"/>
      <c r="D84" s="514"/>
      <c r="E84" s="514"/>
      <c r="F84" s="517"/>
      <c r="G84" s="511"/>
      <c r="H84" s="511"/>
      <c r="I84" s="511"/>
      <c r="J84" s="514"/>
      <c r="K84" s="514"/>
      <c r="L84" s="514"/>
    </row>
    <row r="85" spans="3:12" ht="30.75" hidden="1" thickBot="1" x14ac:dyDescent="0.3">
      <c r="C85" s="568" t="s">
        <v>44</v>
      </c>
      <c r="D85" s="568" t="s">
        <v>55</v>
      </c>
      <c r="E85" s="568" t="s">
        <v>57</v>
      </c>
      <c r="F85" s="569" t="s">
        <v>27</v>
      </c>
      <c r="G85" s="569" t="s">
        <v>216</v>
      </c>
      <c r="H85" s="609" t="s">
        <v>46</v>
      </c>
      <c r="I85" s="568" t="s">
        <v>217</v>
      </c>
      <c r="J85" s="568" t="s">
        <v>498</v>
      </c>
      <c r="K85" s="568" t="s">
        <v>499</v>
      </c>
      <c r="L85" s="568" t="s">
        <v>554</v>
      </c>
    </row>
    <row r="86" spans="3:12" ht="15.75" hidden="1" thickBot="1" x14ac:dyDescent="0.3">
      <c r="C86" s="602" t="s">
        <v>1607</v>
      </c>
      <c r="D86" s="574"/>
      <c r="E86" s="520">
        <f>HLOOKUP($C86,$CB$2:$CE$3,2,0)</f>
        <v>15000</v>
      </c>
      <c r="F86" s="521">
        <f>D86*E86</f>
        <v>0</v>
      </c>
      <c r="G86" s="607"/>
      <c r="H86" s="610" t="s">
        <v>425</v>
      </c>
      <c r="I86" s="522" t="str">
        <f>VLOOKUP(H86,Presupuesto!$B$11:$C$586,2,0)</f>
        <v>EQUIPOS PARA COMPUTACION</v>
      </c>
      <c r="J86" s="596" t="s">
        <v>176</v>
      </c>
      <c r="K86" s="522" t="s">
        <v>482</v>
      </c>
      <c r="L86" s="522"/>
    </row>
    <row r="87" spans="3:12" hidden="1" x14ac:dyDescent="0.25">
      <c r="C87" s="602" t="s">
        <v>1605</v>
      </c>
      <c r="D87" s="570"/>
      <c r="E87" s="520">
        <f>HLOOKUP($C87,$CB$2:$CE$3,2,0)</f>
        <v>35000</v>
      </c>
      <c r="F87" s="521">
        <f>D87*E87</f>
        <v>0</v>
      </c>
      <c r="G87" s="607"/>
      <c r="H87" s="611" t="s">
        <v>425</v>
      </c>
      <c r="I87" s="525" t="str">
        <f>VLOOKUP(H87,Presupuesto!$B$11:$C$586,2,0)</f>
        <v>EQUIPOS PARA COMPUTACION</v>
      </c>
      <c r="J87" s="522" t="str">
        <f>$J$86</f>
        <v>Estudiantes</v>
      </c>
      <c r="K87" s="522" t="s">
        <v>500</v>
      </c>
      <c r="L87" s="522"/>
    </row>
    <row r="88" spans="3:12" hidden="1" x14ac:dyDescent="0.25">
      <c r="C88" s="523" t="s">
        <v>73</v>
      </c>
      <c r="D88" s="570"/>
      <c r="E88" s="524">
        <v>4000</v>
      </c>
      <c r="F88" s="521">
        <f t="shared" ref="F88:F99" si="6">D88*E88</f>
        <v>0</v>
      </c>
      <c r="G88" s="607"/>
      <c r="H88" s="611" t="s">
        <v>1253</v>
      </c>
      <c r="I88" s="525" t="str">
        <f>VLOOKUP(H88,Presupuesto!$B$11:$C$586,2,0)</f>
        <v>EQUIPOS VARIOS DE OFICINA</v>
      </c>
      <c r="J88" s="522" t="str">
        <f t="shared" ref="J88:J98" si="7">$J$86</f>
        <v>Estudiantes</v>
      </c>
      <c r="K88" s="522" t="s">
        <v>483</v>
      </c>
      <c r="L88" s="522"/>
    </row>
    <row r="89" spans="3:12" hidden="1" x14ac:dyDescent="0.25">
      <c r="C89" s="523" t="s">
        <v>74</v>
      </c>
      <c r="D89" s="570"/>
      <c r="E89" s="524">
        <v>8000</v>
      </c>
      <c r="F89" s="521">
        <f t="shared" si="6"/>
        <v>0</v>
      </c>
      <c r="G89" s="607"/>
      <c r="H89" s="611" t="s">
        <v>425</v>
      </c>
      <c r="I89" s="525" t="str">
        <f>VLOOKUP(H89,Presupuesto!$B$11:$C$586,2,0)</f>
        <v>EQUIPOS PARA COMPUTACION</v>
      </c>
      <c r="J89" s="522" t="str">
        <f t="shared" si="7"/>
        <v>Estudiantes</v>
      </c>
      <c r="K89" s="522" t="s">
        <v>483</v>
      </c>
      <c r="L89" s="522"/>
    </row>
    <row r="90" spans="3:12" hidden="1" x14ac:dyDescent="0.25">
      <c r="C90" s="523" t="s">
        <v>75</v>
      </c>
      <c r="D90" s="570"/>
      <c r="E90" s="524">
        <v>5000</v>
      </c>
      <c r="F90" s="521">
        <f t="shared" si="6"/>
        <v>0</v>
      </c>
      <c r="G90" s="607"/>
      <c r="H90" s="611" t="s">
        <v>425</v>
      </c>
      <c r="I90" s="525" t="str">
        <f>VLOOKUP(H90,Presupuesto!$B$11:$C$586,2,0)</f>
        <v>EQUIPOS PARA COMPUTACION</v>
      </c>
      <c r="J90" s="522" t="str">
        <f t="shared" si="7"/>
        <v>Estudiantes</v>
      </c>
      <c r="K90" s="522" t="s">
        <v>483</v>
      </c>
      <c r="L90" s="522"/>
    </row>
    <row r="91" spans="3:12" hidden="1" x14ac:dyDescent="0.25">
      <c r="C91" s="523" t="s">
        <v>35</v>
      </c>
      <c r="D91" s="570"/>
      <c r="E91" s="524">
        <v>13000</v>
      </c>
      <c r="F91" s="521">
        <f t="shared" si="6"/>
        <v>0</v>
      </c>
      <c r="G91" s="607"/>
      <c r="H91" s="611" t="s">
        <v>424</v>
      </c>
      <c r="I91" s="525" t="str">
        <f>VLOOKUP(H91,Presupuesto!$B$11:$C$586,2,0)</f>
        <v>EQUIPO DE COMUNICACIàN Y SE¥ALAMIENTO</v>
      </c>
      <c r="J91" s="522" t="str">
        <f t="shared" si="7"/>
        <v>Estudiantes</v>
      </c>
      <c r="K91" s="522" t="s">
        <v>483</v>
      </c>
      <c r="L91" s="522"/>
    </row>
    <row r="92" spans="3:12" hidden="1" x14ac:dyDescent="0.25">
      <c r="C92" s="523" t="s">
        <v>76</v>
      </c>
      <c r="D92" s="570"/>
      <c r="E92" s="524">
        <v>15000</v>
      </c>
      <c r="F92" s="521">
        <f t="shared" si="6"/>
        <v>0</v>
      </c>
      <c r="G92" s="607"/>
      <c r="H92" s="611" t="s">
        <v>424</v>
      </c>
      <c r="I92" s="525" t="str">
        <f>VLOOKUP(H92,Presupuesto!$B$11:$C$586,2,0)</f>
        <v>EQUIPO DE COMUNICACIàN Y SE¥ALAMIENTO</v>
      </c>
      <c r="J92" s="522" t="str">
        <f t="shared" si="7"/>
        <v>Estudiantes</v>
      </c>
      <c r="K92" s="522" t="s">
        <v>483</v>
      </c>
      <c r="L92" s="522"/>
    </row>
    <row r="93" spans="3:12" hidden="1" x14ac:dyDescent="0.25">
      <c r="C93" s="523" t="s">
        <v>77</v>
      </c>
      <c r="D93" s="570"/>
      <c r="E93" s="524">
        <v>10000</v>
      </c>
      <c r="F93" s="521">
        <f t="shared" si="6"/>
        <v>0</v>
      </c>
      <c r="G93" s="607"/>
      <c r="H93" s="611" t="s">
        <v>424</v>
      </c>
      <c r="I93" s="525" t="str">
        <f>VLOOKUP(H93,Presupuesto!$B$11:$C$586,2,0)</f>
        <v>EQUIPO DE COMUNICACIàN Y SE¥ALAMIENTO</v>
      </c>
      <c r="J93" s="522" t="str">
        <f t="shared" si="7"/>
        <v>Estudiantes</v>
      </c>
      <c r="K93" s="522" t="s">
        <v>491</v>
      </c>
      <c r="L93" s="522"/>
    </row>
    <row r="94" spans="3:12" hidden="1" x14ac:dyDescent="0.25">
      <c r="C94" s="523" t="s">
        <v>78</v>
      </c>
      <c r="D94" s="570"/>
      <c r="E94" s="524">
        <v>10000</v>
      </c>
      <c r="F94" s="521">
        <f t="shared" si="6"/>
        <v>0</v>
      </c>
      <c r="G94" s="607"/>
      <c r="H94" s="611" t="s">
        <v>428</v>
      </c>
      <c r="I94" s="525" t="str">
        <f>VLOOKUP(H94,Presupuesto!$B$11:$C$586,2,0)</f>
        <v>APLICACIONES INFORMATICAS (45100-00)</v>
      </c>
      <c r="J94" s="522" t="str">
        <f t="shared" si="7"/>
        <v>Estudiantes</v>
      </c>
      <c r="K94" s="522" t="s">
        <v>487</v>
      </c>
      <c r="L94" s="522"/>
    </row>
    <row r="95" spans="3:12" hidden="1" x14ac:dyDescent="0.25">
      <c r="C95" s="532" t="s">
        <v>79</v>
      </c>
      <c r="D95" s="570"/>
      <c r="E95" s="524">
        <v>2000</v>
      </c>
      <c r="F95" s="521">
        <f t="shared" si="6"/>
        <v>0</v>
      </c>
      <c r="G95" s="607"/>
      <c r="H95" s="611" t="s">
        <v>425</v>
      </c>
      <c r="I95" s="533" t="str">
        <f>VLOOKUP(H95,Presupuesto!$B$11:$C$586,2,0)</f>
        <v>EQUIPOS PARA COMPUTACION</v>
      </c>
      <c r="J95" s="522" t="str">
        <f t="shared" si="7"/>
        <v>Estudiantes</v>
      </c>
      <c r="K95" s="522" t="s">
        <v>483</v>
      </c>
      <c r="L95" s="522"/>
    </row>
    <row r="96" spans="3:12" hidden="1" x14ac:dyDescent="0.25">
      <c r="C96" s="532" t="s">
        <v>80</v>
      </c>
      <c r="D96" s="570"/>
      <c r="E96" s="524">
        <v>1500</v>
      </c>
      <c r="F96" s="521">
        <f t="shared" si="6"/>
        <v>0</v>
      </c>
      <c r="G96" s="607"/>
      <c r="H96" s="611" t="s">
        <v>1213</v>
      </c>
      <c r="I96" s="533" t="str">
        <f>VLOOKUP(H96,Presupuesto!$B$11:$C$586,2,0)</f>
        <v>UTILES Y MATERIALES ELECTRICOS</v>
      </c>
      <c r="J96" s="522" t="str">
        <f t="shared" si="7"/>
        <v>Estudiantes</v>
      </c>
      <c r="K96" s="522" t="s">
        <v>483</v>
      </c>
      <c r="L96" s="522"/>
    </row>
    <row r="97" spans="3:12" hidden="1" x14ac:dyDescent="0.25">
      <c r="C97" s="532" t="s">
        <v>81</v>
      </c>
      <c r="D97" s="570"/>
      <c r="E97" s="524">
        <v>1500</v>
      </c>
      <c r="F97" s="521">
        <f t="shared" si="6"/>
        <v>0</v>
      </c>
      <c r="G97" s="607"/>
      <c r="H97" s="611" t="s">
        <v>425</v>
      </c>
      <c r="I97" s="533" t="str">
        <f>VLOOKUP(H97,Presupuesto!$B$11:$C$586,2,0)</f>
        <v>EQUIPOS PARA COMPUTACION</v>
      </c>
      <c r="J97" s="522" t="str">
        <f t="shared" si="7"/>
        <v>Estudiantes</v>
      </c>
      <c r="K97" s="522" t="s">
        <v>483</v>
      </c>
      <c r="L97" s="522"/>
    </row>
    <row r="98" spans="3:12" hidden="1" x14ac:dyDescent="0.25">
      <c r="C98" s="532" t="s">
        <v>82</v>
      </c>
      <c r="D98" s="570"/>
      <c r="E98" s="524">
        <v>500</v>
      </c>
      <c r="F98" s="521">
        <f t="shared" si="6"/>
        <v>0</v>
      </c>
      <c r="G98" s="607"/>
      <c r="H98" s="611" t="s">
        <v>1222</v>
      </c>
      <c r="I98" s="533" t="str">
        <f>VLOOKUP(H98,Presupuesto!$B$11:$C$586,2,0)</f>
        <v>OTROS RESPUESTOS Y ACCESORIOS MENORES</v>
      </c>
      <c r="J98" s="522" t="str">
        <f t="shared" si="7"/>
        <v>Estudiantes</v>
      </c>
      <c r="K98" s="522" t="s">
        <v>483</v>
      </c>
      <c r="L98" s="522"/>
    </row>
    <row r="99" spans="3:12" ht="15.75" hidden="1" thickBot="1" x14ac:dyDescent="0.3">
      <c r="C99" s="526" t="s">
        <v>83</v>
      </c>
      <c r="D99" s="575"/>
      <c r="E99" s="528">
        <v>20</v>
      </c>
      <c r="F99" s="529">
        <f t="shared" si="6"/>
        <v>0</v>
      </c>
      <c r="G99" s="608"/>
      <c r="H99" s="530" t="s">
        <v>1222</v>
      </c>
      <c r="I99" s="544" t="str">
        <f>VLOOKUP(H99,Presupuesto!$B$11:$C$586,2,0)</f>
        <v>OTROS RESPUESTOS Y ACCESORIOS MENORES</v>
      </c>
      <c r="J99" s="530" t="str">
        <f>$J$86</f>
        <v>Estudiantes</v>
      </c>
      <c r="K99" s="544" t="s">
        <v>482</v>
      </c>
      <c r="L99" s="544"/>
    </row>
    <row r="100" spans="3:12" hidden="1" x14ac:dyDescent="0.25"/>
    <row r="101" spans="3:12" ht="15.75" hidden="1" thickBot="1" x14ac:dyDescent="0.3"/>
    <row r="102" spans="3:12" ht="15.75" hidden="1" thickBot="1" x14ac:dyDescent="0.3">
      <c r="C102" s="506" t="s">
        <v>43</v>
      </c>
      <c r="D102" s="531">
        <f>SUM(F109:F122)</f>
        <v>0</v>
      </c>
      <c r="E102" s="514"/>
      <c r="F102" s="510"/>
      <c r="G102" s="513"/>
      <c r="H102" s="510"/>
      <c r="I102" s="510"/>
      <c r="J102" s="514"/>
      <c r="K102" s="514"/>
      <c r="L102" s="514"/>
    </row>
    <row r="103" spans="3:12" hidden="1" x14ac:dyDescent="0.25">
      <c r="C103" s="510"/>
      <c r="D103" s="508"/>
      <c r="E103" s="517"/>
      <c r="F103" s="517"/>
      <c r="G103" s="517"/>
      <c r="H103" s="511"/>
      <c r="I103" s="511"/>
      <c r="J103" s="511"/>
      <c r="K103" s="534"/>
      <c r="L103" s="514"/>
    </row>
    <row r="104" spans="3:12" hidden="1" x14ac:dyDescent="0.25">
      <c r="C104" s="510"/>
      <c r="D104" s="508"/>
      <c r="E104" s="517"/>
      <c r="F104" s="517"/>
      <c r="G104" s="517"/>
      <c r="H104" s="511"/>
      <c r="I104" s="511"/>
      <c r="J104" s="511"/>
      <c r="K104" s="534"/>
      <c r="L104" s="514"/>
    </row>
    <row r="105" spans="3:12" ht="15.75" hidden="1" x14ac:dyDescent="0.25">
      <c r="C105" s="589" t="s">
        <v>479</v>
      </c>
      <c r="D105" s="590"/>
      <c r="E105" s="517"/>
      <c r="F105" s="517"/>
      <c r="G105" s="517"/>
      <c r="H105" s="511"/>
      <c r="I105" s="511"/>
      <c r="J105" s="511"/>
      <c r="K105" s="534"/>
      <c r="L105" s="514"/>
    </row>
    <row r="106" spans="3:12" ht="18.75" hidden="1" x14ac:dyDescent="0.25">
      <c r="C106" s="591" t="e">
        <f>IFERROR(VLOOKUP(D105,'Desarrollo e Innov. Curricular'!$E:$F,2,FALSE),IFERROR(VLOOKUP(D105,Investigación!$E:$F,2,FALSE),IFERROR(VLOOKUP(D105,'Vinculación Univ. Sociedad'!$E:$F,2,FALSE),IFERROR(VLOOKUP(D105,'Docencia y Profesorado Universi'!$E:$F,2,FALSE),IFERROR(VLOOKUP(D105,Estudiantes!$E:$F,2,FALSE),IFERROR(VLOOKUP(D105,'Gestion Administrativa'!$E:$F,2,FALSE),IFERROR(VLOOKUP(D105,'Gestion Academica'!$E:$F,2,FALSE),IFERROR(VLOOKUP(D105,Graduados!$E:$F,2,FALSE),IFERROR(VLOOKUP(D105,'Gestión del Conocimiento'!$E:$F,2,FALSE),IFERROR(VLOOKUP(D105,Gobernabilidad!$E:$F,2,FALSE),IFERROR(VLOOKUP(D105,'NIVEL DE ES Y  SISTEMA NACIONAL'!$E:$F,2,FALSE),VLOOKUP(D105,'Lo Esencial'!$E:$F,2,0))))))))))))</f>
        <v>#N/A</v>
      </c>
      <c r="D106" s="508"/>
      <c r="E106" s="517"/>
      <c r="F106" s="517"/>
      <c r="G106" s="517"/>
      <c r="H106" s="511"/>
      <c r="I106" s="511"/>
      <c r="J106" s="511"/>
      <c r="K106" s="534"/>
      <c r="L106" s="514"/>
    </row>
    <row r="107" spans="3:12" hidden="1" x14ac:dyDescent="0.25">
      <c r="C107" s="514"/>
      <c r="D107" s="514"/>
      <c r="E107" s="514"/>
      <c r="F107" s="517"/>
      <c r="G107" s="511"/>
      <c r="H107" s="511"/>
      <c r="I107" s="511"/>
      <c r="J107" s="514"/>
      <c r="K107" s="514"/>
      <c r="L107" s="514"/>
    </row>
    <row r="108" spans="3:12" ht="30.75" hidden="1" thickBot="1" x14ac:dyDescent="0.3">
      <c r="C108" s="568" t="s">
        <v>44</v>
      </c>
      <c r="D108" s="568" t="s">
        <v>55</v>
      </c>
      <c r="E108" s="568" t="s">
        <v>57</v>
      </c>
      <c r="F108" s="569" t="s">
        <v>27</v>
      </c>
      <c r="G108" s="569" t="s">
        <v>216</v>
      </c>
      <c r="H108" s="609" t="s">
        <v>46</v>
      </c>
      <c r="I108" s="568" t="s">
        <v>217</v>
      </c>
      <c r="J108" s="568" t="s">
        <v>498</v>
      </c>
      <c r="K108" s="568" t="s">
        <v>499</v>
      </c>
      <c r="L108" s="568" t="s">
        <v>554</v>
      </c>
    </row>
    <row r="109" spans="3:12" ht="15.75" hidden="1" thickBot="1" x14ac:dyDescent="0.3">
      <c r="C109" s="602" t="s">
        <v>1607</v>
      </c>
      <c r="D109" s="574"/>
      <c r="E109" s="520">
        <f>HLOOKUP($C109,$CB$2:$CE$3,2,0)</f>
        <v>15000</v>
      </c>
      <c r="F109" s="521">
        <f>D109*E109</f>
        <v>0</v>
      </c>
      <c r="G109" s="607"/>
      <c r="H109" s="610" t="s">
        <v>425</v>
      </c>
      <c r="I109" s="522" t="str">
        <f>VLOOKUP(H109,Presupuesto!$B$11:$C$586,2,0)</f>
        <v>EQUIPOS PARA COMPUTACION</v>
      </c>
      <c r="J109" s="596" t="s">
        <v>176</v>
      </c>
      <c r="K109" s="522" t="s">
        <v>482</v>
      </c>
      <c r="L109" s="522"/>
    </row>
    <row r="110" spans="3:12" hidden="1" x14ac:dyDescent="0.25">
      <c r="C110" s="602" t="s">
        <v>1605</v>
      </c>
      <c r="D110" s="570"/>
      <c r="E110" s="520">
        <f>HLOOKUP($C110,$CB$2:$CE$3,2,0)</f>
        <v>35000</v>
      </c>
      <c r="F110" s="521">
        <f>D110*E110</f>
        <v>0</v>
      </c>
      <c r="G110" s="607"/>
      <c r="H110" s="611" t="s">
        <v>425</v>
      </c>
      <c r="I110" s="525" t="str">
        <f>VLOOKUP(H110,Presupuesto!$B$11:$C$586,2,0)</f>
        <v>EQUIPOS PARA COMPUTACION</v>
      </c>
      <c r="J110" s="522" t="str">
        <f>$J$109</f>
        <v>Estudiantes</v>
      </c>
      <c r="K110" s="522" t="s">
        <v>500</v>
      </c>
      <c r="L110" s="522"/>
    </row>
    <row r="111" spans="3:12" hidden="1" x14ac:dyDescent="0.25">
      <c r="C111" s="523" t="s">
        <v>73</v>
      </c>
      <c r="D111" s="570"/>
      <c r="E111" s="524">
        <v>4000</v>
      </c>
      <c r="F111" s="521">
        <f t="shared" ref="F111:F122" si="8">D111*E111</f>
        <v>0</v>
      </c>
      <c r="G111" s="607"/>
      <c r="H111" s="611" t="s">
        <v>1253</v>
      </c>
      <c r="I111" s="525" t="str">
        <f>VLOOKUP(H111,Presupuesto!$B$11:$C$586,2,0)</f>
        <v>EQUIPOS VARIOS DE OFICINA</v>
      </c>
      <c r="J111" s="522" t="str">
        <f t="shared" ref="J111:J121" si="9">$J$109</f>
        <v>Estudiantes</v>
      </c>
      <c r="K111" s="522" t="s">
        <v>483</v>
      </c>
      <c r="L111" s="522"/>
    </row>
    <row r="112" spans="3:12" hidden="1" x14ac:dyDescent="0.25">
      <c r="C112" s="523" t="s">
        <v>74</v>
      </c>
      <c r="D112" s="570"/>
      <c r="E112" s="524">
        <v>8000</v>
      </c>
      <c r="F112" s="521">
        <f t="shared" si="8"/>
        <v>0</v>
      </c>
      <c r="G112" s="607"/>
      <c r="H112" s="611" t="s">
        <v>425</v>
      </c>
      <c r="I112" s="525" t="str">
        <f>VLOOKUP(H112,Presupuesto!$B$11:$C$586,2,0)</f>
        <v>EQUIPOS PARA COMPUTACION</v>
      </c>
      <c r="J112" s="522" t="str">
        <f t="shared" si="9"/>
        <v>Estudiantes</v>
      </c>
      <c r="K112" s="522" t="s">
        <v>483</v>
      </c>
      <c r="L112" s="522"/>
    </row>
    <row r="113" spans="3:12" hidden="1" x14ac:dyDescent="0.25">
      <c r="C113" s="523" t="s">
        <v>75</v>
      </c>
      <c r="D113" s="570"/>
      <c r="E113" s="524">
        <v>5000</v>
      </c>
      <c r="F113" s="521">
        <f t="shared" si="8"/>
        <v>0</v>
      </c>
      <c r="G113" s="607"/>
      <c r="H113" s="611" t="s">
        <v>425</v>
      </c>
      <c r="I113" s="525" t="str">
        <f>VLOOKUP(H113,Presupuesto!$B$11:$C$586,2,0)</f>
        <v>EQUIPOS PARA COMPUTACION</v>
      </c>
      <c r="J113" s="522" t="str">
        <f t="shared" si="9"/>
        <v>Estudiantes</v>
      </c>
      <c r="K113" s="522" t="s">
        <v>483</v>
      </c>
      <c r="L113" s="522"/>
    </row>
    <row r="114" spans="3:12" hidden="1" x14ac:dyDescent="0.25">
      <c r="C114" s="523" t="s">
        <v>35</v>
      </c>
      <c r="D114" s="570"/>
      <c r="E114" s="524">
        <v>13000</v>
      </c>
      <c r="F114" s="521">
        <f t="shared" si="8"/>
        <v>0</v>
      </c>
      <c r="G114" s="607"/>
      <c r="H114" s="611" t="s">
        <v>424</v>
      </c>
      <c r="I114" s="525" t="str">
        <f>VLOOKUP(H114,Presupuesto!$B$11:$C$586,2,0)</f>
        <v>EQUIPO DE COMUNICACIàN Y SE¥ALAMIENTO</v>
      </c>
      <c r="J114" s="522" t="str">
        <f t="shared" si="9"/>
        <v>Estudiantes</v>
      </c>
      <c r="K114" s="522" t="s">
        <v>483</v>
      </c>
      <c r="L114" s="522"/>
    </row>
    <row r="115" spans="3:12" hidden="1" x14ac:dyDescent="0.25">
      <c r="C115" s="523" t="s">
        <v>76</v>
      </c>
      <c r="D115" s="570"/>
      <c r="E115" s="524">
        <v>15000</v>
      </c>
      <c r="F115" s="521">
        <f t="shared" si="8"/>
        <v>0</v>
      </c>
      <c r="G115" s="607"/>
      <c r="H115" s="611" t="s">
        <v>424</v>
      </c>
      <c r="I115" s="525" t="str">
        <f>VLOOKUP(H115,Presupuesto!$B$11:$C$586,2,0)</f>
        <v>EQUIPO DE COMUNICACIàN Y SE¥ALAMIENTO</v>
      </c>
      <c r="J115" s="522" t="str">
        <f t="shared" si="9"/>
        <v>Estudiantes</v>
      </c>
      <c r="K115" s="522" t="s">
        <v>483</v>
      </c>
      <c r="L115" s="522"/>
    </row>
    <row r="116" spans="3:12" hidden="1" x14ac:dyDescent="0.25">
      <c r="C116" s="523" t="s">
        <v>77</v>
      </c>
      <c r="D116" s="570"/>
      <c r="E116" s="524">
        <v>10000</v>
      </c>
      <c r="F116" s="521">
        <f t="shared" si="8"/>
        <v>0</v>
      </c>
      <c r="G116" s="607"/>
      <c r="H116" s="611" t="s">
        <v>424</v>
      </c>
      <c r="I116" s="525" t="str">
        <f>VLOOKUP(H116,Presupuesto!$B$11:$C$586,2,0)</f>
        <v>EQUIPO DE COMUNICACIàN Y SE¥ALAMIENTO</v>
      </c>
      <c r="J116" s="522" t="str">
        <f t="shared" si="9"/>
        <v>Estudiantes</v>
      </c>
      <c r="K116" s="522" t="s">
        <v>491</v>
      </c>
      <c r="L116" s="522"/>
    </row>
    <row r="117" spans="3:12" hidden="1" x14ac:dyDescent="0.25">
      <c r="C117" s="523" t="s">
        <v>78</v>
      </c>
      <c r="D117" s="570"/>
      <c r="E117" s="524">
        <v>10000</v>
      </c>
      <c r="F117" s="521">
        <f t="shared" si="8"/>
        <v>0</v>
      </c>
      <c r="G117" s="607"/>
      <c r="H117" s="611" t="s">
        <v>428</v>
      </c>
      <c r="I117" s="525" t="str">
        <f>VLOOKUP(H117,Presupuesto!$B$11:$C$586,2,0)</f>
        <v>APLICACIONES INFORMATICAS (45100-00)</v>
      </c>
      <c r="J117" s="522" t="str">
        <f t="shared" si="9"/>
        <v>Estudiantes</v>
      </c>
      <c r="K117" s="522" t="s">
        <v>487</v>
      </c>
      <c r="L117" s="522"/>
    </row>
    <row r="118" spans="3:12" hidden="1" x14ac:dyDescent="0.25">
      <c r="C118" s="532" t="s">
        <v>79</v>
      </c>
      <c r="D118" s="570"/>
      <c r="E118" s="524">
        <v>2000</v>
      </c>
      <c r="F118" s="521">
        <f t="shared" si="8"/>
        <v>0</v>
      </c>
      <c r="G118" s="607"/>
      <c r="H118" s="611" t="s">
        <v>425</v>
      </c>
      <c r="I118" s="533" t="str">
        <f>VLOOKUP(H118,Presupuesto!$B$11:$C$586,2,0)</f>
        <v>EQUIPOS PARA COMPUTACION</v>
      </c>
      <c r="J118" s="522" t="str">
        <f t="shared" si="9"/>
        <v>Estudiantes</v>
      </c>
      <c r="K118" s="522" t="s">
        <v>483</v>
      </c>
      <c r="L118" s="522"/>
    </row>
    <row r="119" spans="3:12" hidden="1" x14ac:dyDescent="0.25">
      <c r="C119" s="532" t="s">
        <v>80</v>
      </c>
      <c r="D119" s="570"/>
      <c r="E119" s="524">
        <v>1500</v>
      </c>
      <c r="F119" s="521">
        <f t="shared" si="8"/>
        <v>0</v>
      </c>
      <c r="G119" s="607"/>
      <c r="H119" s="611" t="s">
        <v>1213</v>
      </c>
      <c r="I119" s="533" t="str">
        <f>VLOOKUP(H119,Presupuesto!$B$11:$C$586,2,0)</f>
        <v>UTILES Y MATERIALES ELECTRICOS</v>
      </c>
      <c r="J119" s="522" t="str">
        <f t="shared" si="9"/>
        <v>Estudiantes</v>
      </c>
      <c r="K119" s="522" t="s">
        <v>483</v>
      </c>
      <c r="L119" s="522"/>
    </row>
    <row r="120" spans="3:12" hidden="1" x14ac:dyDescent="0.25">
      <c r="C120" s="532" t="s">
        <v>81</v>
      </c>
      <c r="D120" s="570"/>
      <c r="E120" s="524">
        <v>1500</v>
      </c>
      <c r="F120" s="521">
        <f t="shared" si="8"/>
        <v>0</v>
      </c>
      <c r="G120" s="607"/>
      <c r="H120" s="611" t="s">
        <v>425</v>
      </c>
      <c r="I120" s="533" t="str">
        <f>VLOOKUP(H120,Presupuesto!$B$11:$C$586,2,0)</f>
        <v>EQUIPOS PARA COMPUTACION</v>
      </c>
      <c r="J120" s="522" t="str">
        <f t="shared" si="9"/>
        <v>Estudiantes</v>
      </c>
      <c r="K120" s="522" t="s">
        <v>483</v>
      </c>
      <c r="L120" s="522"/>
    </row>
    <row r="121" spans="3:12" hidden="1" x14ac:dyDescent="0.25">
      <c r="C121" s="532" t="s">
        <v>82</v>
      </c>
      <c r="D121" s="570"/>
      <c r="E121" s="524">
        <v>500</v>
      </c>
      <c r="F121" s="521">
        <f t="shared" si="8"/>
        <v>0</v>
      </c>
      <c r="G121" s="607"/>
      <c r="H121" s="611" t="s">
        <v>1222</v>
      </c>
      <c r="I121" s="533" t="str">
        <f>VLOOKUP(H121,Presupuesto!$B$11:$C$586,2,0)</f>
        <v>OTROS RESPUESTOS Y ACCESORIOS MENORES</v>
      </c>
      <c r="J121" s="522" t="str">
        <f t="shared" si="9"/>
        <v>Estudiantes</v>
      </c>
      <c r="K121" s="522" t="s">
        <v>483</v>
      </c>
      <c r="L121" s="522"/>
    </row>
    <row r="122" spans="3:12" ht="15.75" hidden="1" thickBot="1" x14ac:dyDescent="0.3">
      <c r="C122" s="526" t="s">
        <v>83</v>
      </c>
      <c r="D122" s="575"/>
      <c r="E122" s="528">
        <v>20</v>
      </c>
      <c r="F122" s="529">
        <f t="shared" si="8"/>
        <v>0</v>
      </c>
      <c r="G122" s="608"/>
      <c r="H122" s="530" t="s">
        <v>1222</v>
      </c>
      <c r="I122" s="544" t="str">
        <f>VLOOKUP(H122,Presupuesto!$B$11:$C$586,2,0)</f>
        <v>OTROS RESPUESTOS Y ACCESORIOS MENORES</v>
      </c>
      <c r="J122" s="530" t="str">
        <f>$J$109</f>
        <v>Estudiantes</v>
      </c>
      <c r="K122" s="544" t="s">
        <v>482</v>
      </c>
      <c r="L122" s="544"/>
    </row>
    <row r="123" spans="3:12" hidden="1" x14ac:dyDescent="0.25">
      <c r="C123" s="514"/>
      <c r="D123" s="514"/>
      <c r="E123" s="514"/>
      <c r="F123" s="517"/>
      <c r="G123" s="511"/>
      <c r="H123" s="511"/>
      <c r="I123" s="511"/>
      <c r="J123" s="514"/>
      <c r="K123" s="514"/>
      <c r="L123" s="514"/>
    </row>
    <row r="124" spans="3:12" ht="15.75" hidden="1" thickBot="1" x14ac:dyDescent="0.3">
      <c r="C124" s="514"/>
      <c r="D124" s="514"/>
      <c r="E124" s="514"/>
      <c r="F124" s="514"/>
      <c r="G124" s="512"/>
      <c r="H124" s="514"/>
      <c r="I124" s="514"/>
      <c r="J124" s="514"/>
      <c r="K124" s="514"/>
      <c r="L124" s="514"/>
    </row>
    <row r="125" spans="3:12" ht="15.75" hidden="1" thickBot="1" x14ac:dyDescent="0.3">
      <c r="C125" s="506" t="s">
        <v>43</v>
      </c>
      <c r="D125" s="531">
        <f>SUM(F132:F145)</f>
        <v>0</v>
      </c>
      <c r="E125" s="514"/>
      <c r="F125" s="510"/>
      <c r="G125" s="513"/>
      <c r="H125" s="510"/>
      <c r="I125" s="510"/>
      <c r="J125" s="514"/>
      <c r="K125" s="514"/>
      <c r="L125" s="514"/>
    </row>
    <row r="126" spans="3:12" hidden="1" x14ac:dyDescent="0.25">
      <c r="C126" s="510"/>
      <c r="D126" s="508"/>
      <c r="E126" s="517"/>
      <c r="F126" s="517"/>
      <c r="G126" s="517"/>
      <c r="H126" s="511"/>
      <c r="I126" s="511"/>
      <c r="J126" s="511"/>
      <c r="K126" s="534"/>
      <c r="L126" s="514"/>
    </row>
    <row r="127" spans="3:12" hidden="1" x14ac:dyDescent="0.25">
      <c r="C127" s="510"/>
      <c r="D127" s="508"/>
      <c r="E127" s="517"/>
      <c r="F127" s="517"/>
      <c r="G127" s="517"/>
      <c r="H127" s="511"/>
      <c r="I127" s="511"/>
      <c r="J127" s="511"/>
      <c r="K127" s="534"/>
      <c r="L127" s="514"/>
    </row>
    <row r="128" spans="3:12" ht="15.75" hidden="1" x14ac:dyDescent="0.25">
      <c r="C128" s="589" t="s">
        <v>479</v>
      </c>
      <c r="D128" s="590"/>
      <c r="E128" s="517"/>
      <c r="F128" s="517"/>
      <c r="G128" s="517"/>
      <c r="H128" s="511"/>
      <c r="I128" s="511"/>
      <c r="J128" s="511"/>
      <c r="K128" s="534"/>
      <c r="L128" s="514"/>
    </row>
    <row r="129" spans="3:12" ht="18.75" hidden="1" x14ac:dyDescent="0.25">
      <c r="C129" s="591" t="e">
        <f>IFERROR(VLOOKUP(D128,'Desarrollo e Innov. Curricular'!$E:$F,2,FALSE),IFERROR(VLOOKUP(D128,Investigación!$E:$F,2,FALSE),IFERROR(VLOOKUP(D128,'Vinculación Univ. Sociedad'!$E:$F,2,FALSE),IFERROR(VLOOKUP(D128,'Docencia y Profesorado Universi'!$E:$F,2,FALSE),IFERROR(VLOOKUP(D128,Estudiantes!$E:$F,2,FALSE),IFERROR(VLOOKUP(D128,'Gestion Administrativa'!$E:$F,2,FALSE),IFERROR(VLOOKUP(D128,'Gestion Academica'!$E:$F,2,FALSE),IFERROR(VLOOKUP(D128,Graduados!$E:$F,2,FALSE),IFERROR(VLOOKUP(D128,'Gestión del Conocimiento'!$E:$F,2,FALSE),IFERROR(VLOOKUP(D128,Gobernabilidad!$E:$F,2,FALSE),IFERROR(VLOOKUP(D128,'NIVEL DE ES Y  SISTEMA NACIONAL'!$E:$F,2,FALSE),VLOOKUP(D128,'Lo Esencial'!$E:$F,2,0))))))))))))</f>
        <v>#N/A</v>
      </c>
      <c r="D129" s="508"/>
      <c r="E129" s="517"/>
      <c r="F129" s="517"/>
      <c r="G129" s="517"/>
      <c r="H129" s="511"/>
      <c r="I129" s="511"/>
      <c r="J129" s="511"/>
      <c r="K129" s="534"/>
      <c r="L129" s="514"/>
    </row>
    <row r="130" spans="3:12" hidden="1" x14ac:dyDescent="0.25">
      <c r="C130" s="514"/>
      <c r="D130" s="514"/>
      <c r="E130" s="514"/>
      <c r="F130" s="517"/>
      <c r="G130" s="511"/>
      <c r="H130" s="511"/>
      <c r="I130" s="511"/>
      <c r="J130" s="514"/>
      <c r="K130" s="514"/>
      <c r="L130" s="514"/>
    </row>
    <row r="131" spans="3:12" ht="30.75" hidden="1" thickBot="1" x14ac:dyDescent="0.3">
      <c r="C131" s="568" t="s">
        <v>44</v>
      </c>
      <c r="D131" s="568" t="s">
        <v>55</v>
      </c>
      <c r="E131" s="568" t="s">
        <v>57</v>
      </c>
      <c r="F131" s="569" t="s">
        <v>27</v>
      </c>
      <c r="G131" s="569" t="s">
        <v>216</v>
      </c>
      <c r="H131" s="609" t="s">
        <v>46</v>
      </c>
      <c r="I131" s="568" t="s">
        <v>217</v>
      </c>
      <c r="J131" s="568" t="s">
        <v>498</v>
      </c>
      <c r="K131" s="568" t="s">
        <v>499</v>
      </c>
      <c r="L131" s="568" t="s">
        <v>554</v>
      </c>
    </row>
    <row r="132" spans="3:12" ht="15.75" hidden="1" thickBot="1" x14ac:dyDescent="0.3">
      <c r="C132" s="602" t="s">
        <v>1607</v>
      </c>
      <c r="D132" s="574"/>
      <c r="E132" s="520">
        <f>HLOOKUP($C132,$CB$2:$CE$3,2,0)</f>
        <v>15000</v>
      </c>
      <c r="F132" s="521">
        <f>D132*E132</f>
        <v>0</v>
      </c>
      <c r="G132" s="607"/>
      <c r="H132" s="610" t="s">
        <v>425</v>
      </c>
      <c r="I132" s="522" t="str">
        <f>VLOOKUP(H132,Presupuesto!$B$11:$C$586,2,0)</f>
        <v>EQUIPOS PARA COMPUTACION</v>
      </c>
      <c r="J132" s="596" t="s">
        <v>176</v>
      </c>
      <c r="K132" s="522" t="s">
        <v>482</v>
      </c>
      <c r="L132" s="522"/>
    </row>
    <row r="133" spans="3:12" hidden="1" x14ac:dyDescent="0.25">
      <c r="C133" s="602" t="s">
        <v>1605</v>
      </c>
      <c r="D133" s="570"/>
      <c r="E133" s="520">
        <f>HLOOKUP($C133,$CB$2:$CE$3,2,0)</f>
        <v>35000</v>
      </c>
      <c r="F133" s="521">
        <f>D133*E133</f>
        <v>0</v>
      </c>
      <c r="G133" s="607"/>
      <c r="H133" s="611" t="s">
        <v>425</v>
      </c>
      <c r="I133" s="525" t="str">
        <f>VLOOKUP(H133,Presupuesto!$B$11:$C$586,2,0)</f>
        <v>EQUIPOS PARA COMPUTACION</v>
      </c>
      <c r="J133" s="522" t="str">
        <f>$J$132</f>
        <v>Estudiantes</v>
      </c>
      <c r="K133" s="522" t="s">
        <v>500</v>
      </c>
      <c r="L133" s="522"/>
    </row>
    <row r="134" spans="3:12" hidden="1" x14ac:dyDescent="0.25">
      <c r="C134" s="523" t="s">
        <v>73</v>
      </c>
      <c r="D134" s="570"/>
      <c r="E134" s="524">
        <v>4000</v>
      </c>
      <c r="F134" s="521">
        <f t="shared" ref="F134:F145" si="10">D134*E134</f>
        <v>0</v>
      </c>
      <c r="G134" s="607"/>
      <c r="H134" s="611" t="s">
        <v>1253</v>
      </c>
      <c r="I134" s="525" t="str">
        <f>VLOOKUP(H134,Presupuesto!$B$11:$C$586,2,0)</f>
        <v>EQUIPOS VARIOS DE OFICINA</v>
      </c>
      <c r="J134" s="522" t="str">
        <f t="shared" ref="J134:J144" si="11">$J$132</f>
        <v>Estudiantes</v>
      </c>
      <c r="K134" s="522" t="s">
        <v>483</v>
      </c>
      <c r="L134" s="522"/>
    </row>
    <row r="135" spans="3:12" hidden="1" x14ac:dyDescent="0.25">
      <c r="C135" s="523" t="s">
        <v>74</v>
      </c>
      <c r="D135" s="570"/>
      <c r="E135" s="524">
        <v>8000</v>
      </c>
      <c r="F135" s="521">
        <f t="shared" si="10"/>
        <v>0</v>
      </c>
      <c r="G135" s="607"/>
      <c r="H135" s="611" t="s">
        <v>425</v>
      </c>
      <c r="I135" s="525" t="str">
        <f>VLOOKUP(H135,Presupuesto!$B$11:$C$586,2,0)</f>
        <v>EQUIPOS PARA COMPUTACION</v>
      </c>
      <c r="J135" s="522" t="str">
        <f t="shared" si="11"/>
        <v>Estudiantes</v>
      </c>
      <c r="K135" s="522" t="s">
        <v>483</v>
      </c>
      <c r="L135" s="522"/>
    </row>
    <row r="136" spans="3:12" hidden="1" x14ac:dyDescent="0.25">
      <c r="C136" s="523" t="s">
        <v>75</v>
      </c>
      <c r="D136" s="570"/>
      <c r="E136" s="524">
        <v>5000</v>
      </c>
      <c r="F136" s="521">
        <f t="shared" si="10"/>
        <v>0</v>
      </c>
      <c r="G136" s="607"/>
      <c r="H136" s="611" t="s">
        <v>425</v>
      </c>
      <c r="I136" s="525" t="str">
        <f>VLOOKUP(H136,Presupuesto!$B$11:$C$586,2,0)</f>
        <v>EQUIPOS PARA COMPUTACION</v>
      </c>
      <c r="J136" s="522" t="str">
        <f t="shared" si="11"/>
        <v>Estudiantes</v>
      </c>
      <c r="K136" s="522" t="s">
        <v>483</v>
      </c>
      <c r="L136" s="522"/>
    </row>
    <row r="137" spans="3:12" hidden="1" x14ac:dyDescent="0.25">
      <c r="C137" s="523" t="s">
        <v>35</v>
      </c>
      <c r="D137" s="570"/>
      <c r="E137" s="524">
        <v>13000</v>
      </c>
      <c r="F137" s="521">
        <f t="shared" si="10"/>
        <v>0</v>
      </c>
      <c r="G137" s="607"/>
      <c r="H137" s="611" t="s">
        <v>424</v>
      </c>
      <c r="I137" s="525" t="str">
        <f>VLOOKUP(H137,Presupuesto!$B$11:$C$586,2,0)</f>
        <v>EQUIPO DE COMUNICACIàN Y SE¥ALAMIENTO</v>
      </c>
      <c r="J137" s="522" t="str">
        <f t="shared" si="11"/>
        <v>Estudiantes</v>
      </c>
      <c r="K137" s="522" t="s">
        <v>483</v>
      </c>
      <c r="L137" s="522"/>
    </row>
    <row r="138" spans="3:12" hidden="1" x14ac:dyDescent="0.25">
      <c r="C138" s="523" t="s">
        <v>76</v>
      </c>
      <c r="D138" s="570"/>
      <c r="E138" s="524">
        <v>15000</v>
      </c>
      <c r="F138" s="521">
        <f t="shared" si="10"/>
        <v>0</v>
      </c>
      <c r="G138" s="607"/>
      <c r="H138" s="611" t="s">
        <v>424</v>
      </c>
      <c r="I138" s="525" t="str">
        <f>VLOOKUP(H138,Presupuesto!$B$11:$C$586,2,0)</f>
        <v>EQUIPO DE COMUNICACIàN Y SE¥ALAMIENTO</v>
      </c>
      <c r="J138" s="522" t="str">
        <f t="shared" si="11"/>
        <v>Estudiantes</v>
      </c>
      <c r="K138" s="522" t="s">
        <v>483</v>
      </c>
      <c r="L138" s="522"/>
    </row>
    <row r="139" spans="3:12" hidden="1" x14ac:dyDescent="0.25">
      <c r="C139" s="523" t="s">
        <v>77</v>
      </c>
      <c r="D139" s="570"/>
      <c r="E139" s="524">
        <v>10000</v>
      </c>
      <c r="F139" s="521">
        <f t="shared" si="10"/>
        <v>0</v>
      </c>
      <c r="G139" s="607"/>
      <c r="H139" s="611" t="s">
        <v>424</v>
      </c>
      <c r="I139" s="525" t="str">
        <f>VLOOKUP(H139,Presupuesto!$B$11:$C$586,2,0)</f>
        <v>EQUIPO DE COMUNICACIàN Y SE¥ALAMIENTO</v>
      </c>
      <c r="J139" s="522" t="str">
        <f t="shared" si="11"/>
        <v>Estudiantes</v>
      </c>
      <c r="K139" s="522" t="s">
        <v>491</v>
      </c>
      <c r="L139" s="522"/>
    </row>
    <row r="140" spans="3:12" hidden="1" x14ac:dyDescent="0.25">
      <c r="C140" s="523" t="s">
        <v>78</v>
      </c>
      <c r="D140" s="570"/>
      <c r="E140" s="524">
        <v>10000</v>
      </c>
      <c r="F140" s="521">
        <f t="shared" si="10"/>
        <v>0</v>
      </c>
      <c r="G140" s="607"/>
      <c r="H140" s="611" t="s">
        <v>428</v>
      </c>
      <c r="I140" s="525" t="str">
        <f>VLOOKUP(H140,Presupuesto!$B$11:$C$586,2,0)</f>
        <v>APLICACIONES INFORMATICAS (45100-00)</v>
      </c>
      <c r="J140" s="522" t="str">
        <f t="shared" si="11"/>
        <v>Estudiantes</v>
      </c>
      <c r="K140" s="522" t="s">
        <v>487</v>
      </c>
      <c r="L140" s="522"/>
    </row>
    <row r="141" spans="3:12" hidden="1" x14ac:dyDescent="0.25">
      <c r="C141" s="532" t="s">
        <v>79</v>
      </c>
      <c r="D141" s="570"/>
      <c r="E141" s="524">
        <v>2000</v>
      </c>
      <c r="F141" s="521">
        <f t="shared" si="10"/>
        <v>0</v>
      </c>
      <c r="G141" s="607"/>
      <c r="H141" s="611" t="s">
        <v>425</v>
      </c>
      <c r="I141" s="533" t="str">
        <f>VLOOKUP(H141,Presupuesto!$B$11:$C$586,2,0)</f>
        <v>EQUIPOS PARA COMPUTACION</v>
      </c>
      <c r="J141" s="522" t="str">
        <f t="shared" si="11"/>
        <v>Estudiantes</v>
      </c>
      <c r="K141" s="522" t="s">
        <v>483</v>
      </c>
      <c r="L141" s="522"/>
    </row>
    <row r="142" spans="3:12" hidden="1" x14ac:dyDescent="0.25">
      <c r="C142" s="532" t="s">
        <v>80</v>
      </c>
      <c r="D142" s="570"/>
      <c r="E142" s="524">
        <v>1500</v>
      </c>
      <c r="F142" s="521">
        <f t="shared" si="10"/>
        <v>0</v>
      </c>
      <c r="G142" s="607"/>
      <c r="H142" s="611" t="s">
        <v>1213</v>
      </c>
      <c r="I142" s="533" t="str">
        <f>VLOOKUP(H142,Presupuesto!$B$11:$C$586,2,0)</f>
        <v>UTILES Y MATERIALES ELECTRICOS</v>
      </c>
      <c r="J142" s="522" t="str">
        <f t="shared" si="11"/>
        <v>Estudiantes</v>
      </c>
      <c r="K142" s="522" t="s">
        <v>483</v>
      </c>
      <c r="L142" s="522"/>
    </row>
    <row r="143" spans="3:12" hidden="1" x14ac:dyDescent="0.25">
      <c r="C143" s="532" t="s">
        <v>81</v>
      </c>
      <c r="D143" s="570"/>
      <c r="E143" s="524">
        <v>1500</v>
      </c>
      <c r="F143" s="521">
        <f t="shared" si="10"/>
        <v>0</v>
      </c>
      <c r="G143" s="607"/>
      <c r="H143" s="611" t="s">
        <v>425</v>
      </c>
      <c r="I143" s="533" t="str">
        <f>VLOOKUP(H143,Presupuesto!$B$11:$C$586,2,0)</f>
        <v>EQUIPOS PARA COMPUTACION</v>
      </c>
      <c r="J143" s="522" t="str">
        <f t="shared" si="11"/>
        <v>Estudiantes</v>
      </c>
      <c r="K143" s="522" t="s">
        <v>483</v>
      </c>
      <c r="L143" s="522"/>
    </row>
    <row r="144" spans="3:12" hidden="1" x14ac:dyDescent="0.25">
      <c r="C144" s="532" t="s">
        <v>82</v>
      </c>
      <c r="D144" s="570"/>
      <c r="E144" s="524">
        <v>500</v>
      </c>
      <c r="F144" s="521">
        <f t="shared" si="10"/>
        <v>0</v>
      </c>
      <c r="G144" s="607"/>
      <c r="H144" s="611" t="s">
        <v>1222</v>
      </c>
      <c r="I144" s="533" t="str">
        <f>VLOOKUP(H144,Presupuesto!$B$11:$C$586,2,0)</f>
        <v>OTROS RESPUESTOS Y ACCESORIOS MENORES</v>
      </c>
      <c r="J144" s="522" t="str">
        <f t="shared" si="11"/>
        <v>Estudiantes</v>
      </c>
      <c r="K144" s="522" t="s">
        <v>483</v>
      </c>
      <c r="L144" s="522"/>
    </row>
    <row r="145" spans="3:12" ht="15.75" hidden="1" thickBot="1" x14ac:dyDescent="0.3">
      <c r="C145" s="526" t="s">
        <v>83</v>
      </c>
      <c r="D145" s="575"/>
      <c r="E145" s="528">
        <v>20</v>
      </c>
      <c r="F145" s="529">
        <f t="shared" si="10"/>
        <v>0</v>
      </c>
      <c r="G145" s="608"/>
      <c r="H145" s="530" t="s">
        <v>1222</v>
      </c>
      <c r="I145" s="544" t="str">
        <f>VLOOKUP(H145,Presupuesto!$B$11:$C$586,2,0)</f>
        <v>OTROS RESPUESTOS Y ACCESORIOS MENORES</v>
      </c>
      <c r="J145" s="530" t="str">
        <f>$J$132</f>
        <v>Estudiantes</v>
      </c>
      <c r="K145" s="544" t="s">
        <v>482</v>
      </c>
      <c r="L145" s="544"/>
    </row>
    <row r="146" spans="3:12" hidden="1" x14ac:dyDescent="0.25">
      <c r="C146" s="514"/>
      <c r="D146" s="514"/>
      <c r="E146" s="514"/>
      <c r="F146" s="514"/>
      <c r="G146" s="512"/>
      <c r="H146" s="514"/>
      <c r="I146" s="514"/>
      <c r="J146" s="514"/>
      <c r="K146" s="514"/>
      <c r="L146" s="514"/>
    </row>
    <row r="147" spans="3:12" ht="15.75" hidden="1" thickBot="1" x14ac:dyDescent="0.3">
      <c r="C147" s="514"/>
      <c r="D147" s="514"/>
      <c r="E147" s="514"/>
      <c r="F147" s="514"/>
      <c r="G147" s="512"/>
      <c r="H147" s="514"/>
      <c r="I147" s="514"/>
      <c r="J147" s="514"/>
      <c r="K147" s="514"/>
      <c r="L147" s="514"/>
    </row>
    <row r="148" spans="3:12" ht="15.75" hidden="1" thickBot="1" x14ac:dyDescent="0.3">
      <c r="C148" s="506" t="s">
        <v>43</v>
      </c>
      <c r="D148" s="531">
        <f>SUM(F155:F168)</f>
        <v>0</v>
      </c>
      <c r="E148" s="514"/>
      <c r="F148" s="510"/>
      <c r="G148" s="513"/>
      <c r="H148" s="510"/>
      <c r="I148" s="510"/>
      <c r="J148" s="514"/>
      <c r="K148" s="514"/>
      <c r="L148" s="514"/>
    </row>
    <row r="149" spans="3:12" hidden="1" x14ac:dyDescent="0.25">
      <c r="C149" s="510"/>
      <c r="D149" s="508"/>
      <c r="E149" s="517"/>
      <c r="F149" s="517"/>
      <c r="G149" s="517"/>
      <c r="H149" s="511"/>
      <c r="I149" s="511"/>
      <c r="J149" s="511"/>
      <c r="K149" s="534"/>
      <c r="L149" s="514"/>
    </row>
    <row r="150" spans="3:12" hidden="1" x14ac:dyDescent="0.25">
      <c r="C150" s="510"/>
      <c r="D150" s="508"/>
      <c r="E150" s="517"/>
      <c r="F150" s="517"/>
      <c r="G150" s="517"/>
      <c r="H150" s="511"/>
      <c r="I150" s="511"/>
      <c r="J150" s="511"/>
      <c r="K150" s="534"/>
      <c r="L150" s="514"/>
    </row>
    <row r="151" spans="3:12" ht="15.75" hidden="1" x14ac:dyDescent="0.25">
      <c r="C151" s="589" t="s">
        <v>479</v>
      </c>
      <c r="D151" s="590"/>
      <c r="E151" s="517"/>
      <c r="F151" s="517"/>
      <c r="G151" s="517"/>
      <c r="H151" s="511"/>
      <c r="I151" s="511"/>
      <c r="J151" s="511"/>
      <c r="K151" s="534"/>
      <c r="L151" s="514"/>
    </row>
    <row r="152" spans="3:12" ht="18.75" hidden="1" x14ac:dyDescent="0.25">
      <c r="C152" s="591" t="e">
        <f>IFERROR(VLOOKUP(D151,'Desarrollo e Innov. Curricular'!$E:$F,2,FALSE),IFERROR(VLOOKUP(D151,Investigación!$E:$F,2,FALSE),IFERROR(VLOOKUP(D151,'Vinculación Univ. Sociedad'!$E:$F,2,FALSE),IFERROR(VLOOKUP(D151,'Docencia y Profesorado Universi'!$E:$F,2,FALSE),IFERROR(VLOOKUP(D151,Estudiantes!$E:$F,2,FALSE),IFERROR(VLOOKUP(D151,'Gestion Administrativa'!$E:$F,2,FALSE),IFERROR(VLOOKUP(D151,'Gestion Academica'!$E:$F,2,FALSE),IFERROR(VLOOKUP(D151,Graduados!$E:$F,2,FALSE),IFERROR(VLOOKUP(D151,'Gestión del Conocimiento'!$E:$F,2,FALSE),IFERROR(VLOOKUP(D151,Gobernabilidad!$E:$F,2,FALSE),IFERROR(VLOOKUP(D151,'NIVEL DE ES Y  SISTEMA NACIONAL'!$E:$F,2,FALSE),VLOOKUP(D151,'Lo Esencial'!$E:$F,2,0))))))))))))</f>
        <v>#N/A</v>
      </c>
      <c r="D152" s="508"/>
      <c r="E152" s="517"/>
      <c r="F152" s="517"/>
      <c r="G152" s="517"/>
      <c r="H152" s="511"/>
      <c r="I152" s="511"/>
      <c r="J152" s="511"/>
      <c r="K152" s="534"/>
      <c r="L152" s="514"/>
    </row>
    <row r="153" spans="3:12" hidden="1" x14ac:dyDescent="0.25">
      <c r="C153" s="514"/>
      <c r="D153" s="514"/>
      <c r="E153" s="514"/>
      <c r="F153" s="517"/>
      <c r="G153" s="511"/>
      <c r="H153" s="511"/>
      <c r="I153" s="511"/>
      <c r="J153" s="514"/>
      <c r="K153" s="514"/>
      <c r="L153" s="514"/>
    </row>
    <row r="154" spans="3:12" ht="30.75" hidden="1" thickBot="1" x14ac:dyDescent="0.3">
      <c r="C154" s="568" t="s">
        <v>44</v>
      </c>
      <c r="D154" s="568" t="s">
        <v>55</v>
      </c>
      <c r="E154" s="568" t="s">
        <v>57</v>
      </c>
      <c r="F154" s="569" t="s">
        <v>27</v>
      </c>
      <c r="G154" s="569" t="s">
        <v>216</v>
      </c>
      <c r="H154" s="609" t="s">
        <v>46</v>
      </c>
      <c r="I154" s="568" t="s">
        <v>217</v>
      </c>
      <c r="J154" s="568" t="s">
        <v>498</v>
      </c>
      <c r="K154" s="568" t="s">
        <v>499</v>
      </c>
      <c r="L154" s="568" t="s">
        <v>554</v>
      </c>
    </row>
    <row r="155" spans="3:12" ht="15.75" hidden="1" thickBot="1" x14ac:dyDescent="0.3">
      <c r="C155" s="602" t="s">
        <v>1607</v>
      </c>
      <c r="D155" s="574"/>
      <c r="E155" s="520">
        <f>HLOOKUP($C155,$CB$2:$CE$3,2,0)</f>
        <v>15000</v>
      </c>
      <c r="F155" s="521">
        <f>D155*E155</f>
        <v>0</v>
      </c>
      <c r="G155" s="607"/>
      <c r="H155" s="610" t="s">
        <v>425</v>
      </c>
      <c r="I155" s="522" t="str">
        <f>VLOOKUP(H155,Presupuesto!$B$11:$C$586,2,0)</f>
        <v>EQUIPOS PARA COMPUTACION</v>
      </c>
      <c r="J155" s="596" t="s">
        <v>176</v>
      </c>
      <c r="K155" s="522" t="s">
        <v>482</v>
      </c>
      <c r="L155" s="522"/>
    </row>
    <row r="156" spans="3:12" hidden="1" x14ac:dyDescent="0.25">
      <c r="C156" s="602" t="s">
        <v>1605</v>
      </c>
      <c r="D156" s="570"/>
      <c r="E156" s="520">
        <f>HLOOKUP($C156,$CB$2:$CE$3,2,0)</f>
        <v>35000</v>
      </c>
      <c r="F156" s="521">
        <f>D156*E156</f>
        <v>0</v>
      </c>
      <c r="G156" s="607"/>
      <c r="H156" s="611" t="s">
        <v>425</v>
      </c>
      <c r="I156" s="525" t="str">
        <f>VLOOKUP(H156,Presupuesto!$B$11:$C$586,2,0)</f>
        <v>EQUIPOS PARA COMPUTACION</v>
      </c>
      <c r="J156" s="522" t="str">
        <f>$J$155</f>
        <v>Estudiantes</v>
      </c>
      <c r="K156" s="522" t="s">
        <v>500</v>
      </c>
      <c r="L156" s="522"/>
    </row>
    <row r="157" spans="3:12" hidden="1" x14ac:dyDescent="0.25">
      <c r="C157" s="523" t="s">
        <v>73</v>
      </c>
      <c r="D157" s="570"/>
      <c r="E157" s="524">
        <v>4000</v>
      </c>
      <c r="F157" s="521">
        <f t="shared" ref="F157:F168" si="12">D157*E157</f>
        <v>0</v>
      </c>
      <c r="G157" s="607"/>
      <c r="H157" s="611" t="s">
        <v>1253</v>
      </c>
      <c r="I157" s="525" t="str">
        <f>VLOOKUP(H157,Presupuesto!$B$11:$C$586,2,0)</f>
        <v>EQUIPOS VARIOS DE OFICINA</v>
      </c>
      <c r="J157" s="522" t="str">
        <f t="shared" ref="J157:J167" si="13">$J$155</f>
        <v>Estudiantes</v>
      </c>
      <c r="K157" s="522" t="s">
        <v>483</v>
      </c>
      <c r="L157" s="522"/>
    </row>
    <row r="158" spans="3:12" hidden="1" x14ac:dyDescent="0.25">
      <c r="C158" s="523" t="s">
        <v>74</v>
      </c>
      <c r="D158" s="570"/>
      <c r="E158" s="524">
        <v>8000</v>
      </c>
      <c r="F158" s="521">
        <f t="shared" si="12"/>
        <v>0</v>
      </c>
      <c r="G158" s="607"/>
      <c r="H158" s="611" t="s">
        <v>425</v>
      </c>
      <c r="I158" s="525" t="str">
        <f>VLOOKUP(H158,Presupuesto!$B$11:$C$586,2,0)</f>
        <v>EQUIPOS PARA COMPUTACION</v>
      </c>
      <c r="J158" s="522" t="str">
        <f t="shared" si="13"/>
        <v>Estudiantes</v>
      </c>
      <c r="K158" s="522" t="s">
        <v>483</v>
      </c>
      <c r="L158" s="522"/>
    </row>
    <row r="159" spans="3:12" hidden="1" x14ac:dyDescent="0.25">
      <c r="C159" s="523" t="s">
        <v>75</v>
      </c>
      <c r="D159" s="570"/>
      <c r="E159" s="524">
        <v>5000</v>
      </c>
      <c r="F159" s="521">
        <f t="shared" si="12"/>
        <v>0</v>
      </c>
      <c r="G159" s="607"/>
      <c r="H159" s="611" t="s">
        <v>425</v>
      </c>
      <c r="I159" s="525" t="str">
        <f>VLOOKUP(H159,Presupuesto!$B$11:$C$586,2,0)</f>
        <v>EQUIPOS PARA COMPUTACION</v>
      </c>
      <c r="J159" s="522" t="str">
        <f t="shared" si="13"/>
        <v>Estudiantes</v>
      </c>
      <c r="K159" s="522" t="s">
        <v>483</v>
      </c>
      <c r="L159" s="522"/>
    </row>
    <row r="160" spans="3:12" hidden="1" x14ac:dyDescent="0.25">
      <c r="C160" s="523" t="s">
        <v>35</v>
      </c>
      <c r="D160" s="570"/>
      <c r="E160" s="524">
        <v>13000</v>
      </c>
      <c r="F160" s="521">
        <f t="shared" si="12"/>
        <v>0</v>
      </c>
      <c r="G160" s="607"/>
      <c r="H160" s="611" t="s">
        <v>424</v>
      </c>
      <c r="I160" s="525" t="str">
        <f>VLOOKUP(H160,Presupuesto!$B$11:$C$586,2,0)</f>
        <v>EQUIPO DE COMUNICACIàN Y SE¥ALAMIENTO</v>
      </c>
      <c r="J160" s="522" t="str">
        <f t="shared" si="13"/>
        <v>Estudiantes</v>
      </c>
      <c r="K160" s="522" t="s">
        <v>483</v>
      </c>
      <c r="L160" s="522"/>
    </row>
    <row r="161" spans="3:12" hidden="1" x14ac:dyDescent="0.25">
      <c r="C161" s="523" t="s">
        <v>76</v>
      </c>
      <c r="D161" s="570"/>
      <c r="E161" s="524">
        <v>15000</v>
      </c>
      <c r="F161" s="521">
        <f t="shared" si="12"/>
        <v>0</v>
      </c>
      <c r="G161" s="607"/>
      <c r="H161" s="611" t="s">
        <v>424</v>
      </c>
      <c r="I161" s="525" t="str">
        <f>VLOOKUP(H161,Presupuesto!$B$11:$C$586,2,0)</f>
        <v>EQUIPO DE COMUNICACIàN Y SE¥ALAMIENTO</v>
      </c>
      <c r="J161" s="522" t="str">
        <f t="shared" si="13"/>
        <v>Estudiantes</v>
      </c>
      <c r="K161" s="522" t="s">
        <v>483</v>
      </c>
      <c r="L161" s="522"/>
    </row>
    <row r="162" spans="3:12" hidden="1" x14ac:dyDescent="0.25">
      <c r="C162" s="523" t="s">
        <v>77</v>
      </c>
      <c r="D162" s="570"/>
      <c r="E162" s="524">
        <v>10000</v>
      </c>
      <c r="F162" s="521">
        <f t="shared" si="12"/>
        <v>0</v>
      </c>
      <c r="G162" s="607"/>
      <c r="H162" s="611" t="s">
        <v>424</v>
      </c>
      <c r="I162" s="525" t="str">
        <f>VLOOKUP(H162,Presupuesto!$B$11:$C$586,2,0)</f>
        <v>EQUIPO DE COMUNICACIàN Y SE¥ALAMIENTO</v>
      </c>
      <c r="J162" s="522" t="str">
        <f t="shared" si="13"/>
        <v>Estudiantes</v>
      </c>
      <c r="K162" s="522" t="s">
        <v>491</v>
      </c>
      <c r="L162" s="522"/>
    </row>
    <row r="163" spans="3:12" hidden="1" x14ac:dyDescent="0.25">
      <c r="C163" s="523" t="s">
        <v>78</v>
      </c>
      <c r="D163" s="570"/>
      <c r="E163" s="524">
        <v>10000</v>
      </c>
      <c r="F163" s="521">
        <f t="shared" si="12"/>
        <v>0</v>
      </c>
      <c r="G163" s="607"/>
      <c r="H163" s="611" t="s">
        <v>428</v>
      </c>
      <c r="I163" s="525" t="str">
        <f>VLOOKUP(H163,Presupuesto!$B$11:$C$586,2,0)</f>
        <v>APLICACIONES INFORMATICAS (45100-00)</v>
      </c>
      <c r="J163" s="522" t="str">
        <f t="shared" si="13"/>
        <v>Estudiantes</v>
      </c>
      <c r="K163" s="522" t="s">
        <v>487</v>
      </c>
      <c r="L163" s="522"/>
    </row>
    <row r="164" spans="3:12" hidden="1" x14ac:dyDescent="0.25">
      <c r="C164" s="532" t="s">
        <v>79</v>
      </c>
      <c r="D164" s="570"/>
      <c r="E164" s="524">
        <v>2000</v>
      </c>
      <c r="F164" s="521">
        <f t="shared" si="12"/>
        <v>0</v>
      </c>
      <c r="G164" s="607"/>
      <c r="H164" s="611" t="s">
        <v>425</v>
      </c>
      <c r="I164" s="533" t="str">
        <f>VLOOKUP(H164,Presupuesto!$B$11:$C$586,2,0)</f>
        <v>EQUIPOS PARA COMPUTACION</v>
      </c>
      <c r="J164" s="522" t="str">
        <f t="shared" si="13"/>
        <v>Estudiantes</v>
      </c>
      <c r="K164" s="522" t="s">
        <v>483</v>
      </c>
      <c r="L164" s="522"/>
    </row>
    <row r="165" spans="3:12" hidden="1" x14ac:dyDescent="0.25">
      <c r="C165" s="532" t="s">
        <v>80</v>
      </c>
      <c r="D165" s="570"/>
      <c r="E165" s="524">
        <v>1500</v>
      </c>
      <c r="F165" s="521">
        <f t="shared" si="12"/>
        <v>0</v>
      </c>
      <c r="G165" s="607"/>
      <c r="H165" s="611" t="s">
        <v>1213</v>
      </c>
      <c r="I165" s="533" t="str">
        <f>VLOOKUP(H165,Presupuesto!$B$11:$C$586,2,0)</f>
        <v>UTILES Y MATERIALES ELECTRICOS</v>
      </c>
      <c r="J165" s="522" t="str">
        <f t="shared" si="13"/>
        <v>Estudiantes</v>
      </c>
      <c r="K165" s="522" t="s">
        <v>483</v>
      </c>
      <c r="L165" s="522"/>
    </row>
    <row r="166" spans="3:12" hidden="1" x14ac:dyDescent="0.25">
      <c r="C166" s="532" t="s">
        <v>81</v>
      </c>
      <c r="D166" s="570"/>
      <c r="E166" s="524">
        <v>1500</v>
      </c>
      <c r="F166" s="521">
        <f t="shared" si="12"/>
        <v>0</v>
      </c>
      <c r="G166" s="607"/>
      <c r="H166" s="611" t="s">
        <v>425</v>
      </c>
      <c r="I166" s="533" t="str">
        <f>VLOOKUP(H166,Presupuesto!$B$11:$C$586,2,0)</f>
        <v>EQUIPOS PARA COMPUTACION</v>
      </c>
      <c r="J166" s="522" t="str">
        <f t="shared" si="13"/>
        <v>Estudiantes</v>
      </c>
      <c r="K166" s="522" t="s">
        <v>483</v>
      </c>
      <c r="L166" s="522"/>
    </row>
    <row r="167" spans="3:12" hidden="1" x14ac:dyDescent="0.25">
      <c r="C167" s="532" t="s">
        <v>82</v>
      </c>
      <c r="D167" s="570"/>
      <c r="E167" s="524">
        <v>500</v>
      </c>
      <c r="F167" s="521">
        <f t="shared" si="12"/>
        <v>0</v>
      </c>
      <c r="G167" s="607"/>
      <c r="H167" s="611" t="s">
        <v>1222</v>
      </c>
      <c r="I167" s="533" t="str">
        <f>VLOOKUP(H167,Presupuesto!$B$11:$C$586,2,0)</f>
        <v>OTROS RESPUESTOS Y ACCESORIOS MENORES</v>
      </c>
      <c r="J167" s="522" t="str">
        <f t="shared" si="13"/>
        <v>Estudiantes</v>
      </c>
      <c r="K167" s="522" t="s">
        <v>483</v>
      </c>
      <c r="L167" s="522"/>
    </row>
    <row r="168" spans="3:12" ht="15.75" hidden="1" thickBot="1" x14ac:dyDescent="0.3">
      <c r="C168" s="526" t="s">
        <v>83</v>
      </c>
      <c r="D168" s="575"/>
      <c r="E168" s="528">
        <v>20</v>
      </c>
      <c r="F168" s="529">
        <f t="shared" si="12"/>
        <v>0</v>
      </c>
      <c r="G168" s="608"/>
      <c r="H168" s="530" t="s">
        <v>1222</v>
      </c>
      <c r="I168" s="544" t="str">
        <f>VLOOKUP(H168,Presupuesto!$B$11:$C$586,2,0)</f>
        <v>OTROS RESPUESTOS Y ACCESORIOS MENORES</v>
      </c>
      <c r="J168" s="530" t="str">
        <f>$J$155</f>
        <v>Estudiantes</v>
      </c>
      <c r="K168" s="544" t="s">
        <v>482</v>
      </c>
      <c r="L168" s="544"/>
    </row>
    <row r="169" spans="3:12" hidden="1" x14ac:dyDescent="0.25">
      <c r="C169" s="514"/>
      <c r="D169" s="514"/>
      <c r="E169" s="514"/>
      <c r="F169" s="517"/>
      <c r="G169" s="511"/>
      <c r="H169" s="511"/>
      <c r="I169" s="511"/>
      <c r="J169" s="514"/>
      <c r="K169" s="514"/>
      <c r="L169" s="514"/>
    </row>
    <row r="170" spans="3:12" ht="15.75" hidden="1" thickBot="1" x14ac:dyDescent="0.3">
      <c r="C170" s="514"/>
      <c r="D170" s="514"/>
      <c r="E170" s="514"/>
      <c r="F170" s="514"/>
      <c r="G170" s="512"/>
      <c r="H170" s="514"/>
      <c r="I170" s="514"/>
      <c r="J170" s="514"/>
      <c r="K170" s="514"/>
      <c r="L170" s="514"/>
    </row>
    <row r="171" spans="3:12" ht="15.75" hidden="1" thickBot="1" x14ac:dyDescent="0.3">
      <c r="C171" s="506" t="s">
        <v>43</v>
      </c>
      <c r="D171" s="531">
        <f>SUM(F178:F191)</f>
        <v>0</v>
      </c>
      <c r="E171" s="514"/>
      <c r="F171" s="510"/>
      <c r="G171" s="513"/>
      <c r="H171" s="510"/>
      <c r="I171" s="510"/>
      <c r="J171" s="514"/>
      <c r="K171" s="514"/>
      <c r="L171" s="514"/>
    </row>
    <row r="172" spans="3:12" hidden="1" x14ac:dyDescent="0.25">
      <c r="C172" s="510"/>
      <c r="D172" s="508"/>
      <c r="E172" s="517"/>
      <c r="F172" s="517"/>
      <c r="G172" s="517"/>
      <c r="H172" s="511"/>
      <c r="I172" s="511"/>
      <c r="J172" s="511"/>
      <c r="K172" s="534"/>
      <c r="L172" s="514"/>
    </row>
    <row r="173" spans="3:12" hidden="1" x14ac:dyDescent="0.25">
      <c r="C173" s="510"/>
      <c r="D173" s="508"/>
      <c r="E173" s="517"/>
      <c r="F173" s="517"/>
      <c r="G173" s="517"/>
      <c r="H173" s="511"/>
      <c r="I173" s="511"/>
      <c r="J173" s="511"/>
      <c r="K173" s="534"/>
      <c r="L173" s="514"/>
    </row>
    <row r="174" spans="3:12" ht="15.75" hidden="1" x14ac:dyDescent="0.25">
      <c r="C174" s="589" t="s">
        <v>479</v>
      </c>
      <c r="D174" s="590"/>
      <c r="E174" s="517"/>
      <c r="F174" s="517"/>
      <c r="G174" s="517"/>
      <c r="H174" s="511"/>
      <c r="I174" s="511"/>
      <c r="J174" s="511"/>
      <c r="K174" s="534"/>
      <c r="L174" s="514"/>
    </row>
    <row r="175" spans="3:12" ht="18.75" hidden="1" x14ac:dyDescent="0.25">
      <c r="C175" s="591" t="e">
        <f>IFERROR(VLOOKUP(D174,'Desarrollo e Innov. Curricular'!$E:$F,2,FALSE),IFERROR(VLOOKUP(D174,Investigación!$E:$F,2,FALSE),IFERROR(VLOOKUP(D174,'Vinculación Univ. Sociedad'!$E:$F,2,FALSE),IFERROR(VLOOKUP(D174,'Docencia y Profesorado Universi'!$E:$F,2,FALSE),IFERROR(VLOOKUP(D174,Estudiantes!$E:$F,2,FALSE),IFERROR(VLOOKUP(D174,'Gestion Administrativa'!$E:$F,2,FALSE),IFERROR(VLOOKUP(D174,'Gestion Academica'!$E:$F,2,FALSE),IFERROR(VLOOKUP(D174,Graduados!$E:$F,2,FALSE),IFERROR(VLOOKUP(D174,'Gestión del Conocimiento'!$E:$F,2,FALSE),IFERROR(VLOOKUP(D174,Gobernabilidad!$E:$F,2,FALSE),IFERROR(VLOOKUP(D174,'NIVEL DE ES Y  SISTEMA NACIONAL'!$E:$F,2,FALSE),VLOOKUP(D174,'Lo Esencial'!$E:$F,2,0))))))))))))</f>
        <v>#N/A</v>
      </c>
      <c r="D175" s="508"/>
      <c r="E175" s="517"/>
      <c r="F175" s="517"/>
      <c r="G175" s="517"/>
      <c r="H175" s="511"/>
      <c r="I175" s="511"/>
      <c r="J175" s="511"/>
      <c r="K175" s="534"/>
      <c r="L175" s="514"/>
    </row>
    <row r="176" spans="3:12" hidden="1" x14ac:dyDescent="0.25">
      <c r="C176" s="514"/>
      <c r="D176" s="514"/>
      <c r="E176" s="514"/>
      <c r="F176" s="517"/>
      <c r="G176" s="511"/>
      <c r="H176" s="511"/>
      <c r="I176" s="511"/>
      <c r="J176" s="514"/>
      <c r="K176" s="514"/>
      <c r="L176" s="514"/>
    </row>
    <row r="177" spans="3:12" ht="30.75" hidden="1" thickBot="1" x14ac:dyDescent="0.3">
      <c r="C177" s="568" t="s">
        <v>44</v>
      </c>
      <c r="D177" s="568" t="s">
        <v>55</v>
      </c>
      <c r="E177" s="568" t="s">
        <v>57</v>
      </c>
      <c r="F177" s="569" t="s">
        <v>27</v>
      </c>
      <c r="G177" s="569" t="s">
        <v>216</v>
      </c>
      <c r="H177" s="609" t="s">
        <v>46</v>
      </c>
      <c r="I177" s="568" t="s">
        <v>217</v>
      </c>
      <c r="J177" s="568" t="s">
        <v>498</v>
      </c>
      <c r="K177" s="568" t="s">
        <v>499</v>
      </c>
      <c r="L177" s="568" t="s">
        <v>554</v>
      </c>
    </row>
    <row r="178" spans="3:12" ht="15.75" hidden="1" thickBot="1" x14ac:dyDescent="0.3">
      <c r="C178" s="602" t="s">
        <v>1607</v>
      </c>
      <c r="D178" s="574"/>
      <c r="E178" s="520">
        <f>HLOOKUP($C178,$CB$2:$CE$3,2,0)</f>
        <v>15000</v>
      </c>
      <c r="F178" s="521">
        <f>D178*E178</f>
        <v>0</v>
      </c>
      <c r="G178" s="607"/>
      <c r="H178" s="610" t="s">
        <v>425</v>
      </c>
      <c r="I178" s="522" t="str">
        <f>VLOOKUP(H178,Presupuesto!$B$11:$C$586,2,0)</f>
        <v>EQUIPOS PARA COMPUTACION</v>
      </c>
      <c r="J178" s="596" t="s">
        <v>176</v>
      </c>
      <c r="K178" s="522" t="s">
        <v>482</v>
      </c>
      <c r="L178" s="522"/>
    </row>
    <row r="179" spans="3:12" hidden="1" x14ac:dyDescent="0.25">
      <c r="C179" s="602" t="s">
        <v>1605</v>
      </c>
      <c r="D179" s="570"/>
      <c r="E179" s="520">
        <f>HLOOKUP($C179,$CB$2:$CE$3,2,0)</f>
        <v>35000</v>
      </c>
      <c r="F179" s="521">
        <f>D179*E179</f>
        <v>0</v>
      </c>
      <c r="G179" s="607"/>
      <c r="H179" s="611" t="s">
        <v>425</v>
      </c>
      <c r="I179" s="525" t="str">
        <f>VLOOKUP(H179,Presupuesto!$B$11:$C$586,2,0)</f>
        <v>EQUIPOS PARA COMPUTACION</v>
      </c>
      <c r="J179" s="522" t="str">
        <f>$J$178</f>
        <v>Estudiantes</v>
      </c>
      <c r="K179" s="522" t="s">
        <v>500</v>
      </c>
      <c r="L179" s="522"/>
    </row>
    <row r="180" spans="3:12" hidden="1" x14ac:dyDescent="0.25">
      <c r="C180" s="523" t="s">
        <v>73</v>
      </c>
      <c r="D180" s="570"/>
      <c r="E180" s="524">
        <v>4000</v>
      </c>
      <c r="F180" s="521">
        <f t="shared" ref="F180:F191" si="14">D180*E180</f>
        <v>0</v>
      </c>
      <c r="G180" s="607"/>
      <c r="H180" s="611" t="s">
        <v>1253</v>
      </c>
      <c r="I180" s="525" t="str">
        <f>VLOOKUP(H180,Presupuesto!$B$11:$C$586,2,0)</f>
        <v>EQUIPOS VARIOS DE OFICINA</v>
      </c>
      <c r="J180" s="522" t="str">
        <f t="shared" ref="J180:J190" si="15">$J$178</f>
        <v>Estudiantes</v>
      </c>
      <c r="K180" s="522" t="s">
        <v>483</v>
      </c>
      <c r="L180" s="522"/>
    </row>
    <row r="181" spans="3:12" hidden="1" x14ac:dyDescent="0.25">
      <c r="C181" s="523" t="s">
        <v>74</v>
      </c>
      <c r="D181" s="570"/>
      <c r="E181" s="524">
        <v>8000</v>
      </c>
      <c r="F181" s="521">
        <f t="shared" si="14"/>
        <v>0</v>
      </c>
      <c r="G181" s="607"/>
      <c r="H181" s="611" t="s">
        <v>425</v>
      </c>
      <c r="I181" s="525" t="str">
        <f>VLOOKUP(H181,Presupuesto!$B$11:$C$586,2,0)</f>
        <v>EQUIPOS PARA COMPUTACION</v>
      </c>
      <c r="J181" s="522" t="str">
        <f t="shared" si="15"/>
        <v>Estudiantes</v>
      </c>
      <c r="K181" s="522" t="s">
        <v>483</v>
      </c>
      <c r="L181" s="522"/>
    </row>
    <row r="182" spans="3:12" hidden="1" x14ac:dyDescent="0.25">
      <c r="C182" s="523" t="s">
        <v>75</v>
      </c>
      <c r="D182" s="570"/>
      <c r="E182" s="524">
        <v>5000</v>
      </c>
      <c r="F182" s="521">
        <f t="shared" si="14"/>
        <v>0</v>
      </c>
      <c r="G182" s="607"/>
      <c r="H182" s="611" t="s">
        <v>425</v>
      </c>
      <c r="I182" s="525" t="str">
        <f>VLOOKUP(H182,Presupuesto!$B$11:$C$586,2,0)</f>
        <v>EQUIPOS PARA COMPUTACION</v>
      </c>
      <c r="J182" s="522" t="str">
        <f t="shared" si="15"/>
        <v>Estudiantes</v>
      </c>
      <c r="K182" s="522" t="s">
        <v>483</v>
      </c>
      <c r="L182" s="522"/>
    </row>
    <row r="183" spans="3:12" hidden="1" x14ac:dyDescent="0.25">
      <c r="C183" s="523" t="s">
        <v>35</v>
      </c>
      <c r="D183" s="570"/>
      <c r="E183" s="524">
        <v>13000</v>
      </c>
      <c r="F183" s="521">
        <f t="shared" si="14"/>
        <v>0</v>
      </c>
      <c r="G183" s="607"/>
      <c r="H183" s="611" t="s">
        <v>424</v>
      </c>
      <c r="I183" s="525" t="str">
        <f>VLOOKUP(H183,Presupuesto!$B$11:$C$586,2,0)</f>
        <v>EQUIPO DE COMUNICACIàN Y SE¥ALAMIENTO</v>
      </c>
      <c r="J183" s="522" t="str">
        <f t="shared" si="15"/>
        <v>Estudiantes</v>
      </c>
      <c r="K183" s="522" t="s">
        <v>483</v>
      </c>
      <c r="L183" s="522"/>
    </row>
    <row r="184" spans="3:12" hidden="1" x14ac:dyDescent="0.25">
      <c r="C184" s="523" t="s">
        <v>76</v>
      </c>
      <c r="D184" s="570"/>
      <c r="E184" s="524">
        <v>15000</v>
      </c>
      <c r="F184" s="521">
        <f t="shared" si="14"/>
        <v>0</v>
      </c>
      <c r="G184" s="607"/>
      <c r="H184" s="611" t="s">
        <v>424</v>
      </c>
      <c r="I184" s="525" t="str">
        <f>VLOOKUP(H184,Presupuesto!$B$11:$C$586,2,0)</f>
        <v>EQUIPO DE COMUNICACIàN Y SE¥ALAMIENTO</v>
      </c>
      <c r="J184" s="522" t="str">
        <f t="shared" si="15"/>
        <v>Estudiantes</v>
      </c>
      <c r="K184" s="522" t="s">
        <v>483</v>
      </c>
      <c r="L184" s="522"/>
    </row>
    <row r="185" spans="3:12" hidden="1" x14ac:dyDescent="0.25">
      <c r="C185" s="523" t="s">
        <v>77</v>
      </c>
      <c r="D185" s="570"/>
      <c r="E185" s="524">
        <v>10000</v>
      </c>
      <c r="F185" s="521">
        <f t="shared" si="14"/>
        <v>0</v>
      </c>
      <c r="G185" s="607"/>
      <c r="H185" s="611" t="s">
        <v>424</v>
      </c>
      <c r="I185" s="525" t="str">
        <f>VLOOKUP(H185,Presupuesto!$B$11:$C$586,2,0)</f>
        <v>EQUIPO DE COMUNICACIàN Y SE¥ALAMIENTO</v>
      </c>
      <c r="J185" s="522" t="str">
        <f t="shared" si="15"/>
        <v>Estudiantes</v>
      </c>
      <c r="K185" s="522" t="s">
        <v>491</v>
      </c>
      <c r="L185" s="522"/>
    </row>
    <row r="186" spans="3:12" hidden="1" x14ac:dyDescent="0.25">
      <c r="C186" s="523" t="s">
        <v>78</v>
      </c>
      <c r="D186" s="570"/>
      <c r="E186" s="524">
        <v>10000</v>
      </c>
      <c r="F186" s="521">
        <f t="shared" si="14"/>
        <v>0</v>
      </c>
      <c r="G186" s="607"/>
      <c r="H186" s="611" t="s">
        <v>428</v>
      </c>
      <c r="I186" s="525" t="str">
        <f>VLOOKUP(H186,Presupuesto!$B$11:$C$586,2,0)</f>
        <v>APLICACIONES INFORMATICAS (45100-00)</v>
      </c>
      <c r="J186" s="522" t="str">
        <f t="shared" si="15"/>
        <v>Estudiantes</v>
      </c>
      <c r="K186" s="522" t="s">
        <v>487</v>
      </c>
      <c r="L186" s="522"/>
    </row>
    <row r="187" spans="3:12" hidden="1" x14ac:dyDescent="0.25">
      <c r="C187" s="532" t="s">
        <v>79</v>
      </c>
      <c r="D187" s="570"/>
      <c r="E187" s="524">
        <v>2000</v>
      </c>
      <c r="F187" s="521">
        <f t="shared" si="14"/>
        <v>0</v>
      </c>
      <c r="G187" s="607"/>
      <c r="H187" s="611" t="s">
        <v>425</v>
      </c>
      <c r="I187" s="533" t="str">
        <f>VLOOKUP(H187,Presupuesto!$B$11:$C$586,2,0)</f>
        <v>EQUIPOS PARA COMPUTACION</v>
      </c>
      <c r="J187" s="522" t="str">
        <f t="shared" si="15"/>
        <v>Estudiantes</v>
      </c>
      <c r="K187" s="522" t="s">
        <v>483</v>
      </c>
      <c r="L187" s="522"/>
    </row>
    <row r="188" spans="3:12" hidden="1" x14ac:dyDescent="0.25">
      <c r="C188" s="532" t="s">
        <v>80</v>
      </c>
      <c r="D188" s="570"/>
      <c r="E188" s="524">
        <v>1500</v>
      </c>
      <c r="F188" s="521">
        <f t="shared" si="14"/>
        <v>0</v>
      </c>
      <c r="G188" s="607"/>
      <c r="H188" s="611" t="s">
        <v>1213</v>
      </c>
      <c r="I188" s="533" t="str">
        <f>VLOOKUP(H188,Presupuesto!$B$11:$C$586,2,0)</f>
        <v>UTILES Y MATERIALES ELECTRICOS</v>
      </c>
      <c r="J188" s="522" t="str">
        <f t="shared" si="15"/>
        <v>Estudiantes</v>
      </c>
      <c r="K188" s="522" t="s">
        <v>483</v>
      </c>
      <c r="L188" s="522"/>
    </row>
    <row r="189" spans="3:12" hidden="1" x14ac:dyDescent="0.25">
      <c r="C189" s="532" t="s">
        <v>81</v>
      </c>
      <c r="D189" s="570"/>
      <c r="E189" s="524">
        <v>1500</v>
      </c>
      <c r="F189" s="521">
        <f t="shared" si="14"/>
        <v>0</v>
      </c>
      <c r="G189" s="607"/>
      <c r="H189" s="611" t="s">
        <v>425</v>
      </c>
      <c r="I189" s="533" t="str">
        <f>VLOOKUP(H189,Presupuesto!$B$11:$C$586,2,0)</f>
        <v>EQUIPOS PARA COMPUTACION</v>
      </c>
      <c r="J189" s="522" t="str">
        <f t="shared" si="15"/>
        <v>Estudiantes</v>
      </c>
      <c r="K189" s="522" t="s">
        <v>483</v>
      </c>
      <c r="L189" s="522"/>
    </row>
    <row r="190" spans="3:12" hidden="1" x14ac:dyDescent="0.25">
      <c r="C190" s="532" t="s">
        <v>82</v>
      </c>
      <c r="D190" s="570"/>
      <c r="E190" s="524">
        <v>500</v>
      </c>
      <c r="F190" s="521">
        <f t="shared" si="14"/>
        <v>0</v>
      </c>
      <c r="G190" s="607"/>
      <c r="H190" s="611" t="s">
        <v>1222</v>
      </c>
      <c r="I190" s="533" t="str">
        <f>VLOOKUP(H190,Presupuesto!$B$11:$C$586,2,0)</f>
        <v>OTROS RESPUESTOS Y ACCESORIOS MENORES</v>
      </c>
      <c r="J190" s="522" t="str">
        <f t="shared" si="15"/>
        <v>Estudiantes</v>
      </c>
      <c r="K190" s="522" t="s">
        <v>483</v>
      </c>
      <c r="L190" s="522"/>
    </row>
    <row r="191" spans="3:12" ht="15.75" hidden="1" thickBot="1" x14ac:dyDescent="0.3">
      <c r="C191" s="526" t="s">
        <v>83</v>
      </c>
      <c r="D191" s="575"/>
      <c r="E191" s="528">
        <v>20</v>
      </c>
      <c r="F191" s="529">
        <f t="shared" si="14"/>
        <v>0</v>
      </c>
      <c r="G191" s="608"/>
      <c r="H191" s="530" t="s">
        <v>1222</v>
      </c>
      <c r="I191" s="544" t="str">
        <f>VLOOKUP(H191,Presupuesto!$B$11:$C$586,2,0)</f>
        <v>OTROS RESPUESTOS Y ACCESORIOS MENORES</v>
      </c>
      <c r="J191" s="530" t="str">
        <f>$J$178</f>
        <v>Estudiantes</v>
      </c>
      <c r="K191" s="544" t="s">
        <v>482</v>
      </c>
      <c r="L191" s="544"/>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G40:G53 G63:G76 G86:G99 G109:G122 G132:G145 G155:G168 G178:G191">
      <formula1>$R$2:$S$2</formula1>
    </dataValidation>
    <dataValidation type="list" allowBlank="1" showInputMessage="1" showErrorMessage="1" errorTitle="¡Ingreso Inválido!" error="Seleccione una opción de la lista." promptTitle="Dimensión Estratégica" prompt="Seleccione una opción de la lista." sqref="J17:J30 J40:J53 J63:J76 J86:J99 J155:J168 J109:J122 J132:J145 J178:J191">
      <formula1>$A$2:$K$2</formula1>
    </dataValidation>
    <dataValidation type="list" allowBlank="1" showInputMessage="1" showErrorMessage="1" errorTitle="¡Ingreso Inválido!" error="Seleccione una opción de la lista" promptTitle="Mes Requerido" prompt="Seleccione el mes en el que requiere el recurso." sqref="K17:K30 K40:K53 K63:K76 K86:K99 K109:K122 K132:K145 K155:K168 K178:K191">
      <formula1>$U$2:$AF$2</formula1>
    </dataValidation>
    <dataValidation type="list" allowBlank="1" showInputMessage="1" showErrorMessage="1" errorTitle="¡Ingreso Inválido!" error="Verifique el valor ingresado" promptTitle="Objeto de Gasto" prompt="Ingrese el Objeto de Gasto" sqref="H17:H30 H40:H53 H63:H76 H86:H99 H109:H122 H132:H145 H155:H168 H178:H191">
      <formula1>$A$1:$VD$1</formula1>
    </dataValidation>
    <dataValidation type="list" allowBlank="1" showInputMessage="1" showErrorMessage="1" sqref="C17:C18 C40:C41 C63:C64 C86:C87 C109:C110 C132:C133 C155:C156 C178:C179">
      <formula1>$CB$2:$CE$2</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359"/>
  <sheetViews>
    <sheetView showGridLines="0" topLeftCell="A10" zoomScale="86" zoomScaleNormal="86" workbookViewId="0">
      <selection activeCell="F11" sqref="F11"/>
    </sheetView>
  </sheetViews>
  <sheetFormatPr baseColWidth="10" defaultColWidth="11.5703125" defaultRowHeight="15" x14ac:dyDescent="0.25"/>
  <cols>
    <col min="1" max="1" width="1.85546875" style="116" customWidth="1"/>
    <col min="2" max="2" width="17" style="116" customWidth="1"/>
    <col min="3" max="3" width="55.42578125" style="116" customWidth="1"/>
    <col min="4" max="4" width="29.42578125" style="116" bestFit="1" customWidth="1"/>
    <col min="5" max="5" width="13.8554687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6384" width="11.5703125" style="116"/>
  </cols>
  <sheetData>
    <row r="1" spans="1:576" ht="26.25" hidden="1" x14ac:dyDescent="0.25">
      <c r="A1" s="218"/>
      <c r="B1" s="221"/>
      <c r="C1" s="212" t="s">
        <v>340</v>
      </c>
      <c r="D1" s="212" t="s">
        <v>763</v>
      </c>
      <c r="E1" s="212" t="s">
        <v>765</v>
      </c>
      <c r="F1" s="212" t="s">
        <v>767</v>
      </c>
      <c r="G1" s="212" t="s">
        <v>769</v>
      </c>
      <c r="H1" s="212" t="s">
        <v>771</v>
      </c>
      <c r="I1" s="212" t="s">
        <v>773</v>
      </c>
      <c r="J1" s="212" t="s">
        <v>341</v>
      </c>
      <c r="K1" s="212" t="s">
        <v>776</v>
      </c>
      <c r="L1" s="212" t="s">
        <v>342</v>
      </c>
      <c r="M1" s="212" t="s">
        <v>778</v>
      </c>
      <c r="N1" s="212" t="s">
        <v>780</v>
      </c>
      <c r="O1" s="212" t="s">
        <v>782</v>
      </c>
      <c r="P1" s="212" t="s">
        <v>343</v>
      </c>
      <c r="Q1" s="212" t="s">
        <v>783</v>
      </c>
      <c r="R1" s="212" t="s">
        <v>786</v>
      </c>
      <c r="S1" s="212" t="s">
        <v>344</v>
      </c>
      <c r="T1" s="212" t="s">
        <v>788</v>
      </c>
      <c r="U1" s="212" t="s">
        <v>345</v>
      </c>
      <c r="V1" s="212" t="s">
        <v>789</v>
      </c>
      <c r="W1" s="212" t="s">
        <v>790</v>
      </c>
      <c r="X1" s="212" t="s">
        <v>794</v>
      </c>
      <c r="Y1" s="212" t="s">
        <v>337</v>
      </c>
      <c r="Z1" s="212" t="s">
        <v>809</v>
      </c>
      <c r="AA1" s="221"/>
      <c r="AB1" s="212" t="s">
        <v>811</v>
      </c>
      <c r="AC1" s="212" t="s">
        <v>347</v>
      </c>
      <c r="AD1" s="212" t="s">
        <v>813</v>
      </c>
      <c r="AE1" s="212" t="s">
        <v>815</v>
      </c>
      <c r="AF1" s="212" t="s">
        <v>348</v>
      </c>
      <c r="AG1" s="212" t="s">
        <v>817</v>
      </c>
      <c r="AH1" s="212" t="s">
        <v>819</v>
      </c>
      <c r="AI1" s="212" t="s">
        <v>349</v>
      </c>
      <c r="AJ1" s="212" t="s">
        <v>820</v>
      </c>
      <c r="AK1" s="212" t="s">
        <v>822</v>
      </c>
      <c r="AL1" s="212" t="s">
        <v>823</v>
      </c>
      <c r="AM1" s="212" t="s">
        <v>824</v>
      </c>
      <c r="AN1" s="212" t="s">
        <v>826</v>
      </c>
      <c r="AO1" s="212" t="s">
        <v>828</v>
      </c>
      <c r="AP1" s="212" t="s">
        <v>829</v>
      </c>
      <c r="AQ1" s="212" t="s">
        <v>350</v>
      </c>
      <c r="AR1" s="212" t="s">
        <v>831</v>
      </c>
      <c r="AS1" s="212" t="s">
        <v>833</v>
      </c>
      <c r="AT1" s="212" t="s">
        <v>835</v>
      </c>
      <c r="AU1" s="212" t="s">
        <v>837</v>
      </c>
      <c r="AV1" s="212" t="s">
        <v>839</v>
      </c>
      <c r="AW1" s="212" t="s">
        <v>841</v>
      </c>
      <c r="AX1" s="212" t="s">
        <v>843</v>
      </c>
      <c r="AY1" s="212" t="s">
        <v>845</v>
      </c>
      <c r="AZ1" s="221"/>
      <c r="BA1" s="212" t="s">
        <v>352</v>
      </c>
      <c r="BB1" s="212" t="s">
        <v>867</v>
      </c>
      <c r="BC1" s="212" t="s">
        <v>353</v>
      </c>
      <c r="BD1" s="212" t="s">
        <v>869</v>
      </c>
      <c r="BE1" s="212" t="s">
        <v>871</v>
      </c>
      <c r="BF1" s="221"/>
      <c r="BG1" s="212" t="s">
        <v>355</v>
      </c>
      <c r="BH1" s="212" t="s">
        <v>873</v>
      </c>
      <c r="BI1" s="212" t="s">
        <v>356</v>
      </c>
      <c r="BJ1" s="212" t="s">
        <v>875</v>
      </c>
      <c r="BK1" s="212" t="s">
        <v>877</v>
      </c>
      <c r="BL1" s="212" t="s">
        <v>879</v>
      </c>
      <c r="BM1" s="221"/>
      <c r="BN1" s="212" t="s">
        <v>885</v>
      </c>
      <c r="BO1" s="212" t="s">
        <v>887</v>
      </c>
      <c r="BP1" s="212" t="s">
        <v>358</v>
      </c>
      <c r="BQ1" s="212" t="s">
        <v>881</v>
      </c>
      <c r="BR1" s="212" t="s">
        <v>883</v>
      </c>
      <c r="BS1" s="212" t="s">
        <v>359</v>
      </c>
      <c r="BT1" s="212" t="s">
        <v>889</v>
      </c>
      <c r="BU1" s="212" t="s">
        <v>360</v>
      </c>
      <c r="BV1" s="212" t="s">
        <v>890</v>
      </c>
      <c r="BW1" s="209"/>
      <c r="BX1" s="221"/>
      <c r="BY1" s="212" t="s">
        <v>361</v>
      </c>
      <c r="BZ1" s="212" t="s">
        <v>795</v>
      </c>
      <c r="CA1" s="212" t="s">
        <v>797</v>
      </c>
      <c r="CB1" s="212" t="s">
        <v>799</v>
      </c>
      <c r="CC1" s="212" t="s">
        <v>362</v>
      </c>
      <c r="CD1" s="212" t="s">
        <v>801</v>
      </c>
      <c r="CE1" s="212" t="s">
        <v>803</v>
      </c>
      <c r="CF1" s="212" t="s">
        <v>805</v>
      </c>
      <c r="CG1" s="212" t="s">
        <v>807</v>
      </c>
      <c r="CH1" s="209"/>
      <c r="CI1" s="221"/>
      <c r="CJ1" s="212" t="s">
        <v>363</v>
      </c>
      <c r="CK1" s="212" t="s">
        <v>847</v>
      </c>
      <c r="CL1" s="212" t="s">
        <v>849</v>
      </c>
      <c r="CM1" s="212" t="s">
        <v>851</v>
      </c>
      <c r="CN1" s="212" t="s">
        <v>853</v>
      </c>
      <c r="CO1" s="212" t="s">
        <v>855</v>
      </c>
      <c r="CP1" s="212" t="s">
        <v>857</v>
      </c>
      <c r="CQ1" s="212" t="s">
        <v>859</v>
      </c>
      <c r="CR1" s="212" t="s">
        <v>861</v>
      </c>
      <c r="CS1" s="212" t="s">
        <v>863</v>
      </c>
      <c r="CT1" s="212" t="s">
        <v>865</v>
      </c>
      <c r="CU1" s="209"/>
      <c r="CV1" s="221"/>
      <c r="CW1" s="212" t="s">
        <v>891</v>
      </c>
      <c r="CX1" s="212" t="s">
        <v>892</v>
      </c>
      <c r="CY1" s="212" t="s">
        <v>894</v>
      </c>
      <c r="CZ1" s="212" t="s">
        <v>366</v>
      </c>
      <c r="DA1" s="212" t="s">
        <v>896</v>
      </c>
      <c r="DB1" s="212" t="s">
        <v>898</v>
      </c>
      <c r="DC1" s="212" t="s">
        <v>900</v>
      </c>
      <c r="DD1" s="212" t="s">
        <v>902</v>
      </c>
      <c r="DE1" s="212" t="s">
        <v>904</v>
      </c>
      <c r="DF1" s="212" t="s">
        <v>906</v>
      </c>
      <c r="DG1" s="221"/>
      <c r="DH1" s="212" t="s">
        <v>368</v>
      </c>
      <c r="DI1" s="212" t="s">
        <v>908</v>
      </c>
      <c r="DJ1" s="212" t="s">
        <v>369</v>
      </c>
      <c r="DK1" s="212" t="s">
        <v>910</v>
      </c>
      <c r="DL1" s="212" t="s">
        <v>912</v>
      </c>
      <c r="DM1" s="212" t="s">
        <v>914</v>
      </c>
      <c r="DN1" s="212" t="s">
        <v>916</v>
      </c>
      <c r="DO1" s="212" t="s">
        <v>918</v>
      </c>
      <c r="DP1" s="212" t="s">
        <v>920</v>
      </c>
      <c r="DQ1" s="212" t="s">
        <v>922</v>
      </c>
      <c r="DR1" s="212" t="s">
        <v>370</v>
      </c>
      <c r="DS1" s="212" t="s">
        <v>924</v>
      </c>
      <c r="DT1" s="212" t="s">
        <v>926</v>
      </c>
      <c r="DU1" s="212" t="s">
        <v>928</v>
      </c>
      <c r="DV1" s="221"/>
      <c r="DW1" s="212" t="s">
        <v>930</v>
      </c>
      <c r="DX1" s="212" t="s">
        <v>372</v>
      </c>
      <c r="DY1" s="212" t="s">
        <v>932</v>
      </c>
      <c r="DZ1" s="212" t="s">
        <v>373</v>
      </c>
      <c r="EA1" s="212" t="s">
        <v>934</v>
      </c>
      <c r="EB1" s="212" t="s">
        <v>936</v>
      </c>
      <c r="EC1" s="212" t="s">
        <v>938</v>
      </c>
      <c r="ED1" s="212" t="s">
        <v>940</v>
      </c>
      <c r="EE1" s="212" t="s">
        <v>942</v>
      </c>
      <c r="EF1" s="212" t="s">
        <v>944</v>
      </c>
      <c r="EG1" s="212" t="s">
        <v>946</v>
      </c>
      <c r="EH1" s="212" t="s">
        <v>948</v>
      </c>
      <c r="EI1" s="212" t="s">
        <v>950</v>
      </c>
      <c r="EJ1" s="212" t="s">
        <v>952</v>
      </c>
      <c r="EK1" s="212" t="s">
        <v>954</v>
      </c>
      <c r="EL1" s="221"/>
      <c r="EM1" s="212" t="s">
        <v>956</v>
      </c>
      <c r="EN1" s="212" t="s">
        <v>375</v>
      </c>
      <c r="EO1" s="212" t="s">
        <v>958</v>
      </c>
      <c r="EP1" s="212" t="s">
        <v>960</v>
      </c>
      <c r="EQ1" s="212" t="s">
        <v>376</v>
      </c>
      <c r="ER1" s="212" t="s">
        <v>962</v>
      </c>
      <c r="ES1" s="212" t="s">
        <v>964</v>
      </c>
      <c r="ET1" s="212" t="s">
        <v>377</v>
      </c>
      <c r="EU1" s="212" t="s">
        <v>966</v>
      </c>
      <c r="EV1" s="212" t="s">
        <v>968</v>
      </c>
      <c r="EW1" s="212" t="s">
        <v>970</v>
      </c>
      <c r="EX1" s="212" t="s">
        <v>378</v>
      </c>
      <c r="EY1" s="212" t="s">
        <v>972</v>
      </c>
      <c r="EZ1" s="212" t="s">
        <v>974</v>
      </c>
      <c r="FA1" s="221"/>
      <c r="FB1" s="212" t="s">
        <v>380</v>
      </c>
      <c r="FC1" s="212" t="s">
        <v>976</v>
      </c>
      <c r="FD1" s="212" t="s">
        <v>978</v>
      </c>
      <c r="FE1" s="212" t="s">
        <v>980</v>
      </c>
      <c r="FF1" s="212" t="s">
        <v>982</v>
      </c>
      <c r="FG1" s="212" t="s">
        <v>381</v>
      </c>
      <c r="FH1" s="212" t="s">
        <v>984</v>
      </c>
      <c r="FI1" s="212" t="s">
        <v>986</v>
      </c>
      <c r="FJ1" s="212" t="s">
        <v>988</v>
      </c>
      <c r="FK1" s="212" t="s">
        <v>990</v>
      </c>
      <c r="FL1" s="212" t="s">
        <v>992</v>
      </c>
      <c r="FM1" s="212" t="s">
        <v>382</v>
      </c>
      <c r="FN1" s="212" t="s">
        <v>995</v>
      </c>
      <c r="FO1" s="212" t="s">
        <v>383</v>
      </c>
      <c r="FP1" s="212" t="s">
        <v>998</v>
      </c>
      <c r="FQ1" s="212" t="s">
        <v>999</v>
      </c>
      <c r="FR1" s="212" t="s">
        <v>1001</v>
      </c>
      <c r="FS1" s="212" t="s">
        <v>384</v>
      </c>
      <c r="FT1" s="212" t="s">
        <v>1004</v>
      </c>
      <c r="FU1" s="212" t="s">
        <v>1005</v>
      </c>
      <c r="FV1" s="212" t="s">
        <v>1007</v>
      </c>
      <c r="FW1" s="212" t="s">
        <v>385</v>
      </c>
      <c r="FX1" s="212" t="s">
        <v>1010</v>
      </c>
      <c r="FY1" s="212" t="s">
        <v>1012</v>
      </c>
      <c r="FZ1" s="212" t="s">
        <v>1014</v>
      </c>
      <c r="GA1" s="221"/>
      <c r="GB1" s="212" t="s">
        <v>387</v>
      </c>
      <c r="GC1" s="212" t="s">
        <v>388</v>
      </c>
      <c r="GD1" s="221"/>
      <c r="GE1" s="212" t="s">
        <v>390</v>
      </c>
      <c r="GF1" s="212" t="s">
        <v>1037</v>
      </c>
      <c r="GG1" s="212" t="s">
        <v>1039</v>
      </c>
      <c r="GH1" s="212" t="s">
        <v>1041</v>
      </c>
      <c r="GI1" s="212" t="s">
        <v>1043</v>
      </c>
      <c r="GJ1" s="212" t="s">
        <v>1045</v>
      </c>
      <c r="GK1" s="221"/>
      <c r="GL1" s="212" t="s">
        <v>392</v>
      </c>
      <c r="GM1" s="212" t="s">
        <v>1047</v>
      </c>
      <c r="GN1" s="212" t="s">
        <v>1049</v>
      </c>
      <c r="GO1" s="212" t="s">
        <v>1051</v>
      </c>
      <c r="GP1" s="212" t="s">
        <v>1053</v>
      </c>
      <c r="GQ1" s="212" t="s">
        <v>1055</v>
      </c>
      <c r="GR1" s="212" t="s">
        <v>1057</v>
      </c>
      <c r="GS1" s="209"/>
      <c r="GT1" s="221"/>
      <c r="GU1" s="212" t="s">
        <v>393</v>
      </c>
      <c r="GV1" s="212" t="s">
        <v>1016</v>
      </c>
      <c r="GW1" s="212" t="s">
        <v>1018</v>
      </c>
      <c r="GX1" s="212" t="s">
        <v>1020</v>
      </c>
      <c r="GY1" s="212" t="s">
        <v>1022</v>
      </c>
      <c r="GZ1" s="212" t="s">
        <v>1024</v>
      </c>
      <c r="HA1" s="212" t="s">
        <v>1026</v>
      </c>
      <c r="HB1" s="221"/>
      <c r="HC1" s="212" t="s">
        <v>394</v>
      </c>
      <c r="HD1" s="212" t="s">
        <v>1028</v>
      </c>
      <c r="HE1" s="212" t="s">
        <v>1030</v>
      </c>
      <c r="HF1" s="212" t="s">
        <v>1031</v>
      </c>
      <c r="HG1" s="212" t="s">
        <v>395</v>
      </c>
      <c r="HH1" s="212" t="s">
        <v>1034</v>
      </c>
      <c r="HI1" s="212" t="s">
        <v>1035</v>
      </c>
      <c r="HJ1" s="209"/>
      <c r="HK1" s="221"/>
      <c r="HL1" s="212" t="s">
        <v>398</v>
      </c>
      <c r="HM1" s="212" t="s">
        <v>1059</v>
      </c>
      <c r="HN1" s="212" t="s">
        <v>1061</v>
      </c>
      <c r="HO1" s="212" t="s">
        <v>1063</v>
      </c>
      <c r="HP1" s="212" t="s">
        <v>1065</v>
      </c>
      <c r="HQ1" s="212" t="s">
        <v>399</v>
      </c>
      <c r="HR1" s="212" t="s">
        <v>1068</v>
      </c>
      <c r="HS1" s="221"/>
      <c r="HT1" s="212" t="s">
        <v>1070</v>
      </c>
      <c r="HU1" s="212" t="s">
        <v>1072</v>
      </c>
      <c r="HV1" s="212" t="s">
        <v>401</v>
      </c>
      <c r="HW1" s="212" t="s">
        <v>1075</v>
      </c>
      <c r="HX1" s="212" t="s">
        <v>1077</v>
      </c>
      <c r="HY1" s="212" t="s">
        <v>1078</v>
      </c>
      <c r="HZ1" s="212" t="s">
        <v>1080</v>
      </c>
      <c r="IA1" s="221"/>
      <c r="IB1" s="212" t="s">
        <v>1082</v>
      </c>
      <c r="IC1" s="212" t="s">
        <v>1084</v>
      </c>
      <c r="ID1" s="212" t="s">
        <v>1086</v>
      </c>
      <c r="IE1" s="212" t="s">
        <v>403</v>
      </c>
      <c r="IF1" s="212" t="s">
        <v>1088</v>
      </c>
      <c r="IG1" s="212" t="s">
        <v>1090</v>
      </c>
      <c r="IH1" s="212" t="s">
        <v>404</v>
      </c>
      <c r="II1" s="212" t="s">
        <v>1092</v>
      </c>
      <c r="IJ1" s="212" t="s">
        <v>1094</v>
      </c>
      <c r="IK1" s="212" t="s">
        <v>405</v>
      </c>
      <c r="IL1" s="212" t="s">
        <v>1096</v>
      </c>
      <c r="IM1" s="212" t="s">
        <v>1098</v>
      </c>
      <c r="IN1" s="212" t="s">
        <v>1100</v>
      </c>
      <c r="IO1" s="212" t="s">
        <v>1102</v>
      </c>
      <c r="IP1" s="212" t="s">
        <v>406</v>
      </c>
      <c r="IQ1" s="212" t="s">
        <v>1104</v>
      </c>
      <c r="IR1" s="221"/>
      <c r="IS1" s="212" t="s">
        <v>1112</v>
      </c>
      <c r="IT1" s="212" t="s">
        <v>1114</v>
      </c>
      <c r="IU1" s="212" t="s">
        <v>408</v>
      </c>
      <c r="IV1" s="212" t="s">
        <v>1116</v>
      </c>
      <c r="IW1" s="212" t="s">
        <v>1118</v>
      </c>
      <c r="IX1" s="212" t="s">
        <v>1120</v>
      </c>
      <c r="IY1" s="221"/>
      <c r="IZ1" s="212" t="s">
        <v>1122</v>
      </c>
      <c r="JA1" s="212" t="s">
        <v>410</v>
      </c>
      <c r="JB1" s="212" t="s">
        <v>1125</v>
      </c>
      <c r="JC1" s="212" t="s">
        <v>1127</v>
      </c>
      <c r="JD1" s="212" t="s">
        <v>1129</v>
      </c>
      <c r="JE1" s="212" t="s">
        <v>1131</v>
      </c>
      <c r="JF1" s="212" t="s">
        <v>1133</v>
      </c>
      <c r="JG1" s="212" t="s">
        <v>1135</v>
      </c>
      <c r="JH1" s="212" t="s">
        <v>411</v>
      </c>
      <c r="JI1" s="212" t="s">
        <v>1138</v>
      </c>
      <c r="JJ1" s="212" t="s">
        <v>1140</v>
      </c>
      <c r="JK1" s="212" t="s">
        <v>1142</v>
      </c>
      <c r="JL1" s="212" t="s">
        <v>1144</v>
      </c>
      <c r="JM1" s="212" t="s">
        <v>1146</v>
      </c>
      <c r="JN1" s="212" t="s">
        <v>1148</v>
      </c>
      <c r="JO1" s="212" t="s">
        <v>1150</v>
      </c>
      <c r="JP1" s="212" t="s">
        <v>1152</v>
      </c>
      <c r="JQ1" s="212" t="s">
        <v>412</v>
      </c>
      <c r="JR1" s="212" t="s">
        <v>1155</v>
      </c>
      <c r="JS1" s="212" t="s">
        <v>1157</v>
      </c>
      <c r="JT1" s="212" t="s">
        <v>1159</v>
      </c>
      <c r="JU1" s="212" t="s">
        <v>1161</v>
      </c>
      <c r="JV1" s="212" t="s">
        <v>1162</v>
      </c>
      <c r="JW1" s="212" t="s">
        <v>1164</v>
      </c>
      <c r="JX1" s="212" t="s">
        <v>1166</v>
      </c>
      <c r="JY1" s="212" t="s">
        <v>1168</v>
      </c>
      <c r="JZ1" s="212" t="s">
        <v>1170</v>
      </c>
      <c r="KA1" s="212" t="s">
        <v>1172</v>
      </c>
      <c r="KB1" s="212" t="s">
        <v>1174</v>
      </c>
      <c r="KC1" s="212" t="s">
        <v>1176</v>
      </c>
      <c r="KD1" s="212" t="s">
        <v>1178</v>
      </c>
      <c r="KE1" s="212" t="s">
        <v>1180</v>
      </c>
      <c r="KF1" s="212" t="s">
        <v>1182</v>
      </c>
      <c r="KG1" s="212" t="s">
        <v>1184</v>
      </c>
      <c r="KH1" s="212" t="s">
        <v>1186</v>
      </c>
      <c r="KI1" s="212" t="s">
        <v>1188</v>
      </c>
      <c r="KJ1" s="212" t="s">
        <v>1190</v>
      </c>
      <c r="KK1" s="212" t="s">
        <v>1192</v>
      </c>
      <c r="KL1" s="212" t="s">
        <v>1194</v>
      </c>
      <c r="KM1" s="212" t="s">
        <v>1196</v>
      </c>
      <c r="KN1" s="212" t="s">
        <v>1198</v>
      </c>
      <c r="KO1" s="212" t="s">
        <v>1200</v>
      </c>
      <c r="KP1" s="212" t="s">
        <v>1202</v>
      </c>
      <c r="KQ1" s="212" t="s">
        <v>1204</v>
      </c>
      <c r="KR1" s="221"/>
      <c r="KS1" s="212" t="s">
        <v>1206</v>
      </c>
      <c r="KT1" s="212" t="s">
        <v>414</v>
      </c>
      <c r="KU1" s="212" t="s">
        <v>1209</v>
      </c>
      <c r="KV1" s="212" t="s">
        <v>1211</v>
      </c>
      <c r="KW1" s="212" t="s">
        <v>1213</v>
      </c>
      <c r="KX1" s="212" t="s">
        <v>1215</v>
      </c>
      <c r="KY1" s="212" t="s">
        <v>415</v>
      </c>
      <c r="KZ1" s="212" t="s">
        <v>1218</v>
      </c>
      <c r="LA1" s="212" t="s">
        <v>1220</v>
      </c>
      <c r="LB1" s="212" t="s">
        <v>1222</v>
      </c>
      <c r="LC1" s="212" t="s">
        <v>1224</v>
      </c>
      <c r="LD1" s="212" t="s">
        <v>1226</v>
      </c>
      <c r="LE1" s="212" t="s">
        <v>1228</v>
      </c>
      <c r="LF1" s="212" t="s">
        <v>1230</v>
      </c>
      <c r="LG1" s="209"/>
      <c r="LH1" s="221"/>
      <c r="LI1" s="212" t="s">
        <v>416</v>
      </c>
      <c r="LJ1" s="212" t="s">
        <v>1106</v>
      </c>
      <c r="LK1" s="212" t="s">
        <v>1108</v>
      </c>
      <c r="LL1" s="212" t="s">
        <v>1110</v>
      </c>
      <c r="LM1" s="209"/>
      <c r="LN1" s="221"/>
      <c r="LO1" s="212" t="s">
        <v>419</v>
      </c>
      <c r="LP1" s="212" t="s">
        <v>420</v>
      </c>
      <c r="LQ1" s="221"/>
      <c r="LR1" s="212" t="s">
        <v>422</v>
      </c>
      <c r="LS1" s="212" t="s">
        <v>1250</v>
      </c>
      <c r="LT1" s="212" t="s">
        <v>1252</v>
      </c>
      <c r="LU1" s="212" t="s">
        <v>1253</v>
      </c>
      <c r="LV1" s="212" t="s">
        <v>1255</v>
      </c>
      <c r="LW1" s="212" t="s">
        <v>1256</v>
      </c>
      <c r="LX1" s="212" t="s">
        <v>1258</v>
      </c>
      <c r="LY1" s="212" t="s">
        <v>1260</v>
      </c>
      <c r="LZ1" s="212" t="s">
        <v>1262</v>
      </c>
      <c r="MA1" s="212" t="s">
        <v>1264</v>
      </c>
      <c r="MB1" s="212" t="s">
        <v>423</v>
      </c>
      <c r="MC1" s="212" t="s">
        <v>1267</v>
      </c>
      <c r="MD1" s="212" t="s">
        <v>1268</v>
      </c>
      <c r="ME1" s="212" t="s">
        <v>1270</v>
      </c>
      <c r="MF1" s="212" t="s">
        <v>424</v>
      </c>
      <c r="MG1" s="212" t="s">
        <v>1273</v>
      </c>
      <c r="MH1" s="212" t="s">
        <v>1274</v>
      </c>
      <c r="MI1" s="212" t="s">
        <v>1276</v>
      </c>
      <c r="MJ1" s="212" t="s">
        <v>1278</v>
      </c>
      <c r="MK1" s="212" t="s">
        <v>425</v>
      </c>
      <c r="ML1" s="212" t="s">
        <v>1281</v>
      </c>
      <c r="MM1" s="212" t="s">
        <v>1283</v>
      </c>
      <c r="MN1" s="212" t="s">
        <v>1285</v>
      </c>
      <c r="MO1" s="212" t="s">
        <v>1287</v>
      </c>
      <c r="MP1" s="212" t="s">
        <v>426</v>
      </c>
      <c r="MQ1" s="212" t="s">
        <v>1290</v>
      </c>
      <c r="MR1" s="212" t="s">
        <v>1292</v>
      </c>
      <c r="MS1" s="212" t="s">
        <v>1294</v>
      </c>
      <c r="MT1" s="212" t="s">
        <v>1296</v>
      </c>
      <c r="MU1" s="212" t="s">
        <v>1298</v>
      </c>
      <c r="MV1" s="212" t="s">
        <v>1300</v>
      </c>
      <c r="MW1" s="212" t="s">
        <v>1302</v>
      </c>
      <c r="MX1" s="212" t="s">
        <v>1304</v>
      </c>
      <c r="MY1" s="212" t="s">
        <v>1306</v>
      </c>
      <c r="MZ1" s="212" t="s">
        <v>1308</v>
      </c>
      <c r="NA1" s="212" t="s">
        <v>1310</v>
      </c>
      <c r="NB1" s="212" t="s">
        <v>1311</v>
      </c>
      <c r="NC1" s="221"/>
      <c r="ND1" s="212" t="s">
        <v>428</v>
      </c>
      <c r="NE1" s="212" t="s">
        <v>1313</v>
      </c>
      <c r="NF1" s="212" t="s">
        <v>1315</v>
      </c>
      <c r="NG1" s="212" t="s">
        <v>1317</v>
      </c>
      <c r="NH1" s="212" t="s">
        <v>1319</v>
      </c>
      <c r="NI1" s="221"/>
      <c r="NJ1" s="212" t="s">
        <v>430</v>
      </c>
      <c r="NK1" s="212" t="s">
        <v>1320</v>
      </c>
      <c r="NL1" s="212" t="s">
        <v>431</v>
      </c>
      <c r="NM1" s="212" t="s">
        <v>1322</v>
      </c>
      <c r="NN1" s="212" t="s">
        <v>1324</v>
      </c>
      <c r="NO1" s="212" t="s">
        <v>432</v>
      </c>
      <c r="NP1" s="212" t="s">
        <v>1326</v>
      </c>
      <c r="NQ1" s="212" t="s">
        <v>1328</v>
      </c>
      <c r="NR1" s="209"/>
      <c r="NS1" s="221"/>
      <c r="NT1" s="212" t="s">
        <v>433</v>
      </c>
      <c r="NU1" s="212" t="s">
        <v>1232</v>
      </c>
      <c r="NV1" s="212" t="s">
        <v>1234</v>
      </c>
      <c r="NW1" s="212" t="s">
        <v>1236</v>
      </c>
      <c r="NX1" s="212" t="s">
        <v>1238</v>
      </c>
      <c r="NY1" s="212" t="s">
        <v>434</v>
      </c>
      <c r="NZ1" s="212" t="s">
        <v>1240</v>
      </c>
      <c r="OA1" s="212" t="s">
        <v>435</v>
      </c>
      <c r="OB1" s="212" t="s">
        <v>1242</v>
      </c>
      <c r="OC1" s="221"/>
      <c r="OD1" s="212" t="s">
        <v>1244</v>
      </c>
      <c r="OE1" s="212" t="s">
        <v>436</v>
      </c>
      <c r="OF1" s="209"/>
      <c r="OG1" s="221"/>
      <c r="OH1" s="212" t="s">
        <v>1246</v>
      </c>
      <c r="OI1" s="212" t="s">
        <v>1248</v>
      </c>
      <c r="OJ1" s="212" t="s">
        <v>437</v>
      </c>
      <c r="OK1" s="209"/>
      <c r="OL1" s="221"/>
      <c r="OM1" s="212" t="s">
        <v>440</v>
      </c>
      <c r="ON1" s="212" t="s">
        <v>1330</v>
      </c>
      <c r="OO1" s="212" t="s">
        <v>1332</v>
      </c>
      <c r="OP1" s="212" t="s">
        <v>441</v>
      </c>
      <c r="OQ1" s="212" t="s">
        <v>442</v>
      </c>
      <c r="OR1" s="212" t="s">
        <v>1430</v>
      </c>
      <c r="OS1" s="212" t="s">
        <v>1432</v>
      </c>
      <c r="OT1" s="212" t="s">
        <v>1434</v>
      </c>
      <c r="OU1" s="212" t="s">
        <v>1436</v>
      </c>
      <c r="OV1" s="212" t="s">
        <v>1438</v>
      </c>
      <c r="OW1" s="221"/>
      <c r="OX1" s="212" t="s">
        <v>444</v>
      </c>
      <c r="OY1" s="212" t="s">
        <v>1440</v>
      </c>
      <c r="OZ1" s="212" t="s">
        <v>1442</v>
      </c>
      <c r="PA1" s="212" t="s">
        <v>1444</v>
      </c>
      <c r="PB1" s="212" t="s">
        <v>1446</v>
      </c>
      <c r="PC1" s="212" t="s">
        <v>1448</v>
      </c>
      <c r="PD1" s="212" t="s">
        <v>1450</v>
      </c>
      <c r="PE1" s="221"/>
      <c r="PF1" s="212" t="s">
        <v>1452</v>
      </c>
      <c r="PG1" s="212" t="s">
        <v>446</v>
      </c>
      <c r="PH1" s="221"/>
      <c r="PI1" s="212" t="s">
        <v>448</v>
      </c>
      <c r="PJ1" s="212" t="s">
        <v>1482</v>
      </c>
      <c r="PK1" s="212" t="s">
        <v>1484</v>
      </c>
      <c r="PL1" s="221"/>
      <c r="PM1" s="212" t="s">
        <v>450</v>
      </c>
      <c r="PN1" s="212" t="s">
        <v>1486</v>
      </c>
      <c r="PO1" s="212" t="s">
        <v>1487</v>
      </c>
      <c r="PP1" s="212" t="s">
        <v>1488</v>
      </c>
      <c r="PQ1" s="212" t="s">
        <v>1489</v>
      </c>
      <c r="PR1" s="212" t="s">
        <v>1491</v>
      </c>
      <c r="PS1" s="212" t="s">
        <v>1492</v>
      </c>
      <c r="PT1" s="212" t="s">
        <v>1494</v>
      </c>
      <c r="PU1" s="212" t="s">
        <v>1495</v>
      </c>
      <c r="PV1" s="209"/>
      <c r="PW1" s="221"/>
      <c r="PX1" s="212" t="s">
        <v>451</v>
      </c>
      <c r="PY1" s="212" t="s">
        <v>1334</v>
      </c>
      <c r="PZ1" s="212" t="s">
        <v>1336</v>
      </c>
      <c r="QA1" s="212" t="s">
        <v>1338</v>
      </c>
      <c r="QB1" s="212" t="s">
        <v>1340</v>
      </c>
      <c r="QC1" s="212" t="s">
        <v>1342</v>
      </c>
      <c r="QD1" s="212" t="s">
        <v>1344</v>
      </c>
      <c r="QE1" s="212" t="s">
        <v>1346</v>
      </c>
      <c r="QF1" s="212" t="s">
        <v>1348</v>
      </c>
      <c r="QG1" s="212" t="s">
        <v>1350</v>
      </c>
      <c r="QH1" s="212" t="s">
        <v>1352</v>
      </c>
      <c r="QI1" s="212" t="s">
        <v>1354</v>
      </c>
      <c r="QJ1" s="212" t="s">
        <v>1356</v>
      </c>
      <c r="QK1" s="212" t="s">
        <v>1358</v>
      </c>
      <c r="QL1" s="212" t="s">
        <v>1360</v>
      </c>
      <c r="QM1" s="212" t="s">
        <v>1362</v>
      </c>
      <c r="QN1" s="212" t="s">
        <v>1364</v>
      </c>
      <c r="QO1" s="212" t="s">
        <v>1366</v>
      </c>
      <c r="QP1" s="212" t="s">
        <v>1368</v>
      </c>
      <c r="QQ1" s="212" t="s">
        <v>1370</v>
      </c>
      <c r="QR1" s="212" t="s">
        <v>1372</v>
      </c>
      <c r="QS1" s="212" t="s">
        <v>1374</v>
      </c>
      <c r="QT1" s="212" t="s">
        <v>1376</v>
      </c>
      <c r="QU1" s="212" t="s">
        <v>452</v>
      </c>
      <c r="QV1" s="212" t="s">
        <v>1379</v>
      </c>
      <c r="QW1" s="212" t="s">
        <v>1381</v>
      </c>
      <c r="QX1" s="212" t="s">
        <v>1382</v>
      </c>
      <c r="QY1" s="212" t="s">
        <v>1384</v>
      </c>
      <c r="QZ1" s="212" t="s">
        <v>1386</v>
      </c>
      <c r="RA1" s="212" t="s">
        <v>1388</v>
      </c>
      <c r="RB1" s="212" t="s">
        <v>1390</v>
      </c>
      <c r="RC1" s="212" t="s">
        <v>1392</v>
      </c>
      <c r="RD1" s="212" t="s">
        <v>1394</v>
      </c>
      <c r="RE1" s="212" t="s">
        <v>1396</v>
      </c>
      <c r="RF1" s="212" t="s">
        <v>1398</v>
      </c>
      <c r="RG1" s="212" t="s">
        <v>1400</v>
      </c>
      <c r="RH1" s="212" t="s">
        <v>1402</v>
      </c>
      <c r="RI1" s="212" t="s">
        <v>1404</v>
      </c>
      <c r="RJ1" s="212" t="s">
        <v>1406</v>
      </c>
      <c r="RK1" s="212" t="s">
        <v>1408</v>
      </c>
      <c r="RL1" s="212" t="s">
        <v>1410</v>
      </c>
      <c r="RM1" s="212" t="s">
        <v>1412</v>
      </c>
      <c r="RN1" s="212" t="s">
        <v>1414</v>
      </c>
      <c r="RO1" s="212" t="s">
        <v>1416</v>
      </c>
      <c r="RP1" s="212" t="s">
        <v>1418</v>
      </c>
      <c r="RQ1" s="212" t="s">
        <v>1420</v>
      </c>
      <c r="RR1" s="212" t="s">
        <v>1422</v>
      </c>
      <c r="RS1" s="212" t="s">
        <v>1424</v>
      </c>
      <c r="RT1" s="212" t="s">
        <v>1426</v>
      </c>
      <c r="RU1" s="212" t="s">
        <v>1428</v>
      </c>
      <c r="RV1" s="209"/>
      <c r="RW1" s="221"/>
      <c r="RX1" s="212" t="s">
        <v>453</v>
      </c>
      <c r="RY1" s="212" t="s">
        <v>1454</v>
      </c>
      <c r="RZ1" s="212" t="s">
        <v>1456</v>
      </c>
      <c r="SA1" s="212" t="s">
        <v>1458</v>
      </c>
      <c r="SB1" s="212" t="s">
        <v>1460</v>
      </c>
      <c r="SC1" s="212" t="s">
        <v>1462</v>
      </c>
      <c r="SD1" s="212" t="s">
        <v>1464</v>
      </c>
      <c r="SE1" s="212" t="s">
        <v>1466</v>
      </c>
      <c r="SF1" s="212" t="s">
        <v>1468</v>
      </c>
      <c r="SG1" s="212" t="s">
        <v>1470</v>
      </c>
      <c r="SH1" s="212" t="s">
        <v>1472</v>
      </c>
      <c r="SI1" s="212" t="s">
        <v>1474</v>
      </c>
      <c r="SJ1" s="212" t="s">
        <v>1476</v>
      </c>
      <c r="SK1" s="212" t="s">
        <v>1478</v>
      </c>
      <c r="SL1" s="212" t="s">
        <v>1480</v>
      </c>
      <c r="SM1" s="209"/>
      <c r="SN1" s="221"/>
      <c r="SO1" s="212" t="s">
        <v>456</v>
      </c>
      <c r="SP1" s="212" t="s">
        <v>1497</v>
      </c>
      <c r="SQ1" s="212" t="s">
        <v>1499</v>
      </c>
      <c r="SR1" s="212" t="s">
        <v>457</v>
      </c>
      <c r="SS1" s="212" t="s">
        <v>1501</v>
      </c>
      <c r="ST1" s="212" t="s">
        <v>1503</v>
      </c>
      <c r="SU1" s="212" t="s">
        <v>1505</v>
      </c>
      <c r="SV1" s="212" t="s">
        <v>1507</v>
      </c>
      <c r="SW1" s="221"/>
      <c r="SX1" s="212" t="s">
        <v>459</v>
      </c>
      <c r="SY1" s="212" t="s">
        <v>1509</v>
      </c>
      <c r="SZ1" s="212" t="s">
        <v>1511</v>
      </c>
      <c r="TA1" s="212" t="s">
        <v>1513</v>
      </c>
      <c r="TB1" s="212" t="s">
        <v>1515</v>
      </c>
      <c r="TC1" s="212" t="s">
        <v>1517</v>
      </c>
      <c r="TD1" s="212" t="s">
        <v>1519</v>
      </c>
      <c r="TE1" s="212" t="s">
        <v>1521</v>
      </c>
      <c r="TF1" s="212" t="s">
        <v>1523</v>
      </c>
      <c r="TG1" s="212" t="s">
        <v>1525</v>
      </c>
      <c r="TH1" s="212" t="s">
        <v>1527</v>
      </c>
      <c r="TI1" s="212" t="s">
        <v>1529</v>
      </c>
      <c r="TJ1" s="212" t="s">
        <v>1531</v>
      </c>
      <c r="TK1" s="212" t="s">
        <v>1533</v>
      </c>
      <c r="TL1" s="212" t="s">
        <v>1535</v>
      </c>
      <c r="TM1" s="212" t="s">
        <v>1537</v>
      </c>
      <c r="TN1" s="209"/>
      <c r="TO1" s="221"/>
      <c r="TP1" s="212" t="s">
        <v>462</v>
      </c>
      <c r="TQ1" s="212" t="s">
        <v>1539</v>
      </c>
      <c r="TR1" s="212" t="s">
        <v>1541</v>
      </c>
      <c r="TS1" s="212" t="s">
        <v>1543</v>
      </c>
      <c r="TT1" s="212" t="s">
        <v>1545</v>
      </c>
      <c r="TU1" s="212" t="s">
        <v>1547</v>
      </c>
      <c r="TV1" s="212" t="s">
        <v>463</v>
      </c>
      <c r="TW1" s="212" t="s">
        <v>1549</v>
      </c>
      <c r="TX1" s="212" t="s">
        <v>1551</v>
      </c>
      <c r="TY1" s="212" t="s">
        <v>1553</v>
      </c>
      <c r="TZ1" s="212" t="s">
        <v>1555</v>
      </c>
      <c r="UA1" s="212" t="s">
        <v>1557</v>
      </c>
      <c r="UB1" s="212" t="s">
        <v>1559</v>
      </c>
      <c r="UC1" s="221"/>
      <c r="UD1" s="212" t="s">
        <v>465</v>
      </c>
      <c r="UE1" s="209"/>
      <c r="UF1" s="221"/>
      <c r="UG1" s="212" t="s">
        <v>466</v>
      </c>
      <c r="UH1" s="212" t="s">
        <v>1561</v>
      </c>
      <c r="UI1" s="212" t="s">
        <v>1563</v>
      </c>
      <c r="UJ1" s="212" t="s">
        <v>1564</v>
      </c>
      <c r="UK1" s="212" t="s">
        <v>1566</v>
      </c>
      <c r="UL1" s="212" t="s">
        <v>1568</v>
      </c>
      <c r="UM1" s="212" t="s">
        <v>1570</v>
      </c>
      <c r="UN1" s="212" t="s">
        <v>1572</v>
      </c>
      <c r="UO1" s="212" t="s">
        <v>1574</v>
      </c>
      <c r="UP1" s="212" t="s">
        <v>1576</v>
      </c>
      <c r="UQ1" s="212" t="s">
        <v>1578</v>
      </c>
      <c r="UR1" s="212" t="s">
        <v>1580</v>
      </c>
      <c r="US1" s="212" t="s">
        <v>1582</v>
      </c>
      <c r="UT1" s="212" t="s">
        <v>1584</v>
      </c>
      <c r="UU1" s="212" t="s">
        <v>1586</v>
      </c>
      <c r="UV1" s="212" t="s">
        <v>1588</v>
      </c>
      <c r="UW1" s="212" t="s">
        <v>1590</v>
      </c>
      <c r="UX1" s="209"/>
      <c r="UY1" s="212" t="s">
        <v>1594</v>
      </c>
      <c r="UZ1" s="212" t="s">
        <v>1596</v>
      </c>
      <c r="VA1" s="212" t="s">
        <v>1598</v>
      </c>
      <c r="VB1" s="212" t="s">
        <v>1600</v>
      </c>
      <c r="VC1" s="212" t="s">
        <v>1602</v>
      </c>
      <c r="VD1" s="215"/>
    </row>
    <row r="2" spans="1:576" s="153" customFormat="1" hidden="1" x14ac:dyDescent="0.25">
      <c r="A2" s="153" t="s">
        <v>209</v>
      </c>
      <c r="B2" s="153" t="s">
        <v>197</v>
      </c>
      <c r="C2" s="153" t="s">
        <v>562</v>
      </c>
      <c r="D2" s="153" t="s">
        <v>210</v>
      </c>
      <c r="E2" s="153" t="s">
        <v>176</v>
      </c>
      <c r="F2" s="153" t="s">
        <v>563</v>
      </c>
      <c r="G2" s="191" t="s">
        <v>211</v>
      </c>
      <c r="H2" s="153" t="s">
        <v>564</v>
      </c>
      <c r="I2" s="153" t="s">
        <v>565</v>
      </c>
      <c r="J2" s="153" t="s">
        <v>212</v>
      </c>
      <c r="K2" s="153" t="s">
        <v>566</v>
      </c>
      <c r="R2" s="153" t="s">
        <v>214</v>
      </c>
      <c r="S2" s="153" t="s">
        <v>215</v>
      </c>
      <c r="U2" s="153" t="s">
        <v>482</v>
      </c>
      <c r="V2" s="153" t="s">
        <v>500</v>
      </c>
      <c r="W2" s="153" t="s">
        <v>483</v>
      </c>
      <c r="X2" s="153" t="s">
        <v>484</v>
      </c>
      <c r="Y2" s="153" t="s">
        <v>485</v>
      </c>
      <c r="Z2" s="153" t="s">
        <v>486</v>
      </c>
      <c r="AA2" s="153" t="s">
        <v>487</v>
      </c>
      <c r="AB2" s="153" t="s">
        <v>488</v>
      </c>
      <c r="AC2" s="153" t="s">
        <v>489</v>
      </c>
      <c r="AD2" s="153" t="s">
        <v>490</v>
      </c>
      <c r="AE2" s="153" t="s">
        <v>491</v>
      </c>
      <c r="AF2" s="153" t="s">
        <v>492</v>
      </c>
      <c r="AH2" s="153" t="s">
        <v>510</v>
      </c>
      <c r="AI2" s="153" t="s">
        <v>511</v>
      </c>
      <c r="AJ2" s="153" t="s">
        <v>512</v>
      </c>
      <c r="AK2" s="153" t="s">
        <v>513</v>
      </c>
      <c r="AL2" s="153" t="s">
        <v>514</v>
      </c>
      <c r="AM2" s="153" t="s">
        <v>517</v>
      </c>
      <c r="AN2" s="153" t="s">
        <v>515</v>
      </c>
      <c r="AO2" s="153" t="s">
        <v>516</v>
      </c>
      <c r="AP2" s="153" t="s">
        <v>518</v>
      </c>
      <c r="AQ2" s="153" t="s">
        <v>519</v>
      </c>
      <c r="AR2" s="153" t="s">
        <v>520</v>
      </c>
      <c r="AS2" s="153" t="s">
        <v>521</v>
      </c>
      <c r="AT2" s="153" t="s">
        <v>522</v>
      </c>
      <c r="AU2" s="153" t="s">
        <v>523</v>
      </c>
      <c r="AV2" s="153" t="s">
        <v>524</v>
      </c>
      <c r="AW2" s="153" t="s">
        <v>525</v>
      </c>
      <c r="AX2" s="153" t="s">
        <v>526</v>
      </c>
      <c r="AY2" s="153" t="s">
        <v>527</v>
      </c>
      <c r="AZ2" s="153" t="s">
        <v>528</v>
      </c>
      <c r="BA2" s="153" t="s">
        <v>529</v>
      </c>
      <c r="BB2" s="153" t="s">
        <v>530</v>
      </c>
      <c r="BC2" s="153" t="s">
        <v>531</v>
      </c>
      <c r="BD2" s="153" t="s">
        <v>532</v>
      </c>
      <c r="BE2" s="153" t="s">
        <v>533</v>
      </c>
      <c r="BF2" s="153" t="s">
        <v>534</v>
      </c>
      <c r="BG2" s="153" t="s">
        <v>535</v>
      </c>
      <c r="BH2" s="153" t="s">
        <v>536</v>
      </c>
      <c r="BI2" s="153" t="s">
        <v>537</v>
      </c>
      <c r="BJ2" s="153" t="s">
        <v>538</v>
      </c>
      <c r="BK2" s="153" t="s">
        <v>539</v>
      </c>
      <c r="BL2" s="153" t="s">
        <v>540</v>
      </c>
      <c r="BM2" s="153" t="s">
        <v>541</v>
      </c>
      <c r="BN2" s="153" t="s">
        <v>542</v>
      </c>
      <c r="BO2" s="153" t="s">
        <v>543</v>
      </c>
      <c r="BP2" s="153" t="s">
        <v>544</v>
      </c>
      <c r="BQ2" s="153" t="s">
        <v>545</v>
      </c>
      <c r="BR2" s="153" t="s">
        <v>546</v>
      </c>
      <c r="BS2" s="153" t="s">
        <v>547</v>
      </c>
      <c r="BT2" s="153" t="s">
        <v>548</v>
      </c>
      <c r="BU2" s="153" t="s">
        <v>549</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472</v>
      </c>
      <c r="D5" s="233">
        <f>SUMIF(C:C,$C$10,D:D)</f>
        <v>16163277</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7"/>
    </row>
    <row r="10" spans="1:576" ht="15.75" thickBot="1" x14ac:dyDescent="0.3">
      <c r="C10" s="188" t="s">
        <v>53</v>
      </c>
      <c r="D10" s="139">
        <f>SUM(F17:F51)</f>
        <v>16163277</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479</v>
      </c>
      <c r="D13" s="242" t="s">
        <v>1809</v>
      </c>
      <c r="E13" s="124"/>
      <c r="F13" s="124"/>
      <c r="G13" s="124"/>
      <c r="H13" s="97"/>
      <c r="I13" s="97"/>
      <c r="J13" s="97"/>
      <c r="K13" s="143"/>
    </row>
    <row r="14" spans="1:57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c.1 Mejorar los servicios de tecnología educativa en las diferentes aulas.                                                                                                                                                                                              c.2 Ejecución de plan de capacitación en uso adecuado de equipo.                                                                                                                                                                                                     c.3 Indicadores de desempeño positivos</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0" t="s">
        <v>55</v>
      </c>
      <c r="E16" s="167" t="s">
        <v>57</v>
      </c>
      <c r="F16" s="166" t="s">
        <v>27</v>
      </c>
      <c r="G16" s="164" t="s">
        <v>216</v>
      </c>
      <c r="H16" s="167" t="s">
        <v>46</v>
      </c>
      <c r="I16" s="164" t="s">
        <v>217</v>
      </c>
      <c r="J16" s="164" t="s">
        <v>498</v>
      </c>
      <c r="K16" s="164" t="s">
        <v>499</v>
      </c>
    </row>
    <row r="17" spans="3:11" x14ac:dyDescent="0.25">
      <c r="C17" s="274" t="s">
        <v>529</v>
      </c>
      <c r="D17" s="275">
        <v>1</v>
      </c>
      <c r="E17" s="273">
        <v>15420</v>
      </c>
      <c r="F17" s="128">
        <f t="shared" ref="F17:F51" si="0">D17*E17</f>
        <v>15420</v>
      </c>
      <c r="G17" s="192" t="s">
        <v>214</v>
      </c>
      <c r="H17" s="173" t="s">
        <v>388</v>
      </c>
      <c r="I17" s="161" t="str">
        <f>VLOOKUP(H17,Presupuesto!$B$11:$C$586,2,0)</f>
        <v>VIATICOS (26200-00)</v>
      </c>
      <c r="J17" s="272" t="s">
        <v>210</v>
      </c>
      <c r="K17" s="129" t="s">
        <v>482</v>
      </c>
    </row>
    <row r="18" spans="3:11" x14ac:dyDescent="0.25">
      <c r="C18" s="725" t="s">
        <v>1775</v>
      </c>
      <c r="D18" s="726"/>
      <c r="E18" s="727">
        <v>80837975</v>
      </c>
      <c r="F18" s="728">
        <f t="shared" ref="F18:F24" si="1">D18*E18</f>
        <v>0</v>
      </c>
      <c r="G18" s="729" t="s">
        <v>214</v>
      </c>
      <c r="H18" s="730" t="s">
        <v>340</v>
      </c>
      <c r="I18" s="731" t="str">
        <f>VLOOKUP(H18,Presupuesto!$B$11:$C$586,2,0)</f>
        <v>SUELDOS Y SALARIOS BASICOS (11100-00)</v>
      </c>
      <c r="J18" s="730" t="s">
        <v>210</v>
      </c>
      <c r="K18" s="730" t="s">
        <v>500</v>
      </c>
    </row>
    <row r="19" spans="3:11" x14ac:dyDescent="0.25">
      <c r="C19" s="172" t="s">
        <v>1776</v>
      </c>
      <c r="D19" s="189">
        <v>1</v>
      </c>
      <c r="E19" s="154">
        <v>1200</v>
      </c>
      <c r="F19" s="128">
        <f t="shared" si="1"/>
        <v>1200</v>
      </c>
      <c r="G19" s="192" t="s">
        <v>215</v>
      </c>
      <c r="H19" s="173" t="s">
        <v>345</v>
      </c>
      <c r="I19" s="161" t="str">
        <f>VLOOKUP(H19,Presupuesto!$B$11:$C$586,2,0)</f>
        <v>CONTRIBUCIONES PATRONALES (11700-00)</v>
      </c>
      <c r="J19" s="129" t="s">
        <v>563</v>
      </c>
      <c r="K19" s="129" t="s">
        <v>500</v>
      </c>
    </row>
    <row r="20" spans="3:11" x14ac:dyDescent="0.25">
      <c r="C20" s="172" t="s">
        <v>1777</v>
      </c>
      <c r="D20" s="189">
        <v>1</v>
      </c>
      <c r="E20" s="154">
        <v>300000</v>
      </c>
      <c r="F20" s="128">
        <f t="shared" si="1"/>
        <v>300000</v>
      </c>
      <c r="G20" s="192" t="s">
        <v>215</v>
      </c>
      <c r="H20" s="173" t="s">
        <v>369</v>
      </c>
      <c r="I20" s="161" t="str">
        <f>VLOOKUP(H20,Presupuesto!$B$11:$C$586,2,0)</f>
        <v>ALQUILER DE EQUIPO Y MAQUINARIA (22200-00)</v>
      </c>
      <c r="J20" s="129" t="s">
        <v>563</v>
      </c>
      <c r="K20" s="129" t="s">
        <v>500</v>
      </c>
    </row>
    <row r="21" spans="3:11" x14ac:dyDescent="0.25">
      <c r="C21" s="172" t="s">
        <v>1778</v>
      </c>
      <c r="D21" s="189">
        <v>1</v>
      </c>
      <c r="E21" s="154">
        <v>123364</v>
      </c>
      <c r="F21" s="128">
        <f t="shared" si="1"/>
        <v>123364</v>
      </c>
      <c r="G21" s="192" t="s">
        <v>214</v>
      </c>
      <c r="H21" s="173" t="s">
        <v>910</v>
      </c>
      <c r="I21" s="161" t="str">
        <f>VLOOKUP(H21,Presupuesto!$B$11:$C$586,2,0)</f>
        <v>ALQUILERES DE EQUIPO Y MAQUINARIA DE PRODUCCION</v>
      </c>
      <c r="J21" s="129" t="s">
        <v>563</v>
      </c>
      <c r="K21" s="129" t="s">
        <v>500</v>
      </c>
    </row>
    <row r="22" spans="3:11" x14ac:dyDescent="0.25">
      <c r="C22" s="172" t="s">
        <v>1779</v>
      </c>
      <c r="D22" s="189">
        <v>1</v>
      </c>
      <c r="E22" s="154">
        <v>5418683</v>
      </c>
      <c r="F22" s="128">
        <f t="shared" si="1"/>
        <v>5418683</v>
      </c>
      <c r="G22" s="192" t="s">
        <v>214</v>
      </c>
      <c r="H22" s="173" t="s">
        <v>930</v>
      </c>
      <c r="I22" s="161" t="str">
        <f>VLOOKUP(H22,Presupuesto!$B$11:$C$586,2,0)</f>
        <v>MANTENIMIENTO Y REPARACION DE EDIFIC.Y LOCALES.</v>
      </c>
      <c r="J22" s="129" t="str">
        <f t="shared" ref="J22:J50" si="2">$J$17</f>
        <v>Docencia y Recursos Humanos</v>
      </c>
      <c r="K22" s="129" t="s">
        <v>500</v>
      </c>
    </row>
    <row r="23" spans="3:11" x14ac:dyDescent="0.25">
      <c r="C23" s="172" t="s">
        <v>1780</v>
      </c>
      <c r="D23" s="189">
        <v>3</v>
      </c>
      <c r="E23" s="154">
        <v>300000</v>
      </c>
      <c r="F23" s="128">
        <f t="shared" si="1"/>
        <v>900000</v>
      </c>
      <c r="G23" s="192" t="s">
        <v>215</v>
      </c>
      <c r="H23" s="173" t="s">
        <v>952</v>
      </c>
      <c r="I23" s="161" t="str">
        <f>VLOOKUP(H23,Presupuesto!$B$11:$C$586,2,0)</f>
        <v>LIMPIEZA ASEO Y FUMIGACION</v>
      </c>
      <c r="J23" s="129" t="str">
        <f t="shared" si="2"/>
        <v>Docencia y Recursos Humanos</v>
      </c>
      <c r="K23" s="129" t="s">
        <v>500</v>
      </c>
    </row>
    <row r="24" spans="3:11" x14ac:dyDescent="0.25">
      <c r="C24" s="172" t="s">
        <v>1781</v>
      </c>
      <c r="D24" s="189">
        <v>1</v>
      </c>
      <c r="E24" s="154">
        <v>160000</v>
      </c>
      <c r="F24" s="128">
        <f t="shared" si="1"/>
        <v>160000</v>
      </c>
      <c r="G24" s="192" t="s">
        <v>215</v>
      </c>
      <c r="H24" s="173" t="s">
        <v>934</v>
      </c>
      <c r="I24" s="161" t="str">
        <f>VLOOKUP(H24,Presupuesto!$B$11:$C$586,2,0)</f>
        <v>MANTENIMIENTO Y REPARACION DE EQUIPO Y MAQUINARIA DE PRODUCCION</v>
      </c>
      <c r="J24" s="129" t="str">
        <f t="shared" si="2"/>
        <v>Docencia y Recursos Humanos</v>
      </c>
      <c r="K24" s="129" t="s">
        <v>500</v>
      </c>
    </row>
    <row r="25" spans="3:11" x14ac:dyDescent="0.25">
      <c r="C25" s="172" t="s">
        <v>1782</v>
      </c>
      <c r="D25" s="189">
        <v>2</v>
      </c>
      <c r="E25" s="154">
        <v>100000</v>
      </c>
      <c r="F25" s="128">
        <f t="shared" si="0"/>
        <v>200000</v>
      </c>
      <c r="G25" s="192" t="s">
        <v>215</v>
      </c>
      <c r="H25" s="173" t="s">
        <v>1049</v>
      </c>
      <c r="I25" s="161" t="str">
        <f>VLOOKUP(H25,Presupuesto!$B$11:$C$586,2,0)</f>
        <v>REUNIONES Y EVENTOS ESPECIALES</v>
      </c>
      <c r="J25" s="129" t="str">
        <f t="shared" si="2"/>
        <v>Docencia y Recursos Humanos</v>
      </c>
      <c r="K25" s="129" t="s">
        <v>500</v>
      </c>
    </row>
    <row r="26" spans="3:11" x14ac:dyDescent="0.25">
      <c r="C26" s="172" t="s">
        <v>1783</v>
      </c>
      <c r="D26" s="189">
        <v>1</v>
      </c>
      <c r="E26" s="154">
        <v>62262</v>
      </c>
      <c r="F26" s="128">
        <f t="shared" si="0"/>
        <v>62262</v>
      </c>
      <c r="G26" s="192" t="s">
        <v>214</v>
      </c>
      <c r="H26" s="173" t="s">
        <v>399</v>
      </c>
      <c r="I26" s="161" t="str">
        <f>VLOOKUP(H26,Presupuesto!$B$11:$C$586,2,0)</f>
        <v>PRODUCTOS AGROFORESTALES</v>
      </c>
      <c r="J26" s="129" t="str">
        <f t="shared" si="2"/>
        <v>Docencia y Recursos Humanos</v>
      </c>
      <c r="K26" s="129" t="s">
        <v>500</v>
      </c>
    </row>
    <row r="27" spans="3:11" x14ac:dyDescent="0.25">
      <c r="C27" s="172" t="s">
        <v>1783</v>
      </c>
      <c r="D27" s="189">
        <v>1</v>
      </c>
      <c r="E27" s="154">
        <v>200000</v>
      </c>
      <c r="F27" s="128">
        <f t="shared" si="0"/>
        <v>200000</v>
      </c>
      <c r="G27" s="192" t="s">
        <v>215</v>
      </c>
      <c r="H27" s="173" t="s">
        <v>399</v>
      </c>
      <c r="I27" s="161" t="str">
        <f>VLOOKUP(H27,Presupuesto!$B$11:$C$586,2,0)</f>
        <v>PRODUCTOS AGROFORESTALES</v>
      </c>
      <c r="J27" s="129" t="str">
        <f t="shared" si="2"/>
        <v>Docencia y Recursos Humanos</v>
      </c>
      <c r="K27" s="129" t="s">
        <v>500</v>
      </c>
    </row>
    <row r="28" spans="3:11" x14ac:dyDescent="0.25">
      <c r="C28" s="172" t="s">
        <v>1784</v>
      </c>
      <c r="D28" s="189">
        <v>1</v>
      </c>
      <c r="E28" s="154">
        <v>28505</v>
      </c>
      <c r="F28" s="128">
        <f t="shared" si="0"/>
        <v>28505</v>
      </c>
      <c r="G28" s="192" t="s">
        <v>214</v>
      </c>
      <c r="H28" s="173" t="s">
        <v>1082</v>
      </c>
      <c r="I28" s="161" t="str">
        <f>VLOOKUP(H28,Presupuesto!$B$11:$C$586,2,0)</f>
        <v>PAPEL DE ESCRITORIO</v>
      </c>
      <c r="J28" s="129" t="str">
        <f t="shared" si="2"/>
        <v>Docencia y Recursos Humanos</v>
      </c>
      <c r="K28" s="129" t="s">
        <v>500</v>
      </c>
    </row>
    <row r="29" spans="3:11" x14ac:dyDescent="0.25">
      <c r="C29" s="172" t="s">
        <v>1785</v>
      </c>
      <c r="D29" s="189">
        <v>1</v>
      </c>
      <c r="E29" s="154">
        <v>40000</v>
      </c>
      <c r="F29" s="128">
        <v>65000</v>
      </c>
      <c r="G29" s="192" t="s">
        <v>215</v>
      </c>
      <c r="H29" s="173" t="s">
        <v>403</v>
      </c>
      <c r="I29" s="161" t="str">
        <f>VLOOKUP(H29,Presupuesto!$B$11:$C$586,2,0)</f>
        <v>PRODUCTOS DE PAPEL Y CARTON (33400-00)</v>
      </c>
      <c r="J29" s="129" t="str">
        <f t="shared" si="2"/>
        <v>Docencia y Recursos Humanos</v>
      </c>
      <c r="K29" s="129" t="s">
        <v>500</v>
      </c>
    </row>
    <row r="30" spans="3:11" x14ac:dyDescent="0.25">
      <c r="C30" s="172" t="s">
        <v>1786</v>
      </c>
      <c r="D30" s="189">
        <v>1</v>
      </c>
      <c r="E30" s="154">
        <v>1973877</v>
      </c>
      <c r="F30" s="128">
        <f t="shared" si="0"/>
        <v>1973877</v>
      </c>
      <c r="G30" s="192" t="s">
        <v>214</v>
      </c>
      <c r="H30" s="173" t="s">
        <v>1122</v>
      </c>
      <c r="I30" s="161" t="str">
        <f>VLOOKUP(H30,Presupuesto!$B$11:$C$586,2,0)</f>
        <v>ELEMENTOS Y COMPUESTOS QUIMICOS</v>
      </c>
      <c r="J30" s="129" t="str">
        <f t="shared" si="2"/>
        <v>Docencia y Recursos Humanos</v>
      </c>
      <c r="K30" s="129" t="s">
        <v>500</v>
      </c>
    </row>
    <row r="31" spans="3:11" x14ac:dyDescent="0.25">
      <c r="C31" s="172" t="s">
        <v>1787</v>
      </c>
      <c r="D31" s="189">
        <v>1</v>
      </c>
      <c r="E31" s="154">
        <v>300000</v>
      </c>
      <c r="F31" s="128">
        <f t="shared" si="0"/>
        <v>300000</v>
      </c>
      <c r="G31" s="192" t="s">
        <v>215</v>
      </c>
      <c r="H31" s="173" t="s">
        <v>1135</v>
      </c>
      <c r="I31" s="161" t="str">
        <f>VLOOKUP(H31,Presupuesto!$B$11:$C$586,2,0)</f>
        <v>TINTES, PINTURAS Y COLORANTES</v>
      </c>
      <c r="J31" s="129" t="str">
        <f t="shared" si="2"/>
        <v>Docencia y Recursos Humanos</v>
      </c>
      <c r="K31" s="129" t="s">
        <v>500</v>
      </c>
    </row>
    <row r="32" spans="3:11" x14ac:dyDescent="0.25">
      <c r="C32" s="172" t="s">
        <v>1788</v>
      </c>
      <c r="D32" s="189">
        <v>1</v>
      </c>
      <c r="E32" s="154">
        <v>300000</v>
      </c>
      <c r="F32" s="128">
        <f>D32*E32</f>
        <v>300000</v>
      </c>
      <c r="G32" s="192" t="s">
        <v>215</v>
      </c>
      <c r="H32" s="173" t="s">
        <v>1131</v>
      </c>
      <c r="I32" s="161" t="str">
        <f>VLOOKUP(H32,Presupuesto!$B$11:$C$586,2,0)</f>
        <v>ABONOS Y FERTILIZANTES</v>
      </c>
      <c r="J32" s="129" t="str">
        <f t="shared" si="2"/>
        <v>Docencia y Recursos Humanos</v>
      </c>
      <c r="K32" s="129" t="s">
        <v>500</v>
      </c>
    </row>
    <row r="33" spans="3:11" x14ac:dyDescent="0.25">
      <c r="C33" s="172" t="s">
        <v>1789</v>
      </c>
      <c r="D33" s="189">
        <v>1</v>
      </c>
      <c r="E33" s="154">
        <v>100000</v>
      </c>
      <c r="F33" s="128">
        <f t="shared" si="0"/>
        <v>100000</v>
      </c>
      <c r="G33" s="192" t="s">
        <v>215</v>
      </c>
      <c r="H33" s="173" t="s">
        <v>1133</v>
      </c>
      <c r="I33" s="161" t="str">
        <f>VLOOKUP(H33,Presupuesto!$B$11:$C$586,2,0)</f>
        <v>INSECTICIDAS, FUMIGANTES Y OTROS</v>
      </c>
      <c r="J33" s="129" t="str">
        <f t="shared" si="2"/>
        <v>Docencia y Recursos Humanos</v>
      </c>
      <c r="K33" s="129" t="s">
        <v>500</v>
      </c>
    </row>
    <row r="34" spans="3:11" x14ac:dyDescent="0.25">
      <c r="C34" s="172" t="s">
        <v>1790</v>
      </c>
      <c r="D34" s="189">
        <v>1</v>
      </c>
      <c r="E34" s="154">
        <v>300000</v>
      </c>
      <c r="F34" s="128">
        <f t="shared" si="0"/>
        <v>300000</v>
      </c>
      <c r="G34" s="192" t="s">
        <v>215</v>
      </c>
      <c r="H34" s="173" t="s">
        <v>1152</v>
      </c>
      <c r="I34" s="161" t="str">
        <f>VLOOKUP(H34,Presupuesto!$B$11:$C$586,2,0)</f>
        <v>PRODUCTOS DE MATERIAL PLASTICO.</v>
      </c>
      <c r="J34" s="129" t="str">
        <f t="shared" si="2"/>
        <v>Docencia y Recursos Humanos</v>
      </c>
      <c r="K34" s="129" t="s">
        <v>500</v>
      </c>
    </row>
    <row r="35" spans="3:11" x14ac:dyDescent="0.25">
      <c r="C35" s="172" t="s">
        <v>1791</v>
      </c>
      <c r="D35" s="189">
        <v>1</v>
      </c>
      <c r="E35" s="154">
        <v>10000</v>
      </c>
      <c r="F35" s="128">
        <f t="shared" si="0"/>
        <v>10000</v>
      </c>
      <c r="G35" s="192" t="s">
        <v>215</v>
      </c>
      <c r="H35" s="173" t="s">
        <v>1146</v>
      </c>
      <c r="I35" s="161" t="str">
        <f>VLOOKUP(H35,Presupuesto!$B$11:$C$586,2,0)</f>
        <v>ACEITE Y GRASAS LUBRICANTES</v>
      </c>
      <c r="J35" s="129" t="str">
        <f t="shared" si="2"/>
        <v>Docencia y Recursos Humanos</v>
      </c>
      <c r="K35" s="129" t="s">
        <v>500</v>
      </c>
    </row>
    <row r="36" spans="3:11" x14ac:dyDescent="0.25">
      <c r="C36" s="172" t="s">
        <v>1792</v>
      </c>
      <c r="D36" s="189">
        <v>1</v>
      </c>
      <c r="E36" s="154">
        <v>70000</v>
      </c>
      <c r="F36" s="128">
        <f t="shared" si="0"/>
        <v>70000</v>
      </c>
      <c r="G36" s="192" t="s">
        <v>215</v>
      </c>
      <c r="H36" s="173" t="s">
        <v>1164</v>
      </c>
      <c r="I36" s="161" t="str">
        <f>VLOOKUP(H36,Presupuesto!$B$11:$C$586,2,0)</f>
        <v>PRODUCTOS FERROSOS</v>
      </c>
      <c r="J36" s="129" t="str">
        <f t="shared" si="2"/>
        <v>Docencia y Recursos Humanos</v>
      </c>
      <c r="K36" s="129" t="s">
        <v>500</v>
      </c>
    </row>
    <row r="37" spans="3:11" x14ac:dyDescent="0.25">
      <c r="C37" s="172" t="s">
        <v>1793</v>
      </c>
      <c r="D37" s="189">
        <v>1</v>
      </c>
      <c r="E37" s="154">
        <v>856000</v>
      </c>
      <c r="F37" s="128">
        <f t="shared" si="0"/>
        <v>856000</v>
      </c>
      <c r="G37" s="192" t="s">
        <v>215</v>
      </c>
      <c r="H37" s="173" t="s">
        <v>1170</v>
      </c>
      <c r="I37" s="161" t="str">
        <f>VLOOKUP(H37,Presupuesto!$B$11:$C$586,2,0)</f>
        <v>HERRAMIENTAS MENORES</v>
      </c>
      <c r="J37" s="129" t="str">
        <f t="shared" si="2"/>
        <v>Docencia y Recursos Humanos</v>
      </c>
      <c r="K37" s="129" t="s">
        <v>500</v>
      </c>
    </row>
    <row r="38" spans="3:11" x14ac:dyDescent="0.25">
      <c r="C38" s="172" t="s">
        <v>1794</v>
      </c>
      <c r="D38" s="189">
        <v>1</v>
      </c>
      <c r="E38" s="154">
        <v>50000</v>
      </c>
      <c r="F38" s="128">
        <f t="shared" si="0"/>
        <v>50000</v>
      </c>
      <c r="G38" s="192" t="s">
        <v>215</v>
      </c>
      <c r="H38" s="173" t="s">
        <v>1178</v>
      </c>
      <c r="I38" s="161" t="str">
        <f>VLOOKUP(H38,Presupuesto!$B$11:$C$586,2,0)</f>
        <v>PRODUCTOS DE ARCILLA Y CERAMICA</v>
      </c>
      <c r="J38" s="129" t="str">
        <f t="shared" si="2"/>
        <v>Docencia y Recursos Humanos</v>
      </c>
      <c r="K38" s="129" t="s">
        <v>500</v>
      </c>
    </row>
    <row r="39" spans="3:11" x14ac:dyDescent="0.25">
      <c r="C39" s="174" t="s">
        <v>1795</v>
      </c>
      <c r="D39" s="182">
        <v>1</v>
      </c>
      <c r="E39" s="149">
        <v>50000</v>
      </c>
      <c r="F39" s="128">
        <f t="shared" ref="F39:F45" si="3">D39*E39</f>
        <v>50000</v>
      </c>
      <c r="G39" s="192" t="s">
        <v>215</v>
      </c>
      <c r="H39" s="175" t="s">
        <v>1184</v>
      </c>
      <c r="I39" s="161" t="str">
        <f>VLOOKUP(H39,Presupuesto!$B$11:$C$586,2,0)</f>
        <v>PRODUCTOS DE CEMENTO Y ASBESTO Y YESO</v>
      </c>
      <c r="J39" s="129" t="str">
        <f t="shared" si="2"/>
        <v>Docencia y Recursos Humanos</v>
      </c>
      <c r="K39" s="129" t="s">
        <v>500</v>
      </c>
    </row>
    <row r="40" spans="3:11" x14ac:dyDescent="0.25">
      <c r="C40" s="174" t="s">
        <v>1796</v>
      </c>
      <c r="D40" s="182">
        <v>1</v>
      </c>
      <c r="E40" s="149">
        <v>300000</v>
      </c>
      <c r="F40" s="128">
        <f t="shared" si="3"/>
        <v>300000</v>
      </c>
      <c r="G40" s="192" t="s">
        <v>215</v>
      </c>
      <c r="H40" s="175" t="s">
        <v>1186</v>
      </c>
      <c r="I40" s="161" t="str">
        <f>VLOOKUP(H40,Presupuesto!$B$11:$C$586,2,0)</f>
        <v>CEMENTO CAL Y YESO</v>
      </c>
      <c r="J40" s="129" t="str">
        <f t="shared" si="2"/>
        <v>Docencia y Recursos Humanos</v>
      </c>
      <c r="K40" s="129" t="s">
        <v>500</v>
      </c>
    </row>
    <row r="41" spans="3:11" x14ac:dyDescent="0.25">
      <c r="C41" s="174" t="s">
        <v>1797</v>
      </c>
      <c r="D41" s="182">
        <v>1</v>
      </c>
      <c r="E41" s="149">
        <v>50000</v>
      </c>
      <c r="F41" s="128">
        <f t="shared" si="3"/>
        <v>50000</v>
      </c>
      <c r="G41" s="192" t="s">
        <v>215</v>
      </c>
      <c r="H41" s="175" t="s">
        <v>1200</v>
      </c>
      <c r="I41" s="161" t="str">
        <f>VLOOKUP(H41,Presupuesto!$B$11:$C$586,2,0)</f>
        <v>PIEDRA ARCILLA Y ARENA</v>
      </c>
      <c r="J41" s="129" t="str">
        <f t="shared" si="2"/>
        <v>Docencia y Recursos Humanos</v>
      </c>
      <c r="K41" s="129" t="s">
        <v>500</v>
      </c>
    </row>
    <row r="42" spans="3:11" x14ac:dyDescent="0.25">
      <c r="C42" s="174" t="s">
        <v>1798</v>
      </c>
      <c r="D42" s="182">
        <v>1</v>
      </c>
      <c r="E42" s="149">
        <v>1011706</v>
      </c>
      <c r="F42" s="128">
        <f t="shared" si="3"/>
        <v>1011706</v>
      </c>
      <c r="G42" s="192" t="s">
        <v>214</v>
      </c>
      <c r="H42" s="175" t="s">
        <v>1206</v>
      </c>
      <c r="I42" s="161" t="str">
        <f>VLOOKUP(H42,Presupuesto!$B$11:$C$586,2,0)</f>
        <v>ELEMENTOS DE LIMPIEZA</v>
      </c>
      <c r="J42" s="129" t="str">
        <f t="shared" si="2"/>
        <v>Docencia y Recursos Humanos</v>
      </c>
      <c r="K42" s="129" t="s">
        <v>500</v>
      </c>
    </row>
    <row r="43" spans="3:11" x14ac:dyDescent="0.25">
      <c r="C43" s="174" t="s">
        <v>1799</v>
      </c>
      <c r="D43" s="182">
        <v>1</v>
      </c>
      <c r="E43" s="149">
        <v>318808</v>
      </c>
      <c r="F43" s="128">
        <f t="shared" si="3"/>
        <v>318808</v>
      </c>
      <c r="G43" s="192" t="s">
        <v>214</v>
      </c>
      <c r="H43" s="175" t="s">
        <v>1213</v>
      </c>
      <c r="I43" s="161" t="str">
        <f>VLOOKUP(H43,Presupuesto!$B$11:$C$586,2,0)</f>
        <v>UTILES Y MATERIALES ELECTRICOS</v>
      </c>
      <c r="J43" s="129" t="str">
        <f t="shared" si="2"/>
        <v>Docencia y Recursos Humanos</v>
      </c>
      <c r="K43" s="129" t="s">
        <v>500</v>
      </c>
    </row>
    <row r="44" spans="3:11" x14ac:dyDescent="0.25">
      <c r="C44" s="174" t="s">
        <v>1800</v>
      </c>
      <c r="D44" s="182">
        <v>1</v>
      </c>
      <c r="E44" s="149">
        <v>293303</v>
      </c>
      <c r="F44" s="128">
        <f t="shared" si="3"/>
        <v>293303</v>
      </c>
      <c r="G44" s="192" t="s">
        <v>214</v>
      </c>
      <c r="H44" s="175" t="s">
        <v>1222</v>
      </c>
      <c r="I44" s="161" t="str">
        <f>VLOOKUP(H44,Presupuesto!$B$11:$C$586,2,0)</f>
        <v>OTROS RESPUESTOS Y ACCESORIOS MENORES</v>
      </c>
      <c r="J44" s="129" t="str">
        <f t="shared" si="2"/>
        <v>Docencia y Recursos Humanos</v>
      </c>
      <c r="K44" s="129" t="s">
        <v>500</v>
      </c>
    </row>
    <row r="45" spans="3:11" x14ac:dyDescent="0.25">
      <c r="C45" s="174" t="s">
        <v>1801</v>
      </c>
      <c r="D45" s="182">
        <v>1</v>
      </c>
      <c r="E45" s="149">
        <v>157615</v>
      </c>
      <c r="F45" s="128">
        <f t="shared" si="3"/>
        <v>157615</v>
      </c>
      <c r="G45" s="192" t="s">
        <v>214</v>
      </c>
      <c r="H45" s="175" t="s">
        <v>1230</v>
      </c>
      <c r="I45" s="161" t="str">
        <f>VLOOKUP(H45,Presupuesto!$B$11:$C$586,2,0)</f>
        <v>ELEMENTOS DE FERRETERIA</v>
      </c>
      <c r="J45" s="129" t="str">
        <f t="shared" si="2"/>
        <v>Docencia y Recursos Humanos</v>
      </c>
      <c r="K45" s="129" t="s">
        <v>500</v>
      </c>
    </row>
    <row r="46" spans="3:11" x14ac:dyDescent="0.25">
      <c r="C46" s="174" t="s">
        <v>1802</v>
      </c>
      <c r="D46" s="182">
        <v>1</v>
      </c>
      <c r="E46" s="149">
        <v>187534</v>
      </c>
      <c r="F46" s="128">
        <f t="shared" si="0"/>
        <v>187534</v>
      </c>
      <c r="G46" s="192" t="s">
        <v>214</v>
      </c>
      <c r="H46" s="175" t="s">
        <v>399</v>
      </c>
      <c r="I46" s="161" t="str">
        <f>VLOOKUP(H46,Presupuesto!$B$11:$C$586,2,0)</f>
        <v>PRODUCTOS AGROFORESTALES</v>
      </c>
      <c r="J46" s="129" t="str">
        <f t="shared" si="2"/>
        <v>Docencia y Recursos Humanos</v>
      </c>
      <c r="K46" s="129" t="s">
        <v>500</v>
      </c>
    </row>
    <row r="47" spans="3:11" x14ac:dyDescent="0.25">
      <c r="C47" s="176" t="s">
        <v>1803</v>
      </c>
      <c r="D47" s="182">
        <v>1</v>
      </c>
      <c r="E47" s="149">
        <v>1200000</v>
      </c>
      <c r="F47" s="128">
        <f t="shared" si="0"/>
        <v>1200000</v>
      </c>
      <c r="G47" s="192" t="s">
        <v>215</v>
      </c>
      <c r="H47" s="177" t="s">
        <v>399</v>
      </c>
      <c r="I47" s="161" t="str">
        <f>VLOOKUP(H47,Presupuesto!$B$11:$C$586,2,0)</f>
        <v>PRODUCTOS AGROFORESTALES</v>
      </c>
      <c r="J47" s="129" t="str">
        <f t="shared" si="2"/>
        <v>Docencia y Recursos Humanos</v>
      </c>
      <c r="K47" s="129" t="s">
        <v>483</v>
      </c>
    </row>
    <row r="48" spans="3:11" x14ac:dyDescent="0.25">
      <c r="C48" s="176" t="s">
        <v>1804</v>
      </c>
      <c r="D48" s="182">
        <v>1</v>
      </c>
      <c r="E48" s="149">
        <v>1160000</v>
      </c>
      <c r="F48" s="128">
        <f t="shared" si="0"/>
        <v>1160000</v>
      </c>
      <c r="G48" s="192" t="s">
        <v>215</v>
      </c>
      <c r="H48" s="177" t="s">
        <v>420</v>
      </c>
      <c r="I48" s="161" t="str">
        <f>VLOOKUP(H48,Presupuesto!$B$11:$C$586,2,0)</f>
        <v>EDIFICIOS E INSTALACIONES (41210-00)</v>
      </c>
      <c r="J48" s="129" t="s">
        <v>563</v>
      </c>
      <c r="K48" s="129" t="s">
        <v>500</v>
      </c>
    </row>
    <row r="49" spans="3:11" x14ac:dyDescent="0.25">
      <c r="C49" s="176"/>
      <c r="D49" s="182"/>
      <c r="E49" s="149"/>
      <c r="F49" s="128">
        <f t="shared" si="0"/>
        <v>0</v>
      </c>
      <c r="G49" s="192"/>
      <c r="H49" s="177"/>
      <c r="I49" s="161" t="e">
        <f>VLOOKUP(H49,Presupuesto!$B$11:$C$586,2,0)</f>
        <v>#N/A</v>
      </c>
      <c r="J49" s="129" t="str">
        <f t="shared" si="2"/>
        <v>Docencia y Recursos Humanos</v>
      </c>
      <c r="K49" s="129" t="s">
        <v>500</v>
      </c>
    </row>
    <row r="50" spans="3:11" x14ac:dyDescent="0.25">
      <c r="C50" s="176"/>
      <c r="D50" s="182"/>
      <c r="E50" s="149"/>
      <c r="F50" s="128">
        <f t="shared" si="0"/>
        <v>0</v>
      </c>
      <c r="G50" s="192"/>
      <c r="H50" s="177"/>
      <c r="I50" s="161" t="e">
        <f>VLOOKUP(H50,Presupuesto!$B$11:$C$586,2,0)</f>
        <v>#N/A</v>
      </c>
      <c r="J50" s="129" t="str">
        <f t="shared" si="2"/>
        <v>Docencia y Recursos Humanos</v>
      </c>
      <c r="K50" s="129" t="s">
        <v>500</v>
      </c>
    </row>
    <row r="51" spans="3:11" ht="15.75" thickBot="1" x14ac:dyDescent="0.3">
      <c r="C51" s="178"/>
      <c r="D51" s="190"/>
      <c r="E51" s="134"/>
      <c r="F51" s="136">
        <f t="shared" si="0"/>
        <v>0</v>
      </c>
      <c r="G51" s="193"/>
      <c r="H51" s="179"/>
      <c r="I51" s="163" t="e">
        <f>VLOOKUP(H51,Presupuesto!$B$11:$C$586,2,0)</f>
        <v>#N/A</v>
      </c>
      <c r="J51" s="137" t="str">
        <f>$J$20</f>
        <v>Procesos de Gestión Universitaria</v>
      </c>
      <c r="K51" s="155" t="s">
        <v>482</v>
      </c>
    </row>
    <row r="53" spans="3:11" x14ac:dyDescent="0.25">
      <c r="F53" s="121"/>
      <c r="G53" s="120"/>
      <c r="H53" s="121"/>
      <c r="I53" s="121"/>
    </row>
    <row r="54" spans="3:11" ht="15.75" hidden="1" thickBot="1" x14ac:dyDescent="0.3">
      <c r="C54" s="573" t="s">
        <v>53</v>
      </c>
      <c r="D54" s="531">
        <f>SUM(F61:F95)</f>
        <v>0</v>
      </c>
      <c r="E54" s="514"/>
      <c r="F54" s="510"/>
      <c r="G54" s="513"/>
      <c r="H54" s="510"/>
      <c r="I54" s="510"/>
      <c r="J54" s="514"/>
      <c r="K54" s="514"/>
    </row>
    <row r="55" spans="3:11" hidden="1" x14ac:dyDescent="0.25">
      <c r="C55" s="510"/>
      <c r="D55" s="508"/>
      <c r="E55" s="517"/>
      <c r="F55" s="517"/>
      <c r="G55" s="517"/>
      <c r="H55" s="511"/>
      <c r="I55" s="511"/>
      <c r="J55" s="511"/>
      <c r="K55" s="534"/>
    </row>
    <row r="56" spans="3:11" hidden="1" x14ac:dyDescent="0.25">
      <c r="C56" s="510"/>
      <c r="D56" s="508"/>
      <c r="E56" s="517"/>
      <c r="F56" s="517"/>
      <c r="G56" s="517"/>
      <c r="H56" s="511"/>
      <c r="I56" s="511"/>
      <c r="J56" s="511"/>
      <c r="K56" s="534"/>
    </row>
    <row r="57" spans="3:11" ht="15.75" hidden="1" x14ac:dyDescent="0.25">
      <c r="C57" s="589" t="s">
        <v>479</v>
      </c>
      <c r="D57" s="590"/>
      <c r="E57" s="517"/>
      <c r="F57" s="517"/>
      <c r="G57" s="517"/>
      <c r="H57" s="511"/>
      <c r="I57" s="511"/>
      <c r="J57" s="511"/>
      <c r="K57" s="534"/>
    </row>
    <row r="58" spans="3:11" ht="18.75" hidden="1" x14ac:dyDescent="0.25">
      <c r="C58" s="591" t="e">
        <f>IFERROR(VLOOKUP(D57,'Desarrollo e Innov. Curricular'!$E:$F,2,FALSE),IFERROR(VLOOKUP(D57,Investigación!$E:$F,2,FALSE),IFERROR(VLOOKUP(D57,'Vinculación Univ. Sociedad'!$E:$F,2,FALSE),IFERROR(VLOOKUP(D57,'Docencia y Profesorado Universi'!$E:$F,2,FALSE),IFERROR(VLOOKUP(D57,Estudiantes!$E:$F,2,FALSE),IFERROR(VLOOKUP(D57,'Gestion Administrativa'!$E:$F,2,FALSE),IFERROR(VLOOKUP(D57,'Gestion Academica'!$E:$F,2,FALSE),IFERROR(VLOOKUP(D57,Graduados!$E:$F,2,FALSE),IFERROR(VLOOKUP(D57,'Gestión del Conocimiento'!$E:$F,2,FALSE),IFERROR(VLOOKUP(D57,Gobernabilidad!$E:$F,2,FALSE),IFERROR(VLOOKUP(D57,'NIVEL DE ES Y  SISTEMA NACIONAL'!$E:$F,2,FALSE),VLOOKUP(D57,'Lo Esencial'!$E:$F,2,0))))))))))))</f>
        <v>#N/A</v>
      </c>
      <c r="D58" s="508"/>
      <c r="E58" s="517"/>
      <c r="F58" s="517"/>
      <c r="G58" s="517"/>
      <c r="H58" s="511"/>
      <c r="I58" s="511"/>
      <c r="J58" s="511"/>
      <c r="K58" s="534"/>
    </row>
    <row r="59" spans="3:11" ht="15.75" hidden="1" thickBot="1" x14ac:dyDescent="0.3">
      <c r="C59" s="514"/>
      <c r="D59" s="514"/>
      <c r="E59" s="514"/>
      <c r="F59" s="517"/>
      <c r="G59" s="511"/>
      <c r="H59" s="511"/>
      <c r="I59" s="511"/>
      <c r="J59" s="514"/>
      <c r="K59" s="514"/>
    </row>
    <row r="60" spans="3:11" ht="30.75" hidden="1" thickBot="1" x14ac:dyDescent="0.3">
      <c r="C60" s="548" t="s">
        <v>44</v>
      </c>
      <c r="D60" s="548" t="s">
        <v>55</v>
      </c>
      <c r="E60" s="555" t="s">
        <v>57</v>
      </c>
      <c r="F60" s="554" t="s">
        <v>27</v>
      </c>
      <c r="G60" s="552" t="s">
        <v>216</v>
      </c>
      <c r="H60" s="555" t="s">
        <v>46</v>
      </c>
      <c r="I60" s="552" t="s">
        <v>217</v>
      </c>
      <c r="J60" s="552" t="s">
        <v>498</v>
      </c>
      <c r="K60" s="552" t="s">
        <v>499</v>
      </c>
    </row>
    <row r="61" spans="3:11" hidden="1" x14ac:dyDescent="0.25">
      <c r="C61" s="598" t="s">
        <v>529</v>
      </c>
      <c r="D61" s="599"/>
      <c r="E61" s="597">
        <f>HLOOKUP(C61,$AH$2:$BU$3,2,0)</f>
        <v>620</v>
      </c>
      <c r="F61" s="521">
        <f t="shared" ref="F61:F95" si="4">D61*E61</f>
        <v>0</v>
      </c>
      <c r="G61" s="576" t="s">
        <v>215</v>
      </c>
      <c r="H61" s="561"/>
      <c r="I61" s="549" t="e">
        <f>VLOOKUP(H61,Presupuesto!$B$11:$C$586,2,0)</f>
        <v>#N/A</v>
      </c>
      <c r="J61" s="596" t="s">
        <v>210</v>
      </c>
      <c r="K61" s="522" t="s">
        <v>482</v>
      </c>
    </row>
    <row r="62" spans="3:11" hidden="1" x14ac:dyDescent="0.25">
      <c r="C62" s="560"/>
      <c r="D62" s="574"/>
      <c r="E62" s="543"/>
      <c r="F62" s="521">
        <f t="shared" si="4"/>
        <v>0</v>
      </c>
      <c r="G62" s="576"/>
      <c r="H62" s="561"/>
      <c r="I62" s="549" t="e">
        <f>VLOOKUP(H62,Presupuesto!$B$11:$C$586,2,0)</f>
        <v>#N/A</v>
      </c>
      <c r="J62" s="522" t="str">
        <f>$J$61</f>
        <v>Docencia y Recursos Humanos</v>
      </c>
      <c r="K62" s="522" t="s">
        <v>500</v>
      </c>
    </row>
    <row r="63" spans="3:11" hidden="1" x14ac:dyDescent="0.25">
      <c r="C63" s="560"/>
      <c r="D63" s="574"/>
      <c r="E63" s="543"/>
      <c r="F63" s="521">
        <f t="shared" si="4"/>
        <v>0</v>
      </c>
      <c r="G63" s="576"/>
      <c r="H63" s="561"/>
      <c r="I63" s="549" t="e">
        <f>VLOOKUP(H63,Presupuesto!$B$11:$C$586,2,0)</f>
        <v>#N/A</v>
      </c>
      <c r="J63" s="522" t="str">
        <f t="shared" ref="J63:J94" si="5">$J$61</f>
        <v>Docencia y Recursos Humanos</v>
      </c>
      <c r="K63" s="522" t="s">
        <v>500</v>
      </c>
    </row>
    <row r="64" spans="3:11" hidden="1" x14ac:dyDescent="0.25">
      <c r="C64" s="560"/>
      <c r="D64" s="574"/>
      <c r="E64" s="543"/>
      <c r="F64" s="521">
        <f t="shared" si="4"/>
        <v>0</v>
      </c>
      <c r="G64" s="576"/>
      <c r="H64" s="561"/>
      <c r="I64" s="549" t="e">
        <f>VLOOKUP(H64,Presupuesto!$B$11:$C$586,2,0)</f>
        <v>#N/A</v>
      </c>
      <c r="J64" s="522" t="str">
        <f t="shared" si="5"/>
        <v>Docencia y Recursos Humanos</v>
      </c>
      <c r="K64" s="522" t="s">
        <v>500</v>
      </c>
    </row>
    <row r="65" spans="3:11" hidden="1" x14ac:dyDescent="0.25">
      <c r="C65" s="560"/>
      <c r="D65" s="574"/>
      <c r="E65" s="543"/>
      <c r="F65" s="521">
        <f t="shared" si="4"/>
        <v>0</v>
      </c>
      <c r="G65" s="576"/>
      <c r="H65" s="561"/>
      <c r="I65" s="549" t="e">
        <f>VLOOKUP(H65,Presupuesto!$B$11:$C$586,2,0)</f>
        <v>#N/A</v>
      </c>
      <c r="J65" s="522" t="str">
        <f t="shared" si="5"/>
        <v>Docencia y Recursos Humanos</v>
      </c>
      <c r="K65" s="522" t="s">
        <v>500</v>
      </c>
    </row>
    <row r="66" spans="3:11" hidden="1" x14ac:dyDescent="0.25">
      <c r="C66" s="560"/>
      <c r="D66" s="574"/>
      <c r="E66" s="543"/>
      <c r="F66" s="521">
        <f t="shared" si="4"/>
        <v>0</v>
      </c>
      <c r="G66" s="576"/>
      <c r="H66" s="561"/>
      <c r="I66" s="549" t="e">
        <f>VLOOKUP(H66,Presupuesto!$B$11:$C$586,2,0)</f>
        <v>#N/A</v>
      </c>
      <c r="J66" s="522" t="str">
        <f t="shared" si="5"/>
        <v>Docencia y Recursos Humanos</v>
      </c>
      <c r="K66" s="522" t="s">
        <v>489</v>
      </c>
    </row>
    <row r="67" spans="3:11" hidden="1" x14ac:dyDescent="0.25">
      <c r="C67" s="560"/>
      <c r="D67" s="574"/>
      <c r="E67" s="543"/>
      <c r="F67" s="521">
        <f t="shared" si="4"/>
        <v>0</v>
      </c>
      <c r="G67" s="576"/>
      <c r="H67" s="561"/>
      <c r="I67" s="549" t="e">
        <f>VLOOKUP(H67,Presupuesto!$B$11:$C$586,2,0)</f>
        <v>#N/A</v>
      </c>
      <c r="J67" s="522" t="str">
        <f t="shared" si="5"/>
        <v>Docencia y Recursos Humanos</v>
      </c>
      <c r="K67" s="522" t="s">
        <v>500</v>
      </c>
    </row>
    <row r="68" spans="3:11" hidden="1" x14ac:dyDescent="0.25">
      <c r="C68" s="560"/>
      <c r="D68" s="574"/>
      <c r="E68" s="543"/>
      <c r="F68" s="521">
        <f t="shared" si="4"/>
        <v>0</v>
      </c>
      <c r="G68" s="576"/>
      <c r="H68" s="561"/>
      <c r="I68" s="549" t="e">
        <f>VLOOKUP(H68,Presupuesto!$B$11:$C$586,2,0)</f>
        <v>#N/A</v>
      </c>
      <c r="J68" s="522" t="str">
        <f t="shared" si="5"/>
        <v>Docencia y Recursos Humanos</v>
      </c>
      <c r="K68" s="522" t="s">
        <v>500</v>
      </c>
    </row>
    <row r="69" spans="3:11" hidden="1" x14ac:dyDescent="0.25">
      <c r="C69" s="560"/>
      <c r="D69" s="574"/>
      <c r="E69" s="543"/>
      <c r="F69" s="521">
        <f t="shared" si="4"/>
        <v>0</v>
      </c>
      <c r="G69" s="576"/>
      <c r="H69" s="561"/>
      <c r="I69" s="549" t="e">
        <f>VLOOKUP(H69,Presupuesto!$B$11:$C$586,2,0)</f>
        <v>#N/A</v>
      </c>
      <c r="J69" s="522" t="str">
        <f t="shared" si="5"/>
        <v>Docencia y Recursos Humanos</v>
      </c>
      <c r="K69" s="522" t="s">
        <v>500</v>
      </c>
    </row>
    <row r="70" spans="3:11" hidden="1" x14ac:dyDescent="0.25">
      <c r="C70" s="560"/>
      <c r="D70" s="574"/>
      <c r="E70" s="543"/>
      <c r="F70" s="521">
        <f t="shared" si="4"/>
        <v>0</v>
      </c>
      <c r="G70" s="576"/>
      <c r="H70" s="561"/>
      <c r="I70" s="549" t="e">
        <f>VLOOKUP(H70,Presupuesto!$B$11:$C$586,2,0)</f>
        <v>#N/A</v>
      </c>
      <c r="J70" s="522" t="str">
        <f t="shared" si="5"/>
        <v>Docencia y Recursos Humanos</v>
      </c>
      <c r="K70" s="522" t="s">
        <v>500</v>
      </c>
    </row>
    <row r="71" spans="3:11" hidden="1" x14ac:dyDescent="0.25">
      <c r="C71" s="560"/>
      <c r="D71" s="574"/>
      <c r="E71" s="543"/>
      <c r="F71" s="521">
        <f t="shared" si="4"/>
        <v>0</v>
      </c>
      <c r="G71" s="576"/>
      <c r="H71" s="561"/>
      <c r="I71" s="549" t="e">
        <f>VLOOKUP(H71,Presupuesto!$B$11:$C$586,2,0)</f>
        <v>#N/A</v>
      </c>
      <c r="J71" s="522" t="str">
        <f t="shared" si="5"/>
        <v>Docencia y Recursos Humanos</v>
      </c>
      <c r="K71" s="522" t="s">
        <v>500</v>
      </c>
    </row>
    <row r="72" spans="3:11" hidden="1" x14ac:dyDescent="0.25">
      <c r="C72" s="560"/>
      <c r="D72" s="574"/>
      <c r="E72" s="543"/>
      <c r="F72" s="521">
        <f t="shared" si="4"/>
        <v>0</v>
      </c>
      <c r="G72" s="576"/>
      <c r="H72" s="561"/>
      <c r="I72" s="549" t="e">
        <f>VLOOKUP(H72,Presupuesto!$B$11:$C$586,2,0)</f>
        <v>#N/A</v>
      </c>
      <c r="J72" s="522" t="str">
        <f t="shared" si="5"/>
        <v>Docencia y Recursos Humanos</v>
      </c>
      <c r="K72" s="522" t="s">
        <v>500</v>
      </c>
    </row>
    <row r="73" spans="3:11" hidden="1" x14ac:dyDescent="0.25">
      <c r="C73" s="560"/>
      <c r="D73" s="574"/>
      <c r="E73" s="543"/>
      <c r="F73" s="521">
        <f t="shared" si="4"/>
        <v>0</v>
      </c>
      <c r="G73" s="576"/>
      <c r="H73" s="561"/>
      <c r="I73" s="549" t="e">
        <f>VLOOKUP(H73,Presupuesto!$B$11:$C$586,2,0)</f>
        <v>#N/A</v>
      </c>
      <c r="J73" s="522" t="str">
        <f t="shared" si="5"/>
        <v>Docencia y Recursos Humanos</v>
      </c>
      <c r="K73" s="522" t="s">
        <v>500</v>
      </c>
    </row>
    <row r="74" spans="3:11" hidden="1" x14ac:dyDescent="0.25">
      <c r="C74" s="560"/>
      <c r="D74" s="574"/>
      <c r="E74" s="543"/>
      <c r="F74" s="521">
        <f t="shared" si="4"/>
        <v>0</v>
      </c>
      <c r="G74" s="576"/>
      <c r="H74" s="561"/>
      <c r="I74" s="549" t="e">
        <f>VLOOKUP(H74,Presupuesto!$B$11:$C$586,2,0)</f>
        <v>#N/A</v>
      </c>
      <c r="J74" s="522" t="str">
        <f t="shared" si="5"/>
        <v>Docencia y Recursos Humanos</v>
      </c>
      <c r="K74" s="522" t="s">
        <v>500</v>
      </c>
    </row>
    <row r="75" spans="3:11" hidden="1" x14ac:dyDescent="0.25">
      <c r="C75" s="560"/>
      <c r="D75" s="574"/>
      <c r="E75" s="543"/>
      <c r="F75" s="521">
        <f t="shared" si="4"/>
        <v>0</v>
      </c>
      <c r="G75" s="576"/>
      <c r="H75" s="561"/>
      <c r="I75" s="549" t="e">
        <f>VLOOKUP(H75,Presupuesto!$B$11:$C$586,2,0)</f>
        <v>#N/A</v>
      </c>
      <c r="J75" s="522" t="str">
        <f t="shared" si="5"/>
        <v>Docencia y Recursos Humanos</v>
      </c>
      <c r="K75" s="522" t="s">
        <v>500</v>
      </c>
    </row>
    <row r="76" spans="3:11" hidden="1" x14ac:dyDescent="0.25">
      <c r="C76" s="560"/>
      <c r="D76" s="574"/>
      <c r="E76" s="543"/>
      <c r="F76" s="521">
        <f t="shared" si="4"/>
        <v>0</v>
      </c>
      <c r="G76" s="576"/>
      <c r="H76" s="561"/>
      <c r="I76" s="549" t="e">
        <f>VLOOKUP(H76,Presupuesto!$B$11:$C$586,2,0)</f>
        <v>#N/A</v>
      </c>
      <c r="J76" s="522" t="str">
        <f t="shared" si="5"/>
        <v>Docencia y Recursos Humanos</v>
      </c>
      <c r="K76" s="522" t="s">
        <v>500</v>
      </c>
    </row>
    <row r="77" spans="3:11" hidden="1" x14ac:dyDescent="0.25">
      <c r="C77" s="560"/>
      <c r="D77" s="574"/>
      <c r="E77" s="543"/>
      <c r="F77" s="521">
        <f t="shared" si="4"/>
        <v>0</v>
      </c>
      <c r="G77" s="576"/>
      <c r="H77" s="561"/>
      <c r="I77" s="549" t="e">
        <f>VLOOKUP(H77,Presupuesto!$B$11:$C$586,2,0)</f>
        <v>#N/A</v>
      </c>
      <c r="J77" s="522" t="str">
        <f t="shared" si="5"/>
        <v>Docencia y Recursos Humanos</v>
      </c>
      <c r="K77" s="522" t="s">
        <v>500</v>
      </c>
    </row>
    <row r="78" spans="3:11" hidden="1" x14ac:dyDescent="0.25">
      <c r="C78" s="560"/>
      <c r="D78" s="574"/>
      <c r="E78" s="543"/>
      <c r="F78" s="521">
        <f t="shared" si="4"/>
        <v>0</v>
      </c>
      <c r="G78" s="576"/>
      <c r="H78" s="561"/>
      <c r="I78" s="549" t="e">
        <f>VLOOKUP(H78,Presupuesto!$B$11:$C$586,2,0)</f>
        <v>#N/A</v>
      </c>
      <c r="J78" s="522" t="str">
        <f t="shared" si="5"/>
        <v>Docencia y Recursos Humanos</v>
      </c>
      <c r="K78" s="522" t="s">
        <v>500</v>
      </c>
    </row>
    <row r="79" spans="3:11" hidden="1" x14ac:dyDescent="0.25">
      <c r="C79" s="560"/>
      <c r="D79" s="574"/>
      <c r="E79" s="543"/>
      <c r="F79" s="521">
        <f t="shared" si="4"/>
        <v>0</v>
      </c>
      <c r="G79" s="576"/>
      <c r="H79" s="561"/>
      <c r="I79" s="549" t="e">
        <f>VLOOKUP(H79,Presupuesto!$B$11:$C$586,2,0)</f>
        <v>#N/A</v>
      </c>
      <c r="J79" s="522" t="str">
        <f t="shared" si="5"/>
        <v>Docencia y Recursos Humanos</v>
      </c>
      <c r="K79" s="522" t="s">
        <v>500</v>
      </c>
    </row>
    <row r="80" spans="3:11" hidden="1" x14ac:dyDescent="0.25">
      <c r="C80" s="560"/>
      <c r="D80" s="574"/>
      <c r="E80" s="543"/>
      <c r="F80" s="521">
        <f t="shared" si="4"/>
        <v>0</v>
      </c>
      <c r="G80" s="576"/>
      <c r="H80" s="561"/>
      <c r="I80" s="549" t="e">
        <f>VLOOKUP(H80,Presupuesto!$B$11:$C$586,2,0)</f>
        <v>#N/A</v>
      </c>
      <c r="J80" s="522" t="str">
        <f t="shared" si="5"/>
        <v>Docencia y Recursos Humanos</v>
      </c>
      <c r="K80" s="522" t="s">
        <v>500</v>
      </c>
    </row>
    <row r="81" spans="3:11" hidden="1" x14ac:dyDescent="0.25">
      <c r="C81" s="560"/>
      <c r="D81" s="574"/>
      <c r="E81" s="543"/>
      <c r="F81" s="521">
        <f t="shared" si="4"/>
        <v>0</v>
      </c>
      <c r="G81" s="576"/>
      <c r="H81" s="561"/>
      <c r="I81" s="549" t="e">
        <f>VLOOKUP(H81,Presupuesto!$B$11:$C$586,2,0)</f>
        <v>#N/A</v>
      </c>
      <c r="J81" s="522" t="str">
        <f t="shared" si="5"/>
        <v>Docencia y Recursos Humanos</v>
      </c>
      <c r="K81" s="522" t="s">
        <v>500</v>
      </c>
    </row>
    <row r="82" spans="3:11" hidden="1" x14ac:dyDescent="0.25">
      <c r="C82" s="560"/>
      <c r="D82" s="574"/>
      <c r="E82" s="543"/>
      <c r="F82" s="521">
        <f t="shared" si="4"/>
        <v>0</v>
      </c>
      <c r="G82" s="576"/>
      <c r="H82" s="561"/>
      <c r="I82" s="549" t="e">
        <f>VLOOKUP(H82,Presupuesto!$B$11:$C$586,2,0)</f>
        <v>#N/A</v>
      </c>
      <c r="J82" s="522" t="str">
        <f t="shared" si="5"/>
        <v>Docencia y Recursos Humanos</v>
      </c>
      <c r="K82" s="522" t="s">
        <v>500</v>
      </c>
    </row>
    <row r="83" spans="3:11" hidden="1" x14ac:dyDescent="0.25">
      <c r="C83" s="562"/>
      <c r="D83" s="570"/>
      <c r="E83" s="540"/>
      <c r="F83" s="521">
        <f t="shared" si="4"/>
        <v>0</v>
      </c>
      <c r="G83" s="576"/>
      <c r="H83" s="563"/>
      <c r="I83" s="549" t="e">
        <f>VLOOKUP(H83,Presupuesto!$B$11:$C$586,2,0)</f>
        <v>#N/A</v>
      </c>
      <c r="J83" s="522" t="str">
        <f t="shared" si="5"/>
        <v>Docencia y Recursos Humanos</v>
      </c>
      <c r="K83" s="522" t="s">
        <v>500</v>
      </c>
    </row>
    <row r="84" spans="3:11" hidden="1" x14ac:dyDescent="0.25">
      <c r="C84" s="562"/>
      <c r="D84" s="570"/>
      <c r="E84" s="540"/>
      <c r="F84" s="521">
        <f t="shared" si="4"/>
        <v>0</v>
      </c>
      <c r="G84" s="576"/>
      <c r="H84" s="563"/>
      <c r="I84" s="549" t="e">
        <f>VLOOKUP(H84,Presupuesto!$B$11:$C$586,2,0)</f>
        <v>#N/A</v>
      </c>
      <c r="J84" s="522" t="str">
        <f t="shared" si="5"/>
        <v>Docencia y Recursos Humanos</v>
      </c>
      <c r="K84" s="522" t="s">
        <v>500</v>
      </c>
    </row>
    <row r="85" spans="3:11" hidden="1" x14ac:dyDescent="0.25">
      <c r="C85" s="562"/>
      <c r="D85" s="570"/>
      <c r="E85" s="540"/>
      <c r="F85" s="521">
        <f t="shared" si="4"/>
        <v>0</v>
      </c>
      <c r="G85" s="576"/>
      <c r="H85" s="563"/>
      <c r="I85" s="549" t="e">
        <f>VLOOKUP(H85,Presupuesto!$B$11:$C$586,2,0)</f>
        <v>#N/A</v>
      </c>
      <c r="J85" s="522" t="str">
        <f t="shared" si="5"/>
        <v>Docencia y Recursos Humanos</v>
      </c>
      <c r="K85" s="522" t="s">
        <v>500</v>
      </c>
    </row>
    <row r="86" spans="3:11" hidden="1" x14ac:dyDescent="0.25">
      <c r="C86" s="562"/>
      <c r="D86" s="570"/>
      <c r="E86" s="540"/>
      <c r="F86" s="521">
        <f t="shared" si="4"/>
        <v>0</v>
      </c>
      <c r="G86" s="576"/>
      <c r="H86" s="563"/>
      <c r="I86" s="549" t="e">
        <f>VLOOKUP(H86,Presupuesto!$B$11:$C$586,2,0)</f>
        <v>#N/A</v>
      </c>
      <c r="J86" s="522" t="str">
        <f t="shared" si="5"/>
        <v>Docencia y Recursos Humanos</v>
      </c>
      <c r="K86" s="522" t="s">
        <v>500</v>
      </c>
    </row>
    <row r="87" spans="3:11" hidden="1" x14ac:dyDescent="0.25">
      <c r="C87" s="562"/>
      <c r="D87" s="570"/>
      <c r="E87" s="540"/>
      <c r="F87" s="521">
        <f t="shared" si="4"/>
        <v>0</v>
      </c>
      <c r="G87" s="576"/>
      <c r="H87" s="563"/>
      <c r="I87" s="549" t="e">
        <f>VLOOKUP(H87,Presupuesto!$B$11:$C$586,2,0)</f>
        <v>#N/A</v>
      </c>
      <c r="J87" s="522" t="str">
        <f t="shared" si="5"/>
        <v>Docencia y Recursos Humanos</v>
      </c>
      <c r="K87" s="522" t="s">
        <v>500</v>
      </c>
    </row>
    <row r="88" spans="3:11" hidden="1" x14ac:dyDescent="0.25">
      <c r="C88" s="562"/>
      <c r="D88" s="570"/>
      <c r="E88" s="540"/>
      <c r="F88" s="521">
        <f t="shared" si="4"/>
        <v>0</v>
      </c>
      <c r="G88" s="576"/>
      <c r="H88" s="563"/>
      <c r="I88" s="549" t="e">
        <f>VLOOKUP(H88,Presupuesto!$B$11:$C$586,2,0)</f>
        <v>#N/A</v>
      </c>
      <c r="J88" s="522" t="str">
        <f t="shared" si="5"/>
        <v>Docencia y Recursos Humanos</v>
      </c>
      <c r="K88" s="522" t="s">
        <v>500</v>
      </c>
    </row>
    <row r="89" spans="3:11" hidden="1" x14ac:dyDescent="0.25">
      <c r="C89" s="562"/>
      <c r="D89" s="570"/>
      <c r="E89" s="540"/>
      <c r="F89" s="521">
        <f t="shared" si="4"/>
        <v>0</v>
      </c>
      <c r="G89" s="576"/>
      <c r="H89" s="563"/>
      <c r="I89" s="549" t="e">
        <f>VLOOKUP(H89,Presupuesto!$B$11:$C$586,2,0)</f>
        <v>#N/A</v>
      </c>
      <c r="J89" s="522" t="str">
        <f t="shared" si="5"/>
        <v>Docencia y Recursos Humanos</v>
      </c>
      <c r="K89" s="522" t="s">
        <v>500</v>
      </c>
    </row>
    <row r="90" spans="3:11" hidden="1" x14ac:dyDescent="0.25">
      <c r="C90" s="562"/>
      <c r="D90" s="570"/>
      <c r="E90" s="540"/>
      <c r="F90" s="521">
        <f t="shared" si="4"/>
        <v>0</v>
      </c>
      <c r="G90" s="576"/>
      <c r="H90" s="563"/>
      <c r="I90" s="549" t="e">
        <f>VLOOKUP(H90,Presupuesto!$B$11:$C$586,2,0)</f>
        <v>#N/A</v>
      </c>
      <c r="J90" s="522" t="str">
        <f t="shared" si="5"/>
        <v>Docencia y Recursos Humanos</v>
      </c>
      <c r="K90" s="522" t="s">
        <v>500</v>
      </c>
    </row>
    <row r="91" spans="3:11" hidden="1" x14ac:dyDescent="0.25">
      <c r="C91" s="564"/>
      <c r="D91" s="570"/>
      <c r="E91" s="540"/>
      <c r="F91" s="521">
        <f t="shared" si="4"/>
        <v>0</v>
      </c>
      <c r="G91" s="576"/>
      <c r="H91" s="565"/>
      <c r="I91" s="549" t="e">
        <f>VLOOKUP(H91,Presupuesto!$B$11:$C$586,2,0)</f>
        <v>#N/A</v>
      </c>
      <c r="J91" s="522" t="str">
        <f t="shared" si="5"/>
        <v>Docencia y Recursos Humanos</v>
      </c>
      <c r="K91" s="522" t="s">
        <v>491</v>
      </c>
    </row>
    <row r="92" spans="3:11" hidden="1" x14ac:dyDescent="0.25">
      <c r="C92" s="564"/>
      <c r="D92" s="570"/>
      <c r="E92" s="540"/>
      <c r="F92" s="521">
        <f t="shared" si="4"/>
        <v>0</v>
      </c>
      <c r="G92" s="576"/>
      <c r="H92" s="565"/>
      <c r="I92" s="549" t="e">
        <f>VLOOKUP(H92,Presupuesto!$B$11:$C$586,2,0)</f>
        <v>#N/A</v>
      </c>
      <c r="J92" s="522" t="str">
        <f t="shared" si="5"/>
        <v>Docencia y Recursos Humanos</v>
      </c>
      <c r="K92" s="522" t="s">
        <v>500</v>
      </c>
    </row>
    <row r="93" spans="3:11" hidden="1" x14ac:dyDescent="0.25">
      <c r="C93" s="564"/>
      <c r="D93" s="570"/>
      <c r="E93" s="540"/>
      <c r="F93" s="521">
        <f t="shared" si="4"/>
        <v>0</v>
      </c>
      <c r="G93" s="576"/>
      <c r="H93" s="565"/>
      <c r="I93" s="549" t="e">
        <f>VLOOKUP(H93,Presupuesto!$B$11:$C$586,2,0)</f>
        <v>#N/A</v>
      </c>
      <c r="J93" s="522" t="str">
        <f t="shared" si="5"/>
        <v>Docencia y Recursos Humanos</v>
      </c>
      <c r="K93" s="522" t="s">
        <v>500</v>
      </c>
    </row>
    <row r="94" spans="3:11" hidden="1" x14ac:dyDescent="0.25">
      <c r="C94" s="564"/>
      <c r="D94" s="570"/>
      <c r="E94" s="540"/>
      <c r="F94" s="521">
        <f t="shared" si="4"/>
        <v>0</v>
      </c>
      <c r="G94" s="576"/>
      <c r="H94" s="565"/>
      <c r="I94" s="549" t="e">
        <f>VLOOKUP(H94,Presupuesto!$B$11:$C$586,2,0)</f>
        <v>#N/A</v>
      </c>
      <c r="J94" s="522" t="str">
        <f t="shared" si="5"/>
        <v>Docencia y Recursos Humanos</v>
      </c>
      <c r="K94" s="522" t="s">
        <v>500</v>
      </c>
    </row>
    <row r="95" spans="3:11" ht="15.75" hidden="1" thickBot="1" x14ac:dyDescent="0.3">
      <c r="C95" s="566"/>
      <c r="D95" s="575"/>
      <c r="E95" s="527"/>
      <c r="F95" s="529">
        <f t="shared" si="4"/>
        <v>0</v>
      </c>
      <c r="G95" s="577"/>
      <c r="H95" s="567"/>
      <c r="I95" s="551" t="e">
        <f>VLOOKUP(H95,Presupuesto!$B$11:$C$586,2,0)</f>
        <v>#N/A</v>
      </c>
      <c r="J95" s="530" t="str">
        <f>$J$61</f>
        <v>Docencia y Recursos Humanos</v>
      </c>
      <c r="K95" s="544" t="s">
        <v>482</v>
      </c>
    </row>
    <row r="96" spans="3:11" hidden="1" x14ac:dyDescent="0.25"/>
    <row r="97" spans="3:11" ht="15.75" hidden="1" thickBot="1" x14ac:dyDescent="0.3"/>
    <row r="98" spans="3:11" ht="15.75" hidden="1" thickBot="1" x14ac:dyDescent="0.3">
      <c r="C98" s="573" t="s">
        <v>53</v>
      </c>
      <c r="D98" s="531">
        <f>SUM(F105:F139)</f>
        <v>0</v>
      </c>
      <c r="E98" s="514"/>
      <c r="F98" s="510"/>
      <c r="G98" s="513"/>
      <c r="H98" s="510"/>
      <c r="I98" s="510"/>
      <c r="J98" s="514"/>
      <c r="K98" s="514"/>
    </row>
    <row r="99" spans="3:11" hidden="1" x14ac:dyDescent="0.25">
      <c r="C99" s="510"/>
      <c r="D99" s="508"/>
      <c r="E99" s="517"/>
      <c r="F99" s="517"/>
      <c r="G99" s="517"/>
      <c r="H99" s="511"/>
      <c r="I99" s="511"/>
      <c r="J99" s="511"/>
      <c r="K99" s="534"/>
    </row>
    <row r="100" spans="3:11" hidden="1" x14ac:dyDescent="0.25">
      <c r="C100" s="510"/>
      <c r="D100" s="508"/>
      <c r="E100" s="517"/>
      <c r="F100" s="517"/>
      <c r="G100" s="517"/>
      <c r="H100" s="511"/>
      <c r="I100" s="511"/>
      <c r="J100" s="511"/>
      <c r="K100" s="534"/>
    </row>
    <row r="101" spans="3:11" ht="15.75" hidden="1" x14ac:dyDescent="0.25">
      <c r="C101" s="589" t="s">
        <v>479</v>
      </c>
      <c r="D101" s="590"/>
      <c r="E101" s="517"/>
      <c r="F101" s="517"/>
      <c r="G101" s="517"/>
      <c r="H101" s="511"/>
      <c r="I101" s="511"/>
      <c r="J101" s="511"/>
      <c r="K101" s="534"/>
    </row>
    <row r="102" spans="3:11" ht="18.75" hidden="1" x14ac:dyDescent="0.25">
      <c r="C102" s="591" t="e">
        <f>IFERROR(VLOOKUP(D101,'Desarrollo e Innov. Curricular'!$E:$F,2,FALSE),IFERROR(VLOOKUP(D101,Investigación!$E:$F,2,FALSE),IFERROR(VLOOKUP(D101,'Vinculación Univ. Sociedad'!$E:$F,2,FALSE),IFERROR(VLOOKUP(D101,'Docencia y Profesorado Universi'!$E:$F,2,FALSE),IFERROR(VLOOKUP(D101,Estudiantes!$E:$F,2,FALSE),IFERROR(VLOOKUP(D101,'Gestion Administrativa'!$E:$F,2,FALSE),IFERROR(VLOOKUP(D101,'Gestion Academica'!$E:$F,2,FALSE),IFERROR(VLOOKUP(D101,Graduados!$E:$F,2,FALSE),IFERROR(VLOOKUP(D101,'Gestión del Conocimiento'!$E:$F,2,FALSE),IFERROR(VLOOKUP(D101,Gobernabilidad!$E:$F,2,FALSE),IFERROR(VLOOKUP(D101,'NIVEL DE ES Y  SISTEMA NACIONAL'!$E:$F,2,FALSE),VLOOKUP(D101,'Lo Esencial'!$E:$F,2,0))))))))))))</f>
        <v>#N/A</v>
      </c>
      <c r="D102" s="508"/>
      <c r="E102" s="517"/>
      <c r="F102" s="517"/>
      <c r="G102" s="517"/>
      <c r="H102" s="511"/>
      <c r="I102" s="511"/>
      <c r="J102" s="511"/>
      <c r="K102" s="534"/>
    </row>
    <row r="103" spans="3:11" ht="15.75" hidden="1" thickBot="1" x14ac:dyDescent="0.3">
      <c r="C103" s="514"/>
      <c r="D103" s="514"/>
      <c r="E103" s="514"/>
      <c r="F103" s="517"/>
      <c r="G103" s="511"/>
      <c r="H103" s="511"/>
      <c r="I103" s="511"/>
      <c r="J103" s="514"/>
      <c r="K103" s="514"/>
    </row>
    <row r="104" spans="3:11" ht="30.75" hidden="1" thickBot="1" x14ac:dyDescent="0.3">
      <c r="C104" s="548" t="s">
        <v>44</v>
      </c>
      <c r="D104" s="548" t="s">
        <v>55</v>
      </c>
      <c r="E104" s="555" t="s">
        <v>57</v>
      </c>
      <c r="F104" s="554" t="s">
        <v>27</v>
      </c>
      <c r="G104" s="552" t="s">
        <v>216</v>
      </c>
      <c r="H104" s="555" t="s">
        <v>46</v>
      </c>
      <c r="I104" s="552" t="s">
        <v>217</v>
      </c>
      <c r="J104" s="552" t="s">
        <v>498</v>
      </c>
      <c r="K104" s="552" t="s">
        <v>499</v>
      </c>
    </row>
    <row r="105" spans="3:11" hidden="1" x14ac:dyDescent="0.25">
      <c r="C105" s="598" t="s">
        <v>529</v>
      </c>
      <c r="D105" s="599"/>
      <c r="E105" s="597">
        <f>HLOOKUP(C105,$AH$2:$BU$3,2,0)</f>
        <v>620</v>
      </c>
      <c r="F105" s="521">
        <f t="shared" ref="F105:F139" si="6">D105*E105</f>
        <v>0</v>
      </c>
      <c r="G105" s="576" t="s">
        <v>215</v>
      </c>
      <c r="H105" s="561"/>
      <c r="I105" s="549" t="e">
        <f>VLOOKUP(H105,Presupuesto!$B$11:$C$586,2,0)</f>
        <v>#N/A</v>
      </c>
      <c r="J105" s="596" t="s">
        <v>210</v>
      </c>
      <c r="K105" s="522" t="s">
        <v>482</v>
      </c>
    </row>
    <row r="106" spans="3:11" hidden="1" x14ac:dyDescent="0.25">
      <c r="C106" s="560"/>
      <c r="D106" s="574"/>
      <c r="E106" s="543"/>
      <c r="F106" s="521">
        <f t="shared" si="6"/>
        <v>0</v>
      </c>
      <c r="G106" s="576"/>
      <c r="H106" s="561"/>
      <c r="I106" s="549" t="e">
        <f>VLOOKUP(H106,Presupuesto!$B$11:$C$586,2,0)</f>
        <v>#N/A</v>
      </c>
      <c r="J106" s="522" t="str">
        <f>$J$105</f>
        <v>Docencia y Recursos Humanos</v>
      </c>
      <c r="K106" s="522" t="s">
        <v>500</v>
      </c>
    </row>
    <row r="107" spans="3:11" hidden="1" x14ac:dyDescent="0.25">
      <c r="C107" s="560"/>
      <c r="D107" s="574"/>
      <c r="E107" s="543"/>
      <c r="F107" s="521">
        <f t="shared" si="6"/>
        <v>0</v>
      </c>
      <c r="G107" s="576"/>
      <c r="H107" s="561"/>
      <c r="I107" s="549" t="e">
        <f>VLOOKUP(H107,Presupuesto!$B$11:$C$586,2,0)</f>
        <v>#N/A</v>
      </c>
      <c r="J107" s="522" t="str">
        <f t="shared" ref="J107:J138" si="7">$J$105</f>
        <v>Docencia y Recursos Humanos</v>
      </c>
      <c r="K107" s="522" t="s">
        <v>500</v>
      </c>
    </row>
    <row r="108" spans="3:11" hidden="1" x14ac:dyDescent="0.25">
      <c r="C108" s="560"/>
      <c r="D108" s="574"/>
      <c r="E108" s="543"/>
      <c r="F108" s="521">
        <f t="shared" si="6"/>
        <v>0</v>
      </c>
      <c r="G108" s="576"/>
      <c r="H108" s="561"/>
      <c r="I108" s="549" t="e">
        <f>VLOOKUP(H108,Presupuesto!$B$11:$C$586,2,0)</f>
        <v>#N/A</v>
      </c>
      <c r="J108" s="522" t="str">
        <f t="shared" si="7"/>
        <v>Docencia y Recursos Humanos</v>
      </c>
      <c r="K108" s="522" t="s">
        <v>500</v>
      </c>
    </row>
    <row r="109" spans="3:11" hidden="1" x14ac:dyDescent="0.25">
      <c r="C109" s="560"/>
      <c r="D109" s="574"/>
      <c r="E109" s="543"/>
      <c r="F109" s="521">
        <f t="shared" si="6"/>
        <v>0</v>
      </c>
      <c r="G109" s="576"/>
      <c r="H109" s="561"/>
      <c r="I109" s="549" t="e">
        <f>VLOOKUP(H109,Presupuesto!$B$11:$C$586,2,0)</f>
        <v>#N/A</v>
      </c>
      <c r="J109" s="522" t="str">
        <f t="shared" si="7"/>
        <v>Docencia y Recursos Humanos</v>
      </c>
      <c r="K109" s="522" t="s">
        <v>500</v>
      </c>
    </row>
    <row r="110" spans="3:11" hidden="1" x14ac:dyDescent="0.25">
      <c r="C110" s="560"/>
      <c r="D110" s="574"/>
      <c r="E110" s="543"/>
      <c r="F110" s="521">
        <f t="shared" si="6"/>
        <v>0</v>
      </c>
      <c r="G110" s="576"/>
      <c r="H110" s="561"/>
      <c r="I110" s="549" t="e">
        <f>VLOOKUP(H110,Presupuesto!$B$11:$C$586,2,0)</f>
        <v>#N/A</v>
      </c>
      <c r="J110" s="522" t="str">
        <f t="shared" si="7"/>
        <v>Docencia y Recursos Humanos</v>
      </c>
      <c r="K110" s="522" t="s">
        <v>489</v>
      </c>
    </row>
    <row r="111" spans="3:11" hidden="1" x14ac:dyDescent="0.25">
      <c r="C111" s="560"/>
      <c r="D111" s="574"/>
      <c r="E111" s="543"/>
      <c r="F111" s="521">
        <f t="shared" si="6"/>
        <v>0</v>
      </c>
      <c r="G111" s="576"/>
      <c r="H111" s="561"/>
      <c r="I111" s="549" t="e">
        <f>VLOOKUP(H111,Presupuesto!$B$11:$C$586,2,0)</f>
        <v>#N/A</v>
      </c>
      <c r="J111" s="522" t="str">
        <f t="shared" si="7"/>
        <v>Docencia y Recursos Humanos</v>
      </c>
      <c r="K111" s="522" t="s">
        <v>500</v>
      </c>
    </row>
    <row r="112" spans="3:11" hidden="1" x14ac:dyDescent="0.25">
      <c r="C112" s="560"/>
      <c r="D112" s="574"/>
      <c r="E112" s="543"/>
      <c r="F112" s="521">
        <f t="shared" si="6"/>
        <v>0</v>
      </c>
      <c r="G112" s="576"/>
      <c r="H112" s="561"/>
      <c r="I112" s="549" t="e">
        <f>VLOOKUP(H112,Presupuesto!$B$11:$C$586,2,0)</f>
        <v>#N/A</v>
      </c>
      <c r="J112" s="522" t="str">
        <f t="shared" si="7"/>
        <v>Docencia y Recursos Humanos</v>
      </c>
      <c r="K112" s="522" t="s">
        <v>500</v>
      </c>
    </row>
    <row r="113" spans="3:11" hidden="1" x14ac:dyDescent="0.25">
      <c r="C113" s="560"/>
      <c r="D113" s="574"/>
      <c r="E113" s="543"/>
      <c r="F113" s="521">
        <f t="shared" si="6"/>
        <v>0</v>
      </c>
      <c r="G113" s="576"/>
      <c r="H113" s="561"/>
      <c r="I113" s="549" t="e">
        <f>VLOOKUP(H113,Presupuesto!$B$11:$C$586,2,0)</f>
        <v>#N/A</v>
      </c>
      <c r="J113" s="522" t="str">
        <f t="shared" si="7"/>
        <v>Docencia y Recursos Humanos</v>
      </c>
      <c r="K113" s="522" t="s">
        <v>500</v>
      </c>
    </row>
    <row r="114" spans="3:11" hidden="1" x14ac:dyDescent="0.25">
      <c r="C114" s="560"/>
      <c r="D114" s="574"/>
      <c r="E114" s="543"/>
      <c r="F114" s="521">
        <f t="shared" si="6"/>
        <v>0</v>
      </c>
      <c r="G114" s="576"/>
      <c r="H114" s="561"/>
      <c r="I114" s="549" t="e">
        <f>VLOOKUP(H114,Presupuesto!$B$11:$C$586,2,0)</f>
        <v>#N/A</v>
      </c>
      <c r="J114" s="522" t="str">
        <f t="shared" si="7"/>
        <v>Docencia y Recursos Humanos</v>
      </c>
      <c r="K114" s="522" t="s">
        <v>500</v>
      </c>
    </row>
    <row r="115" spans="3:11" hidden="1" x14ac:dyDescent="0.25">
      <c r="C115" s="560"/>
      <c r="D115" s="574"/>
      <c r="E115" s="543"/>
      <c r="F115" s="521">
        <f t="shared" si="6"/>
        <v>0</v>
      </c>
      <c r="G115" s="576"/>
      <c r="H115" s="561"/>
      <c r="I115" s="549" t="e">
        <f>VLOOKUP(H115,Presupuesto!$B$11:$C$586,2,0)</f>
        <v>#N/A</v>
      </c>
      <c r="J115" s="522" t="str">
        <f t="shared" si="7"/>
        <v>Docencia y Recursos Humanos</v>
      </c>
      <c r="K115" s="522" t="s">
        <v>500</v>
      </c>
    </row>
    <row r="116" spans="3:11" hidden="1" x14ac:dyDescent="0.25">
      <c r="C116" s="560"/>
      <c r="D116" s="574"/>
      <c r="E116" s="543"/>
      <c r="F116" s="521">
        <f t="shared" si="6"/>
        <v>0</v>
      </c>
      <c r="G116" s="576"/>
      <c r="H116" s="561"/>
      <c r="I116" s="549" t="e">
        <f>VLOOKUP(H116,Presupuesto!$B$11:$C$586,2,0)</f>
        <v>#N/A</v>
      </c>
      <c r="J116" s="522" t="str">
        <f t="shared" si="7"/>
        <v>Docencia y Recursos Humanos</v>
      </c>
      <c r="K116" s="522" t="s">
        <v>500</v>
      </c>
    </row>
    <row r="117" spans="3:11" hidden="1" x14ac:dyDescent="0.25">
      <c r="C117" s="560"/>
      <c r="D117" s="574"/>
      <c r="E117" s="543"/>
      <c r="F117" s="521">
        <f t="shared" si="6"/>
        <v>0</v>
      </c>
      <c r="G117" s="576"/>
      <c r="H117" s="561"/>
      <c r="I117" s="549" t="e">
        <f>VLOOKUP(H117,Presupuesto!$B$11:$C$586,2,0)</f>
        <v>#N/A</v>
      </c>
      <c r="J117" s="522" t="str">
        <f t="shared" si="7"/>
        <v>Docencia y Recursos Humanos</v>
      </c>
      <c r="K117" s="522" t="s">
        <v>500</v>
      </c>
    </row>
    <row r="118" spans="3:11" hidden="1" x14ac:dyDescent="0.25">
      <c r="C118" s="560"/>
      <c r="D118" s="574"/>
      <c r="E118" s="543"/>
      <c r="F118" s="521">
        <f t="shared" si="6"/>
        <v>0</v>
      </c>
      <c r="G118" s="576"/>
      <c r="H118" s="561"/>
      <c r="I118" s="549" t="e">
        <f>VLOOKUP(H118,Presupuesto!$B$11:$C$586,2,0)</f>
        <v>#N/A</v>
      </c>
      <c r="J118" s="522" t="str">
        <f t="shared" si="7"/>
        <v>Docencia y Recursos Humanos</v>
      </c>
      <c r="K118" s="522" t="s">
        <v>500</v>
      </c>
    </row>
    <row r="119" spans="3:11" hidden="1" x14ac:dyDescent="0.25">
      <c r="C119" s="560"/>
      <c r="D119" s="574"/>
      <c r="E119" s="543"/>
      <c r="F119" s="521">
        <f t="shared" si="6"/>
        <v>0</v>
      </c>
      <c r="G119" s="576"/>
      <c r="H119" s="561"/>
      <c r="I119" s="549" t="e">
        <f>VLOOKUP(H119,Presupuesto!$B$11:$C$586,2,0)</f>
        <v>#N/A</v>
      </c>
      <c r="J119" s="522" t="str">
        <f t="shared" si="7"/>
        <v>Docencia y Recursos Humanos</v>
      </c>
      <c r="K119" s="522" t="s">
        <v>500</v>
      </c>
    </row>
    <row r="120" spans="3:11" hidden="1" x14ac:dyDescent="0.25">
      <c r="C120" s="560"/>
      <c r="D120" s="574"/>
      <c r="E120" s="543"/>
      <c r="F120" s="521">
        <f t="shared" si="6"/>
        <v>0</v>
      </c>
      <c r="G120" s="576"/>
      <c r="H120" s="561"/>
      <c r="I120" s="549" t="e">
        <f>VLOOKUP(H120,Presupuesto!$B$11:$C$586,2,0)</f>
        <v>#N/A</v>
      </c>
      <c r="J120" s="522" t="str">
        <f t="shared" si="7"/>
        <v>Docencia y Recursos Humanos</v>
      </c>
      <c r="K120" s="522" t="s">
        <v>500</v>
      </c>
    </row>
    <row r="121" spans="3:11" hidden="1" x14ac:dyDescent="0.25">
      <c r="C121" s="560"/>
      <c r="D121" s="574"/>
      <c r="E121" s="543"/>
      <c r="F121" s="521">
        <f t="shared" si="6"/>
        <v>0</v>
      </c>
      <c r="G121" s="576"/>
      <c r="H121" s="561"/>
      <c r="I121" s="549" t="e">
        <f>VLOOKUP(H121,Presupuesto!$B$11:$C$586,2,0)</f>
        <v>#N/A</v>
      </c>
      <c r="J121" s="522" t="str">
        <f t="shared" si="7"/>
        <v>Docencia y Recursos Humanos</v>
      </c>
      <c r="K121" s="522" t="s">
        <v>500</v>
      </c>
    </row>
    <row r="122" spans="3:11" hidden="1" x14ac:dyDescent="0.25">
      <c r="C122" s="560"/>
      <c r="D122" s="574"/>
      <c r="E122" s="543"/>
      <c r="F122" s="521">
        <f t="shared" si="6"/>
        <v>0</v>
      </c>
      <c r="G122" s="576"/>
      <c r="H122" s="561"/>
      <c r="I122" s="549" t="e">
        <f>VLOOKUP(H122,Presupuesto!$B$11:$C$586,2,0)</f>
        <v>#N/A</v>
      </c>
      <c r="J122" s="522" t="str">
        <f t="shared" si="7"/>
        <v>Docencia y Recursos Humanos</v>
      </c>
      <c r="K122" s="522" t="s">
        <v>500</v>
      </c>
    </row>
    <row r="123" spans="3:11" hidden="1" x14ac:dyDescent="0.25">
      <c r="C123" s="560"/>
      <c r="D123" s="574"/>
      <c r="E123" s="543"/>
      <c r="F123" s="521">
        <f t="shared" si="6"/>
        <v>0</v>
      </c>
      <c r="G123" s="576"/>
      <c r="H123" s="561"/>
      <c r="I123" s="549" t="e">
        <f>VLOOKUP(H123,Presupuesto!$B$11:$C$586,2,0)</f>
        <v>#N/A</v>
      </c>
      <c r="J123" s="522" t="str">
        <f t="shared" si="7"/>
        <v>Docencia y Recursos Humanos</v>
      </c>
      <c r="K123" s="522" t="s">
        <v>500</v>
      </c>
    </row>
    <row r="124" spans="3:11" hidden="1" x14ac:dyDescent="0.25">
      <c r="C124" s="560"/>
      <c r="D124" s="574"/>
      <c r="E124" s="543"/>
      <c r="F124" s="521">
        <f t="shared" si="6"/>
        <v>0</v>
      </c>
      <c r="G124" s="576"/>
      <c r="H124" s="561"/>
      <c r="I124" s="549" t="e">
        <f>VLOOKUP(H124,Presupuesto!$B$11:$C$586,2,0)</f>
        <v>#N/A</v>
      </c>
      <c r="J124" s="522" t="str">
        <f t="shared" si="7"/>
        <v>Docencia y Recursos Humanos</v>
      </c>
      <c r="K124" s="522" t="s">
        <v>500</v>
      </c>
    </row>
    <row r="125" spans="3:11" hidden="1" x14ac:dyDescent="0.25">
      <c r="C125" s="560"/>
      <c r="D125" s="574"/>
      <c r="E125" s="543"/>
      <c r="F125" s="521">
        <f t="shared" si="6"/>
        <v>0</v>
      </c>
      <c r="G125" s="576"/>
      <c r="H125" s="561"/>
      <c r="I125" s="549" t="e">
        <f>VLOOKUP(H125,Presupuesto!$B$11:$C$586,2,0)</f>
        <v>#N/A</v>
      </c>
      <c r="J125" s="522" t="str">
        <f t="shared" si="7"/>
        <v>Docencia y Recursos Humanos</v>
      </c>
      <c r="K125" s="522" t="s">
        <v>500</v>
      </c>
    </row>
    <row r="126" spans="3:11" hidden="1" x14ac:dyDescent="0.25">
      <c r="C126" s="560"/>
      <c r="D126" s="574"/>
      <c r="E126" s="543"/>
      <c r="F126" s="521">
        <f t="shared" si="6"/>
        <v>0</v>
      </c>
      <c r="G126" s="576"/>
      <c r="H126" s="561"/>
      <c r="I126" s="549" t="e">
        <f>VLOOKUP(H126,Presupuesto!$B$11:$C$586,2,0)</f>
        <v>#N/A</v>
      </c>
      <c r="J126" s="522" t="str">
        <f t="shared" si="7"/>
        <v>Docencia y Recursos Humanos</v>
      </c>
      <c r="K126" s="522" t="s">
        <v>500</v>
      </c>
    </row>
    <row r="127" spans="3:11" hidden="1" x14ac:dyDescent="0.25">
      <c r="C127" s="562"/>
      <c r="D127" s="570"/>
      <c r="E127" s="540"/>
      <c r="F127" s="521">
        <f t="shared" si="6"/>
        <v>0</v>
      </c>
      <c r="G127" s="576"/>
      <c r="H127" s="563"/>
      <c r="I127" s="549" t="e">
        <f>VLOOKUP(H127,Presupuesto!$B$11:$C$586,2,0)</f>
        <v>#N/A</v>
      </c>
      <c r="J127" s="522" t="str">
        <f t="shared" si="7"/>
        <v>Docencia y Recursos Humanos</v>
      </c>
      <c r="K127" s="522" t="s">
        <v>500</v>
      </c>
    </row>
    <row r="128" spans="3:11" hidden="1" x14ac:dyDescent="0.25">
      <c r="C128" s="562"/>
      <c r="D128" s="570"/>
      <c r="E128" s="540"/>
      <c r="F128" s="521">
        <f t="shared" si="6"/>
        <v>0</v>
      </c>
      <c r="G128" s="576"/>
      <c r="H128" s="563"/>
      <c r="I128" s="549" t="e">
        <f>VLOOKUP(H128,Presupuesto!$B$11:$C$586,2,0)</f>
        <v>#N/A</v>
      </c>
      <c r="J128" s="522" t="str">
        <f t="shared" si="7"/>
        <v>Docencia y Recursos Humanos</v>
      </c>
      <c r="K128" s="522" t="s">
        <v>500</v>
      </c>
    </row>
    <row r="129" spans="3:11" hidden="1" x14ac:dyDescent="0.25">
      <c r="C129" s="562"/>
      <c r="D129" s="570"/>
      <c r="E129" s="540"/>
      <c r="F129" s="521">
        <f t="shared" si="6"/>
        <v>0</v>
      </c>
      <c r="G129" s="576"/>
      <c r="H129" s="563"/>
      <c r="I129" s="549" t="e">
        <f>VLOOKUP(H129,Presupuesto!$B$11:$C$586,2,0)</f>
        <v>#N/A</v>
      </c>
      <c r="J129" s="522" t="str">
        <f t="shared" si="7"/>
        <v>Docencia y Recursos Humanos</v>
      </c>
      <c r="K129" s="522" t="s">
        <v>500</v>
      </c>
    </row>
    <row r="130" spans="3:11" hidden="1" x14ac:dyDescent="0.25">
      <c r="C130" s="562"/>
      <c r="D130" s="570"/>
      <c r="E130" s="540"/>
      <c r="F130" s="521">
        <f t="shared" si="6"/>
        <v>0</v>
      </c>
      <c r="G130" s="576"/>
      <c r="H130" s="563"/>
      <c r="I130" s="549" t="e">
        <f>VLOOKUP(H130,Presupuesto!$B$11:$C$586,2,0)</f>
        <v>#N/A</v>
      </c>
      <c r="J130" s="522" t="str">
        <f t="shared" si="7"/>
        <v>Docencia y Recursos Humanos</v>
      </c>
      <c r="K130" s="522" t="s">
        <v>500</v>
      </c>
    </row>
    <row r="131" spans="3:11" hidden="1" x14ac:dyDescent="0.25">
      <c r="C131" s="562"/>
      <c r="D131" s="570"/>
      <c r="E131" s="540"/>
      <c r="F131" s="521">
        <f t="shared" si="6"/>
        <v>0</v>
      </c>
      <c r="G131" s="576"/>
      <c r="H131" s="563"/>
      <c r="I131" s="549" t="e">
        <f>VLOOKUP(H131,Presupuesto!$B$11:$C$586,2,0)</f>
        <v>#N/A</v>
      </c>
      <c r="J131" s="522" t="str">
        <f t="shared" si="7"/>
        <v>Docencia y Recursos Humanos</v>
      </c>
      <c r="K131" s="522" t="s">
        <v>500</v>
      </c>
    </row>
    <row r="132" spans="3:11" hidden="1" x14ac:dyDescent="0.25">
      <c r="C132" s="562"/>
      <c r="D132" s="570"/>
      <c r="E132" s="540"/>
      <c r="F132" s="521">
        <f t="shared" si="6"/>
        <v>0</v>
      </c>
      <c r="G132" s="576"/>
      <c r="H132" s="563"/>
      <c r="I132" s="549" t="e">
        <f>VLOOKUP(H132,Presupuesto!$B$11:$C$586,2,0)</f>
        <v>#N/A</v>
      </c>
      <c r="J132" s="522" t="str">
        <f t="shared" si="7"/>
        <v>Docencia y Recursos Humanos</v>
      </c>
      <c r="K132" s="522" t="s">
        <v>500</v>
      </c>
    </row>
    <row r="133" spans="3:11" hidden="1" x14ac:dyDescent="0.25">
      <c r="C133" s="562"/>
      <c r="D133" s="570"/>
      <c r="E133" s="540"/>
      <c r="F133" s="521">
        <f t="shared" si="6"/>
        <v>0</v>
      </c>
      <c r="G133" s="576"/>
      <c r="H133" s="563"/>
      <c r="I133" s="549" t="e">
        <f>VLOOKUP(H133,Presupuesto!$B$11:$C$586,2,0)</f>
        <v>#N/A</v>
      </c>
      <c r="J133" s="522" t="str">
        <f t="shared" si="7"/>
        <v>Docencia y Recursos Humanos</v>
      </c>
      <c r="K133" s="522" t="s">
        <v>500</v>
      </c>
    </row>
    <row r="134" spans="3:11" hidden="1" x14ac:dyDescent="0.25">
      <c r="C134" s="562"/>
      <c r="D134" s="570"/>
      <c r="E134" s="540"/>
      <c r="F134" s="521">
        <f t="shared" si="6"/>
        <v>0</v>
      </c>
      <c r="G134" s="576"/>
      <c r="H134" s="563"/>
      <c r="I134" s="549" t="e">
        <f>VLOOKUP(H134,Presupuesto!$B$11:$C$586,2,0)</f>
        <v>#N/A</v>
      </c>
      <c r="J134" s="522" t="str">
        <f t="shared" si="7"/>
        <v>Docencia y Recursos Humanos</v>
      </c>
      <c r="K134" s="522" t="s">
        <v>500</v>
      </c>
    </row>
    <row r="135" spans="3:11" hidden="1" x14ac:dyDescent="0.25">
      <c r="C135" s="564"/>
      <c r="D135" s="570"/>
      <c r="E135" s="540"/>
      <c r="F135" s="521">
        <f t="shared" si="6"/>
        <v>0</v>
      </c>
      <c r="G135" s="576"/>
      <c r="H135" s="565"/>
      <c r="I135" s="549" t="e">
        <f>VLOOKUP(H135,Presupuesto!$B$11:$C$586,2,0)</f>
        <v>#N/A</v>
      </c>
      <c r="J135" s="522" t="str">
        <f t="shared" si="7"/>
        <v>Docencia y Recursos Humanos</v>
      </c>
      <c r="K135" s="522" t="s">
        <v>491</v>
      </c>
    </row>
    <row r="136" spans="3:11" hidden="1" x14ac:dyDescent="0.25">
      <c r="C136" s="564"/>
      <c r="D136" s="570"/>
      <c r="E136" s="540"/>
      <c r="F136" s="521">
        <f t="shared" si="6"/>
        <v>0</v>
      </c>
      <c r="G136" s="576"/>
      <c r="H136" s="565"/>
      <c r="I136" s="549" t="e">
        <f>VLOOKUP(H136,Presupuesto!$B$11:$C$586,2,0)</f>
        <v>#N/A</v>
      </c>
      <c r="J136" s="522" t="str">
        <f t="shared" si="7"/>
        <v>Docencia y Recursos Humanos</v>
      </c>
      <c r="K136" s="522" t="s">
        <v>500</v>
      </c>
    </row>
    <row r="137" spans="3:11" hidden="1" x14ac:dyDescent="0.25">
      <c r="C137" s="564"/>
      <c r="D137" s="570"/>
      <c r="E137" s="540"/>
      <c r="F137" s="521">
        <f t="shared" si="6"/>
        <v>0</v>
      </c>
      <c r="G137" s="576"/>
      <c r="H137" s="565"/>
      <c r="I137" s="549" t="e">
        <f>VLOOKUP(H137,Presupuesto!$B$11:$C$586,2,0)</f>
        <v>#N/A</v>
      </c>
      <c r="J137" s="522" t="str">
        <f t="shared" si="7"/>
        <v>Docencia y Recursos Humanos</v>
      </c>
      <c r="K137" s="522" t="s">
        <v>500</v>
      </c>
    </row>
    <row r="138" spans="3:11" hidden="1" x14ac:dyDescent="0.25">
      <c r="C138" s="564"/>
      <c r="D138" s="570"/>
      <c r="E138" s="540"/>
      <c r="F138" s="521">
        <f t="shared" si="6"/>
        <v>0</v>
      </c>
      <c r="G138" s="576"/>
      <c r="H138" s="565"/>
      <c r="I138" s="549" t="e">
        <f>VLOOKUP(H138,Presupuesto!$B$11:$C$586,2,0)</f>
        <v>#N/A</v>
      </c>
      <c r="J138" s="522" t="str">
        <f t="shared" si="7"/>
        <v>Docencia y Recursos Humanos</v>
      </c>
      <c r="K138" s="522" t="s">
        <v>500</v>
      </c>
    </row>
    <row r="139" spans="3:11" ht="15.75" hidden="1" thickBot="1" x14ac:dyDescent="0.3">
      <c r="C139" s="566"/>
      <c r="D139" s="575"/>
      <c r="E139" s="527"/>
      <c r="F139" s="529">
        <f t="shared" si="6"/>
        <v>0</v>
      </c>
      <c r="G139" s="577"/>
      <c r="H139" s="567"/>
      <c r="I139" s="551" t="e">
        <f>VLOOKUP(H139,Presupuesto!$B$11:$C$586,2,0)</f>
        <v>#N/A</v>
      </c>
      <c r="J139" s="530" t="str">
        <f>$J$105</f>
        <v>Docencia y Recursos Humanos</v>
      </c>
      <c r="K139" s="544" t="s">
        <v>482</v>
      </c>
    </row>
    <row r="140" spans="3:11" hidden="1" x14ac:dyDescent="0.25">
      <c r="C140" s="514"/>
      <c r="D140" s="514"/>
      <c r="E140" s="514"/>
      <c r="F140" s="514"/>
      <c r="G140" s="512"/>
      <c r="H140" s="514"/>
      <c r="I140" s="514"/>
      <c r="J140" s="514"/>
      <c r="K140" s="514"/>
    </row>
    <row r="141" spans="3:11" ht="15.75" hidden="1" thickBot="1" x14ac:dyDescent="0.3">
      <c r="C141" s="514"/>
      <c r="D141" s="514"/>
      <c r="E141" s="514"/>
      <c r="F141" s="516"/>
      <c r="G141" s="515"/>
      <c r="H141" s="516"/>
      <c r="I141" s="516"/>
      <c r="J141" s="514"/>
      <c r="K141" s="514"/>
    </row>
    <row r="142" spans="3:11" ht="15.75" hidden="1" thickBot="1" x14ac:dyDescent="0.3">
      <c r="C142" s="573" t="s">
        <v>53</v>
      </c>
      <c r="D142" s="531">
        <f>SUM(F149:F183)</f>
        <v>0</v>
      </c>
      <c r="E142" s="514"/>
      <c r="F142" s="510"/>
      <c r="G142" s="513"/>
      <c r="H142" s="510"/>
      <c r="I142" s="510"/>
      <c r="J142" s="514"/>
      <c r="K142" s="514"/>
    </row>
    <row r="143" spans="3:11" hidden="1" x14ac:dyDescent="0.25">
      <c r="C143" s="510"/>
      <c r="D143" s="508"/>
      <c r="E143" s="517"/>
      <c r="F143" s="517"/>
      <c r="G143" s="517"/>
      <c r="H143" s="511"/>
      <c r="I143" s="511"/>
      <c r="J143" s="511"/>
      <c r="K143" s="534"/>
    </row>
    <row r="144" spans="3:11" hidden="1" x14ac:dyDescent="0.25">
      <c r="C144" s="510"/>
      <c r="D144" s="508"/>
      <c r="E144" s="517"/>
      <c r="F144" s="517"/>
      <c r="G144" s="517"/>
      <c r="H144" s="511"/>
      <c r="I144" s="511"/>
      <c r="J144" s="511"/>
      <c r="K144" s="534"/>
    </row>
    <row r="145" spans="3:11" ht="15.75" hidden="1" x14ac:dyDescent="0.25">
      <c r="C145" s="589" t="s">
        <v>479</v>
      </c>
      <c r="D145" s="590"/>
      <c r="E145" s="517"/>
      <c r="F145" s="517"/>
      <c r="G145" s="517"/>
      <c r="H145" s="511"/>
      <c r="I145" s="511"/>
      <c r="J145" s="511"/>
      <c r="K145" s="534"/>
    </row>
    <row r="146" spans="3:11" ht="18.75" hidden="1" x14ac:dyDescent="0.25">
      <c r="C146" s="591" t="e">
        <f>IFERROR(VLOOKUP(D145,'Desarrollo e Innov. Curricular'!$E:$F,2,FALSE),IFERROR(VLOOKUP(D145,Investigación!$E:$F,2,FALSE),IFERROR(VLOOKUP(D145,'Vinculación Univ. Sociedad'!$E:$F,2,FALSE),IFERROR(VLOOKUP(D145,'Docencia y Profesorado Universi'!$E:$F,2,FALSE),IFERROR(VLOOKUP(D145,Estudiantes!$E:$F,2,FALSE),IFERROR(VLOOKUP(D145,'Gestion Administrativa'!$E:$F,2,FALSE),IFERROR(VLOOKUP(D145,'Gestion Academica'!$E:$F,2,FALSE),IFERROR(VLOOKUP(D145,Graduados!$E:$F,2,FALSE),IFERROR(VLOOKUP(D145,'Gestión del Conocimiento'!$E:$F,2,FALSE),IFERROR(VLOOKUP(D145,Gobernabilidad!$E:$F,2,FALSE),IFERROR(VLOOKUP(D145,'NIVEL DE ES Y  SISTEMA NACIONAL'!$E:$F,2,FALSE),VLOOKUP(D145,'Lo Esencial'!$E:$F,2,0))))))))))))</f>
        <v>#N/A</v>
      </c>
      <c r="D146" s="508"/>
      <c r="E146" s="517"/>
      <c r="F146" s="517"/>
      <c r="G146" s="517"/>
      <c r="H146" s="511"/>
      <c r="I146" s="511"/>
      <c r="J146" s="511"/>
      <c r="K146" s="534"/>
    </row>
    <row r="147" spans="3:11" ht="15.75" hidden="1" thickBot="1" x14ac:dyDescent="0.3">
      <c r="C147" s="514"/>
      <c r="D147" s="514"/>
      <c r="E147" s="514"/>
      <c r="F147" s="517"/>
      <c r="G147" s="511"/>
      <c r="H147" s="511"/>
      <c r="I147" s="511"/>
      <c r="J147" s="514"/>
      <c r="K147" s="514"/>
    </row>
    <row r="148" spans="3:11" ht="30.75" hidden="1" thickBot="1" x14ac:dyDescent="0.3">
      <c r="C148" s="548" t="s">
        <v>44</v>
      </c>
      <c r="D148" s="548" t="s">
        <v>55</v>
      </c>
      <c r="E148" s="555" t="s">
        <v>57</v>
      </c>
      <c r="F148" s="554" t="s">
        <v>27</v>
      </c>
      <c r="G148" s="552" t="s">
        <v>216</v>
      </c>
      <c r="H148" s="555" t="s">
        <v>46</v>
      </c>
      <c r="I148" s="552" t="s">
        <v>217</v>
      </c>
      <c r="J148" s="552" t="s">
        <v>498</v>
      </c>
      <c r="K148" s="552" t="s">
        <v>499</v>
      </c>
    </row>
    <row r="149" spans="3:11" hidden="1" x14ac:dyDescent="0.25">
      <c r="C149" s="598" t="s">
        <v>529</v>
      </c>
      <c r="D149" s="599"/>
      <c r="E149" s="597">
        <f>HLOOKUP(C149,$AH$2:$BU$3,2,0)</f>
        <v>620</v>
      </c>
      <c r="F149" s="521">
        <f t="shared" ref="F149:F183" si="8">D149*E149</f>
        <v>0</v>
      </c>
      <c r="G149" s="576" t="s">
        <v>215</v>
      </c>
      <c r="H149" s="561"/>
      <c r="I149" s="549" t="e">
        <f>VLOOKUP(H149,Presupuesto!$B$11:$C$586,2,0)</f>
        <v>#N/A</v>
      </c>
      <c r="J149" s="596" t="s">
        <v>210</v>
      </c>
      <c r="K149" s="522" t="s">
        <v>482</v>
      </c>
    </row>
    <row r="150" spans="3:11" hidden="1" x14ac:dyDescent="0.25">
      <c r="C150" s="560"/>
      <c r="D150" s="574"/>
      <c r="E150" s="543"/>
      <c r="F150" s="521">
        <f t="shared" si="8"/>
        <v>0</v>
      </c>
      <c r="G150" s="576"/>
      <c r="H150" s="561"/>
      <c r="I150" s="549" t="e">
        <f>VLOOKUP(H150,Presupuesto!$B$11:$C$586,2,0)</f>
        <v>#N/A</v>
      </c>
      <c r="J150" s="522" t="str">
        <f>$J$149</f>
        <v>Docencia y Recursos Humanos</v>
      </c>
      <c r="K150" s="522" t="s">
        <v>500</v>
      </c>
    </row>
    <row r="151" spans="3:11" hidden="1" x14ac:dyDescent="0.25">
      <c r="C151" s="560"/>
      <c r="D151" s="574"/>
      <c r="E151" s="543"/>
      <c r="F151" s="521">
        <f t="shared" si="8"/>
        <v>0</v>
      </c>
      <c r="G151" s="576"/>
      <c r="H151" s="561"/>
      <c r="I151" s="549" t="e">
        <f>VLOOKUP(H151,Presupuesto!$B$11:$C$586,2,0)</f>
        <v>#N/A</v>
      </c>
      <c r="J151" s="522" t="str">
        <f t="shared" ref="J151:J182" si="9">$J$149</f>
        <v>Docencia y Recursos Humanos</v>
      </c>
      <c r="K151" s="522" t="s">
        <v>500</v>
      </c>
    </row>
    <row r="152" spans="3:11" hidden="1" x14ac:dyDescent="0.25">
      <c r="C152" s="560"/>
      <c r="D152" s="574"/>
      <c r="E152" s="543"/>
      <c r="F152" s="521">
        <f t="shared" si="8"/>
        <v>0</v>
      </c>
      <c r="G152" s="576"/>
      <c r="H152" s="561"/>
      <c r="I152" s="549" t="e">
        <f>VLOOKUP(H152,Presupuesto!$B$11:$C$586,2,0)</f>
        <v>#N/A</v>
      </c>
      <c r="J152" s="522" t="str">
        <f t="shared" si="9"/>
        <v>Docencia y Recursos Humanos</v>
      </c>
      <c r="K152" s="522" t="s">
        <v>500</v>
      </c>
    </row>
    <row r="153" spans="3:11" hidden="1" x14ac:dyDescent="0.25">
      <c r="C153" s="560"/>
      <c r="D153" s="574"/>
      <c r="E153" s="543"/>
      <c r="F153" s="521">
        <f t="shared" si="8"/>
        <v>0</v>
      </c>
      <c r="G153" s="576"/>
      <c r="H153" s="561"/>
      <c r="I153" s="549" t="e">
        <f>VLOOKUP(H153,Presupuesto!$B$11:$C$586,2,0)</f>
        <v>#N/A</v>
      </c>
      <c r="J153" s="522" t="str">
        <f t="shared" si="9"/>
        <v>Docencia y Recursos Humanos</v>
      </c>
      <c r="K153" s="522" t="s">
        <v>500</v>
      </c>
    </row>
    <row r="154" spans="3:11" hidden="1" x14ac:dyDescent="0.25">
      <c r="C154" s="560"/>
      <c r="D154" s="574"/>
      <c r="E154" s="543"/>
      <c r="F154" s="521">
        <f t="shared" si="8"/>
        <v>0</v>
      </c>
      <c r="G154" s="576"/>
      <c r="H154" s="561"/>
      <c r="I154" s="549" t="e">
        <f>VLOOKUP(H154,Presupuesto!$B$11:$C$586,2,0)</f>
        <v>#N/A</v>
      </c>
      <c r="J154" s="522" t="str">
        <f t="shared" si="9"/>
        <v>Docencia y Recursos Humanos</v>
      </c>
      <c r="K154" s="522" t="s">
        <v>489</v>
      </c>
    </row>
    <row r="155" spans="3:11" hidden="1" x14ac:dyDescent="0.25">
      <c r="C155" s="560"/>
      <c r="D155" s="574"/>
      <c r="E155" s="543"/>
      <c r="F155" s="521">
        <f t="shared" si="8"/>
        <v>0</v>
      </c>
      <c r="G155" s="576"/>
      <c r="H155" s="561"/>
      <c r="I155" s="549" t="e">
        <f>VLOOKUP(H155,Presupuesto!$B$11:$C$586,2,0)</f>
        <v>#N/A</v>
      </c>
      <c r="J155" s="522" t="str">
        <f t="shared" si="9"/>
        <v>Docencia y Recursos Humanos</v>
      </c>
      <c r="K155" s="522" t="s">
        <v>500</v>
      </c>
    </row>
    <row r="156" spans="3:11" hidden="1" x14ac:dyDescent="0.25">
      <c r="C156" s="560"/>
      <c r="D156" s="574"/>
      <c r="E156" s="543"/>
      <c r="F156" s="521">
        <f t="shared" si="8"/>
        <v>0</v>
      </c>
      <c r="G156" s="576"/>
      <c r="H156" s="561"/>
      <c r="I156" s="549" t="e">
        <f>VLOOKUP(H156,Presupuesto!$B$11:$C$586,2,0)</f>
        <v>#N/A</v>
      </c>
      <c r="J156" s="522" t="str">
        <f t="shared" si="9"/>
        <v>Docencia y Recursos Humanos</v>
      </c>
      <c r="K156" s="522" t="s">
        <v>500</v>
      </c>
    </row>
    <row r="157" spans="3:11" hidden="1" x14ac:dyDescent="0.25">
      <c r="C157" s="560"/>
      <c r="D157" s="574"/>
      <c r="E157" s="543"/>
      <c r="F157" s="521">
        <f t="shared" si="8"/>
        <v>0</v>
      </c>
      <c r="G157" s="576"/>
      <c r="H157" s="561"/>
      <c r="I157" s="549" t="e">
        <f>VLOOKUP(H157,Presupuesto!$B$11:$C$586,2,0)</f>
        <v>#N/A</v>
      </c>
      <c r="J157" s="522" t="str">
        <f t="shared" si="9"/>
        <v>Docencia y Recursos Humanos</v>
      </c>
      <c r="K157" s="522" t="s">
        <v>500</v>
      </c>
    </row>
    <row r="158" spans="3:11" hidden="1" x14ac:dyDescent="0.25">
      <c r="C158" s="560"/>
      <c r="D158" s="574"/>
      <c r="E158" s="543"/>
      <c r="F158" s="521">
        <f t="shared" si="8"/>
        <v>0</v>
      </c>
      <c r="G158" s="576"/>
      <c r="H158" s="561"/>
      <c r="I158" s="549" t="e">
        <f>VLOOKUP(H158,Presupuesto!$B$11:$C$586,2,0)</f>
        <v>#N/A</v>
      </c>
      <c r="J158" s="522" t="str">
        <f t="shared" si="9"/>
        <v>Docencia y Recursos Humanos</v>
      </c>
      <c r="K158" s="522" t="s">
        <v>500</v>
      </c>
    </row>
    <row r="159" spans="3:11" hidden="1" x14ac:dyDescent="0.25">
      <c r="C159" s="560"/>
      <c r="D159" s="574"/>
      <c r="E159" s="543"/>
      <c r="F159" s="521">
        <f t="shared" si="8"/>
        <v>0</v>
      </c>
      <c r="G159" s="576"/>
      <c r="H159" s="561"/>
      <c r="I159" s="549" t="e">
        <f>VLOOKUP(H159,Presupuesto!$B$11:$C$586,2,0)</f>
        <v>#N/A</v>
      </c>
      <c r="J159" s="522" t="str">
        <f t="shared" si="9"/>
        <v>Docencia y Recursos Humanos</v>
      </c>
      <c r="K159" s="522" t="s">
        <v>500</v>
      </c>
    </row>
    <row r="160" spans="3:11" hidden="1" x14ac:dyDescent="0.25">
      <c r="C160" s="560"/>
      <c r="D160" s="574"/>
      <c r="E160" s="543"/>
      <c r="F160" s="521">
        <f t="shared" si="8"/>
        <v>0</v>
      </c>
      <c r="G160" s="576"/>
      <c r="H160" s="561"/>
      <c r="I160" s="549" t="e">
        <f>VLOOKUP(H160,Presupuesto!$B$11:$C$586,2,0)</f>
        <v>#N/A</v>
      </c>
      <c r="J160" s="522" t="str">
        <f t="shared" si="9"/>
        <v>Docencia y Recursos Humanos</v>
      </c>
      <c r="K160" s="522" t="s">
        <v>500</v>
      </c>
    </row>
    <row r="161" spans="3:11" hidden="1" x14ac:dyDescent="0.25">
      <c r="C161" s="560"/>
      <c r="D161" s="574"/>
      <c r="E161" s="543"/>
      <c r="F161" s="521">
        <f t="shared" si="8"/>
        <v>0</v>
      </c>
      <c r="G161" s="576"/>
      <c r="H161" s="561"/>
      <c r="I161" s="549" t="e">
        <f>VLOOKUP(H161,Presupuesto!$B$11:$C$586,2,0)</f>
        <v>#N/A</v>
      </c>
      <c r="J161" s="522" t="str">
        <f t="shared" si="9"/>
        <v>Docencia y Recursos Humanos</v>
      </c>
      <c r="K161" s="522" t="s">
        <v>500</v>
      </c>
    </row>
    <row r="162" spans="3:11" hidden="1" x14ac:dyDescent="0.25">
      <c r="C162" s="560"/>
      <c r="D162" s="574"/>
      <c r="E162" s="543"/>
      <c r="F162" s="521">
        <f t="shared" si="8"/>
        <v>0</v>
      </c>
      <c r="G162" s="576"/>
      <c r="H162" s="561"/>
      <c r="I162" s="549" t="e">
        <f>VLOOKUP(H162,Presupuesto!$B$11:$C$586,2,0)</f>
        <v>#N/A</v>
      </c>
      <c r="J162" s="522" t="str">
        <f t="shared" si="9"/>
        <v>Docencia y Recursos Humanos</v>
      </c>
      <c r="K162" s="522" t="s">
        <v>500</v>
      </c>
    </row>
    <row r="163" spans="3:11" hidden="1" x14ac:dyDescent="0.25">
      <c r="C163" s="560"/>
      <c r="D163" s="574"/>
      <c r="E163" s="543"/>
      <c r="F163" s="521">
        <f t="shared" si="8"/>
        <v>0</v>
      </c>
      <c r="G163" s="576"/>
      <c r="H163" s="561"/>
      <c r="I163" s="549" t="e">
        <f>VLOOKUP(H163,Presupuesto!$B$11:$C$586,2,0)</f>
        <v>#N/A</v>
      </c>
      <c r="J163" s="522" t="str">
        <f t="shared" si="9"/>
        <v>Docencia y Recursos Humanos</v>
      </c>
      <c r="K163" s="522" t="s">
        <v>500</v>
      </c>
    </row>
    <row r="164" spans="3:11" hidden="1" x14ac:dyDescent="0.25">
      <c r="C164" s="560"/>
      <c r="D164" s="574"/>
      <c r="E164" s="543"/>
      <c r="F164" s="521">
        <f t="shared" si="8"/>
        <v>0</v>
      </c>
      <c r="G164" s="576"/>
      <c r="H164" s="561"/>
      <c r="I164" s="549" t="e">
        <f>VLOOKUP(H164,Presupuesto!$B$11:$C$586,2,0)</f>
        <v>#N/A</v>
      </c>
      <c r="J164" s="522" t="str">
        <f t="shared" si="9"/>
        <v>Docencia y Recursos Humanos</v>
      </c>
      <c r="K164" s="522" t="s">
        <v>500</v>
      </c>
    </row>
    <row r="165" spans="3:11" hidden="1" x14ac:dyDescent="0.25">
      <c r="C165" s="560"/>
      <c r="D165" s="574"/>
      <c r="E165" s="543"/>
      <c r="F165" s="521">
        <f t="shared" si="8"/>
        <v>0</v>
      </c>
      <c r="G165" s="576"/>
      <c r="H165" s="561"/>
      <c r="I165" s="549" t="e">
        <f>VLOOKUP(H165,Presupuesto!$B$11:$C$586,2,0)</f>
        <v>#N/A</v>
      </c>
      <c r="J165" s="522" t="str">
        <f t="shared" si="9"/>
        <v>Docencia y Recursos Humanos</v>
      </c>
      <c r="K165" s="522" t="s">
        <v>500</v>
      </c>
    </row>
    <row r="166" spans="3:11" hidden="1" x14ac:dyDescent="0.25">
      <c r="C166" s="560"/>
      <c r="D166" s="574"/>
      <c r="E166" s="543"/>
      <c r="F166" s="521">
        <f t="shared" si="8"/>
        <v>0</v>
      </c>
      <c r="G166" s="576"/>
      <c r="H166" s="561"/>
      <c r="I166" s="549" t="e">
        <f>VLOOKUP(H166,Presupuesto!$B$11:$C$586,2,0)</f>
        <v>#N/A</v>
      </c>
      <c r="J166" s="522" t="str">
        <f t="shared" si="9"/>
        <v>Docencia y Recursos Humanos</v>
      </c>
      <c r="K166" s="522" t="s">
        <v>500</v>
      </c>
    </row>
    <row r="167" spans="3:11" hidden="1" x14ac:dyDescent="0.25">
      <c r="C167" s="560"/>
      <c r="D167" s="574"/>
      <c r="E167" s="543"/>
      <c r="F167" s="521">
        <f t="shared" si="8"/>
        <v>0</v>
      </c>
      <c r="G167" s="576"/>
      <c r="H167" s="561"/>
      <c r="I167" s="549" t="e">
        <f>VLOOKUP(H167,Presupuesto!$B$11:$C$586,2,0)</f>
        <v>#N/A</v>
      </c>
      <c r="J167" s="522" t="str">
        <f t="shared" si="9"/>
        <v>Docencia y Recursos Humanos</v>
      </c>
      <c r="K167" s="522" t="s">
        <v>500</v>
      </c>
    </row>
    <row r="168" spans="3:11" hidden="1" x14ac:dyDescent="0.25">
      <c r="C168" s="560"/>
      <c r="D168" s="574"/>
      <c r="E168" s="543"/>
      <c r="F168" s="521">
        <f t="shared" si="8"/>
        <v>0</v>
      </c>
      <c r="G168" s="576"/>
      <c r="H168" s="561"/>
      <c r="I168" s="549" t="e">
        <f>VLOOKUP(H168,Presupuesto!$B$11:$C$586,2,0)</f>
        <v>#N/A</v>
      </c>
      <c r="J168" s="522" t="str">
        <f t="shared" si="9"/>
        <v>Docencia y Recursos Humanos</v>
      </c>
      <c r="K168" s="522" t="s">
        <v>500</v>
      </c>
    </row>
    <row r="169" spans="3:11" hidden="1" x14ac:dyDescent="0.25">
      <c r="C169" s="560"/>
      <c r="D169" s="574"/>
      <c r="E169" s="543"/>
      <c r="F169" s="521">
        <f t="shared" si="8"/>
        <v>0</v>
      </c>
      <c r="G169" s="576"/>
      <c r="H169" s="561"/>
      <c r="I169" s="549" t="e">
        <f>VLOOKUP(H169,Presupuesto!$B$11:$C$586,2,0)</f>
        <v>#N/A</v>
      </c>
      <c r="J169" s="522" t="str">
        <f t="shared" si="9"/>
        <v>Docencia y Recursos Humanos</v>
      </c>
      <c r="K169" s="522" t="s">
        <v>500</v>
      </c>
    </row>
    <row r="170" spans="3:11" hidden="1" x14ac:dyDescent="0.25">
      <c r="C170" s="560"/>
      <c r="D170" s="574"/>
      <c r="E170" s="543"/>
      <c r="F170" s="521">
        <f t="shared" si="8"/>
        <v>0</v>
      </c>
      <c r="G170" s="576"/>
      <c r="H170" s="561"/>
      <c r="I170" s="549" t="e">
        <f>VLOOKUP(H170,Presupuesto!$B$11:$C$586,2,0)</f>
        <v>#N/A</v>
      </c>
      <c r="J170" s="522" t="str">
        <f t="shared" si="9"/>
        <v>Docencia y Recursos Humanos</v>
      </c>
      <c r="K170" s="522" t="s">
        <v>500</v>
      </c>
    </row>
    <row r="171" spans="3:11" hidden="1" x14ac:dyDescent="0.25">
      <c r="C171" s="562"/>
      <c r="D171" s="570"/>
      <c r="E171" s="540"/>
      <c r="F171" s="521">
        <f t="shared" si="8"/>
        <v>0</v>
      </c>
      <c r="G171" s="576"/>
      <c r="H171" s="563"/>
      <c r="I171" s="549" t="e">
        <f>VLOOKUP(H171,Presupuesto!$B$11:$C$586,2,0)</f>
        <v>#N/A</v>
      </c>
      <c r="J171" s="522" t="str">
        <f t="shared" si="9"/>
        <v>Docencia y Recursos Humanos</v>
      </c>
      <c r="K171" s="522" t="s">
        <v>500</v>
      </c>
    </row>
    <row r="172" spans="3:11" hidden="1" x14ac:dyDescent="0.25">
      <c r="C172" s="562"/>
      <c r="D172" s="570"/>
      <c r="E172" s="540"/>
      <c r="F172" s="521">
        <f t="shared" si="8"/>
        <v>0</v>
      </c>
      <c r="G172" s="576"/>
      <c r="H172" s="563"/>
      <c r="I172" s="549" t="e">
        <f>VLOOKUP(H172,Presupuesto!$B$11:$C$586,2,0)</f>
        <v>#N/A</v>
      </c>
      <c r="J172" s="522" t="str">
        <f t="shared" si="9"/>
        <v>Docencia y Recursos Humanos</v>
      </c>
      <c r="K172" s="522" t="s">
        <v>500</v>
      </c>
    </row>
    <row r="173" spans="3:11" hidden="1" x14ac:dyDescent="0.25">
      <c r="C173" s="562"/>
      <c r="D173" s="570"/>
      <c r="E173" s="540"/>
      <c r="F173" s="521">
        <f t="shared" si="8"/>
        <v>0</v>
      </c>
      <c r="G173" s="576"/>
      <c r="H173" s="563"/>
      <c r="I173" s="549" t="e">
        <f>VLOOKUP(H173,Presupuesto!$B$11:$C$586,2,0)</f>
        <v>#N/A</v>
      </c>
      <c r="J173" s="522" t="str">
        <f t="shared" si="9"/>
        <v>Docencia y Recursos Humanos</v>
      </c>
      <c r="K173" s="522" t="s">
        <v>500</v>
      </c>
    </row>
    <row r="174" spans="3:11" hidden="1" x14ac:dyDescent="0.25">
      <c r="C174" s="562"/>
      <c r="D174" s="570"/>
      <c r="E174" s="540"/>
      <c r="F174" s="521">
        <f t="shared" si="8"/>
        <v>0</v>
      </c>
      <c r="G174" s="576"/>
      <c r="H174" s="563"/>
      <c r="I174" s="549" t="e">
        <f>VLOOKUP(H174,Presupuesto!$B$11:$C$586,2,0)</f>
        <v>#N/A</v>
      </c>
      <c r="J174" s="522" t="str">
        <f t="shared" si="9"/>
        <v>Docencia y Recursos Humanos</v>
      </c>
      <c r="K174" s="522" t="s">
        <v>500</v>
      </c>
    </row>
    <row r="175" spans="3:11" hidden="1" x14ac:dyDescent="0.25">
      <c r="C175" s="562"/>
      <c r="D175" s="570"/>
      <c r="E175" s="540"/>
      <c r="F175" s="521">
        <f t="shared" si="8"/>
        <v>0</v>
      </c>
      <c r="G175" s="576"/>
      <c r="H175" s="563"/>
      <c r="I175" s="549" t="e">
        <f>VLOOKUP(H175,Presupuesto!$B$11:$C$586,2,0)</f>
        <v>#N/A</v>
      </c>
      <c r="J175" s="522" t="str">
        <f t="shared" si="9"/>
        <v>Docencia y Recursos Humanos</v>
      </c>
      <c r="K175" s="522" t="s">
        <v>500</v>
      </c>
    </row>
    <row r="176" spans="3:11" hidden="1" x14ac:dyDescent="0.25">
      <c r="C176" s="562"/>
      <c r="D176" s="570"/>
      <c r="E176" s="540"/>
      <c r="F176" s="521">
        <f t="shared" si="8"/>
        <v>0</v>
      </c>
      <c r="G176" s="576"/>
      <c r="H176" s="563"/>
      <c r="I176" s="549" t="e">
        <f>VLOOKUP(H176,Presupuesto!$B$11:$C$586,2,0)</f>
        <v>#N/A</v>
      </c>
      <c r="J176" s="522" t="str">
        <f t="shared" si="9"/>
        <v>Docencia y Recursos Humanos</v>
      </c>
      <c r="K176" s="522" t="s">
        <v>500</v>
      </c>
    </row>
    <row r="177" spans="3:11" hidden="1" x14ac:dyDescent="0.25">
      <c r="C177" s="562"/>
      <c r="D177" s="570"/>
      <c r="E177" s="540"/>
      <c r="F177" s="521">
        <f t="shared" si="8"/>
        <v>0</v>
      </c>
      <c r="G177" s="576"/>
      <c r="H177" s="563"/>
      <c r="I177" s="549" t="e">
        <f>VLOOKUP(H177,Presupuesto!$B$11:$C$586,2,0)</f>
        <v>#N/A</v>
      </c>
      <c r="J177" s="522" t="str">
        <f t="shared" si="9"/>
        <v>Docencia y Recursos Humanos</v>
      </c>
      <c r="K177" s="522" t="s">
        <v>500</v>
      </c>
    </row>
    <row r="178" spans="3:11" hidden="1" x14ac:dyDescent="0.25">
      <c r="C178" s="562"/>
      <c r="D178" s="570"/>
      <c r="E178" s="540"/>
      <c r="F178" s="521">
        <f t="shared" si="8"/>
        <v>0</v>
      </c>
      <c r="G178" s="576"/>
      <c r="H178" s="563"/>
      <c r="I178" s="549" t="e">
        <f>VLOOKUP(H178,Presupuesto!$B$11:$C$586,2,0)</f>
        <v>#N/A</v>
      </c>
      <c r="J178" s="522" t="str">
        <f t="shared" si="9"/>
        <v>Docencia y Recursos Humanos</v>
      </c>
      <c r="K178" s="522" t="s">
        <v>500</v>
      </c>
    </row>
    <row r="179" spans="3:11" hidden="1" x14ac:dyDescent="0.25">
      <c r="C179" s="564"/>
      <c r="D179" s="570"/>
      <c r="E179" s="540"/>
      <c r="F179" s="521">
        <f t="shared" si="8"/>
        <v>0</v>
      </c>
      <c r="G179" s="576"/>
      <c r="H179" s="565"/>
      <c r="I179" s="549" t="e">
        <f>VLOOKUP(H179,Presupuesto!$B$11:$C$586,2,0)</f>
        <v>#N/A</v>
      </c>
      <c r="J179" s="522" t="str">
        <f t="shared" si="9"/>
        <v>Docencia y Recursos Humanos</v>
      </c>
      <c r="K179" s="522" t="s">
        <v>491</v>
      </c>
    </row>
    <row r="180" spans="3:11" hidden="1" x14ac:dyDescent="0.25">
      <c r="C180" s="564"/>
      <c r="D180" s="570"/>
      <c r="E180" s="540"/>
      <c r="F180" s="521">
        <f t="shared" si="8"/>
        <v>0</v>
      </c>
      <c r="G180" s="576"/>
      <c r="H180" s="565"/>
      <c r="I180" s="549" t="e">
        <f>VLOOKUP(H180,Presupuesto!$B$11:$C$586,2,0)</f>
        <v>#N/A</v>
      </c>
      <c r="J180" s="522" t="str">
        <f t="shared" si="9"/>
        <v>Docencia y Recursos Humanos</v>
      </c>
      <c r="K180" s="522" t="s">
        <v>500</v>
      </c>
    </row>
    <row r="181" spans="3:11" hidden="1" x14ac:dyDescent="0.25">
      <c r="C181" s="564"/>
      <c r="D181" s="570"/>
      <c r="E181" s="540"/>
      <c r="F181" s="521">
        <f t="shared" si="8"/>
        <v>0</v>
      </c>
      <c r="G181" s="576"/>
      <c r="H181" s="565"/>
      <c r="I181" s="549" t="e">
        <f>VLOOKUP(H181,Presupuesto!$B$11:$C$586,2,0)</f>
        <v>#N/A</v>
      </c>
      <c r="J181" s="522" t="str">
        <f t="shared" si="9"/>
        <v>Docencia y Recursos Humanos</v>
      </c>
      <c r="K181" s="522" t="s">
        <v>500</v>
      </c>
    </row>
    <row r="182" spans="3:11" hidden="1" x14ac:dyDescent="0.25">
      <c r="C182" s="564"/>
      <c r="D182" s="570"/>
      <c r="E182" s="540"/>
      <c r="F182" s="521">
        <f t="shared" si="8"/>
        <v>0</v>
      </c>
      <c r="G182" s="576"/>
      <c r="H182" s="565"/>
      <c r="I182" s="549" t="e">
        <f>VLOOKUP(H182,Presupuesto!$B$11:$C$586,2,0)</f>
        <v>#N/A</v>
      </c>
      <c r="J182" s="522" t="str">
        <f t="shared" si="9"/>
        <v>Docencia y Recursos Humanos</v>
      </c>
      <c r="K182" s="522" t="s">
        <v>500</v>
      </c>
    </row>
    <row r="183" spans="3:11" ht="15.75" hidden="1" thickBot="1" x14ac:dyDescent="0.3">
      <c r="C183" s="566"/>
      <c r="D183" s="575"/>
      <c r="E183" s="527"/>
      <c r="F183" s="529">
        <f t="shared" si="8"/>
        <v>0</v>
      </c>
      <c r="G183" s="577"/>
      <c r="H183" s="567"/>
      <c r="I183" s="551" t="e">
        <f>VLOOKUP(H183,Presupuesto!$B$11:$C$586,2,0)</f>
        <v>#N/A</v>
      </c>
      <c r="J183" s="530" t="str">
        <f>$J$149</f>
        <v>Docencia y Recursos Humanos</v>
      </c>
      <c r="K183" s="544" t="s">
        <v>482</v>
      </c>
    </row>
    <row r="184" spans="3:11" hidden="1" x14ac:dyDescent="0.25"/>
    <row r="185" spans="3:11" ht="15.75" hidden="1" thickBot="1" x14ac:dyDescent="0.3"/>
    <row r="186" spans="3:11" ht="15.75" hidden="1" thickBot="1" x14ac:dyDescent="0.3">
      <c r="C186" s="573" t="s">
        <v>53</v>
      </c>
      <c r="D186" s="531">
        <f>SUM(F193:F227)</f>
        <v>0</v>
      </c>
      <c r="E186" s="514"/>
      <c r="F186" s="510"/>
      <c r="G186" s="513"/>
      <c r="H186" s="510"/>
      <c r="I186" s="510"/>
      <c r="J186" s="514"/>
      <c r="K186" s="514"/>
    </row>
    <row r="187" spans="3:11" hidden="1" x14ac:dyDescent="0.25">
      <c r="C187" s="510"/>
      <c r="D187" s="508"/>
      <c r="E187" s="517"/>
      <c r="F187" s="517"/>
      <c r="G187" s="517"/>
      <c r="H187" s="511"/>
      <c r="I187" s="511"/>
      <c r="J187" s="511"/>
      <c r="K187" s="534"/>
    </row>
    <row r="188" spans="3:11" hidden="1" x14ac:dyDescent="0.25">
      <c r="C188" s="510"/>
      <c r="D188" s="508"/>
      <c r="E188" s="517"/>
      <c r="F188" s="517"/>
      <c r="G188" s="517"/>
      <c r="H188" s="511"/>
      <c r="I188" s="511"/>
      <c r="J188" s="511"/>
      <c r="K188" s="534"/>
    </row>
    <row r="189" spans="3:11" ht="15.75" hidden="1" x14ac:dyDescent="0.25">
      <c r="C189" s="589" t="s">
        <v>479</v>
      </c>
      <c r="D189" s="590"/>
      <c r="E189" s="517"/>
      <c r="F189" s="517"/>
      <c r="G189" s="517"/>
      <c r="H189" s="511"/>
      <c r="I189" s="511"/>
      <c r="J189" s="511"/>
      <c r="K189" s="534"/>
    </row>
    <row r="190" spans="3:11" ht="18.75" hidden="1" x14ac:dyDescent="0.25">
      <c r="C190" s="591" t="e">
        <f>IFERROR(VLOOKUP(D189,'Desarrollo e Innov. Curricular'!$E:$F,2,FALSE),IFERROR(VLOOKUP(D189,Investigación!$E:$F,2,FALSE),IFERROR(VLOOKUP(D189,'Vinculación Univ. Sociedad'!$E:$F,2,FALSE),IFERROR(VLOOKUP(D189,'Docencia y Profesorado Universi'!$E:$F,2,FALSE),IFERROR(VLOOKUP(D189,Estudiantes!$E:$F,2,FALSE),IFERROR(VLOOKUP(D189,'Gestion Administrativa'!$E:$F,2,FALSE),IFERROR(VLOOKUP(D189,'Gestion Academica'!$E:$F,2,FALSE),IFERROR(VLOOKUP(D189,Graduados!$E:$F,2,FALSE),IFERROR(VLOOKUP(D189,'Gestión del Conocimiento'!$E:$F,2,FALSE),IFERROR(VLOOKUP(D189,Gobernabilidad!$E:$F,2,FALSE),IFERROR(VLOOKUP(D189,'NIVEL DE ES Y  SISTEMA NACIONAL'!$E:$F,2,FALSE),VLOOKUP(D189,'Lo Esencial'!$E:$F,2,0))))))))))))</f>
        <v>#N/A</v>
      </c>
      <c r="D190" s="508"/>
      <c r="E190" s="517"/>
      <c r="F190" s="517"/>
      <c r="G190" s="517"/>
      <c r="H190" s="511"/>
      <c r="I190" s="511"/>
      <c r="J190" s="511"/>
      <c r="K190" s="534"/>
    </row>
    <row r="191" spans="3:11" ht="15.75" hidden="1" thickBot="1" x14ac:dyDescent="0.3">
      <c r="C191" s="514"/>
      <c r="D191" s="514"/>
      <c r="E191" s="514"/>
      <c r="F191" s="517"/>
      <c r="G191" s="511"/>
      <c r="H191" s="511"/>
      <c r="I191" s="511"/>
      <c r="J191" s="514"/>
      <c r="K191" s="514"/>
    </row>
    <row r="192" spans="3:11" ht="30.75" hidden="1" thickBot="1" x14ac:dyDescent="0.3">
      <c r="C192" s="548" t="s">
        <v>44</v>
      </c>
      <c r="D192" s="548" t="s">
        <v>55</v>
      </c>
      <c r="E192" s="555" t="s">
        <v>57</v>
      </c>
      <c r="F192" s="554" t="s">
        <v>27</v>
      </c>
      <c r="G192" s="552" t="s">
        <v>216</v>
      </c>
      <c r="H192" s="555" t="s">
        <v>46</v>
      </c>
      <c r="I192" s="552" t="s">
        <v>217</v>
      </c>
      <c r="J192" s="552" t="s">
        <v>498</v>
      </c>
      <c r="K192" s="552" t="s">
        <v>499</v>
      </c>
    </row>
    <row r="193" spans="3:11" hidden="1" x14ac:dyDescent="0.25">
      <c r="C193" s="598" t="s">
        <v>529</v>
      </c>
      <c r="D193" s="599"/>
      <c r="E193" s="597">
        <f>HLOOKUP(C193,$AH$2:$BU$3,2,0)</f>
        <v>620</v>
      </c>
      <c r="F193" s="521">
        <f t="shared" ref="F193:F227" si="10">D193*E193</f>
        <v>0</v>
      </c>
      <c r="G193" s="576" t="s">
        <v>215</v>
      </c>
      <c r="H193" s="561"/>
      <c r="I193" s="549" t="e">
        <f>VLOOKUP(H193,Presupuesto!$B$11:$C$586,2,0)</f>
        <v>#N/A</v>
      </c>
      <c r="J193" s="596" t="s">
        <v>210</v>
      </c>
      <c r="K193" s="522" t="s">
        <v>482</v>
      </c>
    </row>
    <row r="194" spans="3:11" hidden="1" x14ac:dyDescent="0.25">
      <c r="C194" s="560"/>
      <c r="D194" s="574"/>
      <c r="E194" s="543"/>
      <c r="F194" s="521">
        <f t="shared" si="10"/>
        <v>0</v>
      </c>
      <c r="G194" s="576"/>
      <c r="H194" s="561"/>
      <c r="I194" s="549" t="e">
        <f>VLOOKUP(H194,Presupuesto!$B$11:$C$586,2,0)</f>
        <v>#N/A</v>
      </c>
      <c r="J194" s="522" t="str">
        <f>$J$193</f>
        <v>Docencia y Recursos Humanos</v>
      </c>
      <c r="K194" s="522" t="s">
        <v>500</v>
      </c>
    </row>
    <row r="195" spans="3:11" hidden="1" x14ac:dyDescent="0.25">
      <c r="C195" s="560"/>
      <c r="D195" s="574"/>
      <c r="E195" s="543"/>
      <c r="F195" s="521">
        <f t="shared" si="10"/>
        <v>0</v>
      </c>
      <c r="G195" s="576"/>
      <c r="H195" s="561"/>
      <c r="I195" s="549" t="e">
        <f>VLOOKUP(H195,Presupuesto!$B$11:$C$586,2,0)</f>
        <v>#N/A</v>
      </c>
      <c r="J195" s="522" t="str">
        <f t="shared" ref="J195:J226" si="11">$J$193</f>
        <v>Docencia y Recursos Humanos</v>
      </c>
      <c r="K195" s="522" t="s">
        <v>500</v>
      </c>
    </row>
    <row r="196" spans="3:11" hidden="1" x14ac:dyDescent="0.25">
      <c r="C196" s="560"/>
      <c r="D196" s="574"/>
      <c r="E196" s="543"/>
      <c r="F196" s="521">
        <f t="shared" si="10"/>
        <v>0</v>
      </c>
      <c r="G196" s="576"/>
      <c r="H196" s="561"/>
      <c r="I196" s="549" t="e">
        <f>VLOOKUP(H196,Presupuesto!$B$11:$C$586,2,0)</f>
        <v>#N/A</v>
      </c>
      <c r="J196" s="522" t="str">
        <f t="shared" si="11"/>
        <v>Docencia y Recursos Humanos</v>
      </c>
      <c r="K196" s="522" t="s">
        <v>500</v>
      </c>
    </row>
    <row r="197" spans="3:11" hidden="1" x14ac:dyDescent="0.25">
      <c r="C197" s="560"/>
      <c r="D197" s="574"/>
      <c r="E197" s="543"/>
      <c r="F197" s="521">
        <f t="shared" si="10"/>
        <v>0</v>
      </c>
      <c r="G197" s="576"/>
      <c r="H197" s="561"/>
      <c r="I197" s="549" t="e">
        <f>VLOOKUP(H197,Presupuesto!$B$11:$C$586,2,0)</f>
        <v>#N/A</v>
      </c>
      <c r="J197" s="522" t="str">
        <f t="shared" si="11"/>
        <v>Docencia y Recursos Humanos</v>
      </c>
      <c r="K197" s="522" t="s">
        <v>500</v>
      </c>
    </row>
    <row r="198" spans="3:11" hidden="1" x14ac:dyDescent="0.25">
      <c r="C198" s="560"/>
      <c r="D198" s="574"/>
      <c r="E198" s="543"/>
      <c r="F198" s="521">
        <f t="shared" si="10"/>
        <v>0</v>
      </c>
      <c r="G198" s="576"/>
      <c r="H198" s="561"/>
      <c r="I198" s="549" t="e">
        <f>VLOOKUP(H198,Presupuesto!$B$11:$C$586,2,0)</f>
        <v>#N/A</v>
      </c>
      <c r="J198" s="522" t="str">
        <f t="shared" si="11"/>
        <v>Docencia y Recursos Humanos</v>
      </c>
      <c r="K198" s="522" t="s">
        <v>489</v>
      </c>
    </row>
    <row r="199" spans="3:11" hidden="1" x14ac:dyDescent="0.25">
      <c r="C199" s="560"/>
      <c r="D199" s="574"/>
      <c r="E199" s="543"/>
      <c r="F199" s="521">
        <f t="shared" si="10"/>
        <v>0</v>
      </c>
      <c r="G199" s="576"/>
      <c r="H199" s="561"/>
      <c r="I199" s="549" t="e">
        <f>VLOOKUP(H199,Presupuesto!$B$11:$C$586,2,0)</f>
        <v>#N/A</v>
      </c>
      <c r="J199" s="522" t="str">
        <f t="shared" si="11"/>
        <v>Docencia y Recursos Humanos</v>
      </c>
      <c r="K199" s="522" t="s">
        <v>500</v>
      </c>
    </row>
    <row r="200" spans="3:11" hidden="1" x14ac:dyDescent="0.25">
      <c r="C200" s="560"/>
      <c r="D200" s="574"/>
      <c r="E200" s="543"/>
      <c r="F200" s="521">
        <f t="shared" si="10"/>
        <v>0</v>
      </c>
      <c r="G200" s="576"/>
      <c r="H200" s="561"/>
      <c r="I200" s="549" t="e">
        <f>VLOOKUP(H200,Presupuesto!$B$11:$C$586,2,0)</f>
        <v>#N/A</v>
      </c>
      <c r="J200" s="522" t="str">
        <f t="shared" si="11"/>
        <v>Docencia y Recursos Humanos</v>
      </c>
      <c r="K200" s="522" t="s">
        <v>500</v>
      </c>
    </row>
    <row r="201" spans="3:11" hidden="1" x14ac:dyDescent="0.25">
      <c r="C201" s="560"/>
      <c r="D201" s="574"/>
      <c r="E201" s="543"/>
      <c r="F201" s="521">
        <f t="shared" si="10"/>
        <v>0</v>
      </c>
      <c r="G201" s="576"/>
      <c r="H201" s="561"/>
      <c r="I201" s="549" t="e">
        <f>VLOOKUP(H201,Presupuesto!$B$11:$C$586,2,0)</f>
        <v>#N/A</v>
      </c>
      <c r="J201" s="522" t="str">
        <f t="shared" si="11"/>
        <v>Docencia y Recursos Humanos</v>
      </c>
      <c r="K201" s="522" t="s">
        <v>500</v>
      </c>
    </row>
    <row r="202" spans="3:11" hidden="1" x14ac:dyDescent="0.25">
      <c r="C202" s="560"/>
      <c r="D202" s="574"/>
      <c r="E202" s="543"/>
      <c r="F202" s="521">
        <f t="shared" si="10"/>
        <v>0</v>
      </c>
      <c r="G202" s="576"/>
      <c r="H202" s="561"/>
      <c r="I202" s="549" t="e">
        <f>VLOOKUP(H202,Presupuesto!$B$11:$C$586,2,0)</f>
        <v>#N/A</v>
      </c>
      <c r="J202" s="522" t="str">
        <f t="shared" si="11"/>
        <v>Docencia y Recursos Humanos</v>
      </c>
      <c r="K202" s="522" t="s">
        <v>500</v>
      </c>
    </row>
    <row r="203" spans="3:11" hidden="1" x14ac:dyDescent="0.25">
      <c r="C203" s="560"/>
      <c r="D203" s="574"/>
      <c r="E203" s="543"/>
      <c r="F203" s="521">
        <f t="shared" si="10"/>
        <v>0</v>
      </c>
      <c r="G203" s="576"/>
      <c r="H203" s="561"/>
      <c r="I203" s="549" t="e">
        <f>VLOOKUP(H203,Presupuesto!$B$11:$C$586,2,0)</f>
        <v>#N/A</v>
      </c>
      <c r="J203" s="522" t="str">
        <f t="shared" si="11"/>
        <v>Docencia y Recursos Humanos</v>
      </c>
      <c r="K203" s="522" t="s">
        <v>500</v>
      </c>
    </row>
    <row r="204" spans="3:11" hidden="1" x14ac:dyDescent="0.25">
      <c r="C204" s="560"/>
      <c r="D204" s="574"/>
      <c r="E204" s="543"/>
      <c r="F204" s="521">
        <f t="shared" si="10"/>
        <v>0</v>
      </c>
      <c r="G204" s="576"/>
      <c r="H204" s="561"/>
      <c r="I204" s="549" t="e">
        <f>VLOOKUP(H204,Presupuesto!$B$11:$C$586,2,0)</f>
        <v>#N/A</v>
      </c>
      <c r="J204" s="522" t="str">
        <f t="shared" si="11"/>
        <v>Docencia y Recursos Humanos</v>
      </c>
      <c r="K204" s="522" t="s">
        <v>500</v>
      </c>
    </row>
    <row r="205" spans="3:11" hidden="1" x14ac:dyDescent="0.25">
      <c r="C205" s="560"/>
      <c r="D205" s="574"/>
      <c r="E205" s="543"/>
      <c r="F205" s="521">
        <f t="shared" si="10"/>
        <v>0</v>
      </c>
      <c r="G205" s="576"/>
      <c r="H205" s="561"/>
      <c r="I205" s="549" t="e">
        <f>VLOOKUP(H205,Presupuesto!$B$11:$C$586,2,0)</f>
        <v>#N/A</v>
      </c>
      <c r="J205" s="522" t="str">
        <f t="shared" si="11"/>
        <v>Docencia y Recursos Humanos</v>
      </c>
      <c r="K205" s="522" t="s">
        <v>500</v>
      </c>
    </row>
    <row r="206" spans="3:11" hidden="1" x14ac:dyDescent="0.25">
      <c r="C206" s="560"/>
      <c r="D206" s="574"/>
      <c r="E206" s="543"/>
      <c r="F206" s="521">
        <f t="shared" si="10"/>
        <v>0</v>
      </c>
      <c r="G206" s="576"/>
      <c r="H206" s="561"/>
      <c r="I206" s="549" t="e">
        <f>VLOOKUP(H206,Presupuesto!$B$11:$C$586,2,0)</f>
        <v>#N/A</v>
      </c>
      <c r="J206" s="522" t="str">
        <f t="shared" si="11"/>
        <v>Docencia y Recursos Humanos</v>
      </c>
      <c r="K206" s="522" t="s">
        <v>500</v>
      </c>
    </row>
    <row r="207" spans="3:11" hidden="1" x14ac:dyDescent="0.25">
      <c r="C207" s="560"/>
      <c r="D207" s="574"/>
      <c r="E207" s="543"/>
      <c r="F207" s="521">
        <f t="shared" si="10"/>
        <v>0</v>
      </c>
      <c r="G207" s="576"/>
      <c r="H207" s="561"/>
      <c r="I207" s="549" t="e">
        <f>VLOOKUP(H207,Presupuesto!$B$11:$C$586,2,0)</f>
        <v>#N/A</v>
      </c>
      <c r="J207" s="522" t="str">
        <f t="shared" si="11"/>
        <v>Docencia y Recursos Humanos</v>
      </c>
      <c r="K207" s="522" t="s">
        <v>500</v>
      </c>
    </row>
    <row r="208" spans="3:11" hidden="1" x14ac:dyDescent="0.25">
      <c r="C208" s="560"/>
      <c r="D208" s="574"/>
      <c r="E208" s="543"/>
      <c r="F208" s="521">
        <f t="shared" si="10"/>
        <v>0</v>
      </c>
      <c r="G208" s="576"/>
      <c r="H208" s="561"/>
      <c r="I208" s="549" t="e">
        <f>VLOOKUP(H208,Presupuesto!$B$11:$C$586,2,0)</f>
        <v>#N/A</v>
      </c>
      <c r="J208" s="522" t="str">
        <f t="shared" si="11"/>
        <v>Docencia y Recursos Humanos</v>
      </c>
      <c r="K208" s="522" t="s">
        <v>500</v>
      </c>
    </row>
    <row r="209" spans="3:11" hidden="1" x14ac:dyDescent="0.25">
      <c r="C209" s="560"/>
      <c r="D209" s="574"/>
      <c r="E209" s="543"/>
      <c r="F209" s="521">
        <f t="shared" si="10"/>
        <v>0</v>
      </c>
      <c r="G209" s="576"/>
      <c r="H209" s="561"/>
      <c r="I209" s="549" t="e">
        <f>VLOOKUP(H209,Presupuesto!$B$11:$C$586,2,0)</f>
        <v>#N/A</v>
      </c>
      <c r="J209" s="522" t="str">
        <f t="shared" si="11"/>
        <v>Docencia y Recursos Humanos</v>
      </c>
      <c r="K209" s="522" t="s">
        <v>500</v>
      </c>
    </row>
    <row r="210" spans="3:11" hidden="1" x14ac:dyDescent="0.25">
      <c r="C210" s="560"/>
      <c r="D210" s="574"/>
      <c r="E210" s="543"/>
      <c r="F210" s="521">
        <f t="shared" si="10"/>
        <v>0</v>
      </c>
      <c r="G210" s="576"/>
      <c r="H210" s="561"/>
      <c r="I210" s="549" t="e">
        <f>VLOOKUP(H210,Presupuesto!$B$11:$C$586,2,0)</f>
        <v>#N/A</v>
      </c>
      <c r="J210" s="522" t="str">
        <f t="shared" si="11"/>
        <v>Docencia y Recursos Humanos</v>
      </c>
      <c r="K210" s="522" t="s">
        <v>500</v>
      </c>
    </row>
    <row r="211" spans="3:11" hidden="1" x14ac:dyDescent="0.25">
      <c r="C211" s="560"/>
      <c r="D211" s="574"/>
      <c r="E211" s="543"/>
      <c r="F211" s="521">
        <f t="shared" si="10"/>
        <v>0</v>
      </c>
      <c r="G211" s="576"/>
      <c r="H211" s="561"/>
      <c r="I211" s="549" t="e">
        <f>VLOOKUP(H211,Presupuesto!$B$11:$C$586,2,0)</f>
        <v>#N/A</v>
      </c>
      <c r="J211" s="522" t="str">
        <f t="shared" si="11"/>
        <v>Docencia y Recursos Humanos</v>
      </c>
      <c r="K211" s="522" t="s">
        <v>500</v>
      </c>
    </row>
    <row r="212" spans="3:11" hidden="1" x14ac:dyDescent="0.25">
      <c r="C212" s="560"/>
      <c r="D212" s="574"/>
      <c r="E212" s="543"/>
      <c r="F212" s="521">
        <f t="shared" si="10"/>
        <v>0</v>
      </c>
      <c r="G212" s="576"/>
      <c r="H212" s="561"/>
      <c r="I212" s="549" t="e">
        <f>VLOOKUP(H212,Presupuesto!$B$11:$C$586,2,0)</f>
        <v>#N/A</v>
      </c>
      <c r="J212" s="522" t="str">
        <f t="shared" si="11"/>
        <v>Docencia y Recursos Humanos</v>
      </c>
      <c r="K212" s="522" t="s">
        <v>500</v>
      </c>
    </row>
    <row r="213" spans="3:11" hidden="1" x14ac:dyDescent="0.25">
      <c r="C213" s="560"/>
      <c r="D213" s="574"/>
      <c r="E213" s="543"/>
      <c r="F213" s="521">
        <f t="shared" si="10"/>
        <v>0</v>
      </c>
      <c r="G213" s="576"/>
      <c r="H213" s="561"/>
      <c r="I213" s="549" t="e">
        <f>VLOOKUP(H213,Presupuesto!$B$11:$C$586,2,0)</f>
        <v>#N/A</v>
      </c>
      <c r="J213" s="522" t="str">
        <f t="shared" si="11"/>
        <v>Docencia y Recursos Humanos</v>
      </c>
      <c r="K213" s="522" t="s">
        <v>500</v>
      </c>
    </row>
    <row r="214" spans="3:11" hidden="1" x14ac:dyDescent="0.25">
      <c r="C214" s="560"/>
      <c r="D214" s="574"/>
      <c r="E214" s="543"/>
      <c r="F214" s="521">
        <f t="shared" si="10"/>
        <v>0</v>
      </c>
      <c r="G214" s="576"/>
      <c r="H214" s="561"/>
      <c r="I214" s="549" t="e">
        <f>VLOOKUP(H214,Presupuesto!$B$11:$C$586,2,0)</f>
        <v>#N/A</v>
      </c>
      <c r="J214" s="522" t="str">
        <f t="shared" si="11"/>
        <v>Docencia y Recursos Humanos</v>
      </c>
      <c r="K214" s="522" t="s">
        <v>500</v>
      </c>
    </row>
    <row r="215" spans="3:11" hidden="1" x14ac:dyDescent="0.25">
      <c r="C215" s="562"/>
      <c r="D215" s="570"/>
      <c r="E215" s="540"/>
      <c r="F215" s="521">
        <f t="shared" si="10"/>
        <v>0</v>
      </c>
      <c r="G215" s="576"/>
      <c r="H215" s="563"/>
      <c r="I215" s="549" t="e">
        <f>VLOOKUP(H215,Presupuesto!$B$11:$C$586,2,0)</f>
        <v>#N/A</v>
      </c>
      <c r="J215" s="522" t="str">
        <f t="shared" si="11"/>
        <v>Docencia y Recursos Humanos</v>
      </c>
      <c r="K215" s="522" t="s">
        <v>500</v>
      </c>
    </row>
    <row r="216" spans="3:11" hidden="1" x14ac:dyDescent="0.25">
      <c r="C216" s="562"/>
      <c r="D216" s="570"/>
      <c r="E216" s="540"/>
      <c r="F216" s="521">
        <f t="shared" si="10"/>
        <v>0</v>
      </c>
      <c r="G216" s="576"/>
      <c r="H216" s="563"/>
      <c r="I216" s="549" t="e">
        <f>VLOOKUP(H216,Presupuesto!$B$11:$C$586,2,0)</f>
        <v>#N/A</v>
      </c>
      <c r="J216" s="522" t="str">
        <f t="shared" si="11"/>
        <v>Docencia y Recursos Humanos</v>
      </c>
      <c r="K216" s="522" t="s">
        <v>500</v>
      </c>
    </row>
    <row r="217" spans="3:11" hidden="1" x14ac:dyDescent="0.25">
      <c r="C217" s="562"/>
      <c r="D217" s="570"/>
      <c r="E217" s="540"/>
      <c r="F217" s="521">
        <f t="shared" si="10"/>
        <v>0</v>
      </c>
      <c r="G217" s="576"/>
      <c r="H217" s="563"/>
      <c r="I217" s="549" t="e">
        <f>VLOOKUP(H217,Presupuesto!$B$11:$C$586,2,0)</f>
        <v>#N/A</v>
      </c>
      <c r="J217" s="522" t="str">
        <f t="shared" si="11"/>
        <v>Docencia y Recursos Humanos</v>
      </c>
      <c r="K217" s="522" t="s">
        <v>500</v>
      </c>
    </row>
    <row r="218" spans="3:11" hidden="1" x14ac:dyDescent="0.25">
      <c r="C218" s="562"/>
      <c r="D218" s="570"/>
      <c r="E218" s="540"/>
      <c r="F218" s="521">
        <f t="shared" si="10"/>
        <v>0</v>
      </c>
      <c r="G218" s="576"/>
      <c r="H218" s="563"/>
      <c r="I218" s="549" t="e">
        <f>VLOOKUP(H218,Presupuesto!$B$11:$C$586,2,0)</f>
        <v>#N/A</v>
      </c>
      <c r="J218" s="522" t="str">
        <f t="shared" si="11"/>
        <v>Docencia y Recursos Humanos</v>
      </c>
      <c r="K218" s="522" t="s">
        <v>500</v>
      </c>
    </row>
    <row r="219" spans="3:11" hidden="1" x14ac:dyDescent="0.25">
      <c r="C219" s="562"/>
      <c r="D219" s="570"/>
      <c r="E219" s="540"/>
      <c r="F219" s="521">
        <f t="shared" si="10"/>
        <v>0</v>
      </c>
      <c r="G219" s="576"/>
      <c r="H219" s="563"/>
      <c r="I219" s="549" t="e">
        <f>VLOOKUP(H219,Presupuesto!$B$11:$C$586,2,0)</f>
        <v>#N/A</v>
      </c>
      <c r="J219" s="522" t="str">
        <f t="shared" si="11"/>
        <v>Docencia y Recursos Humanos</v>
      </c>
      <c r="K219" s="522" t="s">
        <v>500</v>
      </c>
    </row>
    <row r="220" spans="3:11" hidden="1" x14ac:dyDescent="0.25">
      <c r="C220" s="562"/>
      <c r="D220" s="570"/>
      <c r="E220" s="540"/>
      <c r="F220" s="521">
        <f t="shared" si="10"/>
        <v>0</v>
      </c>
      <c r="G220" s="576"/>
      <c r="H220" s="563"/>
      <c r="I220" s="549" t="e">
        <f>VLOOKUP(H220,Presupuesto!$B$11:$C$586,2,0)</f>
        <v>#N/A</v>
      </c>
      <c r="J220" s="522" t="str">
        <f t="shared" si="11"/>
        <v>Docencia y Recursos Humanos</v>
      </c>
      <c r="K220" s="522" t="s">
        <v>500</v>
      </c>
    </row>
    <row r="221" spans="3:11" hidden="1" x14ac:dyDescent="0.25">
      <c r="C221" s="562"/>
      <c r="D221" s="570"/>
      <c r="E221" s="540"/>
      <c r="F221" s="521">
        <f t="shared" si="10"/>
        <v>0</v>
      </c>
      <c r="G221" s="576"/>
      <c r="H221" s="563"/>
      <c r="I221" s="549" t="e">
        <f>VLOOKUP(H221,Presupuesto!$B$11:$C$586,2,0)</f>
        <v>#N/A</v>
      </c>
      <c r="J221" s="522" t="str">
        <f t="shared" si="11"/>
        <v>Docencia y Recursos Humanos</v>
      </c>
      <c r="K221" s="522" t="s">
        <v>500</v>
      </c>
    </row>
    <row r="222" spans="3:11" hidden="1" x14ac:dyDescent="0.25">
      <c r="C222" s="562"/>
      <c r="D222" s="570"/>
      <c r="E222" s="540"/>
      <c r="F222" s="521">
        <f t="shared" si="10"/>
        <v>0</v>
      </c>
      <c r="G222" s="576"/>
      <c r="H222" s="563"/>
      <c r="I222" s="549" t="e">
        <f>VLOOKUP(H222,Presupuesto!$B$11:$C$586,2,0)</f>
        <v>#N/A</v>
      </c>
      <c r="J222" s="522" t="str">
        <f t="shared" si="11"/>
        <v>Docencia y Recursos Humanos</v>
      </c>
      <c r="K222" s="522" t="s">
        <v>500</v>
      </c>
    </row>
    <row r="223" spans="3:11" hidden="1" x14ac:dyDescent="0.25">
      <c r="C223" s="564"/>
      <c r="D223" s="570"/>
      <c r="E223" s="540"/>
      <c r="F223" s="521">
        <f t="shared" si="10"/>
        <v>0</v>
      </c>
      <c r="G223" s="576"/>
      <c r="H223" s="565"/>
      <c r="I223" s="549" t="e">
        <f>VLOOKUP(H223,Presupuesto!$B$11:$C$586,2,0)</f>
        <v>#N/A</v>
      </c>
      <c r="J223" s="522" t="str">
        <f t="shared" si="11"/>
        <v>Docencia y Recursos Humanos</v>
      </c>
      <c r="K223" s="522" t="s">
        <v>491</v>
      </c>
    </row>
    <row r="224" spans="3:11" hidden="1" x14ac:dyDescent="0.25">
      <c r="C224" s="564"/>
      <c r="D224" s="570"/>
      <c r="E224" s="540"/>
      <c r="F224" s="521">
        <f t="shared" si="10"/>
        <v>0</v>
      </c>
      <c r="G224" s="576"/>
      <c r="H224" s="565"/>
      <c r="I224" s="549" t="e">
        <f>VLOOKUP(H224,Presupuesto!$B$11:$C$586,2,0)</f>
        <v>#N/A</v>
      </c>
      <c r="J224" s="522" t="str">
        <f t="shared" si="11"/>
        <v>Docencia y Recursos Humanos</v>
      </c>
      <c r="K224" s="522" t="s">
        <v>500</v>
      </c>
    </row>
    <row r="225" spans="3:11" hidden="1" x14ac:dyDescent="0.25">
      <c r="C225" s="564"/>
      <c r="D225" s="570"/>
      <c r="E225" s="540"/>
      <c r="F225" s="521">
        <f t="shared" si="10"/>
        <v>0</v>
      </c>
      <c r="G225" s="576"/>
      <c r="H225" s="565"/>
      <c r="I225" s="549" t="e">
        <f>VLOOKUP(H225,Presupuesto!$B$11:$C$586,2,0)</f>
        <v>#N/A</v>
      </c>
      <c r="J225" s="522" t="str">
        <f t="shared" si="11"/>
        <v>Docencia y Recursos Humanos</v>
      </c>
      <c r="K225" s="522" t="s">
        <v>500</v>
      </c>
    </row>
    <row r="226" spans="3:11" hidden="1" x14ac:dyDescent="0.25">
      <c r="C226" s="564"/>
      <c r="D226" s="570"/>
      <c r="E226" s="540"/>
      <c r="F226" s="521">
        <f t="shared" si="10"/>
        <v>0</v>
      </c>
      <c r="G226" s="576"/>
      <c r="H226" s="565"/>
      <c r="I226" s="549" t="e">
        <f>VLOOKUP(H226,Presupuesto!$B$11:$C$586,2,0)</f>
        <v>#N/A</v>
      </c>
      <c r="J226" s="522" t="str">
        <f t="shared" si="11"/>
        <v>Docencia y Recursos Humanos</v>
      </c>
      <c r="K226" s="522" t="s">
        <v>500</v>
      </c>
    </row>
    <row r="227" spans="3:11" ht="15.75" hidden="1" thickBot="1" x14ac:dyDescent="0.3">
      <c r="C227" s="566"/>
      <c r="D227" s="575"/>
      <c r="E227" s="527"/>
      <c r="F227" s="529">
        <f t="shared" si="10"/>
        <v>0</v>
      </c>
      <c r="G227" s="577"/>
      <c r="H227" s="567"/>
      <c r="I227" s="551" t="e">
        <f>VLOOKUP(H227,Presupuesto!$B$11:$C$586,2,0)</f>
        <v>#N/A</v>
      </c>
      <c r="J227" s="530" t="str">
        <f>$J$193</f>
        <v>Docencia y Recursos Humanos</v>
      </c>
      <c r="K227" s="544" t="s">
        <v>482</v>
      </c>
    </row>
    <row r="228" spans="3:11" hidden="1" x14ac:dyDescent="0.25">
      <c r="C228" s="514"/>
      <c r="D228" s="514"/>
      <c r="E228" s="514"/>
      <c r="F228" s="514"/>
      <c r="G228" s="512"/>
      <c r="H228" s="514"/>
      <c r="I228" s="514"/>
      <c r="J228" s="514"/>
      <c r="K228" s="514"/>
    </row>
    <row r="229" spans="3:11" ht="15.75" hidden="1" thickBot="1" x14ac:dyDescent="0.3">
      <c r="C229" s="514"/>
      <c r="D229" s="514"/>
      <c r="E229" s="514"/>
      <c r="F229" s="516"/>
      <c r="G229" s="515"/>
      <c r="H229" s="516"/>
      <c r="I229" s="516"/>
      <c r="J229" s="514"/>
      <c r="K229" s="514"/>
    </row>
    <row r="230" spans="3:11" ht="15.75" hidden="1" thickBot="1" x14ac:dyDescent="0.3">
      <c r="C230" s="573" t="s">
        <v>53</v>
      </c>
      <c r="D230" s="531">
        <f>SUM(F237:F271)</f>
        <v>0</v>
      </c>
      <c r="E230" s="514"/>
      <c r="F230" s="510"/>
      <c r="G230" s="513"/>
      <c r="H230" s="510"/>
      <c r="I230" s="510"/>
      <c r="J230" s="514"/>
      <c r="K230" s="514"/>
    </row>
    <row r="231" spans="3:11" hidden="1" x14ac:dyDescent="0.25">
      <c r="C231" s="510"/>
      <c r="D231" s="508"/>
      <c r="E231" s="517"/>
      <c r="F231" s="517"/>
      <c r="G231" s="517"/>
      <c r="H231" s="511"/>
      <c r="I231" s="511"/>
      <c r="J231" s="511"/>
      <c r="K231" s="534"/>
    </row>
    <row r="232" spans="3:11" hidden="1" x14ac:dyDescent="0.25">
      <c r="C232" s="510"/>
      <c r="D232" s="508"/>
      <c r="E232" s="517"/>
      <c r="F232" s="517"/>
      <c r="G232" s="517"/>
      <c r="H232" s="511"/>
      <c r="I232" s="511"/>
      <c r="J232" s="511"/>
      <c r="K232" s="534"/>
    </row>
    <row r="233" spans="3:11" ht="15.75" hidden="1" x14ac:dyDescent="0.25">
      <c r="C233" s="589" t="s">
        <v>479</v>
      </c>
      <c r="D233" s="590"/>
      <c r="E233" s="517"/>
      <c r="F233" s="517"/>
      <c r="G233" s="517"/>
      <c r="H233" s="511"/>
      <c r="I233" s="511"/>
      <c r="J233" s="511"/>
      <c r="K233" s="534"/>
    </row>
    <row r="234" spans="3:11" ht="18.75" hidden="1" x14ac:dyDescent="0.25">
      <c r="C234" s="591" t="e">
        <f>IFERROR(VLOOKUP(D233,'Desarrollo e Innov. Curricular'!$E:$F,2,FALSE),IFERROR(VLOOKUP(D233,Investigación!$E:$F,2,FALSE),IFERROR(VLOOKUP(D233,'Vinculación Univ. Sociedad'!$E:$F,2,FALSE),IFERROR(VLOOKUP(D233,'Docencia y Profesorado Universi'!$E:$F,2,FALSE),IFERROR(VLOOKUP(D233,Estudiantes!$E:$F,2,FALSE),IFERROR(VLOOKUP(D233,'Gestion Administrativa'!$E:$F,2,FALSE),IFERROR(VLOOKUP(D233,'Gestion Academica'!$E:$F,2,FALSE),IFERROR(VLOOKUP(D233,Graduados!$E:$F,2,FALSE),IFERROR(VLOOKUP(D233,'Gestión del Conocimiento'!$E:$F,2,FALSE),IFERROR(VLOOKUP(D233,Gobernabilidad!$E:$F,2,FALSE),IFERROR(VLOOKUP(D233,'NIVEL DE ES Y  SISTEMA NACIONAL'!$E:$F,2,FALSE),VLOOKUP(D233,'Lo Esencial'!$E:$F,2,0))))))))))))</f>
        <v>#N/A</v>
      </c>
      <c r="D234" s="508"/>
      <c r="E234" s="517"/>
      <c r="F234" s="517"/>
      <c r="G234" s="517"/>
      <c r="H234" s="511"/>
      <c r="I234" s="511"/>
      <c r="J234" s="511"/>
      <c r="K234" s="534"/>
    </row>
    <row r="235" spans="3:11" ht="15.75" hidden="1" thickBot="1" x14ac:dyDescent="0.3">
      <c r="C235" s="514"/>
      <c r="D235" s="514"/>
      <c r="E235" s="514"/>
      <c r="F235" s="517"/>
      <c r="G235" s="511"/>
      <c r="H235" s="511"/>
      <c r="I235" s="511"/>
      <c r="J235" s="514"/>
      <c r="K235" s="514"/>
    </row>
    <row r="236" spans="3:11" ht="30.75" hidden="1" thickBot="1" x14ac:dyDescent="0.3">
      <c r="C236" s="548" t="s">
        <v>44</v>
      </c>
      <c r="D236" s="548" t="s">
        <v>55</v>
      </c>
      <c r="E236" s="555" t="s">
        <v>57</v>
      </c>
      <c r="F236" s="554" t="s">
        <v>27</v>
      </c>
      <c r="G236" s="552" t="s">
        <v>216</v>
      </c>
      <c r="H236" s="555" t="s">
        <v>46</v>
      </c>
      <c r="I236" s="552" t="s">
        <v>217</v>
      </c>
      <c r="J236" s="552" t="s">
        <v>498</v>
      </c>
      <c r="K236" s="552" t="s">
        <v>499</v>
      </c>
    </row>
    <row r="237" spans="3:11" hidden="1" x14ac:dyDescent="0.25">
      <c r="C237" s="598" t="s">
        <v>529</v>
      </c>
      <c r="D237" s="599"/>
      <c r="E237" s="597">
        <f>HLOOKUP(C237,$AH$2:$BU$3,2,0)</f>
        <v>620</v>
      </c>
      <c r="F237" s="521">
        <f t="shared" ref="F237:F271" si="12">D237*E237</f>
        <v>0</v>
      </c>
      <c r="G237" s="576" t="s">
        <v>215</v>
      </c>
      <c r="H237" s="561"/>
      <c r="I237" s="549" t="e">
        <f>VLOOKUP(H237,Presupuesto!$B$11:$C$586,2,0)</f>
        <v>#N/A</v>
      </c>
      <c r="J237" s="596" t="s">
        <v>210</v>
      </c>
      <c r="K237" s="522" t="s">
        <v>482</v>
      </c>
    </row>
    <row r="238" spans="3:11" hidden="1" x14ac:dyDescent="0.25">
      <c r="C238" s="560"/>
      <c r="D238" s="574"/>
      <c r="E238" s="543"/>
      <c r="F238" s="521">
        <f t="shared" si="12"/>
        <v>0</v>
      </c>
      <c r="G238" s="576"/>
      <c r="H238" s="561"/>
      <c r="I238" s="549" t="e">
        <f>VLOOKUP(H238,Presupuesto!$B$11:$C$586,2,0)</f>
        <v>#N/A</v>
      </c>
      <c r="J238" s="522" t="str">
        <f>$J$237</f>
        <v>Docencia y Recursos Humanos</v>
      </c>
      <c r="K238" s="522" t="s">
        <v>500</v>
      </c>
    </row>
    <row r="239" spans="3:11" hidden="1" x14ac:dyDescent="0.25">
      <c r="C239" s="560"/>
      <c r="D239" s="574"/>
      <c r="E239" s="543"/>
      <c r="F239" s="521">
        <f t="shared" si="12"/>
        <v>0</v>
      </c>
      <c r="G239" s="576"/>
      <c r="H239" s="561"/>
      <c r="I239" s="549" t="e">
        <f>VLOOKUP(H239,Presupuesto!$B$11:$C$586,2,0)</f>
        <v>#N/A</v>
      </c>
      <c r="J239" s="522" t="str">
        <f t="shared" ref="J239:J270" si="13">$J$237</f>
        <v>Docencia y Recursos Humanos</v>
      </c>
      <c r="K239" s="522" t="s">
        <v>500</v>
      </c>
    </row>
    <row r="240" spans="3:11" hidden="1" x14ac:dyDescent="0.25">
      <c r="C240" s="560"/>
      <c r="D240" s="574"/>
      <c r="E240" s="543"/>
      <c r="F240" s="521">
        <f t="shared" si="12"/>
        <v>0</v>
      </c>
      <c r="G240" s="576"/>
      <c r="H240" s="561"/>
      <c r="I240" s="549" t="e">
        <f>VLOOKUP(H240,Presupuesto!$B$11:$C$586,2,0)</f>
        <v>#N/A</v>
      </c>
      <c r="J240" s="522" t="str">
        <f t="shared" si="13"/>
        <v>Docencia y Recursos Humanos</v>
      </c>
      <c r="K240" s="522" t="s">
        <v>500</v>
      </c>
    </row>
    <row r="241" spans="3:11" hidden="1" x14ac:dyDescent="0.25">
      <c r="C241" s="560"/>
      <c r="D241" s="574"/>
      <c r="E241" s="543"/>
      <c r="F241" s="521">
        <f t="shared" si="12"/>
        <v>0</v>
      </c>
      <c r="G241" s="576"/>
      <c r="H241" s="561"/>
      <c r="I241" s="549" t="e">
        <f>VLOOKUP(H241,Presupuesto!$B$11:$C$586,2,0)</f>
        <v>#N/A</v>
      </c>
      <c r="J241" s="522" t="str">
        <f t="shared" si="13"/>
        <v>Docencia y Recursos Humanos</v>
      </c>
      <c r="K241" s="522" t="s">
        <v>500</v>
      </c>
    </row>
    <row r="242" spans="3:11" hidden="1" x14ac:dyDescent="0.25">
      <c r="C242" s="560"/>
      <c r="D242" s="574"/>
      <c r="E242" s="543"/>
      <c r="F242" s="521">
        <f t="shared" si="12"/>
        <v>0</v>
      </c>
      <c r="G242" s="576"/>
      <c r="H242" s="561"/>
      <c r="I242" s="549" t="e">
        <f>VLOOKUP(H242,Presupuesto!$B$11:$C$586,2,0)</f>
        <v>#N/A</v>
      </c>
      <c r="J242" s="522" t="str">
        <f t="shared" si="13"/>
        <v>Docencia y Recursos Humanos</v>
      </c>
      <c r="K242" s="522" t="s">
        <v>489</v>
      </c>
    </row>
    <row r="243" spans="3:11" hidden="1" x14ac:dyDescent="0.25">
      <c r="C243" s="560"/>
      <c r="D243" s="574"/>
      <c r="E243" s="543"/>
      <c r="F243" s="521">
        <f t="shared" si="12"/>
        <v>0</v>
      </c>
      <c r="G243" s="576"/>
      <c r="H243" s="561"/>
      <c r="I243" s="549" t="e">
        <f>VLOOKUP(H243,Presupuesto!$B$11:$C$586,2,0)</f>
        <v>#N/A</v>
      </c>
      <c r="J243" s="522" t="str">
        <f t="shared" si="13"/>
        <v>Docencia y Recursos Humanos</v>
      </c>
      <c r="K243" s="522" t="s">
        <v>500</v>
      </c>
    </row>
    <row r="244" spans="3:11" hidden="1" x14ac:dyDescent="0.25">
      <c r="C244" s="560"/>
      <c r="D244" s="574"/>
      <c r="E244" s="543"/>
      <c r="F244" s="521">
        <f t="shared" si="12"/>
        <v>0</v>
      </c>
      <c r="G244" s="576"/>
      <c r="H244" s="561"/>
      <c r="I244" s="549" t="e">
        <f>VLOOKUP(H244,Presupuesto!$B$11:$C$586,2,0)</f>
        <v>#N/A</v>
      </c>
      <c r="J244" s="522" t="str">
        <f t="shared" si="13"/>
        <v>Docencia y Recursos Humanos</v>
      </c>
      <c r="K244" s="522" t="s">
        <v>500</v>
      </c>
    </row>
    <row r="245" spans="3:11" hidden="1" x14ac:dyDescent="0.25">
      <c r="C245" s="560"/>
      <c r="D245" s="574"/>
      <c r="E245" s="543"/>
      <c r="F245" s="521">
        <f t="shared" si="12"/>
        <v>0</v>
      </c>
      <c r="G245" s="576"/>
      <c r="H245" s="561"/>
      <c r="I245" s="549" t="e">
        <f>VLOOKUP(H245,Presupuesto!$B$11:$C$586,2,0)</f>
        <v>#N/A</v>
      </c>
      <c r="J245" s="522" t="str">
        <f t="shared" si="13"/>
        <v>Docencia y Recursos Humanos</v>
      </c>
      <c r="K245" s="522" t="s">
        <v>500</v>
      </c>
    </row>
    <row r="246" spans="3:11" hidden="1" x14ac:dyDescent="0.25">
      <c r="C246" s="560"/>
      <c r="D246" s="574"/>
      <c r="E246" s="543"/>
      <c r="F246" s="521">
        <f t="shared" si="12"/>
        <v>0</v>
      </c>
      <c r="G246" s="576"/>
      <c r="H246" s="561"/>
      <c r="I246" s="549" t="e">
        <f>VLOOKUP(H246,Presupuesto!$B$11:$C$586,2,0)</f>
        <v>#N/A</v>
      </c>
      <c r="J246" s="522" t="str">
        <f t="shared" si="13"/>
        <v>Docencia y Recursos Humanos</v>
      </c>
      <c r="K246" s="522" t="s">
        <v>500</v>
      </c>
    </row>
    <row r="247" spans="3:11" hidden="1" x14ac:dyDescent="0.25">
      <c r="C247" s="560"/>
      <c r="D247" s="574"/>
      <c r="E247" s="543"/>
      <c r="F247" s="521">
        <f t="shared" si="12"/>
        <v>0</v>
      </c>
      <c r="G247" s="576"/>
      <c r="H247" s="561"/>
      <c r="I247" s="549" t="e">
        <f>VLOOKUP(H247,Presupuesto!$B$11:$C$586,2,0)</f>
        <v>#N/A</v>
      </c>
      <c r="J247" s="522" t="str">
        <f t="shared" si="13"/>
        <v>Docencia y Recursos Humanos</v>
      </c>
      <c r="K247" s="522" t="s">
        <v>500</v>
      </c>
    </row>
    <row r="248" spans="3:11" hidden="1" x14ac:dyDescent="0.25">
      <c r="C248" s="560"/>
      <c r="D248" s="574"/>
      <c r="E248" s="543"/>
      <c r="F248" s="521">
        <f t="shared" si="12"/>
        <v>0</v>
      </c>
      <c r="G248" s="576"/>
      <c r="H248" s="561"/>
      <c r="I248" s="549" t="e">
        <f>VLOOKUP(H248,Presupuesto!$B$11:$C$586,2,0)</f>
        <v>#N/A</v>
      </c>
      <c r="J248" s="522" t="str">
        <f t="shared" si="13"/>
        <v>Docencia y Recursos Humanos</v>
      </c>
      <c r="K248" s="522" t="s">
        <v>500</v>
      </c>
    </row>
    <row r="249" spans="3:11" hidden="1" x14ac:dyDescent="0.25">
      <c r="C249" s="560"/>
      <c r="D249" s="574"/>
      <c r="E249" s="543"/>
      <c r="F249" s="521">
        <f t="shared" si="12"/>
        <v>0</v>
      </c>
      <c r="G249" s="576"/>
      <c r="H249" s="561"/>
      <c r="I249" s="549" t="e">
        <f>VLOOKUP(H249,Presupuesto!$B$11:$C$586,2,0)</f>
        <v>#N/A</v>
      </c>
      <c r="J249" s="522" t="str">
        <f t="shared" si="13"/>
        <v>Docencia y Recursos Humanos</v>
      </c>
      <c r="K249" s="522" t="s">
        <v>500</v>
      </c>
    </row>
    <row r="250" spans="3:11" hidden="1" x14ac:dyDescent="0.25">
      <c r="C250" s="560"/>
      <c r="D250" s="574"/>
      <c r="E250" s="543"/>
      <c r="F250" s="521">
        <f t="shared" si="12"/>
        <v>0</v>
      </c>
      <c r="G250" s="576"/>
      <c r="H250" s="561"/>
      <c r="I250" s="549" t="e">
        <f>VLOOKUP(H250,Presupuesto!$B$11:$C$586,2,0)</f>
        <v>#N/A</v>
      </c>
      <c r="J250" s="522" t="str">
        <f t="shared" si="13"/>
        <v>Docencia y Recursos Humanos</v>
      </c>
      <c r="K250" s="522" t="s">
        <v>500</v>
      </c>
    </row>
    <row r="251" spans="3:11" hidden="1" x14ac:dyDescent="0.25">
      <c r="C251" s="560"/>
      <c r="D251" s="574"/>
      <c r="E251" s="543"/>
      <c r="F251" s="521">
        <f t="shared" si="12"/>
        <v>0</v>
      </c>
      <c r="G251" s="576"/>
      <c r="H251" s="561"/>
      <c r="I251" s="549" t="e">
        <f>VLOOKUP(H251,Presupuesto!$B$11:$C$586,2,0)</f>
        <v>#N/A</v>
      </c>
      <c r="J251" s="522" t="str">
        <f t="shared" si="13"/>
        <v>Docencia y Recursos Humanos</v>
      </c>
      <c r="K251" s="522" t="s">
        <v>500</v>
      </c>
    </row>
    <row r="252" spans="3:11" hidden="1" x14ac:dyDescent="0.25">
      <c r="C252" s="560"/>
      <c r="D252" s="574"/>
      <c r="E252" s="543"/>
      <c r="F252" s="521">
        <f t="shared" si="12"/>
        <v>0</v>
      </c>
      <c r="G252" s="576"/>
      <c r="H252" s="561"/>
      <c r="I252" s="549" t="e">
        <f>VLOOKUP(H252,Presupuesto!$B$11:$C$586,2,0)</f>
        <v>#N/A</v>
      </c>
      <c r="J252" s="522" t="str">
        <f t="shared" si="13"/>
        <v>Docencia y Recursos Humanos</v>
      </c>
      <c r="K252" s="522" t="s">
        <v>500</v>
      </c>
    </row>
    <row r="253" spans="3:11" hidden="1" x14ac:dyDescent="0.25">
      <c r="C253" s="560"/>
      <c r="D253" s="574"/>
      <c r="E253" s="543"/>
      <c r="F253" s="521">
        <f t="shared" si="12"/>
        <v>0</v>
      </c>
      <c r="G253" s="576"/>
      <c r="H253" s="561"/>
      <c r="I253" s="549" t="e">
        <f>VLOOKUP(H253,Presupuesto!$B$11:$C$586,2,0)</f>
        <v>#N/A</v>
      </c>
      <c r="J253" s="522" t="str">
        <f t="shared" si="13"/>
        <v>Docencia y Recursos Humanos</v>
      </c>
      <c r="K253" s="522" t="s">
        <v>500</v>
      </c>
    </row>
    <row r="254" spans="3:11" hidden="1" x14ac:dyDescent="0.25">
      <c r="C254" s="560"/>
      <c r="D254" s="574"/>
      <c r="E254" s="543"/>
      <c r="F254" s="521">
        <f t="shared" si="12"/>
        <v>0</v>
      </c>
      <c r="G254" s="576"/>
      <c r="H254" s="561"/>
      <c r="I254" s="549" t="e">
        <f>VLOOKUP(H254,Presupuesto!$B$11:$C$586,2,0)</f>
        <v>#N/A</v>
      </c>
      <c r="J254" s="522" t="str">
        <f t="shared" si="13"/>
        <v>Docencia y Recursos Humanos</v>
      </c>
      <c r="K254" s="522" t="s">
        <v>500</v>
      </c>
    </row>
    <row r="255" spans="3:11" hidden="1" x14ac:dyDescent="0.25">
      <c r="C255" s="560"/>
      <c r="D255" s="574"/>
      <c r="E255" s="543"/>
      <c r="F255" s="521">
        <f t="shared" si="12"/>
        <v>0</v>
      </c>
      <c r="G255" s="576"/>
      <c r="H255" s="561"/>
      <c r="I255" s="549" t="e">
        <f>VLOOKUP(H255,Presupuesto!$B$11:$C$586,2,0)</f>
        <v>#N/A</v>
      </c>
      <c r="J255" s="522" t="str">
        <f t="shared" si="13"/>
        <v>Docencia y Recursos Humanos</v>
      </c>
      <c r="K255" s="522" t="s">
        <v>500</v>
      </c>
    </row>
    <row r="256" spans="3:11" hidden="1" x14ac:dyDescent="0.25">
      <c r="C256" s="560"/>
      <c r="D256" s="574"/>
      <c r="E256" s="543"/>
      <c r="F256" s="521">
        <f t="shared" si="12"/>
        <v>0</v>
      </c>
      <c r="G256" s="576"/>
      <c r="H256" s="561"/>
      <c r="I256" s="549" t="e">
        <f>VLOOKUP(H256,Presupuesto!$B$11:$C$586,2,0)</f>
        <v>#N/A</v>
      </c>
      <c r="J256" s="522" t="str">
        <f t="shared" si="13"/>
        <v>Docencia y Recursos Humanos</v>
      </c>
      <c r="K256" s="522" t="s">
        <v>500</v>
      </c>
    </row>
    <row r="257" spans="3:11" hidden="1" x14ac:dyDescent="0.25">
      <c r="C257" s="560"/>
      <c r="D257" s="574"/>
      <c r="E257" s="543"/>
      <c r="F257" s="521">
        <f t="shared" si="12"/>
        <v>0</v>
      </c>
      <c r="G257" s="576"/>
      <c r="H257" s="561"/>
      <c r="I257" s="549" t="e">
        <f>VLOOKUP(H257,Presupuesto!$B$11:$C$586,2,0)</f>
        <v>#N/A</v>
      </c>
      <c r="J257" s="522" t="str">
        <f t="shared" si="13"/>
        <v>Docencia y Recursos Humanos</v>
      </c>
      <c r="K257" s="522" t="s">
        <v>500</v>
      </c>
    </row>
    <row r="258" spans="3:11" hidden="1" x14ac:dyDescent="0.25">
      <c r="C258" s="560"/>
      <c r="D258" s="574"/>
      <c r="E258" s="543"/>
      <c r="F258" s="521">
        <f t="shared" si="12"/>
        <v>0</v>
      </c>
      <c r="G258" s="576"/>
      <c r="H258" s="561"/>
      <c r="I258" s="549" t="e">
        <f>VLOOKUP(H258,Presupuesto!$B$11:$C$586,2,0)</f>
        <v>#N/A</v>
      </c>
      <c r="J258" s="522" t="str">
        <f t="shared" si="13"/>
        <v>Docencia y Recursos Humanos</v>
      </c>
      <c r="K258" s="522" t="s">
        <v>500</v>
      </c>
    </row>
    <row r="259" spans="3:11" hidden="1" x14ac:dyDescent="0.25">
      <c r="C259" s="562"/>
      <c r="D259" s="570"/>
      <c r="E259" s="540"/>
      <c r="F259" s="521">
        <f t="shared" si="12"/>
        <v>0</v>
      </c>
      <c r="G259" s="576"/>
      <c r="H259" s="563"/>
      <c r="I259" s="549" t="e">
        <f>VLOOKUP(H259,Presupuesto!$B$11:$C$586,2,0)</f>
        <v>#N/A</v>
      </c>
      <c r="J259" s="522" t="str">
        <f t="shared" si="13"/>
        <v>Docencia y Recursos Humanos</v>
      </c>
      <c r="K259" s="522" t="s">
        <v>500</v>
      </c>
    </row>
    <row r="260" spans="3:11" hidden="1" x14ac:dyDescent="0.25">
      <c r="C260" s="562"/>
      <c r="D260" s="570"/>
      <c r="E260" s="540"/>
      <c r="F260" s="521">
        <f t="shared" si="12"/>
        <v>0</v>
      </c>
      <c r="G260" s="576"/>
      <c r="H260" s="563"/>
      <c r="I260" s="549" t="e">
        <f>VLOOKUP(H260,Presupuesto!$B$11:$C$586,2,0)</f>
        <v>#N/A</v>
      </c>
      <c r="J260" s="522" t="str">
        <f t="shared" si="13"/>
        <v>Docencia y Recursos Humanos</v>
      </c>
      <c r="K260" s="522" t="s">
        <v>500</v>
      </c>
    </row>
    <row r="261" spans="3:11" hidden="1" x14ac:dyDescent="0.25">
      <c r="C261" s="562"/>
      <c r="D261" s="570"/>
      <c r="E261" s="540"/>
      <c r="F261" s="521">
        <f t="shared" si="12"/>
        <v>0</v>
      </c>
      <c r="G261" s="576"/>
      <c r="H261" s="563"/>
      <c r="I261" s="549" t="e">
        <f>VLOOKUP(H261,Presupuesto!$B$11:$C$586,2,0)</f>
        <v>#N/A</v>
      </c>
      <c r="J261" s="522" t="str">
        <f t="shared" si="13"/>
        <v>Docencia y Recursos Humanos</v>
      </c>
      <c r="K261" s="522" t="s">
        <v>500</v>
      </c>
    </row>
    <row r="262" spans="3:11" hidden="1" x14ac:dyDescent="0.25">
      <c r="C262" s="562"/>
      <c r="D262" s="570"/>
      <c r="E262" s="540"/>
      <c r="F262" s="521">
        <f t="shared" si="12"/>
        <v>0</v>
      </c>
      <c r="G262" s="576"/>
      <c r="H262" s="563"/>
      <c r="I262" s="549" t="e">
        <f>VLOOKUP(H262,Presupuesto!$B$11:$C$586,2,0)</f>
        <v>#N/A</v>
      </c>
      <c r="J262" s="522" t="str">
        <f t="shared" si="13"/>
        <v>Docencia y Recursos Humanos</v>
      </c>
      <c r="K262" s="522" t="s">
        <v>500</v>
      </c>
    </row>
    <row r="263" spans="3:11" hidden="1" x14ac:dyDescent="0.25">
      <c r="C263" s="562"/>
      <c r="D263" s="570"/>
      <c r="E263" s="540"/>
      <c r="F263" s="521">
        <f t="shared" si="12"/>
        <v>0</v>
      </c>
      <c r="G263" s="576"/>
      <c r="H263" s="563"/>
      <c r="I263" s="549" t="e">
        <f>VLOOKUP(H263,Presupuesto!$B$11:$C$586,2,0)</f>
        <v>#N/A</v>
      </c>
      <c r="J263" s="522" t="str">
        <f t="shared" si="13"/>
        <v>Docencia y Recursos Humanos</v>
      </c>
      <c r="K263" s="522" t="s">
        <v>500</v>
      </c>
    </row>
    <row r="264" spans="3:11" hidden="1" x14ac:dyDescent="0.25">
      <c r="C264" s="562"/>
      <c r="D264" s="570"/>
      <c r="E264" s="540"/>
      <c r="F264" s="521">
        <f t="shared" si="12"/>
        <v>0</v>
      </c>
      <c r="G264" s="576"/>
      <c r="H264" s="563"/>
      <c r="I264" s="549" t="e">
        <f>VLOOKUP(H264,Presupuesto!$B$11:$C$586,2,0)</f>
        <v>#N/A</v>
      </c>
      <c r="J264" s="522" t="str">
        <f t="shared" si="13"/>
        <v>Docencia y Recursos Humanos</v>
      </c>
      <c r="K264" s="522" t="s">
        <v>500</v>
      </c>
    </row>
    <row r="265" spans="3:11" hidden="1" x14ac:dyDescent="0.25">
      <c r="C265" s="562"/>
      <c r="D265" s="570"/>
      <c r="E265" s="540"/>
      <c r="F265" s="521">
        <f t="shared" si="12"/>
        <v>0</v>
      </c>
      <c r="G265" s="576"/>
      <c r="H265" s="563"/>
      <c r="I265" s="549" t="e">
        <f>VLOOKUP(H265,Presupuesto!$B$11:$C$586,2,0)</f>
        <v>#N/A</v>
      </c>
      <c r="J265" s="522" t="str">
        <f t="shared" si="13"/>
        <v>Docencia y Recursos Humanos</v>
      </c>
      <c r="K265" s="522" t="s">
        <v>500</v>
      </c>
    </row>
    <row r="266" spans="3:11" hidden="1" x14ac:dyDescent="0.25">
      <c r="C266" s="562"/>
      <c r="D266" s="570"/>
      <c r="E266" s="540"/>
      <c r="F266" s="521">
        <f t="shared" si="12"/>
        <v>0</v>
      </c>
      <c r="G266" s="576"/>
      <c r="H266" s="563"/>
      <c r="I266" s="549" t="e">
        <f>VLOOKUP(H266,Presupuesto!$B$11:$C$586,2,0)</f>
        <v>#N/A</v>
      </c>
      <c r="J266" s="522" t="str">
        <f t="shared" si="13"/>
        <v>Docencia y Recursos Humanos</v>
      </c>
      <c r="K266" s="522" t="s">
        <v>500</v>
      </c>
    </row>
    <row r="267" spans="3:11" hidden="1" x14ac:dyDescent="0.25">
      <c r="C267" s="564"/>
      <c r="D267" s="570"/>
      <c r="E267" s="540"/>
      <c r="F267" s="521">
        <f t="shared" si="12"/>
        <v>0</v>
      </c>
      <c r="G267" s="576"/>
      <c r="H267" s="565"/>
      <c r="I267" s="549" t="e">
        <f>VLOOKUP(H267,Presupuesto!$B$11:$C$586,2,0)</f>
        <v>#N/A</v>
      </c>
      <c r="J267" s="522" t="str">
        <f t="shared" si="13"/>
        <v>Docencia y Recursos Humanos</v>
      </c>
      <c r="K267" s="522" t="s">
        <v>491</v>
      </c>
    </row>
    <row r="268" spans="3:11" hidden="1" x14ac:dyDescent="0.25">
      <c r="C268" s="564"/>
      <c r="D268" s="570"/>
      <c r="E268" s="540"/>
      <c r="F268" s="521">
        <f t="shared" si="12"/>
        <v>0</v>
      </c>
      <c r="G268" s="576"/>
      <c r="H268" s="565"/>
      <c r="I268" s="549" t="e">
        <f>VLOOKUP(H268,Presupuesto!$B$11:$C$586,2,0)</f>
        <v>#N/A</v>
      </c>
      <c r="J268" s="522" t="str">
        <f t="shared" si="13"/>
        <v>Docencia y Recursos Humanos</v>
      </c>
      <c r="K268" s="522" t="s">
        <v>500</v>
      </c>
    </row>
    <row r="269" spans="3:11" hidden="1" x14ac:dyDescent="0.25">
      <c r="C269" s="564"/>
      <c r="D269" s="570"/>
      <c r="E269" s="540"/>
      <c r="F269" s="521">
        <f t="shared" si="12"/>
        <v>0</v>
      </c>
      <c r="G269" s="576"/>
      <c r="H269" s="565"/>
      <c r="I269" s="549" t="e">
        <f>VLOOKUP(H269,Presupuesto!$B$11:$C$586,2,0)</f>
        <v>#N/A</v>
      </c>
      <c r="J269" s="522" t="str">
        <f t="shared" si="13"/>
        <v>Docencia y Recursos Humanos</v>
      </c>
      <c r="K269" s="522" t="s">
        <v>500</v>
      </c>
    </row>
    <row r="270" spans="3:11" hidden="1" x14ac:dyDescent="0.25">
      <c r="C270" s="564"/>
      <c r="D270" s="570"/>
      <c r="E270" s="540"/>
      <c r="F270" s="521">
        <f t="shared" si="12"/>
        <v>0</v>
      </c>
      <c r="G270" s="576"/>
      <c r="H270" s="565"/>
      <c r="I270" s="549" t="e">
        <f>VLOOKUP(H270,Presupuesto!$B$11:$C$586,2,0)</f>
        <v>#N/A</v>
      </c>
      <c r="J270" s="522" t="str">
        <f t="shared" si="13"/>
        <v>Docencia y Recursos Humanos</v>
      </c>
      <c r="K270" s="522" t="s">
        <v>500</v>
      </c>
    </row>
    <row r="271" spans="3:11" ht="15.75" hidden="1" thickBot="1" x14ac:dyDescent="0.3">
      <c r="C271" s="566"/>
      <c r="D271" s="575"/>
      <c r="E271" s="527"/>
      <c r="F271" s="529">
        <f t="shared" si="12"/>
        <v>0</v>
      </c>
      <c r="G271" s="577"/>
      <c r="H271" s="567"/>
      <c r="I271" s="551" t="e">
        <f>VLOOKUP(H271,Presupuesto!$B$11:$C$586,2,0)</f>
        <v>#N/A</v>
      </c>
      <c r="J271" s="530" t="str">
        <f>$J$237</f>
        <v>Docencia y Recursos Humanos</v>
      </c>
      <c r="K271" s="544" t="s">
        <v>482</v>
      </c>
    </row>
    <row r="272" spans="3:11" hidden="1" x14ac:dyDescent="0.25">
      <c r="C272" s="514"/>
      <c r="D272" s="514"/>
      <c r="E272" s="514"/>
      <c r="F272" s="514"/>
      <c r="G272" s="512"/>
      <c r="H272" s="514"/>
      <c r="I272" s="514"/>
      <c r="J272" s="514"/>
      <c r="K272" s="514"/>
    </row>
    <row r="273" spans="3:11" ht="15.75" hidden="1" thickBot="1" x14ac:dyDescent="0.3">
      <c r="C273" s="514"/>
      <c r="D273" s="514"/>
      <c r="E273" s="514"/>
      <c r="F273" s="514"/>
      <c r="G273" s="512"/>
      <c r="H273" s="514"/>
      <c r="I273" s="514"/>
      <c r="J273" s="514"/>
      <c r="K273" s="514"/>
    </row>
    <row r="274" spans="3:11" ht="15.75" hidden="1" thickBot="1" x14ac:dyDescent="0.3">
      <c r="C274" s="573" t="s">
        <v>53</v>
      </c>
      <c r="D274" s="531">
        <f>SUM(F281:F315)</f>
        <v>0</v>
      </c>
      <c r="E274" s="514"/>
      <c r="F274" s="510"/>
      <c r="G274" s="513"/>
      <c r="H274" s="510"/>
      <c r="I274" s="510"/>
      <c r="J274" s="514"/>
      <c r="K274" s="514"/>
    </row>
    <row r="275" spans="3:11" hidden="1" x14ac:dyDescent="0.25">
      <c r="C275" s="510"/>
      <c r="D275" s="508"/>
      <c r="E275" s="517"/>
      <c r="F275" s="517"/>
      <c r="G275" s="517"/>
      <c r="H275" s="511"/>
      <c r="I275" s="511"/>
      <c r="J275" s="511"/>
      <c r="K275" s="534"/>
    </row>
    <row r="276" spans="3:11" hidden="1" x14ac:dyDescent="0.25">
      <c r="C276" s="510"/>
      <c r="D276" s="508"/>
      <c r="E276" s="517"/>
      <c r="F276" s="517"/>
      <c r="G276" s="517"/>
      <c r="H276" s="511"/>
      <c r="I276" s="511"/>
      <c r="J276" s="511"/>
      <c r="K276" s="534"/>
    </row>
    <row r="277" spans="3:11" ht="15.75" hidden="1" x14ac:dyDescent="0.25">
      <c r="C277" s="589" t="s">
        <v>479</v>
      </c>
      <c r="D277" s="590"/>
      <c r="E277" s="517"/>
      <c r="F277" s="517"/>
      <c r="G277" s="517"/>
      <c r="H277" s="511"/>
      <c r="I277" s="511"/>
      <c r="J277" s="511"/>
      <c r="K277" s="534"/>
    </row>
    <row r="278" spans="3:11" ht="18.75" hidden="1" x14ac:dyDescent="0.25">
      <c r="C278" s="591" t="e">
        <f>IFERROR(VLOOKUP(D277,'Desarrollo e Innov. Curricular'!$E:$F,2,FALSE),IFERROR(VLOOKUP(D277,Investigación!$E:$F,2,FALSE),IFERROR(VLOOKUP(D277,'Vinculación Univ. Sociedad'!$E:$F,2,FALSE),IFERROR(VLOOKUP(D277,'Docencia y Profesorado Universi'!$E:$F,2,FALSE),IFERROR(VLOOKUP(D277,Estudiantes!$E:$F,2,FALSE),IFERROR(VLOOKUP(D277,'Gestion Administrativa'!$E:$F,2,FALSE),IFERROR(VLOOKUP(D277,'Gestion Academica'!$E:$F,2,FALSE),IFERROR(VLOOKUP(D277,Graduados!$E:$F,2,FALSE),IFERROR(VLOOKUP(D277,'Gestión del Conocimiento'!$E:$F,2,FALSE),IFERROR(VLOOKUP(D277,Gobernabilidad!$E:$F,2,FALSE),IFERROR(VLOOKUP(D277,'NIVEL DE ES Y  SISTEMA NACIONAL'!$E:$F,2,FALSE),VLOOKUP(D277,'Lo Esencial'!$E:$F,2,0))))))))))))</f>
        <v>#N/A</v>
      </c>
      <c r="D278" s="508"/>
      <c r="E278" s="517"/>
      <c r="F278" s="517"/>
      <c r="G278" s="517"/>
      <c r="H278" s="511"/>
      <c r="I278" s="511"/>
      <c r="J278" s="511"/>
      <c r="K278" s="534"/>
    </row>
    <row r="279" spans="3:11" ht="15.75" hidden="1" thickBot="1" x14ac:dyDescent="0.3">
      <c r="C279" s="514"/>
      <c r="D279" s="514"/>
      <c r="E279" s="514"/>
      <c r="F279" s="517"/>
      <c r="G279" s="511"/>
      <c r="H279" s="511"/>
      <c r="I279" s="511"/>
      <c r="J279" s="514"/>
      <c r="K279" s="514"/>
    </row>
    <row r="280" spans="3:11" ht="30.75" hidden="1" thickBot="1" x14ac:dyDescent="0.3">
      <c r="C280" s="548" t="s">
        <v>44</v>
      </c>
      <c r="D280" s="548" t="s">
        <v>55</v>
      </c>
      <c r="E280" s="555" t="s">
        <v>57</v>
      </c>
      <c r="F280" s="554" t="s">
        <v>27</v>
      </c>
      <c r="G280" s="552" t="s">
        <v>216</v>
      </c>
      <c r="H280" s="555" t="s">
        <v>46</v>
      </c>
      <c r="I280" s="552" t="s">
        <v>217</v>
      </c>
      <c r="J280" s="552" t="s">
        <v>498</v>
      </c>
      <c r="K280" s="552" t="s">
        <v>499</v>
      </c>
    </row>
    <row r="281" spans="3:11" hidden="1" x14ac:dyDescent="0.25">
      <c r="C281" s="598" t="s">
        <v>529</v>
      </c>
      <c r="D281" s="599"/>
      <c r="E281" s="597">
        <f>HLOOKUP(C281,$AH$2:$BU$3,2,0)</f>
        <v>620</v>
      </c>
      <c r="F281" s="521">
        <f t="shared" ref="F281:F315" si="14">D281*E281</f>
        <v>0</v>
      </c>
      <c r="G281" s="576" t="s">
        <v>215</v>
      </c>
      <c r="H281" s="561"/>
      <c r="I281" s="549" t="e">
        <f>VLOOKUP(H281,Presupuesto!$B$11:$C$586,2,0)</f>
        <v>#N/A</v>
      </c>
      <c r="J281" s="596" t="s">
        <v>210</v>
      </c>
      <c r="K281" s="522" t="s">
        <v>482</v>
      </c>
    </row>
    <row r="282" spans="3:11" hidden="1" x14ac:dyDescent="0.25">
      <c r="C282" s="560"/>
      <c r="D282" s="574"/>
      <c r="E282" s="543"/>
      <c r="F282" s="521">
        <f t="shared" si="14"/>
        <v>0</v>
      </c>
      <c r="G282" s="576"/>
      <c r="H282" s="561"/>
      <c r="I282" s="549" t="e">
        <f>VLOOKUP(H282,Presupuesto!$B$11:$C$586,2,0)</f>
        <v>#N/A</v>
      </c>
      <c r="J282" s="522" t="str">
        <f>$J$281</f>
        <v>Docencia y Recursos Humanos</v>
      </c>
      <c r="K282" s="522" t="s">
        <v>500</v>
      </c>
    </row>
    <row r="283" spans="3:11" hidden="1" x14ac:dyDescent="0.25">
      <c r="C283" s="560"/>
      <c r="D283" s="574"/>
      <c r="E283" s="543"/>
      <c r="F283" s="521">
        <f t="shared" si="14"/>
        <v>0</v>
      </c>
      <c r="G283" s="576"/>
      <c r="H283" s="561"/>
      <c r="I283" s="549" t="e">
        <f>VLOOKUP(H283,Presupuesto!$B$11:$C$586,2,0)</f>
        <v>#N/A</v>
      </c>
      <c r="J283" s="522" t="str">
        <f t="shared" ref="J283:J314" si="15">$J$281</f>
        <v>Docencia y Recursos Humanos</v>
      </c>
      <c r="K283" s="522" t="s">
        <v>500</v>
      </c>
    </row>
    <row r="284" spans="3:11" hidden="1" x14ac:dyDescent="0.25">
      <c r="C284" s="560"/>
      <c r="D284" s="574"/>
      <c r="E284" s="543"/>
      <c r="F284" s="521">
        <f t="shared" si="14"/>
        <v>0</v>
      </c>
      <c r="G284" s="576"/>
      <c r="H284" s="561"/>
      <c r="I284" s="549" t="e">
        <f>VLOOKUP(H284,Presupuesto!$B$11:$C$586,2,0)</f>
        <v>#N/A</v>
      </c>
      <c r="J284" s="522" t="str">
        <f t="shared" si="15"/>
        <v>Docencia y Recursos Humanos</v>
      </c>
      <c r="K284" s="522" t="s">
        <v>500</v>
      </c>
    </row>
    <row r="285" spans="3:11" hidden="1" x14ac:dyDescent="0.25">
      <c r="C285" s="560"/>
      <c r="D285" s="574"/>
      <c r="E285" s="543"/>
      <c r="F285" s="521">
        <f t="shared" si="14"/>
        <v>0</v>
      </c>
      <c r="G285" s="576"/>
      <c r="H285" s="561"/>
      <c r="I285" s="549" t="e">
        <f>VLOOKUP(H285,Presupuesto!$B$11:$C$586,2,0)</f>
        <v>#N/A</v>
      </c>
      <c r="J285" s="522" t="str">
        <f t="shared" si="15"/>
        <v>Docencia y Recursos Humanos</v>
      </c>
      <c r="K285" s="522" t="s">
        <v>500</v>
      </c>
    </row>
    <row r="286" spans="3:11" hidden="1" x14ac:dyDescent="0.25">
      <c r="C286" s="560"/>
      <c r="D286" s="574"/>
      <c r="E286" s="543"/>
      <c r="F286" s="521">
        <f t="shared" si="14"/>
        <v>0</v>
      </c>
      <c r="G286" s="576"/>
      <c r="H286" s="561"/>
      <c r="I286" s="549" t="e">
        <f>VLOOKUP(H286,Presupuesto!$B$11:$C$586,2,0)</f>
        <v>#N/A</v>
      </c>
      <c r="J286" s="522" t="str">
        <f t="shared" si="15"/>
        <v>Docencia y Recursos Humanos</v>
      </c>
      <c r="K286" s="522" t="s">
        <v>489</v>
      </c>
    </row>
    <row r="287" spans="3:11" hidden="1" x14ac:dyDescent="0.25">
      <c r="C287" s="560"/>
      <c r="D287" s="574"/>
      <c r="E287" s="543"/>
      <c r="F287" s="521">
        <f t="shared" si="14"/>
        <v>0</v>
      </c>
      <c r="G287" s="576"/>
      <c r="H287" s="561"/>
      <c r="I287" s="549" t="e">
        <f>VLOOKUP(H287,Presupuesto!$B$11:$C$586,2,0)</f>
        <v>#N/A</v>
      </c>
      <c r="J287" s="522" t="str">
        <f t="shared" si="15"/>
        <v>Docencia y Recursos Humanos</v>
      </c>
      <c r="K287" s="522" t="s">
        <v>500</v>
      </c>
    </row>
    <row r="288" spans="3:11" hidden="1" x14ac:dyDescent="0.25">
      <c r="C288" s="560"/>
      <c r="D288" s="574"/>
      <c r="E288" s="543"/>
      <c r="F288" s="521">
        <f t="shared" si="14"/>
        <v>0</v>
      </c>
      <c r="G288" s="576"/>
      <c r="H288" s="561"/>
      <c r="I288" s="549" t="e">
        <f>VLOOKUP(H288,Presupuesto!$B$11:$C$586,2,0)</f>
        <v>#N/A</v>
      </c>
      <c r="J288" s="522" t="str">
        <f t="shared" si="15"/>
        <v>Docencia y Recursos Humanos</v>
      </c>
      <c r="K288" s="522" t="s">
        <v>500</v>
      </c>
    </row>
    <row r="289" spans="3:11" hidden="1" x14ac:dyDescent="0.25">
      <c r="C289" s="560"/>
      <c r="D289" s="574"/>
      <c r="E289" s="543"/>
      <c r="F289" s="521">
        <f t="shared" si="14"/>
        <v>0</v>
      </c>
      <c r="G289" s="576"/>
      <c r="H289" s="561"/>
      <c r="I289" s="549" t="e">
        <f>VLOOKUP(H289,Presupuesto!$B$11:$C$586,2,0)</f>
        <v>#N/A</v>
      </c>
      <c r="J289" s="522" t="str">
        <f t="shared" si="15"/>
        <v>Docencia y Recursos Humanos</v>
      </c>
      <c r="K289" s="522" t="s">
        <v>500</v>
      </c>
    </row>
    <row r="290" spans="3:11" hidden="1" x14ac:dyDescent="0.25">
      <c r="C290" s="560"/>
      <c r="D290" s="574"/>
      <c r="E290" s="543"/>
      <c r="F290" s="521">
        <f t="shared" si="14"/>
        <v>0</v>
      </c>
      <c r="G290" s="576"/>
      <c r="H290" s="561"/>
      <c r="I290" s="549" t="e">
        <f>VLOOKUP(H290,Presupuesto!$B$11:$C$586,2,0)</f>
        <v>#N/A</v>
      </c>
      <c r="J290" s="522" t="str">
        <f t="shared" si="15"/>
        <v>Docencia y Recursos Humanos</v>
      </c>
      <c r="K290" s="522" t="s">
        <v>500</v>
      </c>
    </row>
    <row r="291" spans="3:11" hidden="1" x14ac:dyDescent="0.25">
      <c r="C291" s="560"/>
      <c r="D291" s="574"/>
      <c r="E291" s="543"/>
      <c r="F291" s="521">
        <f t="shared" si="14"/>
        <v>0</v>
      </c>
      <c r="G291" s="576"/>
      <c r="H291" s="561"/>
      <c r="I291" s="549" t="e">
        <f>VLOOKUP(H291,Presupuesto!$B$11:$C$586,2,0)</f>
        <v>#N/A</v>
      </c>
      <c r="J291" s="522" t="str">
        <f t="shared" si="15"/>
        <v>Docencia y Recursos Humanos</v>
      </c>
      <c r="K291" s="522" t="s">
        <v>500</v>
      </c>
    </row>
    <row r="292" spans="3:11" hidden="1" x14ac:dyDescent="0.25">
      <c r="C292" s="560"/>
      <c r="D292" s="574"/>
      <c r="E292" s="543"/>
      <c r="F292" s="521">
        <f t="shared" si="14"/>
        <v>0</v>
      </c>
      <c r="G292" s="576"/>
      <c r="H292" s="561"/>
      <c r="I292" s="549" t="e">
        <f>VLOOKUP(H292,Presupuesto!$B$11:$C$586,2,0)</f>
        <v>#N/A</v>
      </c>
      <c r="J292" s="522" t="str">
        <f t="shared" si="15"/>
        <v>Docencia y Recursos Humanos</v>
      </c>
      <c r="K292" s="522" t="s">
        <v>500</v>
      </c>
    </row>
    <row r="293" spans="3:11" hidden="1" x14ac:dyDescent="0.25">
      <c r="C293" s="560"/>
      <c r="D293" s="574"/>
      <c r="E293" s="543"/>
      <c r="F293" s="521">
        <f t="shared" si="14"/>
        <v>0</v>
      </c>
      <c r="G293" s="576"/>
      <c r="H293" s="561"/>
      <c r="I293" s="549" t="e">
        <f>VLOOKUP(H293,Presupuesto!$B$11:$C$586,2,0)</f>
        <v>#N/A</v>
      </c>
      <c r="J293" s="522" t="str">
        <f t="shared" si="15"/>
        <v>Docencia y Recursos Humanos</v>
      </c>
      <c r="K293" s="522" t="s">
        <v>500</v>
      </c>
    </row>
    <row r="294" spans="3:11" hidden="1" x14ac:dyDescent="0.25">
      <c r="C294" s="560"/>
      <c r="D294" s="574"/>
      <c r="E294" s="543"/>
      <c r="F294" s="521">
        <f t="shared" si="14"/>
        <v>0</v>
      </c>
      <c r="G294" s="576"/>
      <c r="H294" s="561"/>
      <c r="I294" s="549" t="e">
        <f>VLOOKUP(H294,Presupuesto!$B$11:$C$586,2,0)</f>
        <v>#N/A</v>
      </c>
      <c r="J294" s="522" t="str">
        <f t="shared" si="15"/>
        <v>Docencia y Recursos Humanos</v>
      </c>
      <c r="K294" s="522" t="s">
        <v>500</v>
      </c>
    </row>
    <row r="295" spans="3:11" hidden="1" x14ac:dyDescent="0.25">
      <c r="C295" s="560"/>
      <c r="D295" s="574"/>
      <c r="E295" s="543"/>
      <c r="F295" s="521">
        <f t="shared" si="14"/>
        <v>0</v>
      </c>
      <c r="G295" s="576"/>
      <c r="H295" s="561"/>
      <c r="I295" s="549" t="e">
        <f>VLOOKUP(H295,Presupuesto!$B$11:$C$586,2,0)</f>
        <v>#N/A</v>
      </c>
      <c r="J295" s="522" t="str">
        <f t="shared" si="15"/>
        <v>Docencia y Recursos Humanos</v>
      </c>
      <c r="K295" s="522" t="s">
        <v>500</v>
      </c>
    </row>
    <row r="296" spans="3:11" hidden="1" x14ac:dyDescent="0.25">
      <c r="C296" s="560"/>
      <c r="D296" s="574"/>
      <c r="E296" s="543"/>
      <c r="F296" s="521">
        <f t="shared" si="14"/>
        <v>0</v>
      </c>
      <c r="G296" s="576"/>
      <c r="H296" s="561"/>
      <c r="I296" s="549" t="e">
        <f>VLOOKUP(H296,Presupuesto!$B$11:$C$586,2,0)</f>
        <v>#N/A</v>
      </c>
      <c r="J296" s="522" t="str">
        <f t="shared" si="15"/>
        <v>Docencia y Recursos Humanos</v>
      </c>
      <c r="K296" s="522" t="s">
        <v>500</v>
      </c>
    </row>
    <row r="297" spans="3:11" hidden="1" x14ac:dyDescent="0.25">
      <c r="C297" s="560"/>
      <c r="D297" s="574"/>
      <c r="E297" s="543"/>
      <c r="F297" s="521">
        <f t="shared" si="14"/>
        <v>0</v>
      </c>
      <c r="G297" s="576"/>
      <c r="H297" s="561"/>
      <c r="I297" s="549" t="e">
        <f>VLOOKUP(H297,Presupuesto!$B$11:$C$586,2,0)</f>
        <v>#N/A</v>
      </c>
      <c r="J297" s="522" t="str">
        <f t="shared" si="15"/>
        <v>Docencia y Recursos Humanos</v>
      </c>
      <c r="K297" s="522" t="s">
        <v>500</v>
      </c>
    </row>
    <row r="298" spans="3:11" hidden="1" x14ac:dyDescent="0.25">
      <c r="C298" s="560"/>
      <c r="D298" s="574"/>
      <c r="E298" s="543"/>
      <c r="F298" s="521">
        <f t="shared" si="14"/>
        <v>0</v>
      </c>
      <c r="G298" s="576"/>
      <c r="H298" s="561"/>
      <c r="I298" s="549" t="e">
        <f>VLOOKUP(H298,Presupuesto!$B$11:$C$586,2,0)</f>
        <v>#N/A</v>
      </c>
      <c r="J298" s="522" t="str">
        <f t="shared" si="15"/>
        <v>Docencia y Recursos Humanos</v>
      </c>
      <c r="K298" s="522" t="s">
        <v>500</v>
      </c>
    </row>
    <row r="299" spans="3:11" hidden="1" x14ac:dyDescent="0.25">
      <c r="C299" s="560"/>
      <c r="D299" s="574"/>
      <c r="E299" s="543"/>
      <c r="F299" s="521">
        <f t="shared" si="14"/>
        <v>0</v>
      </c>
      <c r="G299" s="576"/>
      <c r="H299" s="561"/>
      <c r="I299" s="549" t="e">
        <f>VLOOKUP(H299,Presupuesto!$B$11:$C$586,2,0)</f>
        <v>#N/A</v>
      </c>
      <c r="J299" s="522" t="str">
        <f t="shared" si="15"/>
        <v>Docencia y Recursos Humanos</v>
      </c>
      <c r="K299" s="522" t="s">
        <v>500</v>
      </c>
    </row>
    <row r="300" spans="3:11" hidden="1" x14ac:dyDescent="0.25">
      <c r="C300" s="560"/>
      <c r="D300" s="574"/>
      <c r="E300" s="543"/>
      <c r="F300" s="521">
        <f t="shared" si="14"/>
        <v>0</v>
      </c>
      <c r="G300" s="576"/>
      <c r="H300" s="561"/>
      <c r="I300" s="549" t="e">
        <f>VLOOKUP(H300,Presupuesto!$B$11:$C$586,2,0)</f>
        <v>#N/A</v>
      </c>
      <c r="J300" s="522" t="str">
        <f t="shared" si="15"/>
        <v>Docencia y Recursos Humanos</v>
      </c>
      <c r="K300" s="522" t="s">
        <v>500</v>
      </c>
    </row>
    <row r="301" spans="3:11" hidden="1" x14ac:dyDescent="0.25">
      <c r="C301" s="560"/>
      <c r="D301" s="574"/>
      <c r="E301" s="543"/>
      <c r="F301" s="521">
        <f t="shared" si="14"/>
        <v>0</v>
      </c>
      <c r="G301" s="576"/>
      <c r="H301" s="561"/>
      <c r="I301" s="549" t="e">
        <f>VLOOKUP(H301,Presupuesto!$B$11:$C$586,2,0)</f>
        <v>#N/A</v>
      </c>
      <c r="J301" s="522" t="str">
        <f t="shared" si="15"/>
        <v>Docencia y Recursos Humanos</v>
      </c>
      <c r="K301" s="522" t="s">
        <v>500</v>
      </c>
    </row>
    <row r="302" spans="3:11" hidden="1" x14ac:dyDescent="0.25">
      <c r="C302" s="560"/>
      <c r="D302" s="574"/>
      <c r="E302" s="543"/>
      <c r="F302" s="521">
        <f t="shared" si="14"/>
        <v>0</v>
      </c>
      <c r="G302" s="576"/>
      <c r="H302" s="561"/>
      <c r="I302" s="549" t="e">
        <f>VLOOKUP(H302,Presupuesto!$B$11:$C$586,2,0)</f>
        <v>#N/A</v>
      </c>
      <c r="J302" s="522" t="str">
        <f t="shared" si="15"/>
        <v>Docencia y Recursos Humanos</v>
      </c>
      <c r="K302" s="522" t="s">
        <v>500</v>
      </c>
    </row>
    <row r="303" spans="3:11" hidden="1" x14ac:dyDescent="0.25">
      <c r="C303" s="562"/>
      <c r="D303" s="570"/>
      <c r="E303" s="540"/>
      <c r="F303" s="521">
        <f t="shared" si="14"/>
        <v>0</v>
      </c>
      <c r="G303" s="576"/>
      <c r="H303" s="563"/>
      <c r="I303" s="549" t="e">
        <f>VLOOKUP(H303,Presupuesto!$B$11:$C$586,2,0)</f>
        <v>#N/A</v>
      </c>
      <c r="J303" s="522" t="str">
        <f t="shared" si="15"/>
        <v>Docencia y Recursos Humanos</v>
      </c>
      <c r="K303" s="522" t="s">
        <v>500</v>
      </c>
    </row>
    <row r="304" spans="3:11" hidden="1" x14ac:dyDescent="0.25">
      <c r="C304" s="562"/>
      <c r="D304" s="570"/>
      <c r="E304" s="540"/>
      <c r="F304" s="521">
        <f t="shared" si="14"/>
        <v>0</v>
      </c>
      <c r="G304" s="576"/>
      <c r="H304" s="563"/>
      <c r="I304" s="549" t="e">
        <f>VLOOKUP(H304,Presupuesto!$B$11:$C$586,2,0)</f>
        <v>#N/A</v>
      </c>
      <c r="J304" s="522" t="str">
        <f t="shared" si="15"/>
        <v>Docencia y Recursos Humanos</v>
      </c>
      <c r="K304" s="522" t="s">
        <v>500</v>
      </c>
    </row>
    <row r="305" spans="3:11" hidden="1" x14ac:dyDescent="0.25">
      <c r="C305" s="562"/>
      <c r="D305" s="570"/>
      <c r="E305" s="540"/>
      <c r="F305" s="521">
        <f t="shared" si="14"/>
        <v>0</v>
      </c>
      <c r="G305" s="576"/>
      <c r="H305" s="563"/>
      <c r="I305" s="549" t="e">
        <f>VLOOKUP(H305,Presupuesto!$B$11:$C$586,2,0)</f>
        <v>#N/A</v>
      </c>
      <c r="J305" s="522" t="str">
        <f t="shared" si="15"/>
        <v>Docencia y Recursos Humanos</v>
      </c>
      <c r="K305" s="522" t="s">
        <v>500</v>
      </c>
    </row>
    <row r="306" spans="3:11" hidden="1" x14ac:dyDescent="0.25">
      <c r="C306" s="562"/>
      <c r="D306" s="570"/>
      <c r="E306" s="540"/>
      <c r="F306" s="521">
        <f t="shared" si="14"/>
        <v>0</v>
      </c>
      <c r="G306" s="576"/>
      <c r="H306" s="563"/>
      <c r="I306" s="549" t="e">
        <f>VLOOKUP(H306,Presupuesto!$B$11:$C$586,2,0)</f>
        <v>#N/A</v>
      </c>
      <c r="J306" s="522" t="str">
        <f t="shared" si="15"/>
        <v>Docencia y Recursos Humanos</v>
      </c>
      <c r="K306" s="522" t="s">
        <v>500</v>
      </c>
    </row>
    <row r="307" spans="3:11" hidden="1" x14ac:dyDescent="0.25">
      <c r="C307" s="562"/>
      <c r="D307" s="570"/>
      <c r="E307" s="540"/>
      <c r="F307" s="521">
        <f t="shared" si="14"/>
        <v>0</v>
      </c>
      <c r="G307" s="576"/>
      <c r="H307" s="563"/>
      <c r="I307" s="549" t="e">
        <f>VLOOKUP(H307,Presupuesto!$B$11:$C$586,2,0)</f>
        <v>#N/A</v>
      </c>
      <c r="J307" s="522" t="str">
        <f t="shared" si="15"/>
        <v>Docencia y Recursos Humanos</v>
      </c>
      <c r="K307" s="522" t="s">
        <v>500</v>
      </c>
    </row>
    <row r="308" spans="3:11" hidden="1" x14ac:dyDescent="0.25">
      <c r="C308" s="562"/>
      <c r="D308" s="570"/>
      <c r="E308" s="540"/>
      <c r="F308" s="521">
        <f t="shared" si="14"/>
        <v>0</v>
      </c>
      <c r="G308" s="576"/>
      <c r="H308" s="563"/>
      <c r="I308" s="549" t="e">
        <f>VLOOKUP(H308,Presupuesto!$B$11:$C$586,2,0)</f>
        <v>#N/A</v>
      </c>
      <c r="J308" s="522" t="str">
        <f t="shared" si="15"/>
        <v>Docencia y Recursos Humanos</v>
      </c>
      <c r="K308" s="522" t="s">
        <v>500</v>
      </c>
    </row>
    <row r="309" spans="3:11" hidden="1" x14ac:dyDescent="0.25">
      <c r="C309" s="562"/>
      <c r="D309" s="570"/>
      <c r="E309" s="540"/>
      <c r="F309" s="521">
        <f t="shared" si="14"/>
        <v>0</v>
      </c>
      <c r="G309" s="576"/>
      <c r="H309" s="563"/>
      <c r="I309" s="549" t="e">
        <f>VLOOKUP(H309,Presupuesto!$B$11:$C$586,2,0)</f>
        <v>#N/A</v>
      </c>
      <c r="J309" s="522" t="str">
        <f t="shared" si="15"/>
        <v>Docencia y Recursos Humanos</v>
      </c>
      <c r="K309" s="522" t="s">
        <v>500</v>
      </c>
    </row>
    <row r="310" spans="3:11" hidden="1" x14ac:dyDescent="0.25">
      <c r="C310" s="562"/>
      <c r="D310" s="570"/>
      <c r="E310" s="540"/>
      <c r="F310" s="521">
        <f t="shared" si="14"/>
        <v>0</v>
      </c>
      <c r="G310" s="576"/>
      <c r="H310" s="563"/>
      <c r="I310" s="549" t="e">
        <f>VLOOKUP(H310,Presupuesto!$B$11:$C$586,2,0)</f>
        <v>#N/A</v>
      </c>
      <c r="J310" s="522" t="str">
        <f t="shared" si="15"/>
        <v>Docencia y Recursos Humanos</v>
      </c>
      <c r="K310" s="522" t="s">
        <v>500</v>
      </c>
    </row>
    <row r="311" spans="3:11" hidden="1" x14ac:dyDescent="0.25">
      <c r="C311" s="564"/>
      <c r="D311" s="570"/>
      <c r="E311" s="540"/>
      <c r="F311" s="521">
        <f t="shared" si="14"/>
        <v>0</v>
      </c>
      <c r="G311" s="576"/>
      <c r="H311" s="565"/>
      <c r="I311" s="549" t="e">
        <f>VLOOKUP(H311,Presupuesto!$B$11:$C$586,2,0)</f>
        <v>#N/A</v>
      </c>
      <c r="J311" s="522" t="str">
        <f t="shared" si="15"/>
        <v>Docencia y Recursos Humanos</v>
      </c>
      <c r="K311" s="522" t="s">
        <v>491</v>
      </c>
    </row>
    <row r="312" spans="3:11" hidden="1" x14ac:dyDescent="0.25">
      <c r="C312" s="564"/>
      <c r="D312" s="570"/>
      <c r="E312" s="540"/>
      <c r="F312" s="521">
        <f t="shared" si="14"/>
        <v>0</v>
      </c>
      <c r="G312" s="576"/>
      <c r="H312" s="565"/>
      <c r="I312" s="549" t="e">
        <f>VLOOKUP(H312,Presupuesto!$B$11:$C$586,2,0)</f>
        <v>#N/A</v>
      </c>
      <c r="J312" s="522" t="str">
        <f t="shared" si="15"/>
        <v>Docencia y Recursos Humanos</v>
      </c>
      <c r="K312" s="522" t="s">
        <v>500</v>
      </c>
    </row>
    <row r="313" spans="3:11" hidden="1" x14ac:dyDescent="0.25">
      <c r="C313" s="564"/>
      <c r="D313" s="570"/>
      <c r="E313" s="540"/>
      <c r="F313" s="521">
        <f t="shared" si="14"/>
        <v>0</v>
      </c>
      <c r="G313" s="576"/>
      <c r="H313" s="565"/>
      <c r="I313" s="549" t="e">
        <f>VLOOKUP(H313,Presupuesto!$B$11:$C$586,2,0)</f>
        <v>#N/A</v>
      </c>
      <c r="J313" s="522" t="str">
        <f t="shared" si="15"/>
        <v>Docencia y Recursos Humanos</v>
      </c>
      <c r="K313" s="522" t="s">
        <v>500</v>
      </c>
    </row>
    <row r="314" spans="3:11" hidden="1" x14ac:dyDescent="0.25">
      <c r="C314" s="564"/>
      <c r="D314" s="570"/>
      <c r="E314" s="540"/>
      <c r="F314" s="521">
        <f t="shared" si="14"/>
        <v>0</v>
      </c>
      <c r="G314" s="576"/>
      <c r="H314" s="565"/>
      <c r="I314" s="549" t="e">
        <f>VLOOKUP(H314,Presupuesto!$B$11:$C$586,2,0)</f>
        <v>#N/A</v>
      </c>
      <c r="J314" s="522" t="str">
        <f t="shared" si="15"/>
        <v>Docencia y Recursos Humanos</v>
      </c>
      <c r="K314" s="522" t="s">
        <v>500</v>
      </c>
    </row>
    <row r="315" spans="3:11" ht="15.75" hidden="1" thickBot="1" x14ac:dyDescent="0.3">
      <c r="C315" s="566"/>
      <c r="D315" s="575"/>
      <c r="E315" s="527"/>
      <c r="F315" s="529">
        <f t="shared" si="14"/>
        <v>0</v>
      </c>
      <c r="G315" s="577"/>
      <c r="H315" s="567"/>
      <c r="I315" s="551" t="e">
        <f>VLOOKUP(H315,Presupuesto!$B$11:$C$586,2,0)</f>
        <v>#N/A</v>
      </c>
      <c r="J315" s="530" t="str">
        <f>$J$281</f>
        <v>Docencia y Recursos Humanos</v>
      </c>
      <c r="K315" s="544" t="s">
        <v>482</v>
      </c>
    </row>
    <row r="316" spans="3:11" hidden="1" x14ac:dyDescent="0.25">
      <c r="C316" s="514"/>
      <c r="D316" s="514"/>
      <c r="E316" s="514"/>
      <c r="F316" s="514"/>
      <c r="G316" s="512"/>
      <c r="H316" s="514"/>
      <c r="I316" s="514"/>
      <c r="J316" s="514"/>
      <c r="K316" s="514"/>
    </row>
    <row r="317" spans="3:11" ht="15.75" hidden="1" thickBot="1" x14ac:dyDescent="0.3">
      <c r="C317" s="514"/>
      <c r="D317" s="514"/>
      <c r="E317" s="514"/>
      <c r="F317" s="516"/>
      <c r="G317" s="515"/>
      <c r="H317" s="516"/>
      <c r="I317" s="516"/>
      <c r="J317" s="514"/>
      <c r="K317" s="514"/>
    </row>
    <row r="318" spans="3:11" ht="15.75" hidden="1" thickBot="1" x14ac:dyDescent="0.3">
      <c r="C318" s="573" t="s">
        <v>53</v>
      </c>
      <c r="D318" s="531">
        <f>SUM(F325:F359)</f>
        <v>0</v>
      </c>
      <c r="E318" s="514"/>
      <c r="F318" s="510"/>
      <c r="G318" s="513"/>
      <c r="H318" s="510"/>
      <c r="I318" s="510"/>
      <c r="J318" s="514"/>
      <c r="K318" s="514"/>
    </row>
    <row r="319" spans="3:11" hidden="1" x14ac:dyDescent="0.25">
      <c r="C319" s="510"/>
      <c r="D319" s="508"/>
      <c r="E319" s="517"/>
      <c r="F319" s="517"/>
      <c r="G319" s="517"/>
      <c r="H319" s="511"/>
      <c r="I319" s="511"/>
      <c r="J319" s="511"/>
      <c r="K319" s="534"/>
    </row>
    <row r="320" spans="3:11" hidden="1" x14ac:dyDescent="0.25">
      <c r="C320" s="510"/>
      <c r="D320" s="508"/>
      <c r="E320" s="517"/>
      <c r="F320" s="517"/>
      <c r="G320" s="517"/>
      <c r="H320" s="511"/>
      <c r="I320" s="511"/>
      <c r="J320" s="511"/>
      <c r="K320" s="534"/>
    </row>
    <row r="321" spans="3:11" ht="15.75" hidden="1" x14ac:dyDescent="0.25">
      <c r="C321" s="589" t="s">
        <v>479</v>
      </c>
      <c r="D321" s="590"/>
      <c r="E321" s="517"/>
      <c r="F321" s="517"/>
      <c r="G321" s="517"/>
      <c r="H321" s="511"/>
      <c r="I321" s="511"/>
      <c r="J321" s="511"/>
      <c r="K321" s="534"/>
    </row>
    <row r="322" spans="3:11" ht="18.75" hidden="1" x14ac:dyDescent="0.25">
      <c r="C322" s="591" t="e">
        <f>IFERROR(VLOOKUP(D321,'Desarrollo e Innov. Curricular'!$E:$F,2,FALSE),IFERROR(VLOOKUP(D321,Investigación!$E:$F,2,FALSE),IFERROR(VLOOKUP(D321,'Vinculación Univ. Sociedad'!$E:$F,2,FALSE),IFERROR(VLOOKUP(D321,'Docencia y Profesorado Universi'!$E:$F,2,FALSE),IFERROR(VLOOKUP(D321,Estudiantes!$E:$F,2,FALSE),IFERROR(VLOOKUP(D321,'Gestion Administrativa'!$E:$F,2,FALSE),IFERROR(VLOOKUP(D321,'Gestion Academica'!$E:$F,2,FALSE),IFERROR(VLOOKUP(D321,Graduados!$E:$F,2,FALSE),IFERROR(VLOOKUP(D321,'Gestión del Conocimiento'!$E:$F,2,FALSE),IFERROR(VLOOKUP(D321,Gobernabilidad!$E:$F,2,FALSE),IFERROR(VLOOKUP(D321,'NIVEL DE ES Y  SISTEMA NACIONAL'!$E:$F,2,FALSE),VLOOKUP(D321,'Lo Esencial'!$E:$F,2,0))))))))))))</f>
        <v>#N/A</v>
      </c>
      <c r="D322" s="508"/>
      <c r="E322" s="517"/>
      <c r="F322" s="517"/>
      <c r="G322" s="517"/>
      <c r="H322" s="511"/>
      <c r="I322" s="511"/>
      <c r="J322" s="511"/>
      <c r="K322" s="534"/>
    </row>
    <row r="323" spans="3:11" ht="15.75" hidden="1" thickBot="1" x14ac:dyDescent="0.3">
      <c r="C323" s="514"/>
      <c r="D323" s="514"/>
      <c r="E323" s="514"/>
      <c r="F323" s="517"/>
      <c r="G323" s="511"/>
      <c r="H323" s="511"/>
      <c r="I323" s="511"/>
      <c r="J323" s="514"/>
      <c r="K323" s="514"/>
    </row>
    <row r="324" spans="3:11" ht="30.75" hidden="1" thickBot="1" x14ac:dyDescent="0.3">
      <c r="C324" s="548" t="s">
        <v>44</v>
      </c>
      <c r="D324" s="548" t="s">
        <v>55</v>
      </c>
      <c r="E324" s="555" t="s">
        <v>57</v>
      </c>
      <c r="F324" s="554" t="s">
        <v>27</v>
      </c>
      <c r="G324" s="552" t="s">
        <v>216</v>
      </c>
      <c r="H324" s="555" t="s">
        <v>46</v>
      </c>
      <c r="I324" s="552" t="s">
        <v>217</v>
      </c>
      <c r="J324" s="552" t="s">
        <v>498</v>
      </c>
      <c r="K324" s="552" t="s">
        <v>499</v>
      </c>
    </row>
    <row r="325" spans="3:11" hidden="1" x14ac:dyDescent="0.25">
      <c r="C325" s="598" t="s">
        <v>529</v>
      </c>
      <c r="D325" s="599"/>
      <c r="E325" s="597">
        <f>HLOOKUP(C325,$AH$2:$BU$3,2,0)</f>
        <v>620</v>
      </c>
      <c r="F325" s="521">
        <f t="shared" ref="F325:F359" si="16">D325*E325</f>
        <v>0</v>
      </c>
      <c r="G325" s="576" t="s">
        <v>215</v>
      </c>
      <c r="H325" s="561"/>
      <c r="I325" s="549" t="e">
        <f>VLOOKUP(H325,Presupuesto!$B$11:$C$586,2,0)</f>
        <v>#N/A</v>
      </c>
      <c r="J325" s="596" t="s">
        <v>210</v>
      </c>
      <c r="K325" s="522" t="s">
        <v>482</v>
      </c>
    </row>
    <row r="326" spans="3:11" hidden="1" x14ac:dyDescent="0.25">
      <c r="C326" s="560"/>
      <c r="D326" s="574"/>
      <c r="E326" s="543"/>
      <c r="F326" s="521">
        <f t="shared" si="16"/>
        <v>0</v>
      </c>
      <c r="G326" s="576"/>
      <c r="H326" s="561"/>
      <c r="I326" s="549" t="e">
        <f>VLOOKUP(H326,Presupuesto!$B$11:$C$586,2,0)</f>
        <v>#N/A</v>
      </c>
      <c r="J326" s="522" t="str">
        <f>$J$325</f>
        <v>Docencia y Recursos Humanos</v>
      </c>
      <c r="K326" s="522" t="s">
        <v>500</v>
      </c>
    </row>
    <row r="327" spans="3:11" hidden="1" x14ac:dyDescent="0.25">
      <c r="C327" s="560"/>
      <c r="D327" s="574"/>
      <c r="E327" s="543"/>
      <c r="F327" s="521">
        <f t="shared" si="16"/>
        <v>0</v>
      </c>
      <c r="G327" s="576"/>
      <c r="H327" s="561"/>
      <c r="I327" s="549" t="e">
        <f>VLOOKUP(H327,Presupuesto!$B$11:$C$586,2,0)</f>
        <v>#N/A</v>
      </c>
      <c r="J327" s="522" t="str">
        <f t="shared" ref="J327:J358" si="17">$J$325</f>
        <v>Docencia y Recursos Humanos</v>
      </c>
      <c r="K327" s="522" t="s">
        <v>500</v>
      </c>
    </row>
    <row r="328" spans="3:11" hidden="1" x14ac:dyDescent="0.25">
      <c r="C328" s="560"/>
      <c r="D328" s="574"/>
      <c r="E328" s="543"/>
      <c r="F328" s="521">
        <f t="shared" si="16"/>
        <v>0</v>
      </c>
      <c r="G328" s="576"/>
      <c r="H328" s="561"/>
      <c r="I328" s="549" t="e">
        <f>VLOOKUP(H328,Presupuesto!$B$11:$C$586,2,0)</f>
        <v>#N/A</v>
      </c>
      <c r="J328" s="522" t="str">
        <f t="shared" si="17"/>
        <v>Docencia y Recursos Humanos</v>
      </c>
      <c r="K328" s="522" t="s">
        <v>500</v>
      </c>
    </row>
    <row r="329" spans="3:11" hidden="1" x14ac:dyDescent="0.25">
      <c r="C329" s="560"/>
      <c r="D329" s="574"/>
      <c r="E329" s="543"/>
      <c r="F329" s="521">
        <f t="shared" si="16"/>
        <v>0</v>
      </c>
      <c r="G329" s="576"/>
      <c r="H329" s="561"/>
      <c r="I329" s="549" t="e">
        <f>VLOOKUP(H329,Presupuesto!$B$11:$C$586,2,0)</f>
        <v>#N/A</v>
      </c>
      <c r="J329" s="522" t="str">
        <f t="shared" si="17"/>
        <v>Docencia y Recursos Humanos</v>
      </c>
      <c r="K329" s="522" t="s">
        <v>500</v>
      </c>
    </row>
    <row r="330" spans="3:11" hidden="1" x14ac:dyDescent="0.25">
      <c r="C330" s="560"/>
      <c r="D330" s="574"/>
      <c r="E330" s="543"/>
      <c r="F330" s="521">
        <f t="shared" si="16"/>
        <v>0</v>
      </c>
      <c r="G330" s="576"/>
      <c r="H330" s="561"/>
      <c r="I330" s="549" t="e">
        <f>VLOOKUP(H330,Presupuesto!$B$11:$C$586,2,0)</f>
        <v>#N/A</v>
      </c>
      <c r="J330" s="522" t="str">
        <f t="shared" si="17"/>
        <v>Docencia y Recursos Humanos</v>
      </c>
      <c r="K330" s="522" t="s">
        <v>489</v>
      </c>
    </row>
    <row r="331" spans="3:11" hidden="1" x14ac:dyDescent="0.25">
      <c r="C331" s="560"/>
      <c r="D331" s="574"/>
      <c r="E331" s="543"/>
      <c r="F331" s="521">
        <f t="shared" si="16"/>
        <v>0</v>
      </c>
      <c r="G331" s="576"/>
      <c r="H331" s="561"/>
      <c r="I331" s="549" t="e">
        <f>VLOOKUP(H331,Presupuesto!$B$11:$C$586,2,0)</f>
        <v>#N/A</v>
      </c>
      <c r="J331" s="522" t="str">
        <f t="shared" si="17"/>
        <v>Docencia y Recursos Humanos</v>
      </c>
      <c r="K331" s="522" t="s">
        <v>500</v>
      </c>
    </row>
    <row r="332" spans="3:11" hidden="1" x14ac:dyDescent="0.25">
      <c r="C332" s="560"/>
      <c r="D332" s="574"/>
      <c r="E332" s="543"/>
      <c r="F332" s="521">
        <f t="shared" si="16"/>
        <v>0</v>
      </c>
      <c r="G332" s="576"/>
      <c r="H332" s="561"/>
      <c r="I332" s="549" t="e">
        <f>VLOOKUP(H332,Presupuesto!$B$11:$C$586,2,0)</f>
        <v>#N/A</v>
      </c>
      <c r="J332" s="522" t="str">
        <f t="shared" si="17"/>
        <v>Docencia y Recursos Humanos</v>
      </c>
      <c r="K332" s="522" t="s">
        <v>500</v>
      </c>
    </row>
    <row r="333" spans="3:11" hidden="1" x14ac:dyDescent="0.25">
      <c r="C333" s="560"/>
      <c r="D333" s="574"/>
      <c r="E333" s="543"/>
      <c r="F333" s="521">
        <f t="shared" si="16"/>
        <v>0</v>
      </c>
      <c r="G333" s="576"/>
      <c r="H333" s="561"/>
      <c r="I333" s="549" t="e">
        <f>VLOOKUP(H333,Presupuesto!$B$11:$C$586,2,0)</f>
        <v>#N/A</v>
      </c>
      <c r="J333" s="522" t="str">
        <f t="shared" si="17"/>
        <v>Docencia y Recursos Humanos</v>
      </c>
      <c r="K333" s="522" t="s">
        <v>500</v>
      </c>
    </row>
    <row r="334" spans="3:11" hidden="1" x14ac:dyDescent="0.25">
      <c r="C334" s="560"/>
      <c r="D334" s="574"/>
      <c r="E334" s="543"/>
      <c r="F334" s="521">
        <f t="shared" si="16"/>
        <v>0</v>
      </c>
      <c r="G334" s="576"/>
      <c r="H334" s="561"/>
      <c r="I334" s="549" t="e">
        <f>VLOOKUP(H334,Presupuesto!$B$11:$C$586,2,0)</f>
        <v>#N/A</v>
      </c>
      <c r="J334" s="522" t="str">
        <f t="shared" si="17"/>
        <v>Docencia y Recursos Humanos</v>
      </c>
      <c r="K334" s="522" t="s">
        <v>500</v>
      </c>
    </row>
    <row r="335" spans="3:11" hidden="1" x14ac:dyDescent="0.25">
      <c r="C335" s="560"/>
      <c r="D335" s="574"/>
      <c r="E335" s="543"/>
      <c r="F335" s="521">
        <f t="shared" si="16"/>
        <v>0</v>
      </c>
      <c r="G335" s="576"/>
      <c r="H335" s="561"/>
      <c r="I335" s="549" t="e">
        <f>VLOOKUP(H335,Presupuesto!$B$11:$C$586,2,0)</f>
        <v>#N/A</v>
      </c>
      <c r="J335" s="522" t="str">
        <f t="shared" si="17"/>
        <v>Docencia y Recursos Humanos</v>
      </c>
      <c r="K335" s="522" t="s">
        <v>500</v>
      </c>
    </row>
    <row r="336" spans="3:11" hidden="1" x14ac:dyDescent="0.25">
      <c r="C336" s="560"/>
      <c r="D336" s="574"/>
      <c r="E336" s="543"/>
      <c r="F336" s="521">
        <f t="shared" si="16"/>
        <v>0</v>
      </c>
      <c r="G336" s="576"/>
      <c r="H336" s="561"/>
      <c r="I336" s="549" t="e">
        <f>VLOOKUP(H336,Presupuesto!$B$11:$C$586,2,0)</f>
        <v>#N/A</v>
      </c>
      <c r="J336" s="522" t="str">
        <f t="shared" si="17"/>
        <v>Docencia y Recursos Humanos</v>
      </c>
      <c r="K336" s="522" t="s">
        <v>500</v>
      </c>
    </row>
    <row r="337" spans="3:11" hidden="1" x14ac:dyDescent="0.25">
      <c r="C337" s="560"/>
      <c r="D337" s="574"/>
      <c r="E337" s="543"/>
      <c r="F337" s="521">
        <f t="shared" si="16"/>
        <v>0</v>
      </c>
      <c r="G337" s="576"/>
      <c r="H337" s="561"/>
      <c r="I337" s="549" t="e">
        <f>VLOOKUP(H337,Presupuesto!$B$11:$C$586,2,0)</f>
        <v>#N/A</v>
      </c>
      <c r="J337" s="522" t="str">
        <f t="shared" si="17"/>
        <v>Docencia y Recursos Humanos</v>
      </c>
      <c r="K337" s="522" t="s">
        <v>500</v>
      </c>
    </row>
    <row r="338" spans="3:11" hidden="1" x14ac:dyDescent="0.25">
      <c r="C338" s="560"/>
      <c r="D338" s="574"/>
      <c r="E338" s="543"/>
      <c r="F338" s="521">
        <f t="shared" si="16"/>
        <v>0</v>
      </c>
      <c r="G338" s="576"/>
      <c r="H338" s="561"/>
      <c r="I338" s="549" t="e">
        <f>VLOOKUP(H338,Presupuesto!$B$11:$C$586,2,0)</f>
        <v>#N/A</v>
      </c>
      <c r="J338" s="522" t="str">
        <f t="shared" si="17"/>
        <v>Docencia y Recursos Humanos</v>
      </c>
      <c r="K338" s="522" t="s">
        <v>500</v>
      </c>
    </row>
    <row r="339" spans="3:11" hidden="1" x14ac:dyDescent="0.25">
      <c r="C339" s="560"/>
      <c r="D339" s="574"/>
      <c r="E339" s="543"/>
      <c r="F339" s="521">
        <f t="shared" si="16"/>
        <v>0</v>
      </c>
      <c r="G339" s="576"/>
      <c r="H339" s="561"/>
      <c r="I339" s="549" t="e">
        <f>VLOOKUP(H339,Presupuesto!$B$11:$C$586,2,0)</f>
        <v>#N/A</v>
      </c>
      <c r="J339" s="522" t="str">
        <f t="shared" si="17"/>
        <v>Docencia y Recursos Humanos</v>
      </c>
      <c r="K339" s="522" t="s">
        <v>500</v>
      </c>
    </row>
    <row r="340" spans="3:11" hidden="1" x14ac:dyDescent="0.25">
      <c r="C340" s="560"/>
      <c r="D340" s="574"/>
      <c r="E340" s="543"/>
      <c r="F340" s="521">
        <f t="shared" si="16"/>
        <v>0</v>
      </c>
      <c r="G340" s="576"/>
      <c r="H340" s="561"/>
      <c r="I340" s="549" t="e">
        <f>VLOOKUP(H340,Presupuesto!$B$11:$C$586,2,0)</f>
        <v>#N/A</v>
      </c>
      <c r="J340" s="522" t="str">
        <f t="shared" si="17"/>
        <v>Docencia y Recursos Humanos</v>
      </c>
      <c r="K340" s="522" t="s">
        <v>500</v>
      </c>
    </row>
    <row r="341" spans="3:11" hidden="1" x14ac:dyDescent="0.25">
      <c r="C341" s="560"/>
      <c r="D341" s="574"/>
      <c r="E341" s="543"/>
      <c r="F341" s="521">
        <f t="shared" si="16"/>
        <v>0</v>
      </c>
      <c r="G341" s="576"/>
      <c r="H341" s="561"/>
      <c r="I341" s="549" t="e">
        <f>VLOOKUP(H341,Presupuesto!$B$11:$C$586,2,0)</f>
        <v>#N/A</v>
      </c>
      <c r="J341" s="522" t="str">
        <f t="shared" si="17"/>
        <v>Docencia y Recursos Humanos</v>
      </c>
      <c r="K341" s="522" t="s">
        <v>500</v>
      </c>
    </row>
    <row r="342" spans="3:11" hidden="1" x14ac:dyDescent="0.25">
      <c r="C342" s="560"/>
      <c r="D342" s="574"/>
      <c r="E342" s="543"/>
      <c r="F342" s="521">
        <f t="shared" si="16"/>
        <v>0</v>
      </c>
      <c r="G342" s="576"/>
      <c r="H342" s="561"/>
      <c r="I342" s="549" t="e">
        <f>VLOOKUP(H342,Presupuesto!$B$11:$C$586,2,0)</f>
        <v>#N/A</v>
      </c>
      <c r="J342" s="522" t="str">
        <f t="shared" si="17"/>
        <v>Docencia y Recursos Humanos</v>
      </c>
      <c r="K342" s="522" t="s">
        <v>500</v>
      </c>
    </row>
    <row r="343" spans="3:11" hidden="1" x14ac:dyDescent="0.25">
      <c r="C343" s="560"/>
      <c r="D343" s="574"/>
      <c r="E343" s="543"/>
      <c r="F343" s="521">
        <f t="shared" si="16"/>
        <v>0</v>
      </c>
      <c r="G343" s="576"/>
      <c r="H343" s="561"/>
      <c r="I343" s="549" t="e">
        <f>VLOOKUP(H343,Presupuesto!$B$11:$C$586,2,0)</f>
        <v>#N/A</v>
      </c>
      <c r="J343" s="522" t="str">
        <f t="shared" si="17"/>
        <v>Docencia y Recursos Humanos</v>
      </c>
      <c r="K343" s="522" t="s">
        <v>500</v>
      </c>
    </row>
    <row r="344" spans="3:11" hidden="1" x14ac:dyDescent="0.25">
      <c r="C344" s="560"/>
      <c r="D344" s="574"/>
      <c r="E344" s="543"/>
      <c r="F344" s="521">
        <f t="shared" si="16"/>
        <v>0</v>
      </c>
      <c r="G344" s="576"/>
      <c r="H344" s="561"/>
      <c r="I344" s="549" t="e">
        <f>VLOOKUP(H344,Presupuesto!$B$11:$C$586,2,0)</f>
        <v>#N/A</v>
      </c>
      <c r="J344" s="522" t="str">
        <f t="shared" si="17"/>
        <v>Docencia y Recursos Humanos</v>
      </c>
      <c r="K344" s="522" t="s">
        <v>500</v>
      </c>
    </row>
    <row r="345" spans="3:11" hidden="1" x14ac:dyDescent="0.25">
      <c r="C345" s="560"/>
      <c r="D345" s="574"/>
      <c r="E345" s="543"/>
      <c r="F345" s="521">
        <f t="shared" si="16"/>
        <v>0</v>
      </c>
      <c r="G345" s="576"/>
      <c r="H345" s="561"/>
      <c r="I345" s="549" t="e">
        <f>VLOOKUP(H345,Presupuesto!$B$11:$C$586,2,0)</f>
        <v>#N/A</v>
      </c>
      <c r="J345" s="522" t="str">
        <f t="shared" si="17"/>
        <v>Docencia y Recursos Humanos</v>
      </c>
      <c r="K345" s="522" t="s">
        <v>500</v>
      </c>
    </row>
    <row r="346" spans="3:11" hidden="1" x14ac:dyDescent="0.25">
      <c r="C346" s="560"/>
      <c r="D346" s="574"/>
      <c r="E346" s="543"/>
      <c r="F346" s="521">
        <f t="shared" si="16"/>
        <v>0</v>
      </c>
      <c r="G346" s="576"/>
      <c r="H346" s="561"/>
      <c r="I346" s="549" t="e">
        <f>VLOOKUP(H346,Presupuesto!$B$11:$C$586,2,0)</f>
        <v>#N/A</v>
      </c>
      <c r="J346" s="522" t="str">
        <f t="shared" si="17"/>
        <v>Docencia y Recursos Humanos</v>
      </c>
      <c r="K346" s="522" t="s">
        <v>500</v>
      </c>
    </row>
    <row r="347" spans="3:11" hidden="1" x14ac:dyDescent="0.25">
      <c r="C347" s="562"/>
      <c r="D347" s="570"/>
      <c r="E347" s="540"/>
      <c r="F347" s="521">
        <f t="shared" si="16"/>
        <v>0</v>
      </c>
      <c r="G347" s="576"/>
      <c r="H347" s="563"/>
      <c r="I347" s="549" t="e">
        <f>VLOOKUP(H347,Presupuesto!$B$11:$C$586,2,0)</f>
        <v>#N/A</v>
      </c>
      <c r="J347" s="522" t="str">
        <f t="shared" si="17"/>
        <v>Docencia y Recursos Humanos</v>
      </c>
      <c r="K347" s="522" t="s">
        <v>500</v>
      </c>
    </row>
    <row r="348" spans="3:11" hidden="1" x14ac:dyDescent="0.25">
      <c r="C348" s="562"/>
      <c r="D348" s="570"/>
      <c r="E348" s="540"/>
      <c r="F348" s="521">
        <f t="shared" si="16"/>
        <v>0</v>
      </c>
      <c r="G348" s="576"/>
      <c r="H348" s="563"/>
      <c r="I348" s="549" t="e">
        <f>VLOOKUP(H348,Presupuesto!$B$11:$C$586,2,0)</f>
        <v>#N/A</v>
      </c>
      <c r="J348" s="522" t="str">
        <f t="shared" si="17"/>
        <v>Docencia y Recursos Humanos</v>
      </c>
      <c r="K348" s="522" t="s">
        <v>500</v>
      </c>
    </row>
    <row r="349" spans="3:11" hidden="1" x14ac:dyDescent="0.25">
      <c r="C349" s="562"/>
      <c r="D349" s="570"/>
      <c r="E349" s="540"/>
      <c r="F349" s="521">
        <f t="shared" si="16"/>
        <v>0</v>
      </c>
      <c r="G349" s="576"/>
      <c r="H349" s="563"/>
      <c r="I349" s="549" t="e">
        <f>VLOOKUP(H349,Presupuesto!$B$11:$C$586,2,0)</f>
        <v>#N/A</v>
      </c>
      <c r="J349" s="522" t="str">
        <f t="shared" si="17"/>
        <v>Docencia y Recursos Humanos</v>
      </c>
      <c r="K349" s="522" t="s">
        <v>500</v>
      </c>
    </row>
    <row r="350" spans="3:11" hidden="1" x14ac:dyDescent="0.25">
      <c r="C350" s="562"/>
      <c r="D350" s="570"/>
      <c r="E350" s="540"/>
      <c r="F350" s="521">
        <f t="shared" si="16"/>
        <v>0</v>
      </c>
      <c r="G350" s="576"/>
      <c r="H350" s="563"/>
      <c r="I350" s="549" t="e">
        <f>VLOOKUP(H350,Presupuesto!$B$11:$C$586,2,0)</f>
        <v>#N/A</v>
      </c>
      <c r="J350" s="522" t="str">
        <f t="shared" si="17"/>
        <v>Docencia y Recursos Humanos</v>
      </c>
      <c r="K350" s="522" t="s">
        <v>500</v>
      </c>
    </row>
    <row r="351" spans="3:11" hidden="1" x14ac:dyDescent="0.25">
      <c r="C351" s="562"/>
      <c r="D351" s="570"/>
      <c r="E351" s="540"/>
      <c r="F351" s="521">
        <f t="shared" si="16"/>
        <v>0</v>
      </c>
      <c r="G351" s="576"/>
      <c r="H351" s="563"/>
      <c r="I351" s="549" t="e">
        <f>VLOOKUP(H351,Presupuesto!$B$11:$C$586,2,0)</f>
        <v>#N/A</v>
      </c>
      <c r="J351" s="522" t="str">
        <f t="shared" si="17"/>
        <v>Docencia y Recursos Humanos</v>
      </c>
      <c r="K351" s="522" t="s">
        <v>500</v>
      </c>
    </row>
    <row r="352" spans="3:11" hidden="1" x14ac:dyDescent="0.25">
      <c r="C352" s="562"/>
      <c r="D352" s="570"/>
      <c r="E352" s="540"/>
      <c r="F352" s="521">
        <f t="shared" si="16"/>
        <v>0</v>
      </c>
      <c r="G352" s="576"/>
      <c r="H352" s="563"/>
      <c r="I352" s="549" t="e">
        <f>VLOOKUP(H352,Presupuesto!$B$11:$C$586,2,0)</f>
        <v>#N/A</v>
      </c>
      <c r="J352" s="522" t="str">
        <f t="shared" si="17"/>
        <v>Docencia y Recursos Humanos</v>
      </c>
      <c r="K352" s="522" t="s">
        <v>500</v>
      </c>
    </row>
    <row r="353" spans="3:11" hidden="1" x14ac:dyDescent="0.25">
      <c r="C353" s="562"/>
      <c r="D353" s="570"/>
      <c r="E353" s="540"/>
      <c r="F353" s="521">
        <f t="shared" si="16"/>
        <v>0</v>
      </c>
      <c r="G353" s="576"/>
      <c r="H353" s="563"/>
      <c r="I353" s="549" t="e">
        <f>VLOOKUP(H353,Presupuesto!$B$11:$C$586,2,0)</f>
        <v>#N/A</v>
      </c>
      <c r="J353" s="522" t="str">
        <f t="shared" si="17"/>
        <v>Docencia y Recursos Humanos</v>
      </c>
      <c r="K353" s="522" t="s">
        <v>500</v>
      </c>
    </row>
    <row r="354" spans="3:11" hidden="1" x14ac:dyDescent="0.25">
      <c r="C354" s="562"/>
      <c r="D354" s="570"/>
      <c r="E354" s="540"/>
      <c r="F354" s="521">
        <f t="shared" si="16"/>
        <v>0</v>
      </c>
      <c r="G354" s="576"/>
      <c r="H354" s="563"/>
      <c r="I354" s="549" t="e">
        <f>VLOOKUP(H354,Presupuesto!$B$11:$C$586,2,0)</f>
        <v>#N/A</v>
      </c>
      <c r="J354" s="522" t="str">
        <f t="shared" si="17"/>
        <v>Docencia y Recursos Humanos</v>
      </c>
      <c r="K354" s="522" t="s">
        <v>500</v>
      </c>
    </row>
    <row r="355" spans="3:11" hidden="1" x14ac:dyDescent="0.25">
      <c r="C355" s="564"/>
      <c r="D355" s="570"/>
      <c r="E355" s="540"/>
      <c r="F355" s="521">
        <f t="shared" si="16"/>
        <v>0</v>
      </c>
      <c r="G355" s="576"/>
      <c r="H355" s="565"/>
      <c r="I355" s="549" t="e">
        <f>VLOOKUP(H355,Presupuesto!$B$11:$C$586,2,0)</f>
        <v>#N/A</v>
      </c>
      <c r="J355" s="522" t="str">
        <f t="shared" si="17"/>
        <v>Docencia y Recursos Humanos</v>
      </c>
      <c r="K355" s="522" t="s">
        <v>491</v>
      </c>
    </row>
    <row r="356" spans="3:11" hidden="1" x14ac:dyDescent="0.25">
      <c r="C356" s="564"/>
      <c r="D356" s="570"/>
      <c r="E356" s="540"/>
      <c r="F356" s="521">
        <f t="shared" si="16"/>
        <v>0</v>
      </c>
      <c r="G356" s="576"/>
      <c r="H356" s="565"/>
      <c r="I356" s="549" t="e">
        <f>VLOOKUP(H356,Presupuesto!$B$11:$C$586,2,0)</f>
        <v>#N/A</v>
      </c>
      <c r="J356" s="522" t="str">
        <f t="shared" si="17"/>
        <v>Docencia y Recursos Humanos</v>
      </c>
      <c r="K356" s="522" t="s">
        <v>500</v>
      </c>
    </row>
    <row r="357" spans="3:11" hidden="1" x14ac:dyDescent="0.25">
      <c r="C357" s="564"/>
      <c r="D357" s="570"/>
      <c r="E357" s="540"/>
      <c r="F357" s="521">
        <f t="shared" si="16"/>
        <v>0</v>
      </c>
      <c r="G357" s="576"/>
      <c r="H357" s="565"/>
      <c r="I357" s="549" t="e">
        <f>VLOOKUP(H357,Presupuesto!$B$11:$C$586,2,0)</f>
        <v>#N/A</v>
      </c>
      <c r="J357" s="522" t="str">
        <f t="shared" si="17"/>
        <v>Docencia y Recursos Humanos</v>
      </c>
      <c r="K357" s="522" t="s">
        <v>500</v>
      </c>
    </row>
    <row r="358" spans="3:11" hidden="1" x14ac:dyDescent="0.25">
      <c r="C358" s="564"/>
      <c r="D358" s="570"/>
      <c r="E358" s="540"/>
      <c r="F358" s="521">
        <f t="shared" si="16"/>
        <v>0</v>
      </c>
      <c r="G358" s="576"/>
      <c r="H358" s="565"/>
      <c r="I358" s="549" t="e">
        <f>VLOOKUP(H358,Presupuesto!$B$11:$C$586,2,0)</f>
        <v>#N/A</v>
      </c>
      <c r="J358" s="522" t="str">
        <f t="shared" si="17"/>
        <v>Docencia y Recursos Humanos</v>
      </c>
      <c r="K358" s="522" t="s">
        <v>500</v>
      </c>
    </row>
    <row r="359" spans="3:11" ht="15.75" hidden="1" thickBot="1" x14ac:dyDescent="0.3">
      <c r="C359" s="566"/>
      <c r="D359" s="575"/>
      <c r="E359" s="527"/>
      <c r="F359" s="529">
        <f t="shared" si="16"/>
        <v>0</v>
      </c>
      <c r="G359" s="577"/>
      <c r="H359" s="567"/>
      <c r="I359" s="551" t="e">
        <f>VLOOKUP(H359,Presupuesto!$B$11:$C$586,2,0)</f>
        <v>#N/A</v>
      </c>
      <c r="J359" s="530" t="str">
        <f>$J$325</f>
        <v>Docencia y Recursos Humanos</v>
      </c>
      <c r="K359" s="544" t="s">
        <v>482</v>
      </c>
    </row>
  </sheetData>
  <dataValidations count="5">
    <dataValidation type="list" allowBlank="1" showInputMessage="1" showErrorMessage="1" errorTitle="¡Ingreso Inválido!" error="Seleccione una opción de la lista." promptTitle="Tipo de Presupuesto" prompt="Seleccione una opción de la lista." sqref="G17:G51 G61:G95 G105:G139 G149:G183 G193:G227 G237:G271 G281:G315 G325:G359">
      <formula1>$R$2:$S$2</formula1>
    </dataValidation>
    <dataValidation type="list" allowBlank="1" showInputMessage="1" showErrorMessage="1" errorTitle="¡Ingreso Inválido!" error="Seleccione una opción de la lista" promptTitle="Mes Requerido" prompt="Seleccione el mes en el que requiere el recurso." sqref="K17:K51 K61:K95 K105:K139 K149:K183 K193:K227 K237:K271 K281:K315 K325:K359">
      <formula1>$U$2:$AF$2</formula1>
    </dataValidation>
    <dataValidation type="list" allowBlank="1" showInputMessage="1" showErrorMessage="1" errorTitle="¡Ingreso Inválido!" error="Seleccione una opción de la lista." promptTitle="Dimensión Estratégica" prompt="Seleccione una opción de la lista." sqref="J17:J51 J61:J95 J105:J139 J149:J183 J281:J315 J193:J227 J237:J271 J325:J359">
      <formula1>$A$2:$K$2</formula1>
    </dataValidation>
    <dataValidation type="list" allowBlank="1" showInputMessage="1" showErrorMessage="1" errorTitle="¡Ingreso Inválido!" error="Verifique el valor ingresado." promptTitle="Ingrese el Objeto de Gasto" prompt="Ingrese el Objeto de Gasto" sqref="H17:H51 H61:H95 H105:H139 H149:H183 H193:H227 H237:H271 H281:H315 H325:H359">
      <formula1>$A$1:$VD$1</formula1>
    </dataValidation>
    <dataValidation type="list" allowBlank="1" showInputMessage="1" showErrorMessage="1" errorTitle="¡Ingreso Invalido!" error="Seleccione una opción de la lista." promptTitle="Categoria/Zona de Viáticos" prompt="Seleccione una opción de la lista" sqref="C17 C61 C105 C149 C193 C237 C281 C325">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A4" zoomScale="86" zoomScaleNormal="86" workbookViewId="0">
      <selection activeCell="H24" sqref="H17:H24"/>
    </sheetView>
  </sheetViews>
  <sheetFormatPr baseColWidth="10" defaultColWidth="11.5703125" defaultRowHeight="15" x14ac:dyDescent="0.25"/>
  <cols>
    <col min="1" max="1" width="1.85546875" style="116" customWidth="1"/>
    <col min="2" max="2" width="17" style="116" customWidth="1"/>
    <col min="3" max="3" width="46.5703125"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8"/>
      <c r="B1" s="221"/>
      <c r="C1" s="212" t="s">
        <v>340</v>
      </c>
      <c r="D1" s="212" t="s">
        <v>763</v>
      </c>
      <c r="E1" s="212" t="s">
        <v>765</v>
      </c>
      <c r="F1" s="212" t="s">
        <v>767</v>
      </c>
      <c r="G1" s="212" t="s">
        <v>769</v>
      </c>
      <c r="H1" s="212" t="s">
        <v>771</v>
      </c>
      <c r="I1" s="212" t="s">
        <v>773</v>
      </c>
      <c r="J1" s="212" t="s">
        <v>341</v>
      </c>
      <c r="K1" s="212" t="s">
        <v>776</v>
      </c>
      <c r="L1" s="212" t="s">
        <v>342</v>
      </c>
      <c r="M1" s="212" t="s">
        <v>778</v>
      </c>
      <c r="N1" s="212" t="s">
        <v>780</v>
      </c>
      <c r="O1" s="212" t="s">
        <v>782</v>
      </c>
      <c r="P1" s="212" t="s">
        <v>343</v>
      </c>
      <c r="Q1" s="212" t="s">
        <v>783</v>
      </c>
      <c r="R1" s="212" t="s">
        <v>786</v>
      </c>
      <c r="S1" s="212" t="s">
        <v>344</v>
      </c>
      <c r="T1" s="212" t="s">
        <v>788</v>
      </c>
      <c r="U1" s="212" t="s">
        <v>345</v>
      </c>
      <c r="V1" s="212" t="s">
        <v>789</v>
      </c>
      <c r="W1" s="212" t="s">
        <v>790</v>
      </c>
      <c r="X1" s="212" t="s">
        <v>794</v>
      </c>
      <c r="Y1" s="212" t="s">
        <v>337</v>
      </c>
      <c r="Z1" s="212" t="s">
        <v>809</v>
      </c>
      <c r="AA1" s="221"/>
      <c r="AB1" s="212" t="s">
        <v>811</v>
      </c>
      <c r="AC1" s="212" t="s">
        <v>347</v>
      </c>
      <c r="AD1" s="212" t="s">
        <v>813</v>
      </c>
      <c r="AE1" s="212" t="s">
        <v>815</v>
      </c>
      <c r="AF1" s="212" t="s">
        <v>348</v>
      </c>
      <c r="AG1" s="212" t="s">
        <v>817</v>
      </c>
      <c r="AH1" s="212" t="s">
        <v>819</v>
      </c>
      <c r="AI1" s="212" t="s">
        <v>349</v>
      </c>
      <c r="AJ1" s="212" t="s">
        <v>820</v>
      </c>
      <c r="AK1" s="212" t="s">
        <v>822</v>
      </c>
      <c r="AL1" s="212" t="s">
        <v>823</v>
      </c>
      <c r="AM1" s="212" t="s">
        <v>824</v>
      </c>
      <c r="AN1" s="212" t="s">
        <v>826</v>
      </c>
      <c r="AO1" s="212" t="s">
        <v>828</v>
      </c>
      <c r="AP1" s="212" t="s">
        <v>829</v>
      </c>
      <c r="AQ1" s="212" t="s">
        <v>350</v>
      </c>
      <c r="AR1" s="212" t="s">
        <v>831</v>
      </c>
      <c r="AS1" s="212" t="s">
        <v>833</v>
      </c>
      <c r="AT1" s="212" t="s">
        <v>835</v>
      </c>
      <c r="AU1" s="212" t="s">
        <v>837</v>
      </c>
      <c r="AV1" s="212" t="s">
        <v>839</v>
      </c>
      <c r="AW1" s="212" t="s">
        <v>841</v>
      </c>
      <c r="AX1" s="212" t="s">
        <v>843</v>
      </c>
      <c r="AY1" s="212" t="s">
        <v>845</v>
      </c>
      <c r="AZ1" s="221"/>
      <c r="BA1" s="212" t="s">
        <v>352</v>
      </c>
      <c r="BB1" s="212" t="s">
        <v>867</v>
      </c>
      <c r="BC1" s="212" t="s">
        <v>353</v>
      </c>
      <c r="BD1" s="212" t="s">
        <v>869</v>
      </c>
      <c r="BE1" s="212" t="s">
        <v>871</v>
      </c>
      <c r="BF1" s="221"/>
      <c r="BG1" s="212" t="s">
        <v>355</v>
      </c>
      <c r="BH1" s="212" t="s">
        <v>873</v>
      </c>
      <c r="BI1" s="212" t="s">
        <v>356</v>
      </c>
      <c r="BJ1" s="212" t="s">
        <v>875</v>
      </c>
      <c r="BK1" s="212" t="s">
        <v>877</v>
      </c>
      <c r="BL1" s="212" t="s">
        <v>879</v>
      </c>
      <c r="BM1" s="221"/>
      <c r="BN1" s="212" t="s">
        <v>885</v>
      </c>
      <c r="BO1" s="212" t="s">
        <v>887</v>
      </c>
      <c r="BP1" s="212" t="s">
        <v>358</v>
      </c>
      <c r="BQ1" s="212" t="s">
        <v>881</v>
      </c>
      <c r="BR1" s="212" t="s">
        <v>883</v>
      </c>
      <c r="BS1" s="212" t="s">
        <v>359</v>
      </c>
      <c r="BT1" s="212" t="s">
        <v>889</v>
      </c>
      <c r="BU1" s="212" t="s">
        <v>360</v>
      </c>
      <c r="BV1" s="212" t="s">
        <v>890</v>
      </c>
      <c r="BW1" s="209"/>
      <c r="BX1" s="221"/>
      <c r="BY1" s="212" t="s">
        <v>361</v>
      </c>
      <c r="BZ1" s="212" t="s">
        <v>795</v>
      </c>
      <c r="CA1" s="212" t="s">
        <v>797</v>
      </c>
      <c r="CB1" s="212" t="s">
        <v>799</v>
      </c>
      <c r="CC1" s="212" t="s">
        <v>362</v>
      </c>
      <c r="CD1" s="212" t="s">
        <v>801</v>
      </c>
      <c r="CE1" s="212" t="s">
        <v>803</v>
      </c>
      <c r="CF1" s="212" t="s">
        <v>805</v>
      </c>
      <c r="CG1" s="212" t="s">
        <v>807</v>
      </c>
      <c r="CH1" s="209"/>
      <c r="CI1" s="221"/>
      <c r="CJ1" s="212" t="s">
        <v>363</v>
      </c>
      <c r="CK1" s="212" t="s">
        <v>847</v>
      </c>
      <c r="CL1" s="212" t="s">
        <v>849</v>
      </c>
      <c r="CM1" s="212" t="s">
        <v>851</v>
      </c>
      <c r="CN1" s="212" t="s">
        <v>853</v>
      </c>
      <c r="CO1" s="212" t="s">
        <v>855</v>
      </c>
      <c r="CP1" s="212" t="s">
        <v>857</v>
      </c>
      <c r="CQ1" s="212" t="s">
        <v>859</v>
      </c>
      <c r="CR1" s="212" t="s">
        <v>861</v>
      </c>
      <c r="CS1" s="212" t="s">
        <v>863</v>
      </c>
      <c r="CT1" s="212" t="s">
        <v>865</v>
      </c>
      <c r="CU1" s="209"/>
      <c r="CV1" s="221"/>
      <c r="CW1" s="212" t="s">
        <v>891</v>
      </c>
      <c r="CX1" s="212" t="s">
        <v>892</v>
      </c>
      <c r="CY1" s="212" t="s">
        <v>894</v>
      </c>
      <c r="CZ1" s="212" t="s">
        <v>366</v>
      </c>
      <c r="DA1" s="212" t="s">
        <v>896</v>
      </c>
      <c r="DB1" s="212" t="s">
        <v>898</v>
      </c>
      <c r="DC1" s="212" t="s">
        <v>900</v>
      </c>
      <c r="DD1" s="212" t="s">
        <v>902</v>
      </c>
      <c r="DE1" s="212" t="s">
        <v>904</v>
      </c>
      <c r="DF1" s="212" t="s">
        <v>906</v>
      </c>
      <c r="DG1" s="221"/>
      <c r="DH1" s="212" t="s">
        <v>368</v>
      </c>
      <c r="DI1" s="212" t="s">
        <v>908</v>
      </c>
      <c r="DJ1" s="212" t="s">
        <v>369</v>
      </c>
      <c r="DK1" s="212" t="s">
        <v>910</v>
      </c>
      <c r="DL1" s="212" t="s">
        <v>912</v>
      </c>
      <c r="DM1" s="212" t="s">
        <v>914</v>
      </c>
      <c r="DN1" s="212" t="s">
        <v>916</v>
      </c>
      <c r="DO1" s="212" t="s">
        <v>918</v>
      </c>
      <c r="DP1" s="212" t="s">
        <v>920</v>
      </c>
      <c r="DQ1" s="212" t="s">
        <v>922</v>
      </c>
      <c r="DR1" s="212" t="s">
        <v>370</v>
      </c>
      <c r="DS1" s="212" t="s">
        <v>924</v>
      </c>
      <c r="DT1" s="212" t="s">
        <v>926</v>
      </c>
      <c r="DU1" s="212" t="s">
        <v>928</v>
      </c>
      <c r="DV1" s="221"/>
      <c r="DW1" s="212" t="s">
        <v>930</v>
      </c>
      <c r="DX1" s="212" t="s">
        <v>372</v>
      </c>
      <c r="DY1" s="212" t="s">
        <v>932</v>
      </c>
      <c r="DZ1" s="212" t="s">
        <v>373</v>
      </c>
      <c r="EA1" s="212" t="s">
        <v>934</v>
      </c>
      <c r="EB1" s="212" t="s">
        <v>936</v>
      </c>
      <c r="EC1" s="212" t="s">
        <v>938</v>
      </c>
      <c r="ED1" s="212" t="s">
        <v>940</v>
      </c>
      <c r="EE1" s="212" t="s">
        <v>942</v>
      </c>
      <c r="EF1" s="212" t="s">
        <v>944</v>
      </c>
      <c r="EG1" s="212" t="s">
        <v>946</v>
      </c>
      <c r="EH1" s="212" t="s">
        <v>948</v>
      </c>
      <c r="EI1" s="212" t="s">
        <v>950</v>
      </c>
      <c r="EJ1" s="212" t="s">
        <v>952</v>
      </c>
      <c r="EK1" s="212" t="s">
        <v>954</v>
      </c>
      <c r="EL1" s="221"/>
      <c r="EM1" s="212" t="s">
        <v>956</v>
      </c>
      <c r="EN1" s="212" t="s">
        <v>375</v>
      </c>
      <c r="EO1" s="212" t="s">
        <v>958</v>
      </c>
      <c r="EP1" s="212" t="s">
        <v>960</v>
      </c>
      <c r="EQ1" s="212" t="s">
        <v>376</v>
      </c>
      <c r="ER1" s="212" t="s">
        <v>962</v>
      </c>
      <c r="ES1" s="212" t="s">
        <v>964</v>
      </c>
      <c r="ET1" s="212" t="s">
        <v>377</v>
      </c>
      <c r="EU1" s="212" t="s">
        <v>966</v>
      </c>
      <c r="EV1" s="212" t="s">
        <v>968</v>
      </c>
      <c r="EW1" s="212" t="s">
        <v>970</v>
      </c>
      <c r="EX1" s="212" t="s">
        <v>378</v>
      </c>
      <c r="EY1" s="212" t="s">
        <v>972</v>
      </c>
      <c r="EZ1" s="212" t="s">
        <v>974</v>
      </c>
      <c r="FA1" s="221"/>
      <c r="FB1" s="212" t="s">
        <v>380</v>
      </c>
      <c r="FC1" s="212" t="s">
        <v>976</v>
      </c>
      <c r="FD1" s="212" t="s">
        <v>978</v>
      </c>
      <c r="FE1" s="212" t="s">
        <v>980</v>
      </c>
      <c r="FF1" s="212" t="s">
        <v>982</v>
      </c>
      <c r="FG1" s="212" t="s">
        <v>381</v>
      </c>
      <c r="FH1" s="212" t="s">
        <v>984</v>
      </c>
      <c r="FI1" s="212" t="s">
        <v>986</v>
      </c>
      <c r="FJ1" s="212" t="s">
        <v>988</v>
      </c>
      <c r="FK1" s="212" t="s">
        <v>990</v>
      </c>
      <c r="FL1" s="212" t="s">
        <v>992</v>
      </c>
      <c r="FM1" s="212" t="s">
        <v>382</v>
      </c>
      <c r="FN1" s="212" t="s">
        <v>995</v>
      </c>
      <c r="FO1" s="212" t="s">
        <v>383</v>
      </c>
      <c r="FP1" s="212" t="s">
        <v>998</v>
      </c>
      <c r="FQ1" s="212" t="s">
        <v>999</v>
      </c>
      <c r="FR1" s="212" t="s">
        <v>1001</v>
      </c>
      <c r="FS1" s="212" t="s">
        <v>384</v>
      </c>
      <c r="FT1" s="212" t="s">
        <v>1004</v>
      </c>
      <c r="FU1" s="212" t="s">
        <v>1005</v>
      </c>
      <c r="FV1" s="212" t="s">
        <v>1007</v>
      </c>
      <c r="FW1" s="212" t="s">
        <v>385</v>
      </c>
      <c r="FX1" s="212" t="s">
        <v>1010</v>
      </c>
      <c r="FY1" s="212" t="s">
        <v>1012</v>
      </c>
      <c r="FZ1" s="212" t="s">
        <v>1014</v>
      </c>
      <c r="GA1" s="221"/>
      <c r="GB1" s="212" t="s">
        <v>387</v>
      </c>
      <c r="GC1" s="212" t="s">
        <v>388</v>
      </c>
      <c r="GD1" s="221"/>
      <c r="GE1" s="212" t="s">
        <v>390</v>
      </c>
      <c r="GF1" s="212" t="s">
        <v>1037</v>
      </c>
      <c r="GG1" s="212" t="s">
        <v>1039</v>
      </c>
      <c r="GH1" s="212" t="s">
        <v>1041</v>
      </c>
      <c r="GI1" s="212" t="s">
        <v>1043</v>
      </c>
      <c r="GJ1" s="212" t="s">
        <v>1045</v>
      </c>
      <c r="GK1" s="221"/>
      <c r="GL1" s="212" t="s">
        <v>392</v>
      </c>
      <c r="GM1" s="212" t="s">
        <v>1047</v>
      </c>
      <c r="GN1" s="212" t="s">
        <v>1049</v>
      </c>
      <c r="GO1" s="212" t="s">
        <v>1051</v>
      </c>
      <c r="GP1" s="212" t="s">
        <v>1053</v>
      </c>
      <c r="GQ1" s="212" t="s">
        <v>1055</v>
      </c>
      <c r="GR1" s="212" t="s">
        <v>1057</v>
      </c>
      <c r="GS1" s="209"/>
      <c r="GT1" s="221"/>
      <c r="GU1" s="212" t="s">
        <v>393</v>
      </c>
      <c r="GV1" s="212" t="s">
        <v>1016</v>
      </c>
      <c r="GW1" s="212" t="s">
        <v>1018</v>
      </c>
      <c r="GX1" s="212" t="s">
        <v>1020</v>
      </c>
      <c r="GY1" s="212" t="s">
        <v>1022</v>
      </c>
      <c r="GZ1" s="212" t="s">
        <v>1024</v>
      </c>
      <c r="HA1" s="212" t="s">
        <v>1026</v>
      </c>
      <c r="HB1" s="221"/>
      <c r="HC1" s="212" t="s">
        <v>394</v>
      </c>
      <c r="HD1" s="212" t="s">
        <v>1028</v>
      </c>
      <c r="HE1" s="212" t="s">
        <v>1030</v>
      </c>
      <c r="HF1" s="212" t="s">
        <v>1031</v>
      </c>
      <c r="HG1" s="212" t="s">
        <v>395</v>
      </c>
      <c r="HH1" s="212" t="s">
        <v>1034</v>
      </c>
      <c r="HI1" s="212" t="s">
        <v>1035</v>
      </c>
      <c r="HJ1" s="209"/>
      <c r="HK1" s="221"/>
      <c r="HL1" s="212" t="s">
        <v>398</v>
      </c>
      <c r="HM1" s="212" t="s">
        <v>1059</v>
      </c>
      <c r="HN1" s="212" t="s">
        <v>1061</v>
      </c>
      <c r="HO1" s="212" t="s">
        <v>1063</v>
      </c>
      <c r="HP1" s="212" t="s">
        <v>1065</v>
      </c>
      <c r="HQ1" s="212" t="s">
        <v>399</v>
      </c>
      <c r="HR1" s="212" t="s">
        <v>1068</v>
      </c>
      <c r="HS1" s="221"/>
      <c r="HT1" s="212" t="s">
        <v>1070</v>
      </c>
      <c r="HU1" s="212" t="s">
        <v>1072</v>
      </c>
      <c r="HV1" s="212" t="s">
        <v>401</v>
      </c>
      <c r="HW1" s="212" t="s">
        <v>1075</v>
      </c>
      <c r="HX1" s="212" t="s">
        <v>1077</v>
      </c>
      <c r="HY1" s="212" t="s">
        <v>1078</v>
      </c>
      <c r="HZ1" s="212" t="s">
        <v>1080</v>
      </c>
      <c r="IA1" s="221"/>
      <c r="IB1" s="212" t="s">
        <v>1082</v>
      </c>
      <c r="IC1" s="212" t="s">
        <v>1084</v>
      </c>
      <c r="ID1" s="212" t="s">
        <v>1086</v>
      </c>
      <c r="IE1" s="212" t="s">
        <v>403</v>
      </c>
      <c r="IF1" s="212" t="s">
        <v>1088</v>
      </c>
      <c r="IG1" s="212" t="s">
        <v>1090</v>
      </c>
      <c r="IH1" s="212" t="s">
        <v>404</v>
      </c>
      <c r="II1" s="212" t="s">
        <v>1092</v>
      </c>
      <c r="IJ1" s="212" t="s">
        <v>1094</v>
      </c>
      <c r="IK1" s="212" t="s">
        <v>405</v>
      </c>
      <c r="IL1" s="212" t="s">
        <v>1096</v>
      </c>
      <c r="IM1" s="212" t="s">
        <v>1098</v>
      </c>
      <c r="IN1" s="212" t="s">
        <v>1100</v>
      </c>
      <c r="IO1" s="212" t="s">
        <v>1102</v>
      </c>
      <c r="IP1" s="212" t="s">
        <v>406</v>
      </c>
      <c r="IQ1" s="212" t="s">
        <v>1104</v>
      </c>
      <c r="IR1" s="221"/>
      <c r="IS1" s="212" t="s">
        <v>1112</v>
      </c>
      <c r="IT1" s="212" t="s">
        <v>1114</v>
      </c>
      <c r="IU1" s="212" t="s">
        <v>408</v>
      </c>
      <c r="IV1" s="212" t="s">
        <v>1116</v>
      </c>
      <c r="IW1" s="212" t="s">
        <v>1118</v>
      </c>
      <c r="IX1" s="212" t="s">
        <v>1120</v>
      </c>
      <c r="IY1" s="221"/>
      <c r="IZ1" s="212" t="s">
        <v>1122</v>
      </c>
      <c r="JA1" s="212" t="s">
        <v>410</v>
      </c>
      <c r="JB1" s="212" t="s">
        <v>1125</v>
      </c>
      <c r="JC1" s="212" t="s">
        <v>1127</v>
      </c>
      <c r="JD1" s="212" t="s">
        <v>1129</v>
      </c>
      <c r="JE1" s="212" t="s">
        <v>1131</v>
      </c>
      <c r="JF1" s="212" t="s">
        <v>1133</v>
      </c>
      <c r="JG1" s="212" t="s">
        <v>1135</v>
      </c>
      <c r="JH1" s="212" t="s">
        <v>411</v>
      </c>
      <c r="JI1" s="212" t="s">
        <v>1138</v>
      </c>
      <c r="JJ1" s="212" t="s">
        <v>1140</v>
      </c>
      <c r="JK1" s="212" t="s">
        <v>1142</v>
      </c>
      <c r="JL1" s="212" t="s">
        <v>1144</v>
      </c>
      <c r="JM1" s="212" t="s">
        <v>1146</v>
      </c>
      <c r="JN1" s="212" t="s">
        <v>1148</v>
      </c>
      <c r="JO1" s="212" t="s">
        <v>1150</v>
      </c>
      <c r="JP1" s="212" t="s">
        <v>1152</v>
      </c>
      <c r="JQ1" s="212" t="s">
        <v>412</v>
      </c>
      <c r="JR1" s="212" t="s">
        <v>1155</v>
      </c>
      <c r="JS1" s="212" t="s">
        <v>1157</v>
      </c>
      <c r="JT1" s="212" t="s">
        <v>1159</v>
      </c>
      <c r="JU1" s="212" t="s">
        <v>1161</v>
      </c>
      <c r="JV1" s="212" t="s">
        <v>1162</v>
      </c>
      <c r="JW1" s="212" t="s">
        <v>1164</v>
      </c>
      <c r="JX1" s="212" t="s">
        <v>1166</v>
      </c>
      <c r="JY1" s="212" t="s">
        <v>1168</v>
      </c>
      <c r="JZ1" s="212" t="s">
        <v>1170</v>
      </c>
      <c r="KA1" s="212" t="s">
        <v>1172</v>
      </c>
      <c r="KB1" s="212" t="s">
        <v>1174</v>
      </c>
      <c r="KC1" s="212" t="s">
        <v>1176</v>
      </c>
      <c r="KD1" s="212" t="s">
        <v>1178</v>
      </c>
      <c r="KE1" s="212" t="s">
        <v>1180</v>
      </c>
      <c r="KF1" s="212" t="s">
        <v>1182</v>
      </c>
      <c r="KG1" s="212" t="s">
        <v>1184</v>
      </c>
      <c r="KH1" s="212" t="s">
        <v>1186</v>
      </c>
      <c r="KI1" s="212" t="s">
        <v>1188</v>
      </c>
      <c r="KJ1" s="212" t="s">
        <v>1190</v>
      </c>
      <c r="KK1" s="212" t="s">
        <v>1192</v>
      </c>
      <c r="KL1" s="212" t="s">
        <v>1194</v>
      </c>
      <c r="KM1" s="212" t="s">
        <v>1196</v>
      </c>
      <c r="KN1" s="212" t="s">
        <v>1198</v>
      </c>
      <c r="KO1" s="212" t="s">
        <v>1200</v>
      </c>
      <c r="KP1" s="212" t="s">
        <v>1202</v>
      </c>
      <c r="KQ1" s="212" t="s">
        <v>1204</v>
      </c>
      <c r="KR1" s="221"/>
      <c r="KS1" s="212" t="s">
        <v>1206</v>
      </c>
      <c r="KT1" s="212" t="s">
        <v>414</v>
      </c>
      <c r="KU1" s="212" t="s">
        <v>1209</v>
      </c>
      <c r="KV1" s="212" t="s">
        <v>1211</v>
      </c>
      <c r="KW1" s="212" t="s">
        <v>1213</v>
      </c>
      <c r="KX1" s="212" t="s">
        <v>1215</v>
      </c>
      <c r="KY1" s="212" t="s">
        <v>415</v>
      </c>
      <c r="KZ1" s="212" t="s">
        <v>1218</v>
      </c>
      <c r="LA1" s="212" t="s">
        <v>1220</v>
      </c>
      <c r="LB1" s="212" t="s">
        <v>1222</v>
      </c>
      <c r="LC1" s="212" t="s">
        <v>1224</v>
      </c>
      <c r="LD1" s="212" t="s">
        <v>1226</v>
      </c>
      <c r="LE1" s="212" t="s">
        <v>1228</v>
      </c>
      <c r="LF1" s="212" t="s">
        <v>1230</v>
      </c>
      <c r="LG1" s="209"/>
      <c r="LH1" s="221"/>
      <c r="LI1" s="212" t="s">
        <v>416</v>
      </c>
      <c r="LJ1" s="212" t="s">
        <v>1106</v>
      </c>
      <c r="LK1" s="212" t="s">
        <v>1108</v>
      </c>
      <c r="LL1" s="212" t="s">
        <v>1110</v>
      </c>
      <c r="LM1" s="209"/>
      <c r="LN1" s="221"/>
      <c r="LO1" s="212" t="s">
        <v>419</v>
      </c>
      <c r="LP1" s="212" t="s">
        <v>420</v>
      </c>
      <c r="LQ1" s="221"/>
      <c r="LR1" s="212" t="s">
        <v>422</v>
      </c>
      <c r="LS1" s="212" t="s">
        <v>1250</v>
      </c>
      <c r="LT1" s="212" t="s">
        <v>1252</v>
      </c>
      <c r="LU1" s="212" t="s">
        <v>1253</v>
      </c>
      <c r="LV1" s="212" t="s">
        <v>1255</v>
      </c>
      <c r="LW1" s="212" t="s">
        <v>1256</v>
      </c>
      <c r="LX1" s="212" t="s">
        <v>1258</v>
      </c>
      <c r="LY1" s="212" t="s">
        <v>1260</v>
      </c>
      <c r="LZ1" s="212" t="s">
        <v>1262</v>
      </c>
      <c r="MA1" s="212" t="s">
        <v>1264</v>
      </c>
      <c r="MB1" s="212" t="s">
        <v>423</v>
      </c>
      <c r="MC1" s="212" t="s">
        <v>1267</v>
      </c>
      <c r="MD1" s="212" t="s">
        <v>1268</v>
      </c>
      <c r="ME1" s="212" t="s">
        <v>1270</v>
      </c>
      <c r="MF1" s="212" t="s">
        <v>424</v>
      </c>
      <c r="MG1" s="212" t="s">
        <v>1273</v>
      </c>
      <c r="MH1" s="212" t="s">
        <v>1274</v>
      </c>
      <c r="MI1" s="212" t="s">
        <v>1276</v>
      </c>
      <c r="MJ1" s="212" t="s">
        <v>1278</v>
      </c>
      <c r="MK1" s="212" t="s">
        <v>425</v>
      </c>
      <c r="ML1" s="212" t="s">
        <v>1281</v>
      </c>
      <c r="MM1" s="212" t="s">
        <v>1283</v>
      </c>
      <c r="MN1" s="212" t="s">
        <v>1285</v>
      </c>
      <c r="MO1" s="212" t="s">
        <v>1287</v>
      </c>
      <c r="MP1" s="212" t="s">
        <v>426</v>
      </c>
      <c r="MQ1" s="212" t="s">
        <v>1290</v>
      </c>
      <c r="MR1" s="212" t="s">
        <v>1292</v>
      </c>
      <c r="MS1" s="212" t="s">
        <v>1294</v>
      </c>
      <c r="MT1" s="212" t="s">
        <v>1296</v>
      </c>
      <c r="MU1" s="212" t="s">
        <v>1298</v>
      </c>
      <c r="MV1" s="212" t="s">
        <v>1300</v>
      </c>
      <c r="MW1" s="212" t="s">
        <v>1302</v>
      </c>
      <c r="MX1" s="212" t="s">
        <v>1304</v>
      </c>
      <c r="MY1" s="212" t="s">
        <v>1306</v>
      </c>
      <c r="MZ1" s="212" t="s">
        <v>1308</v>
      </c>
      <c r="NA1" s="212" t="s">
        <v>1310</v>
      </c>
      <c r="NB1" s="212" t="s">
        <v>1311</v>
      </c>
      <c r="NC1" s="221"/>
      <c r="ND1" s="212" t="s">
        <v>428</v>
      </c>
      <c r="NE1" s="212" t="s">
        <v>1313</v>
      </c>
      <c r="NF1" s="212" t="s">
        <v>1315</v>
      </c>
      <c r="NG1" s="212" t="s">
        <v>1317</v>
      </c>
      <c r="NH1" s="212" t="s">
        <v>1319</v>
      </c>
      <c r="NI1" s="221"/>
      <c r="NJ1" s="212" t="s">
        <v>430</v>
      </c>
      <c r="NK1" s="212" t="s">
        <v>1320</v>
      </c>
      <c r="NL1" s="212" t="s">
        <v>431</v>
      </c>
      <c r="NM1" s="212" t="s">
        <v>1322</v>
      </c>
      <c r="NN1" s="212" t="s">
        <v>1324</v>
      </c>
      <c r="NO1" s="212" t="s">
        <v>432</v>
      </c>
      <c r="NP1" s="212" t="s">
        <v>1326</v>
      </c>
      <c r="NQ1" s="212" t="s">
        <v>1328</v>
      </c>
      <c r="NR1" s="209"/>
      <c r="NS1" s="221"/>
      <c r="NT1" s="212" t="s">
        <v>433</v>
      </c>
      <c r="NU1" s="212" t="s">
        <v>1232</v>
      </c>
      <c r="NV1" s="212" t="s">
        <v>1234</v>
      </c>
      <c r="NW1" s="212" t="s">
        <v>1236</v>
      </c>
      <c r="NX1" s="212" t="s">
        <v>1238</v>
      </c>
      <c r="NY1" s="212" t="s">
        <v>434</v>
      </c>
      <c r="NZ1" s="212" t="s">
        <v>1240</v>
      </c>
      <c r="OA1" s="212" t="s">
        <v>435</v>
      </c>
      <c r="OB1" s="212" t="s">
        <v>1242</v>
      </c>
      <c r="OC1" s="221"/>
      <c r="OD1" s="212" t="s">
        <v>1244</v>
      </c>
      <c r="OE1" s="212" t="s">
        <v>436</v>
      </c>
      <c r="OF1" s="209"/>
      <c r="OG1" s="221"/>
      <c r="OH1" s="212" t="s">
        <v>1246</v>
      </c>
      <c r="OI1" s="212" t="s">
        <v>1248</v>
      </c>
      <c r="OJ1" s="212" t="s">
        <v>437</v>
      </c>
      <c r="OK1" s="209"/>
      <c r="OL1" s="221"/>
      <c r="OM1" s="212" t="s">
        <v>440</v>
      </c>
      <c r="ON1" s="212" t="s">
        <v>1330</v>
      </c>
      <c r="OO1" s="212" t="s">
        <v>1332</v>
      </c>
      <c r="OP1" s="212" t="s">
        <v>441</v>
      </c>
      <c r="OQ1" s="212" t="s">
        <v>442</v>
      </c>
      <c r="OR1" s="212" t="s">
        <v>1430</v>
      </c>
      <c r="OS1" s="212" t="s">
        <v>1432</v>
      </c>
      <c r="OT1" s="212" t="s">
        <v>1434</v>
      </c>
      <c r="OU1" s="212" t="s">
        <v>1436</v>
      </c>
      <c r="OV1" s="212" t="s">
        <v>1438</v>
      </c>
      <c r="OW1" s="221"/>
      <c r="OX1" s="212" t="s">
        <v>444</v>
      </c>
      <c r="OY1" s="212" t="s">
        <v>1440</v>
      </c>
      <c r="OZ1" s="212" t="s">
        <v>1442</v>
      </c>
      <c r="PA1" s="212" t="s">
        <v>1444</v>
      </c>
      <c r="PB1" s="212" t="s">
        <v>1446</v>
      </c>
      <c r="PC1" s="212" t="s">
        <v>1448</v>
      </c>
      <c r="PD1" s="212" t="s">
        <v>1450</v>
      </c>
      <c r="PE1" s="221"/>
      <c r="PF1" s="212" t="s">
        <v>1452</v>
      </c>
      <c r="PG1" s="212" t="s">
        <v>446</v>
      </c>
      <c r="PH1" s="221"/>
      <c r="PI1" s="212" t="s">
        <v>448</v>
      </c>
      <c r="PJ1" s="212" t="s">
        <v>1482</v>
      </c>
      <c r="PK1" s="212" t="s">
        <v>1484</v>
      </c>
      <c r="PL1" s="221"/>
      <c r="PM1" s="212" t="s">
        <v>450</v>
      </c>
      <c r="PN1" s="212" t="s">
        <v>1486</v>
      </c>
      <c r="PO1" s="212" t="s">
        <v>1487</v>
      </c>
      <c r="PP1" s="212" t="s">
        <v>1488</v>
      </c>
      <c r="PQ1" s="212" t="s">
        <v>1489</v>
      </c>
      <c r="PR1" s="212" t="s">
        <v>1491</v>
      </c>
      <c r="PS1" s="212" t="s">
        <v>1492</v>
      </c>
      <c r="PT1" s="212" t="s">
        <v>1494</v>
      </c>
      <c r="PU1" s="212" t="s">
        <v>1495</v>
      </c>
      <c r="PV1" s="209"/>
      <c r="PW1" s="221"/>
      <c r="PX1" s="212" t="s">
        <v>451</v>
      </c>
      <c r="PY1" s="212" t="s">
        <v>1334</v>
      </c>
      <c r="PZ1" s="212" t="s">
        <v>1336</v>
      </c>
      <c r="QA1" s="212" t="s">
        <v>1338</v>
      </c>
      <c r="QB1" s="212" t="s">
        <v>1340</v>
      </c>
      <c r="QC1" s="212" t="s">
        <v>1342</v>
      </c>
      <c r="QD1" s="212" t="s">
        <v>1344</v>
      </c>
      <c r="QE1" s="212" t="s">
        <v>1346</v>
      </c>
      <c r="QF1" s="212" t="s">
        <v>1348</v>
      </c>
      <c r="QG1" s="212" t="s">
        <v>1350</v>
      </c>
      <c r="QH1" s="212" t="s">
        <v>1352</v>
      </c>
      <c r="QI1" s="212" t="s">
        <v>1354</v>
      </c>
      <c r="QJ1" s="212" t="s">
        <v>1356</v>
      </c>
      <c r="QK1" s="212" t="s">
        <v>1358</v>
      </c>
      <c r="QL1" s="212" t="s">
        <v>1360</v>
      </c>
      <c r="QM1" s="212" t="s">
        <v>1362</v>
      </c>
      <c r="QN1" s="212" t="s">
        <v>1364</v>
      </c>
      <c r="QO1" s="212" t="s">
        <v>1366</v>
      </c>
      <c r="QP1" s="212" t="s">
        <v>1368</v>
      </c>
      <c r="QQ1" s="212" t="s">
        <v>1370</v>
      </c>
      <c r="QR1" s="212" t="s">
        <v>1372</v>
      </c>
      <c r="QS1" s="212" t="s">
        <v>1374</v>
      </c>
      <c r="QT1" s="212" t="s">
        <v>1376</v>
      </c>
      <c r="QU1" s="212" t="s">
        <v>452</v>
      </c>
      <c r="QV1" s="212" t="s">
        <v>1379</v>
      </c>
      <c r="QW1" s="212" t="s">
        <v>1381</v>
      </c>
      <c r="QX1" s="212" t="s">
        <v>1382</v>
      </c>
      <c r="QY1" s="212" t="s">
        <v>1384</v>
      </c>
      <c r="QZ1" s="212" t="s">
        <v>1386</v>
      </c>
      <c r="RA1" s="212" t="s">
        <v>1388</v>
      </c>
      <c r="RB1" s="212" t="s">
        <v>1390</v>
      </c>
      <c r="RC1" s="212" t="s">
        <v>1392</v>
      </c>
      <c r="RD1" s="212" t="s">
        <v>1394</v>
      </c>
      <c r="RE1" s="212" t="s">
        <v>1396</v>
      </c>
      <c r="RF1" s="212" t="s">
        <v>1398</v>
      </c>
      <c r="RG1" s="212" t="s">
        <v>1400</v>
      </c>
      <c r="RH1" s="212" t="s">
        <v>1402</v>
      </c>
      <c r="RI1" s="212" t="s">
        <v>1404</v>
      </c>
      <c r="RJ1" s="212" t="s">
        <v>1406</v>
      </c>
      <c r="RK1" s="212" t="s">
        <v>1408</v>
      </c>
      <c r="RL1" s="212" t="s">
        <v>1410</v>
      </c>
      <c r="RM1" s="212" t="s">
        <v>1412</v>
      </c>
      <c r="RN1" s="212" t="s">
        <v>1414</v>
      </c>
      <c r="RO1" s="212" t="s">
        <v>1416</v>
      </c>
      <c r="RP1" s="212" t="s">
        <v>1418</v>
      </c>
      <c r="RQ1" s="212" t="s">
        <v>1420</v>
      </c>
      <c r="RR1" s="212" t="s">
        <v>1422</v>
      </c>
      <c r="RS1" s="212" t="s">
        <v>1424</v>
      </c>
      <c r="RT1" s="212" t="s">
        <v>1426</v>
      </c>
      <c r="RU1" s="212" t="s">
        <v>1428</v>
      </c>
      <c r="RV1" s="209"/>
      <c r="RW1" s="221"/>
      <c r="RX1" s="212" t="s">
        <v>453</v>
      </c>
      <c r="RY1" s="212" t="s">
        <v>1454</v>
      </c>
      <c r="RZ1" s="212" t="s">
        <v>1456</v>
      </c>
      <c r="SA1" s="212" t="s">
        <v>1458</v>
      </c>
      <c r="SB1" s="212" t="s">
        <v>1460</v>
      </c>
      <c r="SC1" s="212" t="s">
        <v>1462</v>
      </c>
      <c r="SD1" s="212" t="s">
        <v>1464</v>
      </c>
      <c r="SE1" s="212" t="s">
        <v>1466</v>
      </c>
      <c r="SF1" s="212" t="s">
        <v>1468</v>
      </c>
      <c r="SG1" s="212" t="s">
        <v>1470</v>
      </c>
      <c r="SH1" s="212" t="s">
        <v>1472</v>
      </c>
      <c r="SI1" s="212" t="s">
        <v>1474</v>
      </c>
      <c r="SJ1" s="212" t="s">
        <v>1476</v>
      </c>
      <c r="SK1" s="212" t="s">
        <v>1478</v>
      </c>
      <c r="SL1" s="212" t="s">
        <v>1480</v>
      </c>
      <c r="SM1" s="209"/>
      <c r="SN1" s="221"/>
      <c r="SO1" s="212" t="s">
        <v>456</v>
      </c>
      <c r="SP1" s="212" t="s">
        <v>1497</v>
      </c>
      <c r="SQ1" s="212" t="s">
        <v>1499</v>
      </c>
      <c r="SR1" s="212" t="s">
        <v>457</v>
      </c>
      <c r="SS1" s="212" t="s">
        <v>1501</v>
      </c>
      <c r="ST1" s="212" t="s">
        <v>1503</v>
      </c>
      <c r="SU1" s="212" t="s">
        <v>1505</v>
      </c>
      <c r="SV1" s="212" t="s">
        <v>1507</v>
      </c>
      <c r="SW1" s="221"/>
      <c r="SX1" s="212" t="s">
        <v>459</v>
      </c>
      <c r="SY1" s="212" t="s">
        <v>1509</v>
      </c>
      <c r="SZ1" s="212" t="s">
        <v>1511</v>
      </c>
      <c r="TA1" s="212" t="s">
        <v>1513</v>
      </c>
      <c r="TB1" s="212" t="s">
        <v>1515</v>
      </c>
      <c r="TC1" s="212" t="s">
        <v>1517</v>
      </c>
      <c r="TD1" s="212" t="s">
        <v>1519</v>
      </c>
      <c r="TE1" s="212" t="s">
        <v>1521</v>
      </c>
      <c r="TF1" s="212" t="s">
        <v>1523</v>
      </c>
      <c r="TG1" s="212" t="s">
        <v>1525</v>
      </c>
      <c r="TH1" s="212" t="s">
        <v>1527</v>
      </c>
      <c r="TI1" s="212" t="s">
        <v>1529</v>
      </c>
      <c r="TJ1" s="212" t="s">
        <v>1531</v>
      </c>
      <c r="TK1" s="212" t="s">
        <v>1533</v>
      </c>
      <c r="TL1" s="212" t="s">
        <v>1535</v>
      </c>
      <c r="TM1" s="212" t="s">
        <v>1537</v>
      </c>
      <c r="TN1" s="209"/>
      <c r="TO1" s="221"/>
      <c r="TP1" s="212" t="s">
        <v>462</v>
      </c>
      <c r="TQ1" s="212" t="s">
        <v>1539</v>
      </c>
      <c r="TR1" s="212" t="s">
        <v>1541</v>
      </c>
      <c r="TS1" s="212" t="s">
        <v>1543</v>
      </c>
      <c r="TT1" s="212" t="s">
        <v>1545</v>
      </c>
      <c r="TU1" s="212" t="s">
        <v>1547</v>
      </c>
      <c r="TV1" s="212" t="s">
        <v>463</v>
      </c>
      <c r="TW1" s="212" t="s">
        <v>1549</v>
      </c>
      <c r="TX1" s="212" t="s">
        <v>1551</v>
      </c>
      <c r="TY1" s="212" t="s">
        <v>1553</v>
      </c>
      <c r="TZ1" s="212" t="s">
        <v>1555</v>
      </c>
      <c r="UA1" s="212" t="s">
        <v>1557</v>
      </c>
      <c r="UB1" s="212" t="s">
        <v>1559</v>
      </c>
      <c r="UC1" s="221"/>
      <c r="UD1" s="212" t="s">
        <v>465</v>
      </c>
      <c r="UE1" s="209"/>
      <c r="UF1" s="221"/>
      <c r="UG1" s="212" t="s">
        <v>466</v>
      </c>
      <c r="UH1" s="212" t="s">
        <v>1561</v>
      </c>
      <c r="UI1" s="212" t="s">
        <v>1563</v>
      </c>
      <c r="UJ1" s="212" t="s">
        <v>1564</v>
      </c>
      <c r="UK1" s="212" t="s">
        <v>1566</v>
      </c>
      <c r="UL1" s="212" t="s">
        <v>1568</v>
      </c>
      <c r="UM1" s="212" t="s">
        <v>1570</v>
      </c>
      <c r="UN1" s="212" t="s">
        <v>1572</v>
      </c>
      <c r="UO1" s="212" t="s">
        <v>1574</v>
      </c>
      <c r="UP1" s="212" t="s">
        <v>1576</v>
      </c>
      <c r="UQ1" s="212" t="s">
        <v>1578</v>
      </c>
      <c r="UR1" s="212" t="s">
        <v>1580</v>
      </c>
      <c r="US1" s="212" t="s">
        <v>1582</v>
      </c>
      <c r="UT1" s="212" t="s">
        <v>1584</v>
      </c>
      <c r="UU1" s="212" t="s">
        <v>1586</v>
      </c>
      <c r="UV1" s="212" t="s">
        <v>1588</v>
      </c>
      <c r="UW1" s="212" t="s">
        <v>1590</v>
      </c>
      <c r="UX1" s="209"/>
      <c r="UY1" s="212" t="s">
        <v>1594</v>
      </c>
      <c r="UZ1" s="212" t="s">
        <v>1596</v>
      </c>
      <c r="VA1" s="212" t="s">
        <v>1598</v>
      </c>
      <c r="VB1" s="212" t="s">
        <v>1600</v>
      </c>
      <c r="VC1" s="212" t="s">
        <v>1602</v>
      </c>
      <c r="VD1" s="215"/>
    </row>
    <row r="2" spans="1:576" s="153" customFormat="1" hidden="1" x14ac:dyDescent="0.25">
      <c r="A2" s="153" t="s">
        <v>209</v>
      </c>
      <c r="B2" s="153" t="s">
        <v>197</v>
      </c>
      <c r="C2" s="153" t="s">
        <v>562</v>
      </c>
      <c r="D2" s="153" t="s">
        <v>210</v>
      </c>
      <c r="E2" s="153" t="s">
        <v>176</v>
      </c>
      <c r="F2" s="153" t="s">
        <v>563</v>
      </c>
      <c r="G2" s="191" t="s">
        <v>211</v>
      </c>
      <c r="H2" s="153" t="s">
        <v>564</v>
      </c>
      <c r="I2" s="153" t="s">
        <v>565</v>
      </c>
      <c r="J2" s="153" t="s">
        <v>212</v>
      </c>
      <c r="K2" s="153" t="s">
        <v>566</v>
      </c>
      <c r="R2" s="153" t="s">
        <v>214</v>
      </c>
      <c r="S2" s="153" t="s">
        <v>215</v>
      </c>
      <c r="U2" s="153" t="s">
        <v>482</v>
      </c>
      <c r="V2" s="153" t="s">
        <v>500</v>
      </c>
      <c r="W2" s="153" t="s">
        <v>483</v>
      </c>
      <c r="X2" s="153" t="s">
        <v>484</v>
      </c>
      <c r="Y2" s="153" t="s">
        <v>485</v>
      </c>
      <c r="Z2" s="153" t="s">
        <v>486</v>
      </c>
      <c r="AA2" s="153" t="s">
        <v>487</v>
      </c>
      <c r="AB2" s="153" t="s">
        <v>488</v>
      </c>
      <c r="AC2" s="153" t="s">
        <v>489</v>
      </c>
      <c r="AD2" s="153" t="s">
        <v>490</v>
      </c>
      <c r="AE2" s="153" t="s">
        <v>491</v>
      </c>
      <c r="AF2" s="153" t="s">
        <v>492</v>
      </c>
      <c r="AH2" s="153" t="s">
        <v>510</v>
      </c>
      <c r="AI2" s="153" t="s">
        <v>511</v>
      </c>
      <c r="AJ2" s="153" t="s">
        <v>512</v>
      </c>
      <c r="AK2" s="153" t="s">
        <v>513</v>
      </c>
      <c r="AL2" s="153" t="s">
        <v>514</v>
      </c>
      <c r="AM2" s="153" t="s">
        <v>517</v>
      </c>
      <c r="AN2" s="153" t="s">
        <v>515</v>
      </c>
      <c r="AO2" s="153" t="s">
        <v>516</v>
      </c>
      <c r="AP2" s="153" t="s">
        <v>518</v>
      </c>
      <c r="AQ2" s="153" t="s">
        <v>519</v>
      </c>
      <c r="AR2" s="153" t="s">
        <v>520</v>
      </c>
      <c r="AS2" s="153" t="s">
        <v>521</v>
      </c>
      <c r="AT2" s="153" t="s">
        <v>522</v>
      </c>
      <c r="AU2" s="153" t="s">
        <v>523</v>
      </c>
      <c r="AV2" s="153" t="s">
        <v>524</v>
      </c>
      <c r="AW2" s="153" t="s">
        <v>525</v>
      </c>
      <c r="AX2" s="153" t="s">
        <v>526</v>
      </c>
      <c r="AY2" s="153" t="s">
        <v>527</v>
      </c>
      <c r="AZ2" s="153" t="s">
        <v>528</v>
      </c>
      <c r="BA2" s="153" t="s">
        <v>529</v>
      </c>
      <c r="BB2" s="153" t="s">
        <v>530</v>
      </c>
      <c r="BC2" s="153" t="s">
        <v>531</v>
      </c>
      <c r="BD2" s="153" t="s">
        <v>532</v>
      </c>
      <c r="BE2" s="153" t="s">
        <v>533</v>
      </c>
      <c r="BF2" s="153" t="s">
        <v>534</v>
      </c>
      <c r="BG2" s="153" t="s">
        <v>535</v>
      </c>
      <c r="BH2" s="153" t="s">
        <v>536</v>
      </c>
      <c r="BI2" s="153" t="s">
        <v>537</v>
      </c>
      <c r="BJ2" s="153" t="s">
        <v>538</v>
      </c>
      <c r="BK2" s="153" t="s">
        <v>539</v>
      </c>
      <c r="BL2" s="153" t="s">
        <v>540</v>
      </c>
      <c r="BM2" s="153" t="s">
        <v>541</v>
      </c>
      <c r="BN2" s="153" t="s">
        <v>542</v>
      </c>
      <c r="BO2" s="153" t="s">
        <v>543</v>
      </c>
      <c r="BP2" s="153" t="s">
        <v>544</v>
      </c>
      <c r="BQ2" s="153" t="s">
        <v>545</v>
      </c>
      <c r="BR2" s="153" t="s">
        <v>546</v>
      </c>
      <c r="BS2" s="153" t="s">
        <v>547</v>
      </c>
      <c r="BT2" s="153" t="s">
        <v>548</v>
      </c>
      <c r="BU2" s="153" t="s">
        <v>549</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27" thickBot="1" x14ac:dyDescent="0.3">
      <c r="C5" s="117" t="s">
        <v>475</v>
      </c>
      <c r="D5" s="233">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7"/>
    </row>
    <row r="10" spans="1:576" ht="15.75" thickBot="1" x14ac:dyDescent="0.3">
      <c r="C10" s="188" t="s">
        <v>53</v>
      </c>
      <c r="D10" s="139">
        <f>SUM(F17:F51)</f>
        <v>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479</v>
      </c>
      <c r="D13" s="242"/>
      <c r="E13" s="124"/>
      <c r="F13" s="124"/>
      <c r="G13" s="124"/>
      <c r="H13" s="97"/>
      <c r="I13" s="97"/>
      <c r="J13" s="97"/>
      <c r="K13" s="143"/>
    </row>
    <row r="14" spans="1:57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5" t="s">
        <v>55</v>
      </c>
      <c r="E16" s="167" t="s">
        <v>57</v>
      </c>
      <c r="F16" s="166" t="s">
        <v>27</v>
      </c>
      <c r="G16" s="164" t="s">
        <v>216</v>
      </c>
      <c r="H16" s="167" t="s">
        <v>46</v>
      </c>
      <c r="I16" s="164" t="s">
        <v>217</v>
      </c>
      <c r="J16" s="164" t="s">
        <v>498</v>
      </c>
      <c r="K16" s="164" t="s">
        <v>499</v>
      </c>
      <c r="L16" s="164" t="s">
        <v>555</v>
      </c>
    </row>
    <row r="17" spans="3:12" x14ac:dyDescent="0.25">
      <c r="C17" s="172" t="s">
        <v>179</v>
      </c>
      <c r="D17" s="189"/>
      <c r="E17" s="146"/>
      <c r="F17" s="128">
        <f t="shared" ref="F17:F51" si="0">D17*E17</f>
        <v>0</v>
      </c>
      <c r="G17" s="192" t="s">
        <v>214</v>
      </c>
      <c r="H17" s="173"/>
      <c r="I17" s="161" t="e">
        <f>VLOOKUP(H17,Presupuesto!$B$11:$C$586,2,0)</f>
        <v>#N/A</v>
      </c>
      <c r="J17" s="272" t="s">
        <v>211</v>
      </c>
      <c r="K17" s="129" t="s">
        <v>482</v>
      </c>
      <c r="L17" s="129"/>
    </row>
    <row r="18" spans="3:12" x14ac:dyDescent="0.25">
      <c r="C18" s="172" t="s">
        <v>85</v>
      </c>
      <c r="D18" s="189"/>
      <c r="E18" s="154"/>
      <c r="F18" s="128">
        <f t="shared" si="0"/>
        <v>0</v>
      </c>
      <c r="G18" s="192"/>
      <c r="H18" s="173"/>
      <c r="I18" s="161" t="e">
        <f>VLOOKUP(H18,Presupuesto!$B$11:$C$586,2,0)</f>
        <v>#N/A</v>
      </c>
      <c r="J18" s="129" t="str">
        <f>$J$17</f>
        <v>Graduados</v>
      </c>
      <c r="K18" s="129" t="s">
        <v>500</v>
      </c>
      <c r="L18" s="129"/>
    </row>
    <row r="19" spans="3:12" x14ac:dyDescent="0.25">
      <c r="C19" s="172" t="s">
        <v>86</v>
      </c>
      <c r="D19" s="189"/>
      <c r="E19" s="154"/>
      <c r="F19" s="128">
        <f t="shared" si="0"/>
        <v>0</v>
      </c>
      <c r="G19" s="192"/>
      <c r="H19" s="173"/>
      <c r="I19" s="161" t="e">
        <f>VLOOKUP(H19,Presupuesto!$B$11:$C$586,2,0)</f>
        <v>#N/A</v>
      </c>
      <c r="J19" s="129" t="str">
        <f t="shared" ref="J19:J50" si="1">$J$17</f>
        <v>Graduados</v>
      </c>
      <c r="K19" s="129" t="s">
        <v>500</v>
      </c>
      <c r="L19" s="129"/>
    </row>
    <row r="20" spans="3:12" x14ac:dyDescent="0.25">
      <c r="C20" s="172" t="s">
        <v>193</v>
      </c>
      <c r="D20" s="189"/>
      <c r="E20" s="154"/>
      <c r="F20" s="128">
        <f t="shared" si="0"/>
        <v>0</v>
      </c>
      <c r="G20" s="192"/>
      <c r="H20" s="173"/>
      <c r="I20" s="161" t="e">
        <f>VLOOKUP(H20,Presupuesto!$B$11:$C$586,2,0)</f>
        <v>#N/A</v>
      </c>
      <c r="J20" s="129" t="str">
        <f t="shared" si="1"/>
        <v>Graduados</v>
      </c>
      <c r="K20" s="129" t="s">
        <v>500</v>
      </c>
      <c r="L20" s="129"/>
    </row>
    <row r="21" spans="3:12" x14ac:dyDescent="0.25">
      <c r="C21" s="172" t="s">
        <v>178</v>
      </c>
      <c r="D21" s="189"/>
      <c r="E21" s="154"/>
      <c r="F21" s="128">
        <f t="shared" si="0"/>
        <v>0</v>
      </c>
      <c r="G21" s="192"/>
      <c r="H21" s="173"/>
      <c r="I21" s="161" t="e">
        <f>VLOOKUP(H21,Presupuesto!$B$11:$C$586,2,0)</f>
        <v>#N/A</v>
      </c>
      <c r="J21" s="129" t="str">
        <f t="shared" si="1"/>
        <v>Graduados</v>
      </c>
      <c r="K21" s="129" t="s">
        <v>500</v>
      </c>
      <c r="L21" s="129"/>
    </row>
    <row r="22" spans="3:12" x14ac:dyDescent="0.25">
      <c r="C22" s="172" t="s">
        <v>196</v>
      </c>
      <c r="D22" s="189"/>
      <c r="E22" s="154"/>
      <c r="F22" s="128">
        <f t="shared" si="0"/>
        <v>0</v>
      </c>
      <c r="G22" s="192"/>
      <c r="H22" s="173"/>
      <c r="I22" s="161" t="e">
        <f>VLOOKUP(H22,Presupuesto!$B$11:$C$586,2,0)</f>
        <v>#N/A</v>
      </c>
      <c r="J22" s="129" t="str">
        <f t="shared" si="1"/>
        <v>Graduados</v>
      </c>
      <c r="K22" s="129" t="s">
        <v>489</v>
      </c>
      <c r="L22" s="129"/>
    </row>
    <row r="23" spans="3:12" x14ac:dyDescent="0.25">
      <c r="C23" s="172" t="s">
        <v>196</v>
      </c>
      <c r="D23" s="189"/>
      <c r="E23" s="154"/>
      <c r="F23" s="128">
        <f t="shared" si="0"/>
        <v>0</v>
      </c>
      <c r="G23" s="192"/>
      <c r="H23" s="173"/>
      <c r="I23" s="161" t="e">
        <f>VLOOKUP(H23,Presupuesto!$B$11:$C$586,2,0)</f>
        <v>#N/A</v>
      </c>
      <c r="J23" s="129" t="str">
        <f t="shared" si="1"/>
        <v>Graduados</v>
      </c>
      <c r="K23" s="129" t="s">
        <v>500</v>
      </c>
      <c r="L23" s="129"/>
    </row>
    <row r="24" spans="3:12" x14ac:dyDescent="0.25">
      <c r="C24" s="172"/>
      <c r="D24" s="189"/>
      <c r="E24" s="154"/>
      <c r="F24" s="128">
        <f t="shared" si="0"/>
        <v>0</v>
      </c>
      <c r="G24" s="192"/>
      <c r="H24" s="173"/>
      <c r="I24" s="161" t="e">
        <f>VLOOKUP(H24,Presupuesto!$B$11:$C$586,2,0)</f>
        <v>#N/A</v>
      </c>
      <c r="J24" s="129" t="str">
        <f t="shared" si="1"/>
        <v>Graduados</v>
      </c>
      <c r="K24" s="129" t="s">
        <v>500</v>
      </c>
      <c r="L24" s="129"/>
    </row>
    <row r="25" spans="3:12" x14ac:dyDescent="0.25">
      <c r="C25" s="172"/>
      <c r="D25" s="189"/>
      <c r="E25" s="154"/>
      <c r="F25" s="128">
        <f t="shared" si="0"/>
        <v>0</v>
      </c>
      <c r="G25" s="192"/>
      <c r="H25" s="173"/>
      <c r="I25" s="161" t="e">
        <f>VLOOKUP(H25,Presupuesto!$B$11:$C$586,2,0)</f>
        <v>#N/A</v>
      </c>
      <c r="J25" s="129" t="str">
        <f t="shared" si="1"/>
        <v>Graduados</v>
      </c>
      <c r="K25" s="129" t="s">
        <v>500</v>
      </c>
      <c r="L25" s="129"/>
    </row>
    <row r="26" spans="3:12" x14ac:dyDescent="0.25">
      <c r="C26" s="172"/>
      <c r="D26" s="189"/>
      <c r="E26" s="154"/>
      <c r="F26" s="128">
        <f t="shared" si="0"/>
        <v>0</v>
      </c>
      <c r="G26" s="192"/>
      <c r="H26" s="173"/>
      <c r="I26" s="161" t="e">
        <f>VLOOKUP(H26,Presupuesto!$B$11:$C$586,2,0)</f>
        <v>#N/A</v>
      </c>
      <c r="J26" s="129" t="str">
        <f t="shared" si="1"/>
        <v>Graduados</v>
      </c>
      <c r="K26" s="129" t="s">
        <v>500</v>
      </c>
      <c r="L26" s="129"/>
    </row>
    <row r="27" spans="3:12" x14ac:dyDescent="0.25">
      <c r="C27" s="172"/>
      <c r="D27" s="189"/>
      <c r="E27" s="154"/>
      <c r="F27" s="128">
        <f t="shared" si="0"/>
        <v>0</v>
      </c>
      <c r="G27" s="192"/>
      <c r="H27" s="173"/>
      <c r="I27" s="161" t="e">
        <f>VLOOKUP(H27,Presupuesto!$B$11:$C$586,2,0)</f>
        <v>#N/A</v>
      </c>
      <c r="J27" s="129" t="str">
        <f t="shared" si="1"/>
        <v>Graduados</v>
      </c>
      <c r="K27" s="129" t="s">
        <v>500</v>
      </c>
      <c r="L27" s="129"/>
    </row>
    <row r="28" spans="3:12" x14ac:dyDescent="0.25">
      <c r="C28" s="172"/>
      <c r="D28" s="189"/>
      <c r="E28" s="154"/>
      <c r="F28" s="128">
        <f t="shared" si="0"/>
        <v>0</v>
      </c>
      <c r="G28" s="192"/>
      <c r="H28" s="173"/>
      <c r="I28" s="161" t="e">
        <f>VLOOKUP(H28,Presupuesto!$B$11:$C$586,2,0)</f>
        <v>#N/A</v>
      </c>
      <c r="J28" s="129" t="str">
        <f t="shared" si="1"/>
        <v>Graduados</v>
      </c>
      <c r="K28" s="129" t="s">
        <v>500</v>
      </c>
      <c r="L28" s="129"/>
    </row>
    <row r="29" spans="3:12" x14ac:dyDescent="0.25">
      <c r="C29" s="172"/>
      <c r="D29" s="189"/>
      <c r="E29" s="154"/>
      <c r="F29" s="128">
        <f t="shared" si="0"/>
        <v>0</v>
      </c>
      <c r="G29" s="192"/>
      <c r="H29" s="173"/>
      <c r="I29" s="161" t="e">
        <f>VLOOKUP(H29,Presupuesto!$B$11:$C$586,2,0)</f>
        <v>#N/A</v>
      </c>
      <c r="J29" s="129" t="str">
        <f t="shared" si="1"/>
        <v>Graduados</v>
      </c>
      <c r="K29" s="129" t="s">
        <v>500</v>
      </c>
      <c r="L29" s="129"/>
    </row>
    <row r="30" spans="3:12" x14ac:dyDescent="0.25">
      <c r="C30" s="172"/>
      <c r="D30" s="189"/>
      <c r="E30" s="154"/>
      <c r="F30" s="128">
        <f t="shared" si="0"/>
        <v>0</v>
      </c>
      <c r="G30" s="192"/>
      <c r="H30" s="173"/>
      <c r="I30" s="161" t="e">
        <f>VLOOKUP(H30,Presupuesto!$B$11:$C$586,2,0)</f>
        <v>#N/A</v>
      </c>
      <c r="J30" s="129" t="str">
        <f t="shared" si="1"/>
        <v>Graduados</v>
      </c>
      <c r="K30" s="129" t="s">
        <v>500</v>
      </c>
      <c r="L30" s="129"/>
    </row>
    <row r="31" spans="3:12" x14ac:dyDescent="0.25">
      <c r="C31" s="172"/>
      <c r="D31" s="189"/>
      <c r="E31" s="154"/>
      <c r="F31" s="128">
        <f t="shared" si="0"/>
        <v>0</v>
      </c>
      <c r="G31" s="192"/>
      <c r="H31" s="173"/>
      <c r="I31" s="161" t="e">
        <f>VLOOKUP(H31,Presupuesto!$B$11:$C$586,2,0)</f>
        <v>#N/A</v>
      </c>
      <c r="J31" s="129" t="str">
        <f t="shared" si="1"/>
        <v>Graduados</v>
      </c>
      <c r="K31" s="129" t="s">
        <v>500</v>
      </c>
      <c r="L31" s="129"/>
    </row>
    <row r="32" spans="3:12" x14ac:dyDescent="0.25">
      <c r="C32" s="172"/>
      <c r="D32" s="189"/>
      <c r="E32" s="154"/>
      <c r="F32" s="128">
        <f t="shared" si="0"/>
        <v>0</v>
      </c>
      <c r="G32" s="192"/>
      <c r="H32" s="173"/>
      <c r="I32" s="161" t="e">
        <f>VLOOKUP(H32,Presupuesto!$B$11:$C$586,2,0)</f>
        <v>#N/A</v>
      </c>
      <c r="J32" s="129" t="str">
        <f t="shared" si="1"/>
        <v>Graduados</v>
      </c>
      <c r="K32" s="129" t="s">
        <v>500</v>
      </c>
      <c r="L32" s="129"/>
    </row>
    <row r="33" spans="3:12" x14ac:dyDescent="0.25">
      <c r="C33" s="172"/>
      <c r="D33" s="189"/>
      <c r="E33" s="154"/>
      <c r="F33" s="128">
        <f t="shared" si="0"/>
        <v>0</v>
      </c>
      <c r="G33" s="192"/>
      <c r="H33" s="173"/>
      <c r="I33" s="161" t="e">
        <f>VLOOKUP(H33,Presupuesto!$B$11:$C$586,2,0)</f>
        <v>#N/A</v>
      </c>
      <c r="J33" s="129" t="str">
        <f t="shared" si="1"/>
        <v>Graduados</v>
      </c>
      <c r="K33" s="129" t="s">
        <v>500</v>
      </c>
      <c r="L33" s="129"/>
    </row>
    <row r="34" spans="3:12" x14ac:dyDescent="0.25">
      <c r="C34" s="172"/>
      <c r="D34" s="189"/>
      <c r="E34" s="154"/>
      <c r="F34" s="128">
        <f t="shared" si="0"/>
        <v>0</v>
      </c>
      <c r="G34" s="192"/>
      <c r="H34" s="173"/>
      <c r="I34" s="161" t="e">
        <f>VLOOKUP(H34,Presupuesto!$B$11:$C$586,2,0)</f>
        <v>#N/A</v>
      </c>
      <c r="J34" s="129" t="str">
        <f t="shared" si="1"/>
        <v>Graduados</v>
      </c>
      <c r="K34" s="129" t="s">
        <v>500</v>
      </c>
      <c r="L34" s="129"/>
    </row>
    <row r="35" spans="3:12" x14ac:dyDescent="0.25">
      <c r="C35" s="172"/>
      <c r="D35" s="189"/>
      <c r="E35" s="154"/>
      <c r="F35" s="128">
        <f t="shared" si="0"/>
        <v>0</v>
      </c>
      <c r="G35" s="192"/>
      <c r="H35" s="173"/>
      <c r="I35" s="161" t="e">
        <f>VLOOKUP(H35,Presupuesto!$B$11:$C$586,2,0)</f>
        <v>#N/A</v>
      </c>
      <c r="J35" s="129" t="str">
        <f t="shared" si="1"/>
        <v>Graduados</v>
      </c>
      <c r="K35" s="129" t="s">
        <v>500</v>
      </c>
      <c r="L35" s="129"/>
    </row>
    <row r="36" spans="3:12" x14ac:dyDescent="0.25">
      <c r="C36" s="172"/>
      <c r="D36" s="189"/>
      <c r="E36" s="154"/>
      <c r="F36" s="128">
        <f t="shared" si="0"/>
        <v>0</v>
      </c>
      <c r="G36" s="192"/>
      <c r="H36" s="173"/>
      <c r="I36" s="161" t="e">
        <f>VLOOKUP(H36,Presupuesto!$B$11:$C$586,2,0)</f>
        <v>#N/A</v>
      </c>
      <c r="J36" s="129" t="str">
        <f t="shared" si="1"/>
        <v>Graduados</v>
      </c>
      <c r="K36" s="129" t="s">
        <v>500</v>
      </c>
      <c r="L36" s="129"/>
    </row>
    <row r="37" spans="3:12" x14ac:dyDescent="0.25">
      <c r="C37" s="172"/>
      <c r="D37" s="189"/>
      <c r="E37" s="154"/>
      <c r="F37" s="128">
        <f t="shared" si="0"/>
        <v>0</v>
      </c>
      <c r="G37" s="192"/>
      <c r="H37" s="173"/>
      <c r="I37" s="161" t="e">
        <f>VLOOKUP(H37,Presupuesto!$B$11:$C$586,2,0)</f>
        <v>#N/A</v>
      </c>
      <c r="J37" s="129" t="str">
        <f t="shared" si="1"/>
        <v>Graduados</v>
      </c>
      <c r="K37" s="129" t="s">
        <v>500</v>
      </c>
      <c r="L37" s="129"/>
    </row>
    <row r="38" spans="3:12" x14ac:dyDescent="0.25">
      <c r="C38" s="172"/>
      <c r="D38" s="189"/>
      <c r="E38" s="154"/>
      <c r="F38" s="128">
        <f t="shared" si="0"/>
        <v>0</v>
      </c>
      <c r="G38" s="192"/>
      <c r="H38" s="173"/>
      <c r="I38" s="161" t="e">
        <f>VLOOKUP(H38,Presupuesto!$B$11:$C$586,2,0)</f>
        <v>#N/A</v>
      </c>
      <c r="J38" s="129" t="str">
        <f t="shared" si="1"/>
        <v>Graduados</v>
      </c>
      <c r="K38" s="129" t="s">
        <v>500</v>
      </c>
      <c r="L38" s="129"/>
    </row>
    <row r="39" spans="3:12" x14ac:dyDescent="0.25">
      <c r="C39" s="174"/>
      <c r="D39" s="189"/>
      <c r="E39" s="149"/>
      <c r="F39" s="128">
        <f t="shared" si="0"/>
        <v>0</v>
      </c>
      <c r="G39" s="192"/>
      <c r="H39" s="175"/>
      <c r="I39" s="161" t="e">
        <f>VLOOKUP(H39,Presupuesto!$B$11:$C$586,2,0)</f>
        <v>#N/A</v>
      </c>
      <c r="J39" s="129" t="str">
        <f t="shared" si="1"/>
        <v>Graduados</v>
      </c>
      <c r="K39" s="129" t="s">
        <v>500</v>
      </c>
      <c r="L39" s="129"/>
    </row>
    <row r="40" spans="3:12" x14ac:dyDescent="0.25">
      <c r="C40" s="174"/>
      <c r="D40" s="189"/>
      <c r="E40" s="149"/>
      <c r="F40" s="128">
        <f t="shared" si="0"/>
        <v>0</v>
      </c>
      <c r="G40" s="192"/>
      <c r="H40" s="175"/>
      <c r="I40" s="161" t="e">
        <f>VLOOKUP(H40,Presupuesto!$B$11:$C$586,2,0)</f>
        <v>#N/A</v>
      </c>
      <c r="J40" s="129" t="str">
        <f t="shared" si="1"/>
        <v>Graduados</v>
      </c>
      <c r="K40" s="129" t="s">
        <v>500</v>
      </c>
      <c r="L40" s="129"/>
    </row>
    <row r="41" spans="3:12" x14ac:dyDescent="0.25">
      <c r="C41" s="174"/>
      <c r="D41" s="189"/>
      <c r="E41" s="149"/>
      <c r="F41" s="128">
        <f t="shared" si="0"/>
        <v>0</v>
      </c>
      <c r="G41" s="192"/>
      <c r="H41" s="175"/>
      <c r="I41" s="161" t="e">
        <f>VLOOKUP(H41,Presupuesto!$B$11:$C$586,2,0)</f>
        <v>#N/A</v>
      </c>
      <c r="J41" s="129" t="str">
        <f t="shared" si="1"/>
        <v>Graduados</v>
      </c>
      <c r="K41" s="129" t="s">
        <v>500</v>
      </c>
      <c r="L41" s="129"/>
    </row>
    <row r="42" spans="3:12" x14ac:dyDescent="0.25">
      <c r="C42" s="174"/>
      <c r="D42" s="189"/>
      <c r="E42" s="149"/>
      <c r="F42" s="128">
        <f t="shared" si="0"/>
        <v>0</v>
      </c>
      <c r="G42" s="192"/>
      <c r="H42" s="175"/>
      <c r="I42" s="161" t="e">
        <f>VLOOKUP(H42,Presupuesto!$B$11:$C$586,2,0)</f>
        <v>#N/A</v>
      </c>
      <c r="J42" s="129" t="str">
        <f t="shared" si="1"/>
        <v>Graduados</v>
      </c>
      <c r="K42" s="129" t="s">
        <v>500</v>
      </c>
      <c r="L42" s="129"/>
    </row>
    <row r="43" spans="3:12" x14ac:dyDescent="0.25">
      <c r="C43" s="174"/>
      <c r="D43" s="189"/>
      <c r="E43" s="149"/>
      <c r="F43" s="128">
        <f t="shared" si="0"/>
        <v>0</v>
      </c>
      <c r="G43" s="192"/>
      <c r="H43" s="175"/>
      <c r="I43" s="161" t="e">
        <f>VLOOKUP(H43,Presupuesto!$B$11:$C$586,2,0)</f>
        <v>#N/A</v>
      </c>
      <c r="J43" s="129" t="str">
        <f t="shared" si="1"/>
        <v>Graduados</v>
      </c>
      <c r="K43" s="129" t="s">
        <v>500</v>
      </c>
      <c r="L43" s="129"/>
    </row>
    <row r="44" spans="3:12" x14ac:dyDescent="0.25">
      <c r="C44" s="174"/>
      <c r="D44" s="189"/>
      <c r="E44" s="149"/>
      <c r="F44" s="128">
        <f t="shared" si="0"/>
        <v>0</v>
      </c>
      <c r="G44" s="192"/>
      <c r="H44" s="175"/>
      <c r="I44" s="161" t="e">
        <f>VLOOKUP(H44,Presupuesto!$B$11:$C$586,2,0)</f>
        <v>#N/A</v>
      </c>
      <c r="J44" s="129" t="str">
        <f t="shared" si="1"/>
        <v>Graduados</v>
      </c>
      <c r="K44" s="129" t="s">
        <v>500</v>
      </c>
      <c r="L44" s="129"/>
    </row>
    <row r="45" spans="3:12" x14ac:dyDescent="0.25">
      <c r="C45" s="174"/>
      <c r="D45" s="189"/>
      <c r="E45" s="149"/>
      <c r="F45" s="128">
        <f t="shared" si="0"/>
        <v>0</v>
      </c>
      <c r="G45" s="192"/>
      <c r="H45" s="175"/>
      <c r="I45" s="161" t="e">
        <f>VLOOKUP(H45,Presupuesto!$B$11:$C$586,2,0)</f>
        <v>#N/A</v>
      </c>
      <c r="J45" s="129" t="str">
        <f t="shared" si="1"/>
        <v>Graduados</v>
      </c>
      <c r="K45" s="129" t="s">
        <v>500</v>
      </c>
      <c r="L45" s="129"/>
    </row>
    <row r="46" spans="3:12" x14ac:dyDescent="0.25">
      <c r="C46" s="174"/>
      <c r="D46" s="189"/>
      <c r="E46" s="149"/>
      <c r="F46" s="128">
        <f t="shared" si="0"/>
        <v>0</v>
      </c>
      <c r="G46" s="192"/>
      <c r="H46" s="175"/>
      <c r="I46" s="161" t="e">
        <f>VLOOKUP(H46,Presupuesto!$B$11:$C$586,2,0)</f>
        <v>#N/A</v>
      </c>
      <c r="J46" s="129" t="str">
        <f t="shared" si="1"/>
        <v>Graduados</v>
      </c>
      <c r="K46" s="129" t="s">
        <v>500</v>
      </c>
      <c r="L46" s="129"/>
    </row>
    <row r="47" spans="3:12" x14ac:dyDescent="0.25">
      <c r="C47" s="176"/>
      <c r="D47" s="189"/>
      <c r="E47" s="149"/>
      <c r="F47" s="128">
        <f t="shared" si="0"/>
        <v>0</v>
      </c>
      <c r="G47" s="192"/>
      <c r="H47" s="177"/>
      <c r="I47" s="161" t="e">
        <f>VLOOKUP(H47,Presupuesto!$B$11:$C$586,2,0)</f>
        <v>#N/A</v>
      </c>
      <c r="J47" s="129" t="str">
        <f t="shared" si="1"/>
        <v>Graduados</v>
      </c>
      <c r="K47" s="129" t="s">
        <v>491</v>
      </c>
      <c r="L47" s="129"/>
    </row>
    <row r="48" spans="3:12" x14ac:dyDescent="0.25">
      <c r="C48" s="176"/>
      <c r="D48" s="189"/>
      <c r="E48" s="149"/>
      <c r="F48" s="128">
        <f t="shared" si="0"/>
        <v>0</v>
      </c>
      <c r="G48" s="192"/>
      <c r="H48" s="177"/>
      <c r="I48" s="161" t="e">
        <f>VLOOKUP(H48,Presupuesto!$B$11:$C$586,2,0)</f>
        <v>#N/A</v>
      </c>
      <c r="J48" s="129" t="str">
        <f t="shared" si="1"/>
        <v>Graduados</v>
      </c>
      <c r="K48" s="129" t="s">
        <v>500</v>
      </c>
      <c r="L48" s="129"/>
    </row>
    <row r="49" spans="3:12" x14ac:dyDescent="0.25">
      <c r="C49" s="176"/>
      <c r="D49" s="189"/>
      <c r="E49" s="149"/>
      <c r="F49" s="128">
        <f t="shared" si="0"/>
        <v>0</v>
      </c>
      <c r="G49" s="192"/>
      <c r="H49" s="177"/>
      <c r="I49" s="161" t="e">
        <f>VLOOKUP(H49,Presupuesto!$B$11:$C$586,2,0)</f>
        <v>#N/A</v>
      </c>
      <c r="J49" s="129" t="str">
        <f t="shared" si="1"/>
        <v>Graduados</v>
      </c>
      <c r="K49" s="129" t="s">
        <v>500</v>
      </c>
      <c r="L49" s="129"/>
    </row>
    <row r="50" spans="3:12" x14ac:dyDescent="0.25">
      <c r="C50" s="176"/>
      <c r="D50" s="189"/>
      <c r="E50" s="149"/>
      <c r="F50" s="128">
        <f t="shared" si="0"/>
        <v>0</v>
      </c>
      <c r="G50" s="192"/>
      <c r="H50" s="177"/>
      <c r="I50" s="161" t="e">
        <f>VLOOKUP(H50,Presupuesto!$B$11:$C$586,2,0)</f>
        <v>#N/A</v>
      </c>
      <c r="J50" s="129" t="str">
        <f t="shared" si="1"/>
        <v>Graduados</v>
      </c>
      <c r="K50" s="129" t="s">
        <v>500</v>
      </c>
      <c r="L50" s="129"/>
    </row>
    <row r="51" spans="3:12" ht="15.75" thickBot="1" x14ac:dyDescent="0.3">
      <c r="C51" s="178"/>
      <c r="D51" s="276"/>
      <c r="E51" s="134"/>
      <c r="F51" s="136">
        <f t="shared" si="0"/>
        <v>0</v>
      </c>
      <c r="G51" s="193"/>
      <c r="H51" s="179"/>
      <c r="I51" s="163" t="e">
        <f>VLOOKUP(H51,Presupuesto!$B$11:$C$586,2,0)</f>
        <v>#N/A</v>
      </c>
      <c r="J51" s="137" t="str">
        <f t="shared" ref="J51" si="2">$J$20</f>
        <v>Graduados</v>
      </c>
      <c r="K51" s="155" t="s">
        <v>482</v>
      </c>
      <c r="L51" s="155"/>
    </row>
    <row r="52" spans="3:12" x14ac:dyDescent="0.25">
      <c r="F52" s="121"/>
      <c r="G52" s="120"/>
      <c r="H52" s="121"/>
      <c r="I52" s="121"/>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Estudiantes</vt:lpstr>
      <vt:lpstr>Gestion Administrativa</vt:lpstr>
      <vt:lpstr>Gestion Academica</vt:lpstr>
      <vt:lpstr>Graduados</vt:lpstr>
      <vt:lpstr>Gestión del Conocimiento</vt:lpstr>
      <vt:lpstr>NIVEL DE ES Y  SISTEMA NACIONAL</vt:lpstr>
      <vt:lpstr>Gobernabilidad</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SEDI</cp:lastModifiedBy>
  <cp:lastPrinted>2010-09-27T17:52:48Z</cp:lastPrinted>
  <dcterms:created xsi:type="dcterms:W3CDTF">2010-05-02T01:28:32Z</dcterms:created>
  <dcterms:modified xsi:type="dcterms:W3CDTF">2013-10-16T15:17:08Z</dcterms:modified>
</cp:coreProperties>
</file>