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743" firstSheet="1" activeTab="12"/>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Curricular" sheetId="28" state="hidden" r:id="rId12"/>
    <sheet name="Investigación" sheetId="21" r:id="rId13"/>
    <sheet name="Gestion Administrativa" sheetId="24" state="hidden" r:id="rId14"/>
    <sheet name="Vinculación Univ. Sociedad" sheetId="22" state="hidden" r:id="rId15"/>
    <sheet name="Docencia y Recursos Humanos " sheetId="29" state="hidden" r:id="rId16"/>
    <sheet name="Estudiantes" sheetId="30" state="hidden" r:id="rId17"/>
    <sheet name="Gestion Academica" sheetId="31" state="hidden"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state="hidden" r:id="rId23"/>
  </sheets>
  <definedNames>
    <definedName name="_xlnm._FilterDatabase" localSheetId="3" hidden="1">'1. TALLERES SEMINARIOS'!$C$9:$C$387</definedName>
    <definedName name="_xlnm._FilterDatabase" localSheetId="7" hidden="1">'5. ACTIVIDADES ESPECIALES'!$J$73:$J$180</definedName>
    <definedName name="_xlnm._FilterDatabase" localSheetId="10" hidden="1">'8. Venta de Servicios'!$C$8:$C$271</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4">'Vinculación Univ. Sociedad'!#REF!</definedName>
  </definedNames>
  <calcPr calcId="145621"/>
</workbook>
</file>

<file path=xl/calcChain.xml><?xml version="1.0" encoding="utf-8"?>
<calcChain xmlns="http://schemas.openxmlformats.org/spreadsheetml/2006/main">
  <c r="I4" i="27" l="1"/>
  <c r="E584" i="38"/>
  <c r="C186" i="12" l="1"/>
  <c r="C175" i="12"/>
  <c r="C161" i="12"/>
  <c r="C151" i="12"/>
  <c r="C121" i="12"/>
  <c r="C83" i="12"/>
  <c r="C73" i="12"/>
  <c r="C64" i="12"/>
  <c r="C34" i="12"/>
  <c r="C24" i="12"/>
  <c r="D10" i="7" l="1"/>
  <c r="D29" i="7"/>
  <c r="D48" i="7"/>
  <c r="D67" i="7"/>
  <c r="D86" i="7"/>
  <c r="D105" i="7"/>
  <c r="P39" i="21"/>
  <c r="O39" i="21"/>
  <c r="H39" i="21"/>
  <c r="I39" i="21"/>
  <c r="J39" i="21"/>
  <c r="K39" i="21"/>
  <c r="L39" i="21"/>
  <c r="M39" i="21"/>
  <c r="N39" i="21"/>
  <c r="G39" i="21"/>
  <c r="I144" i="12" l="1"/>
  <c r="F144" i="12"/>
  <c r="C141" i="12"/>
  <c r="D137" i="12"/>
  <c r="I134" i="12"/>
  <c r="F134" i="12"/>
  <c r="C131" i="12"/>
  <c r="D127" i="12"/>
  <c r="I124" i="12"/>
  <c r="F124" i="12"/>
  <c r="D117" i="12"/>
  <c r="I114" i="12"/>
  <c r="F114" i="12"/>
  <c r="C111" i="12"/>
  <c r="D107" i="12"/>
  <c r="F76" i="12"/>
  <c r="I76" i="12"/>
  <c r="I85" i="12"/>
  <c r="F85" i="12"/>
  <c r="I67" i="12"/>
  <c r="F67" i="12"/>
  <c r="D182" i="12"/>
  <c r="C52" i="7" l="1"/>
  <c r="O7" i="45" l="1"/>
  <c r="P7" i="45"/>
  <c r="O8" i="45"/>
  <c r="P8" i="45"/>
  <c r="O9" i="45"/>
  <c r="P9" i="45"/>
  <c r="O10" i="45"/>
  <c r="P10" i="45"/>
  <c r="O11" i="45"/>
  <c r="P11" i="45"/>
  <c r="O12" i="45"/>
  <c r="P12" i="45"/>
  <c r="O13" i="45"/>
  <c r="P13" i="45"/>
  <c r="O14" i="45"/>
  <c r="P14" i="45"/>
  <c r="O15" i="45"/>
  <c r="P15" i="45"/>
  <c r="P6" i="45"/>
  <c r="O6" i="45"/>
  <c r="O7" i="44"/>
  <c r="P7" i="44"/>
  <c r="O8" i="44"/>
  <c r="P8" i="44"/>
  <c r="O9" i="44"/>
  <c r="P9" i="44"/>
  <c r="O10" i="44"/>
  <c r="P10" i="44"/>
  <c r="O11" i="44"/>
  <c r="P11" i="44"/>
  <c r="O12" i="44"/>
  <c r="P12" i="44"/>
  <c r="O13" i="44"/>
  <c r="P13" i="44"/>
  <c r="P6" i="44"/>
  <c r="O6" i="44"/>
  <c r="O6" i="34"/>
  <c r="P6" i="34"/>
  <c r="P6" i="23"/>
  <c r="P7" i="23"/>
  <c r="P8" i="23"/>
  <c r="P9" i="23"/>
  <c r="P10" i="23"/>
  <c r="P11" i="23"/>
  <c r="P12" i="23"/>
  <c r="P13" i="23"/>
  <c r="P14" i="23"/>
  <c r="P15" i="23"/>
  <c r="P16" i="23"/>
  <c r="P17" i="23"/>
  <c r="P18" i="23"/>
  <c r="P19" i="23"/>
  <c r="P20" i="23"/>
  <c r="O7" i="23"/>
  <c r="O8" i="23"/>
  <c r="O9" i="23"/>
  <c r="O10" i="23"/>
  <c r="O11" i="23"/>
  <c r="O12" i="23"/>
  <c r="O13" i="23"/>
  <c r="O14" i="23"/>
  <c r="O15" i="23"/>
  <c r="O16" i="23"/>
  <c r="O17" i="23"/>
  <c r="O18" i="23"/>
  <c r="O19" i="23"/>
  <c r="O20" i="23"/>
  <c r="O6" i="23"/>
  <c r="O7" i="33"/>
  <c r="P7" i="33"/>
  <c r="O8" i="33"/>
  <c r="P8" i="33"/>
  <c r="O9" i="33"/>
  <c r="P9" i="33"/>
  <c r="O10" i="33"/>
  <c r="P10" i="33"/>
  <c r="P6" i="33"/>
  <c r="O6" i="33"/>
  <c r="O8" i="31"/>
  <c r="P8" i="31"/>
  <c r="O9" i="31"/>
  <c r="P9" i="31"/>
  <c r="O10" i="31"/>
  <c r="P10" i="31"/>
  <c r="O11" i="31"/>
  <c r="P11" i="31"/>
  <c r="O12" i="31"/>
  <c r="P12" i="31"/>
  <c r="O13" i="31"/>
  <c r="P13" i="31"/>
  <c r="O14" i="31"/>
  <c r="P14" i="31"/>
  <c r="O15" i="31"/>
  <c r="P15" i="31"/>
  <c r="O16" i="31"/>
  <c r="P16" i="31"/>
  <c r="O17" i="31"/>
  <c r="P17" i="31"/>
  <c r="O18" i="31"/>
  <c r="P18" i="31"/>
  <c r="O7" i="31"/>
  <c r="O9" i="24"/>
  <c r="P9" i="24"/>
  <c r="O10" i="24"/>
  <c r="P10" i="24"/>
  <c r="O11" i="24"/>
  <c r="P11" i="24"/>
  <c r="O12" i="24"/>
  <c r="P12" i="24"/>
  <c r="O13" i="24"/>
  <c r="P13" i="24"/>
  <c r="O14" i="24"/>
  <c r="P14" i="24"/>
  <c r="P8" i="24"/>
  <c r="O8" i="24"/>
  <c r="O7" i="30"/>
  <c r="P7" i="30"/>
  <c r="O8" i="30"/>
  <c r="P8" i="30"/>
  <c r="O9" i="30"/>
  <c r="P9" i="30"/>
  <c r="O10" i="30"/>
  <c r="P10" i="30"/>
  <c r="O11" i="30"/>
  <c r="P11" i="30"/>
  <c r="O12" i="30"/>
  <c r="P12" i="30"/>
  <c r="O13" i="30"/>
  <c r="P13" i="30"/>
  <c r="O14" i="30"/>
  <c r="P14" i="30"/>
  <c r="P6" i="30"/>
  <c r="O6" i="30"/>
  <c r="P6" i="29"/>
  <c r="P7" i="29"/>
  <c r="P8" i="29"/>
  <c r="P9" i="29"/>
  <c r="P10" i="29"/>
  <c r="P11" i="29"/>
  <c r="O7" i="29"/>
  <c r="O8" i="29"/>
  <c r="O9" i="29"/>
  <c r="O10" i="29"/>
  <c r="O11" i="29"/>
  <c r="O6" i="29"/>
  <c r="O8" i="22"/>
  <c r="P8" i="22"/>
  <c r="O9" i="22"/>
  <c r="P9" i="22"/>
  <c r="O10" i="22"/>
  <c r="P10" i="22"/>
  <c r="O11" i="22"/>
  <c r="P11" i="22"/>
  <c r="O12" i="22"/>
  <c r="P12" i="22"/>
  <c r="O13" i="22"/>
  <c r="P13" i="22"/>
  <c r="P7" i="22"/>
  <c r="O7" i="22"/>
  <c r="O7" i="21"/>
  <c r="P7" i="21"/>
  <c r="O9" i="21"/>
  <c r="P9" i="21"/>
  <c r="O13" i="21"/>
  <c r="P13" i="21"/>
  <c r="O14" i="21"/>
  <c r="P14" i="21"/>
  <c r="P15" i="21"/>
  <c r="P20" i="21"/>
  <c r="P6" i="28"/>
  <c r="P7" i="28"/>
  <c r="P8" i="28"/>
  <c r="P9" i="28"/>
  <c r="P10" i="28"/>
  <c r="P11" i="28"/>
  <c r="P12" i="28"/>
  <c r="P13" i="28"/>
  <c r="P14" i="28"/>
  <c r="P15" i="28"/>
  <c r="O15" i="28"/>
  <c r="O7" i="28"/>
  <c r="O8" i="28"/>
  <c r="O9" i="28"/>
  <c r="O10" i="28"/>
  <c r="O11" i="28"/>
  <c r="O12" i="28"/>
  <c r="O13" i="28"/>
  <c r="O14" i="28"/>
  <c r="O6" i="28"/>
  <c r="J271" i="43"/>
  <c r="J239" i="43"/>
  <c r="J240" i="43"/>
  <c r="J241" i="43"/>
  <c r="J242" i="43"/>
  <c r="J243" i="43"/>
  <c r="J244" i="43"/>
  <c r="J245" i="43"/>
  <c r="J246" i="43"/>
  <c r="J247" i="43"/>
  <c r="J248" i="43"/>
  <c r="J249" i="43"/>
  <c r="J250" i="43"/>
  <c r="J251" i="43"/>
  <c r="J252" i="43"/>
  <c r="J253" i="43"/>
  <c r="J254" i="43"/>
  <c r="J255" i="43"/>
  <c r="J256" i="43"/>
  <c r="J257" i="43"/>
  <c r="J258" i="43"/>
  <c r="J259" i="43"/>
  <c r="J260" i="43"/>
  <c r="J261" i="43"/>
  <c r="J262" i="43"/>
  <c r="J263" i="43"/>
  <c r="J264" i="43"/>
  <c r="J265" i="43"/>
  <c r="J266" i="43"/>
  <c r="J267" i="43"/>
  <c r="J268" i="43"/>
  <c r="J269" i="43"/>
  <c r="J270" i="43"/>
  <c r="J238" i="43"/>
  <c r="J227" i="43"/>
  <c r="J195" i="43"/>
  <c r="J196" i="43"/>
  <c r="J197" i="43"/>
  <c r="J198" i="43"/>
  <c r="J199" i="43"/>
  <c r="J200" i="43"/>
  <c r="J201" i="43"/>
  <c r="J202" i="43"/>
  <c r="J203" i="43"/>
  <c r="J204" i="43"/>
  <c r="J205" i="43"/>
  <c r="J206" i="43"/>
  <c r="J207" i="43"/>
  <c r="J208" i="43"/>
  <c r="J209" i="43"/>
  <c r="J210" i="43"/>
  <c r="J211" i="43"/>
  <c r="J212" i="43"/>
  <c r="J213" i="43"/>
  <c r="J214" i="43"/>
  <c r="J215" i="43"/>
  <c r="J216" i="43"/>
  <c r="J217" i="43"/>
  <c r="J218" i="43"/>
  <c r="J219" i="43"/>
  <c r="J220" i="43"/>
  <c r="J221" i="43"/>
  <c r="J222" i="43"/>
  <c r="J223" i="43"/>
  <c r="J224" i="43"/>
  <c r="J225" i="43"/>
  <c r="J226" i="43"/>
  <c r="J194" i="43"/>
  <c r="J183" i="43"/>
  <c r="J151" i="43"/>
  <c r="J152" i="43"/>
  <c r="J153" i="43"/>
  <c r="J154" i="43"/>
  <c r="J155" i="43"/>
  <c r="J156" i="43"/>
  <c r="J157" i="43"/>
  <c r="J158" i="43"/>
  <c r="J159" i="43"/>
  <c r="J160" i="43"/>
  <c r="J161" i="43"/>
  <c r="J162" i="43"/>
  <c r="J163" i="43"/>
  <c r="J164" i="43"/>
  <c r="J165" i="43"/>
  <c r="J166" i="43"/>
  <c r="J167" i="43"/>
  <c r="J168" i="43"/>
  <c r="J169" i="43"/>
  <c r="J170" i="43"/>
  <c r="J171" i="43"/>
  <c r="J172" i="43"/>
  <c r="J173" i="43"/>
  <c r="J174" i="43"/>
  <c r="J175" i="43"/>
  <c r="J176" i="43"/>
  <c r="J177" i="43"/>
  <c r="J178" i="43"/>
  <c r="J179" i="43"/>
  <c r="J180" i="43"/>
  <c r="J181" i="43"/>
  <c r="J182" i="43"/>
  <c r="J150" i="43"/>
  <c r="J139" i="43"/>
  <c r="J107" i="43"/>
  <c r="J108" i="43"/>
  <c r="J109" i="43"/>
  <c r="J110" i="43"/>
  <c r="J111" i="43"/>
  <c r="J112" i="43"/>
  <c r="J113" i="43"/>
  <c r="J114" i="43"/>
  <c r="J115" i="43"/>
  <c r="J116" i="43"/>
  <c r="J117" i="43"/>
  <c r="J118" i="43"/>
  <c r="J119" i="43"/>
  <c r="J120" i="43"/>
  <c r="J121" i="43"/>
  <c r="J122" i="43"/>
  <c r="J123" i="43"/>
  <c r="J124" i="43"/>
  <c r="J125" i="43"/>
  <c r="J126" i="43"/>
  <c r="J127" i="43"/>
  <c r="J128" i="43"/>
  <c r="J129" i="43"/>
  <c r="J130" i="43"/>
  <c r="J131" i="43"/>
  <c r="J132" i="43"/>
  <c r="J133" i="43"/>
  <c r="J134" i="43"/>
  <c r="J135" i="43"/>
  <c r="J136" i="43"/>
  <c r="J137" i="43"/>
  <c r="J138" i="43"/>
  <c r="J106" i="43"/>
  <c r="J95" i="43"/>
  <c r="J63" i="43"/>
  <c r="J64" i="43"/>
  <c r="J65" i="43"/>
  <c r="J66" i="43"/>
  <c r="J67" i="43"/>
  <c r="J68" i="43"/>
  <c r="J69" i="43"/>
  <c r="J70" i="43"/>
  <c r="J71" i="43"/>
  <c r="J72" i="43"/>
  <c r="J73" i="43"/>
  <c r="J74" i="43"/>
  <c r="J75" i="43"/>
  <c r="J76" i="43"/>
  <c r="J77" i="43"/>
  <c r="J78" i="43"/>
  <c r="J79" i="43"/>
  <c r="J80" i="43"/>
  <c r="J81" i="43"/>
  <c r="J82" i="43"/>
  <c r="J83" i="43"/>
  <c r="J84" i="43"/>
  <c r="J85" i="43"/>
  <c r="J86" i="43"/>
  <c r="J87" i="43"/>
  <c r="J88" i="43"/>
  <c r="J89" i="43"/>
  <c r="J90" i="43"/>
  <c r="J91" i="43"/>
  <c r="J92" i="43"/>
  <c r="J93" i="43"/>
  <c r="J94" i="43"/>
  <c r="J62" i="43"/>
  <c r="J42" i="40"/>
  <c r="J43" i="40"/>
  <c r="J44" i="40"/>
  <c r="J45" i="40"/>
  <c r="J46" i="40"/>
  <c r="J47" i="40"/>
  <c r="J271" i="42"/>
  <c r="J270" i="42"/>
  <c r="J269" i="42"/>
  <c r="J268" i="42"/>
  <c r="J267" i="42"/>
  <c r="J266" i="42"/>
  <c r="J265" i="42"/>
  <c r="J264" i="42"/>
  <c r="J263" i="42"/>
  <c r="J262" i="42"/>
  <c r="J261" i="42"/>
  <c r="J260" i="42"/>
  <c r="J259" i="42"/>
  <c r="J258" i="42"/>
  <c r="J257" i="42"/>
  <c r="J256" i="42"/>
  <c r="J255" i="42"/>
  <c r="J254" i="42"/>
  <c r="J253" i="42"/>
  <c r="J252" i="42"/>
  <c r="J251" i="42"/>
  <c r="J250" i="42"/>
  <c r="J249" i="42"/>
  <c r="J248" i="42"/>
  <c r="J247" i="42"/>
  <c r="J246" i="42"/>
  <c r="J245" i="42"/>
  <c r="J244" i="42"/>
  <c r="J243" i="42"/>
  <c r="J242" i="42"/>
  <c r="J241" i="42"/>
  <c r="J240" i="42"/>
  <c r="J239" i="42"/>
  <c r="J238" i="42"/>
  <c r="J227" i="42"/>
  <c r="J226" i="42"/>
  <c r="J225" i="42"/>
  <c r="J224" i="42"/>
  <c r="J223" i="42"/>
  <c r="J222" i="42"/>
  <c r="J221" i="42"/>
  <c r="J220" i="42"/>
  <c r="J219" i="42"/>
  <c r="J218" i="42"/>
  <c r="J217" i="42"/>
  <c r="J216" i="42"/>
  <c r="J215" i="42"/>
  <c r="J214" i="42"/>
  <c r="J213" i="42"/>
  <c r="J212" i="42"/>
  <c r="J211" i="42"/>
  <c r="J210" i="42"/>
  <c r="J209" i="42"/>
  <c r="J208" i="42"/>
  <c r="J207" i="42"/>
  <c r="J206" i="42"/>
  <c r="J205" i="42"/>
  <c r="J204" i="42"/>
  <c r="J203" i="42"/>
  <c r="J202" i="42"/>
  <c r="J201" i="42"/>
  <c r="J200" i="42"/>
  <c r="J199" i="42"/>
  <c r="J198" i="42"/>
  <c r="J197" i="42"/>
  <c r="J196" i="42"/>
  <c r="J195" i="42"/>
  <c r="J194" i="42"/>
  <c r="J183" i="42"/>
  <c r="J182" i="42"/>
  <c r="J181" i="42"/>
  <c r="J180" i="42"/>
  <c r="J179" i="42"/>
  <c r="J178" i="42"/>
  <c r="J177" i="42"/>
  <c r="J176" i="42"/>
  <c r="J175" i="42"/>
  <c r="J174" i="42"/>
  <c r="J173" i="42"/>
  <c r="J172" i="42"/>
  <c r="J171" i="42"/>
  <c r="J170" i="42"/>
  <c r="J169" i="42"/>
  <c r="J168" i="42"/>
  <c r="J167" i="42"/>
  <c r="J166" i="42"/>
  <c r="J165" i="42"/>
  <c r="J164" i="42"/>
  <c r="J163" i="42"/>
  <c r="J162" i="42"/>
  <c r="J161" i="42"/>
  <c r="J160" i="42"/>
  <c r="J159" i="42"/>
  <c r="J158" i="42"/>
  <c r="J157" i="42"/>
  <c r="J156" i="42"/>
  <c r="J155" i="42"/>
  <c r="J154" i="42"/>
  <c r="J153" i="42"/>
  <c r="J152" i="42"/>
  <c r="J151" i="42"/>
  <c r="J150" i="42"/>
  <c r="J139" i="42"/>
  <c r="J138" i="42"/>
  <c r="J137" i="42"/>
  <c r="J136" i="42"/>
  <c r="J135" i="42"/>
  <c r="J134" i="42"/>
  <c r="J133" i="42"/>
  <c r="J132" i="42"/>
  <c r="J131" i="42"/>
  <c r="J130" i="42"/>
  <c r="J129" i="42"/>
  <c r="J128" i="42"/>
  <c r="J127" i="42"/>
  <c r="J126" i="42"/>
  <c r="J125" i="42"/>
  <c r="J124" i="42"/>
  <c r="J123" i="42"/>
  <c r="J122" i="42"/>
  <c r="J121" i="42"/>
  <c r="J120" i="42"/>
  <c r="J119" i="42"/>
  <c r="J118" i="42"/>
  <c r="J117" i="42"/>
  <c r="J116" i="42"/>
  <c r="J115" i="42"/>
  <c r="J114" i="42"/>
  <c r="J113" i="42"/>
  <c r="J112" i="42"/>
  <c r="J111" i="42"/>
  <c r="J110" i="42"/>
  <c r="J109" i="42"/>
  <c r="J108" i="42"/>
  <c r="J107" i="42"/>
  <c r="J106" i="42"/>
  <c r="J95" i="42"/>
  <c r="J94" i="42"/>
  <c r="J93" i="42"/>
  <c r="J92" i="42"/>
  <c r="J91" i="42"/>
  <c r="J90" i="42"/>
  <c r="J89" i="42"/>
  <c r="J88" i="42"/>
  <c r="J87" i="42"/>
  <c r="J86" i="42"/>
  <c r="J85" i="42"/>
  <c r="J84" i="42"/>
  <c r="J83" i="42"/>
  <c r="J82" i="42"/>
  <c r="J81" i="42"/>
  <c r="J80" i="42"/>
  <c r="J79" i="42"/>
  <c r="J78" i="42"/>
  <c r="J77" i="42"/>
  <c r="J76" i="42"/>
  <c r="J75" i="42"/>
  <c r="J74" i="42"/>
  <c r="J73" i="42"/>
  <c r="J72" i="42"/>
  <c r="J71" i="42"/>
  <c r="J70" i="42"/>
  <c r="J69" i="42"/>
  <c r="J68" i="42"/>
  <c r="J67" i="42"/>
  <c r="J66" i="42"/>
  <c r="J65" i="42"/>
  <c r="J64" i="42"/>
  <c r="J63" i="42"/>
  <c r="J62" i="42"/>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F27" i="12"/>
  <c r="D20" i="12" s="1"/>
  <c r="I27" i="12"/>
  <c r="F37" i="12"/>
  <c r="D30" i="12" s="1"/>
  <c r="I37" i="12"/>
  <c r="C44" i="12"/>
  <c r="F47" i="12"/>
  <c r="D40" i="12" s="1"/>
  <c r="I47" i="12"/>
  <c r="C54" i="12"/>
  <c r="F57" i="12"/>
  <c r="D50" i="12" s="1"/>
  <c r="I57" i="12"/>
  <c r="C92" i="12"/>
  <c r="F95" i="12"/>
  <c r="D88" i="12" s="1"/>
  <c r="I95" i="12"/>
  <c r="C102" i="12"/>
  <c r="F105" i="12"/>
  <c r="D98" i="12" s="1"/>
  <c r="I105" i="12"/>
  <c r="F154" i="12"/>
  <c r="D147" i="12" s="1"/>
  <c r="I154" i="12"/>
  <c r="D157" i="12"/>
  <c r="I164" i="12"/>
  <c r="F178" i="12"/>
  <c r="D171" i="12" s="1"/>
  <c r="I178" i="12"/>
  <c r="O8" i="34"/>
  <c r="P8" i="34"/>
  <c r="O271" i="43"/>
  <c r="P271" i="43" s="1"/>
  <c r="I271" i="43"/>
  <c r="F271" i="43"/>
  <c r="O270" i="43"/>
  <c r="P270" i="43" s="1"/>
  <c r="I270" i="43"/>
  <c r="F270" i="43"/>
  <c r="O269" i="43"/>
  <c r="P269" i="43" s="1"/>
  <c r="I269" i="43"/>
  <c r="F269" i="43"/>
  <c r="O268" i="43"/>
  <c r="P268" i="43" s="1"/>
  <c r="I268" i="43"/>
  <c r="F268" i="43"/>
  <c r="O267" i="43"/>
  <c r="P267" i="43" s="1"/>
  <c r="I267" i="43"/>
  <c r="F267" i="43"/>
  <c r="O266" i="43"/>
  <c r="P266" i="43" s="1"/>
  <c r="I266" i="43"/>
  <c r="F266" i="43"/>
  <c r="O265" i="43"/>
  <c r="P265" i="43" s="1"/>
  <c r="I265" i="43"/>
  <c r="F265" i="43"/>
  <c r="O264" i="43"/>
  <c r="P264" i="43" s="1"/>
  <c r="I264" i="43"/>
  <c r="F264" i="43"/>
  <c r="O263" i="43"/>
  <c r="P263" i="43" s="1"/>
  <c r="I263" i="43"/>
  <c r="F263" i="43"/>
  <c r="O262" i="43"/>
  <c r="P262" i="43" s="1"/>
  <c r="I262" i="43"/>
  <c r="F262" i="43"/>
  <c r="O261" i="43"/>
  <c r="P261" i="43" s="1"/>
  <c r="I261" i="43"/>
  <c r="F261" i="43"/>
  <c r="O260" i="43"/>
  <c r="P260" i="43" s="1"/>
  <c r="I260" i="43"/>
  <c r="F260" i="43"/>
  <c r="O259" i="43"/>
  <c r="P259" i="43" s="1"/>
  <c r="I259" i="43"/>
  <c r="F259" i="43"/>
  <c r="O258" i="43"/>
  <c r="P258" i="43" s="1"/>
  <c r="I258" i="43"/>
  <c r="F258" i="43"/>
  <c r="O257" i="43"/>
  <c r="P257" i="43" s="1"/>
  <c r="I257" i="43"/>
  <c r="F257" i="43"/>
  <c r="O256" i="43"/>
  <c r="P256" i="43" s="1"/>
  <c r="I256" i="43"/>
  <c r="F256" i="43"/>
  <c r="O255" i="43"/>
  <c r="P255" i="43" s="1"/>
  <c r="I255" i="43"/>
  <c r="F255" i="43"/>
  <c r="O254" i="43"/>
  <c r="P254" i="43" s="1"/>
  <c r="I254" i="43"/>
  <c r="F254" i="43"/>
  <c r="O253" i="43"/>
  <c r="P253" i="43" s="1"/>
  <c r="I253" i="43"/>
  <c r="F253" i="43"/>
  <c r="O252" i="43"/>
  <c r="P252" i="43" s="1"/>
  <c r="I252" i="43"/>
  <c r="F252" i="43"/>
  <c r="O251" i="43"/>
  <c r="P251" i="43" s="1"/>
  <c r="I251" i="43"/>
  <c r="F251" i="43"/>
  <c r="O250" i="43"/>
  <c r="P250" i="43" s="1"/>
  <c r="I250" i="43"/>
  <c r="F250" i="43"/>
  <c r="O249" i="43"/>
  <c r="P249" i="43" s="1"/>
  <c r="I249" i="43"/>
  <c r="F249" i="43"/>
  <c r="O248" i="43"/>
  <c r="P248" i="43" s="1"/>
  <c r="I248" i="43"/>
  <c r="F248" i="43"/>
  <c r="O247" i="43"/>
  <c r="P247" i="43" s="1"/>
  <c r="I247" i="43"/>
  <c r="F247" i="43"/>
  <c r="O246" i="43"/>
  <c r="P246" i="43" s="1"/>
  <c r="I246" i="43"/>
  <c r="F246" i="43"/>
  <c r="O245" i="43"/>
  <c r="P245" i="43" s="1"/>
  <c r="I245" i="43"/>
  <c r="F245" i="43"/>
  <c r="O244" i="43"/>
  <c r="P244" i="43" s="1"/>
  <c r="I244" i="43"/>
  <c r="F244" i="43"/>
  <c r="O243" i="43"/>
  <c r="P243" i="43" s="1"/>
  <c r="I243" i="43"/>
  <c r="F243" i="43"/>
  <c r="O242" i="43"/>
  <c r="P242" i="43" s="1"/>
  <c r="I242" i="43"/>
  <c r="F242" i="43"/>
  <c r="O241" i="43"/>
  <c r="P241" i="43" s="1"/>
  <c r="I241" i="43"/>
  <c r="F241" i="43"/>
  <c r="O240" i="43"/>
  <c r="P240" i="43" s="1"/>
  <c r="I240" i="43"/>
  <c r="F240" i="43"/>
  <c r="O239" i="43"/>
  <c r="P239" i="43" s="1"/>
  <c r="I239" i="43"/>
  <c r="F239" i="43"/>
  <c r="O238" i="43"/>
  <c r="P238" i="43" s="1"/>
  <c r="I238" i="43"/>
  <c r="F238" i="43"/>
  <c r="O237" i="43"/>
  <c r="P237" i="43" s="1"/>
  <c r="I237" i="43"/>
  <c r="E237" i="43"/>
  <c r="F237" i="43" s="1"/>
  <c r="C233" i="43"/>
  <c r="O227" i="43"/>
  <c r="P227" i="43" s="1"/>
  <c r="I227" i="43"/>
  <c r="F227" i="43"/>
  <c r="O226" i="43"/>
  <c r="P226" i="43" s="1"/>
  <c r="I226" i="43"/>
  <c r="F226" i="43"/>
  <c r="O225" i="43"/>
  <c r="P225" i="43" s="1"/>
  <c r="I225" i="43"/>
  <c r="F225" i="43"/>
  <c r="O224" i="43"/>
  <c r="P224" i="43" s="1"/>
  <c r="I224" i="43"/>
  <c r="F224" i="43"/>
  <c r="O223" i="43"/>
  <c r="P223" i="43" s="1"/>
  <c r="I223" i="43"/>
  <c r="F223" i="43"/>
  <c r="O222" i="43"/>
  <c r="P222" i="43" s="1"/>
  <c r="I222" i="43"/>
  <c r="F222" i="43"/>
  <c r="O221" i="43"/>
  <c r="P221" i="43" s="1"/>
  <c r="I221" i="43"/>
  <c r="F221" i="43"/>
  <c r="O220" i="43"/>
  <c r="P220" i="43" s="1"/>
  <c r="I220" i="43"/>
  <c r="F220" i="43"/>
  <c r="O219" i="43"/>
  <c r="P219" i="43" s="1"/>
  <c r="I219" i="43"/>
  <c r="F219" i="43"/>
  <c r="O218" i="43"/>
  <c r="P218" i="43" s="1"/>
  <c r="I218" i="43"/>
  <c r="F218" i="43"/>
  <c r="O217" i="43"/>
  <c r="P217" i="43" s="1"/>
  <c r="I217" i="43"/>
  <c r="F217" i="43"/>
  <c r="O216" i="43"/>
  <c r="P216" i="43" s="1"/>
  <c r="I216" i="43"/>
  <c r="F216" i="43"/>
  <c r="O215" i="43"/>
  <c r="P215" i="43" s="1"/>
  <c r="I215" i="43"/>
  <c r="F215" i="43"/>
  <c r="O214" i="43"/>
  <c r="P214" i="43" s="1"/>
  <c r="I214" i="43"/>
  <c r="F214" i="43"/>
  <c r="O213" i="43"/>
  <c r="P213" i="43" s="1"/>
  <c r="I213" i="43"/>
  <c r="F213" i="43"/>
  <c r="O212" i="43"/>
  <c r="P212" i="43" s="1"/>
  <c r="I212" i="43"/>
  <c r="F212" i="43"/>
  <c r="O211" i="43"/>
  <c r="P211" i="43" s="1"/>
  <c r="I211" i="43"/>
  <c r="F211" i="43"/>
  <c r="O210" i="43"/>
  <c r="P210" i="43" s="1"/>
  <c r="I210" i="43"/>
  <c r="F210" i="43"/>
  <c r="O209" i="43"/>
  <c r="P209" i="43" s="1"/>
  <c r="I209" i="43"/>
  <c r="F209" i="43"/>
  <c r="O208" i="43"/>
  <c r="P208" i="43" s="1"/>
  <c r="I208" i="43"/>
  <c r="F208" i="43"/>
  <c r="O207" i="43"/>
  <c r="P207" i="43" s="1"/>
  <c r="I207" i="43"/>
  <c r="F207" i="43"/>
  <c r="O206" i="43"/>
  <c r="P206" i="43" s="1"/>
  <c r="I206" i="43"/>
  <c r="F206" i="43"/>
  <c r="O205" i="43"/>
  <c r="P205" i="43" s="1"/>
  <c r="I205" i="43"/>
  <c r="F205" i="43"/>
  <c r="O204" i="43"/>
  <c r="P204" i="43" s="1"/>
  <c r="I204" i="43"/>
  <c r="F204" i="43"/>
  <c r="O203" i="43"/>
  <c r="P203" i="43" s="1"/>
  <c r="I203" i="43"/>
  <c r="F203" i="43"/>
  <c r="O202" i="43"/>
  <c r="P202" i="43" s="1"/>
  <c r="I202" i="43"/>
  <c r="F202" i="43"/>
  <c r="O201" i="43"/>
  <c r="P201" i="43" s="1"/>
  <c r="I201" i="43"/>
  <c r="F201" i="43"/>
  <c r="O200" i="43"/>
  <c r="P200" i="43" s="1"/>
  <c r="I200" i="43"/>
  <c r="F200" i="43"/>
  <c r="O199" i="43"/>
  <c r="P199" i="43" s="1"/>
  <c r="I199" i="43"/>
  <c r="F199" i="43"/>
  <c r="O198" i="43"/>
  <c r="P198" i="43" s="1"/>
  <c r="I198" i="43"/>
  <c r="F198" i="43"/>
  <c r="O197" i="43"/>
  <c r="P197" i="43" s="1"/>
  <c r="I197" i="43"/>
  <c r="F197" i="43"/>
  <c r="O196" i="43"/>
  <c r="P196" i="43" s="1"/>
  <c r="I196" i="43"/>
  <c r="F196" i="43"/>
  <c r="O195" i="43"/>
  <c r="P195" i="43" s="1"/>
  <c r="I195" i="43"/>
  <c r="F195" i="43"/>
  <c r="O194" i="43"/>
  <c r="P194" i="43" s="1"/>
  <c r="I194" i="43"/>
  <c r="F194" i="43"/>
  <c r="O193" i="43"/>
  <c r="P193" i="43" s="1"/>
  <c r="I193" i="43"/>
  <c r="E193" i="43"/>
  <c r="F193" i="43" s="1"/>
  <c r="C189" i="43"/>
  <c r="O183" i="43"/>
  <c r="Q183" i="43" s="1"/>
  <c r="I183" i="43"/>
  <c r="F183" i="43"/>
  <c r="O182" i="43"/>
  <c r="P182" i="43" s="1"/>
  <c r="I182" i="43"/>
  <c r="F182" i="43"/>
  <c r="O181" i="43"/>
  <c r="P181" i="43" s="1"/>
  <c r="I181" i="43"/>
  <c r="F181" i="43"/>
  <c r="O180" i="43"/>
  <c r="P180" i="43" s="1"/>
  <c r="I180" i="43"/>
  <c r="F180" i="43"/>
  <c r="O179" i="43"/>
  <c r="P179" i="43" s="1"/>
  <c r="I179" i="43"/>
  <c r="F179" i="43"/>
  <c r="O178" i="43"/>
  <c r="P178" i="43" s="1"/>
  <c r="I178" i="43"/>
  <c r="F178" i="43"/>
  <c r="O177" i="43"/>
  <c r="P177" i="43" s="1"/>
  <c r="I177" i="43"/>
  <c r="F177" i="43"/>
  <c r="O176" i="43"/>
  <c r="P176" i="43" s="1"/>
  <c r="I176" i="43"/>
  <c r="F176" i="43"/>
  <c r="O175" i="43"/>
  <c r="P175" i="43" s="1"/>
  <c r="I175" i="43"/>
  <c r="F175" i="43"/>
  <c r="O174" i="43"/>
  <c r="P174" i="43" s="1"/>
  <c r="I174" i="43"/>
  <c r="F174" i="43"/>
  <c r="O173" i="43"/>
  <c r="P173" i="43" s="1"/>
  <c r="I173" i="43"/>
  <c r="F173" i="43"/>
  <c r="O172" i="43"/>
  <c r="P172" i="43" s="1"/>
  <c r="I172" i="43"/>
  <c r="F172" i="43"/>
  <c r="O171" i="43"/>
  <c r="P171" i="43" s="1"/>
  <c r="I171" i="43"/>
  <c r="F171" i="43"/>
  <c r="O170" i="43"/>
  <c r="P170" i="43" s="1"/>
  <c r="I170" i="43"/>
  <c r="F170" i="43"/>
  <c r="O169" i="43"/>
  <c r="P169" i="43" s="1"/>
  <c r="I169" i="43"/>
  <c r="F169" i="43"/>
  <c r="O168" i="43"/>
  <c r="P168" i="43" s="1"/>
  <c r="I168" i="43"/>
  <c r="F168" i="43"/>
  <c r="O167" i="43"/>
  <c r="P167" i="43" s="1"/>
  <c r="I167" i="43"/>
  <c r="F167" i="43"/>
  <c r="O166" i="43"/>
  <c r="P166" i="43" s="1"/>
  <c r="I166" i="43"/>
  <c r="F166" i="43"/>
  <c r="O165" i="43"/>
  <c r="P165" i="43" s="1"/>
  <c r="I165" i="43"/>
  <c r="F165" i="43"/>
  <c r="O164" i="43"/>
  <c r="P164" i="43" s="1"/>
  <c r="I164" i="43"/>
  <c r="F164" i="43"/>
  <c r="O163" i="43"/>
  <c r="P163" i="43" s="1"/>
  <c r="I163" i="43"/>
  <c r="F163" i="43"/>
  <c r="O162" i="43"/>
  <c r="P162" i="43" s="1"/>
  <c r="I162" i="43"/>
  <c r="F162" i="43"/>
  <c r="O161" i="43"/>
  <c r="P161" i="43" s="1"/>
  <c r="I161" i="43"/>
  <c r="F161" i="43"/>
  <c r="O160" i="43"/>
  <c r="P160" i="43" s="1"/>
  <c r="I160" i="43"/>
  <c r="F160" i="43"/>
  <c r="O159" i="43"/>
  <c r="P159" i="43" s="1"/>
  <c r="I159" i="43"/>
  <c r="F159" i="43"/>
  <c r="O158" i="43"/>
  <c r="P158" i="43" s="1"/>
  <c r="I158" i="43"/>
  <c r="F158" i="43"/>
  <c r="O157" i="43"/>
  <c r="P157" i="43" s="1"/>
  <c r="I157" i="43"/>
  <c r="F157" i="43"/>
  <c r="O156" i="43"/>
  <c r="P156" i="43" s="1"/>
  <c r="I156" i="43"/>
  <c r="F156" i="43"/>
  <c r="O155" i="43"/>
  <c r="P155" i="43" s="1"/>
  <c r="I155" i="43"/>
  <c r="F155" i="43"/>
  <c r="O154" i="43"/>
  <c r="P154" i="43" s="1"/>
  <c r="I154" i="43"/>
  <c r="F154" i="43"/>
  <c r="O153" i="43"/>
  <c r="P153" i="43" s="1"/>
  <c r="I153" i="43"/>
  <c r="F153" i="43"/>
  <c r="O152" i="43"/>
  <c r="P152" i="43" s="1"/>
  <c r="I152" i="43"/>
  <c r="F152" i="43"/>
  <c r="O151" i="43"/>
  <c r="P151" i="43" s="1"/>
  <c r="I151" i="43"/>
  <c r="F151" i="43"/>
  <c r="O150" i="43"/>
  <c r="P150" i="43" s="1"/>
  <c r="I150" i="43"/>
  <c r="F150" i="43"/>
  <c r="O149" i="43"/>
  <c r="P149" i="43" s="1"/>
  <c r="I149" i="43"/>
  <c r="E149" i="43"/>
  <c r="F149" i="43" s="1"/>
  <c r="C145" i="43"/>
  <c r="O139" i="43"/>
  <c r="P139" i="43" s="1"/>
  <c r="I139" i="43"/>
  <c r="F139" i="43"/>
  <c r="O138" i="43"/>
  <c r="P138" i="43" s="1"/>
  <c r="I138" i="43"/>
  <c r="F138" i="43"/>
  <c r="O137" i="43"/>
  <c r="P137" i="43" s="1"/>
  <c r="I137" i="43"/>
  <c r="F137" i="43"/>
  <c r="O136" i="43"/>
  <c r="P136" i="43" s="1"/>
  <c r="I136" i="43"/>
  <c r="F136" i="43"/>
  <c r="O135" i="43"/>
  <c r="P135" i="43" s="1"/>
  <c r="I135" i="43"/>
  <c r="F135" i="43"/>
  <c r="O134" i="43"/>
  <c r="P134" i="43" s="1"/>
  <c r="I134" i="43"/>
  <c r="F134" i="43"/>
  <c r="O133" i="43"/>
  <c r="P133" i="43" s="1"/>
  <c r="I133" i="43"/>
  <c r="F133" i="43"/>
  <c r="O132" i="43"/>
  <c r="P132" i="43" s="1"/>
  <c r="I132" i="43"/>
  <c r="F132" i="43"/>
  <c r="O131" i="43"/>
  <c r="P131" i="43" s="1"/>
  <c r="I131" i="43"/>
  <c r="F131" i="43"/>
  <c r="O130" i="43"/>
  <c r="P130" i="43" s="1"/>
  <c r="I130" i="43"/>
  <c r="F130" i="43"/>
  <c r="O129" i="43"/>
  <c r="P129" i="43" s="1"/>
  <c r="I129" i="43"/>
  <c r="F129" i="43"/>
  <c r="O128" i="43"/>
  <c r="P128" i="43" s="1"/>
  <c r="I128" i="43"/>
  <c r="F128" i="43"/>
  <c r="O127" i="43"/>
  <c r="P127" i="43" s="1"/>
  <c r="I127" i="43"/>
  <c r="F127" i="43"/>
  <c r="O126" i="43"/>
  <c r="P126" i="43" s="1"/>
  <c r="I126" i="43"/>
  <c r="F126" i="43"/>
  <c r="O125" i="43"/>
  <c r="P125" i="43" s="1"/>
  <c r="I125" i="43"/>
  <c r="F125" i="43"/>
  <c r="O124" i="43"/>
  <c r="P124" i="43" s="1"/>
  <c r="I124" i="43"/>
  <c r="F124" i="43"/>
  <c r="O123" i="43"/>
  <c r="P123" i="43" s="1"/>
  <c r="I123" i="43"/>
  <c r="F123" i="43"/>
  <c r="O122" i="43"/>
  <c r="P122" i="43" s="1"/>
  <c r="I122" i="43"/>
  <c r="F122" i="43"/>
  <c r="O121" i="43"/>
  <c r="P121" i="43" s="1"/>
  <c r="I121" i="43"/>
  <c r="F121" i="43"/>
  <c r="O120" i="43"/>
  <c r="P120" i="43" s="1"/>
  <c r="I120" i="43"/>
  <c r="F120" i="43"/>
  <c r="O119" i="43"/>
  <c r="P119" i="43" s="1"/>
  <c r="I119" i="43"/>
  <c r="F119" i="43"/>
  <c r="O118" i="43"/>
  <c r="P118" i="43" s="1"/>
  <c r="I118" i="43"/>
  <c r="F118" i="43"/>
  <c r="O117" i="43"/>
  <c r="P117" i="43" s="1"/>
  <c r="I117" i="43"/>
  <c r="F117" i="43"/>
  <c r="O116" i="43"/>
  <c r="P116" i="43" s="1"/>
  <c r="I116" i="43"/>
  <c r="F116" i="43"/>
  <c r="O115" i="43"/>
  <c r="P115" i="43" s="1"/>
  <c r="I115" i="43"/>
  <c r="F115" i="43"/>
  <c r="O114" i="43"/>
  <c r="P114" i="43" s="1"/>
  <c r="I114" i="43"/>
  <c r="F114" i="43"/>
  <c r="O113" i="43"/>
  <c r="P113" i="43" s="1"/>
  <c r="I113" i="43"/>
  <c r="F113" i="43"/>
  <c r="O112" i="43"/>
  <c r="P112" i="43" s="1"/>
  <c r="I112" i="43"/>
  <c r="F112" i="43"/>
  <c r="O111" i="43"/>
  <c r="P111" i="43" s="1"/>
  <c r="I111" i="43"/>
  <c r="F111" i="43"/>
  <c r="O110" i="43"/>
  <c r="P110" i="43" s="1"/>
  <c r="I110" i="43"/>
  <c r="F110" i="43"/>
  <c r="O109" i="43"/>
  <c r="P109" i="43" s="1"/>
  <c r="I109" i="43"/>
  <c r="F109" i="43"/>
  <c r="O108" i="43"/>
  <c r="P108" i="43" s="1"/>
  <c r="I108" i="43"/>
  <c r="F108" i="43"/>
  <c r="O107" i="43"/>
  <c r="P107" i="43" s="1"/>
  <c r="I107" i="43"/>
  <c r="F107" i="43"/>
  <c r="O106" i="43"/>
  <c r="P106" i="43" s="1"/>
  <c r="I106" i="43"/>
  <c r="F106" i="43"/>
  <c r="O105" i="43"/>
  <c r="P105" i="43" s="1"/>
  <c r="I105" i="43"/>
  <c r="E105" i="43"/>
  <c r="F105" i="43" s="1"/>
  <c r="C101" i="43"/>
  <c r="O95" i="43"/>
  <c r="P95" i="43" s="1"/>
  <c r="I95" i="43"/>
  <c r="F95" i="43"/>
  <c r="O94" i="43"/>
  <c r="P94" i="43" s="1"/>
  <c r="I94" i="43"/>
  <c r="F94" i="43"/>
  <c r="O93" i="43"/>
  <c r="P93" i="43" s="1"/>
  <c r="I93" i="43"/>
  <c r="F93" i="43"/>
  <c r="O92" i="43"/>
  <c r="P92" i="43" s="1"/>
  <c r="I92" i="43"/>
  <c r="F92" i="43"/>
  <c r="O91" i="43"/>
  <c r="P91" i="43" s="1"/>
  <c r="I91" i="43"/>
  <c r="F91" i="43"/>
  <c r="O90" i="43"/>
  <c r="P90" i="43" s="1"/>
  <c r="I90" i="43"/>
  <c r="F90" i="43"/>
  <c r="O89" i="43"/>
  <c r="P89" i="43" s="1"/>
  <c r="I89" i="43"/>
  <c r="F89" i="43"/>
  <c r="O88" i="43"/>
  <c r="P88" i="43" s="1"/>
  <c r="I88" i="43"/>
  <c r="F88" i="43"/>
  <c r="O87" i="43"/>
  <c r="P87" i="43" s="1"/>
  <c r="I87" i="43"/>
  <c r="F87" i="43"/>
  <c r="O86" i="43"/>
  <c r="P86" i="43" s="1"/>
  <c r="I86" i="43"/>
  <c r="F86" i="43"/>
  <c r="O85" i="43"/>
  <c r="P85" i="43" s="1"/>
  <c r="I85" i="43"/>
  <c r="F85" i="43"/>
  <c r="O84" i="43"/>
  <c r="P84" i="43" s="1"/>
  <c r="I84" i="43"/>
  <c r="F84" i="43"/>
  <c r="O83" i="43"/>
  <c r="P83" i="43" s="1"/>
  <c r="I83" i="43"/>
  <c r="F83" i="43"/>
  <c r="O82" i="43"/>
  <c r="P82" i="43" s="1"/>
  <c r="I82" i="43"/>
  <c r="F82" i="43"/>
  <c r="O81" i="43"/>
  <c r="P81" i="43" s="1"/>
  <c r="I81" i="43"/>
  <c r="F81" i="43"/>
  <c r="O80" i="43"/>
  <c r="P80" i="43" s="1"/>
  <c r="I80" i="43"/>
  <c r="F80" i="43"/>
  <c r="O79" i="43"/>
  <c r="P79" i="43" s="1"/>
  <c r="I79" i="43"/>
  <c r="F79" i="43"/>
  <c r="O78" i="43"/>
  <c r="P78" i="43" s="1"/>
  <c r="I78" i="43"/>
  <c r="F78" i="43"/>
  <c r="O77" i="43"/>
  <c r="P77" i="43" s="1"/>
  <c r="I77" i="43"/>
  <c r="F77" i="43"/>
  <c r="O76" i="43"/>
  <c r="P76" i="43" s="1"/>
  <c r="I76" i="43"/>
  <c r="F76" i="43"/>
  <c r="O75" i="43"/>
  <c r="P75" i="43" s="1"/>
  <c r="I75" i="43"/>
  <c r="F75" i="43"/>
  <c r="O74" i="43"/>
  <c r="P74" i="43" s="1"/>
  <c r="I74" i="43"/>
  <c r="F74" i="43"/>
  <c r="O73" i="43"/>
  <c r="P73" i="43" s="1"/>
  <c r="I73" i="43"/>
  <c r="F73" i="43"/>
  <c r="O72" i="43"/>
  <c r="P72" i="43" s="1"/>
  <c r="I72" i="43"/>
  <c r="F72" i="43"/>
  <c r="O71" i="43"/>
  <c r="P71" i="43" s="1"/>
  <c r="I71" i="43"/>
  <c r="F71" i="43"/>
  <c r="O70" i="43"/>
  <c r="P70" i="43" s="1"/>
  <c r="I70" i="43"/>
  <c r="F70" i="43"/>
  <c r="O69" i="43"/>
  <c r="P69" i="43" s="1"/>
  <c r="I69" i="43"/>
  <c r="F69" i="43"/>
  <c r="O68" i="43"/>
  <c r="P68" i="43" s="1"/>
  <c r="I68" i="43"/>
  <c r="F68" i="43"/>
  <c r="O67" i="43"/>
  <c r="P67" i="43" s="1"/>
  <c r="I67" i="43"/>
  <c r="F67" i="43"/>
  <c r="O66" i="43"/>
  <c r="P66" i="43" s="1"/>
  <c r="I66" i="43"/>
  <c r="F66" i="43"/>
  <c r="O65" i="43"/>
  <c r="P65" i="43" s="1"/>
  <c r="I65" i="43"/>
  <c r="F65" i="43"/>
  <c r="O64" i="43"/>
  <c r="P64" i="43" s="1"/>
  <c r="I64" i="43"/>
  <c r="F64" i="43"/>
  <c r="O63" i="43"/>
  <c r="P63" i="43" s="1"/>
  <c r="I63" i="43"/>
  <c r="F63" i="43"/>
  <c r="O62" i="43"/>
  <c r="P62" i="43" s="1"/>
  <c r="I62" i="43"/>
  <c r="F62" i="43"/>
  <c r="O61" i="43"/>
  <c r="P61" i="43" s="1"/>
  <c r="I61" i="43"/>
  <c r="E61" i="43"/>
  <c r="F61" i="43" s="1"/>
  <c r="C57" i="43"/>
  <c r="C13" i="43"/>
  <c r="I271" i="42"/>
  <c r="F271" i="42"/>
  <c r="I270" i="42"/>
  <c r="F270" i="42"/>
  <c r="I269" i="42"/>
  <c r="F269" i="42"/>
  <c r="I268" i="42"/>
  <c r="F268" i="42"/>
  <c r="I267" i="42"/>
  <c r="F267" i="42"/>
  <c r="I266" i="42"/>
  <c r="F266" i="42"/>
  <c r="I265" i="42"/>
  <c r="F265" i="42"/>
  <c r="I264" i="42"/>
  <c r="F264" i="42"/>
  <c r="I263" i="42"/>
  <c r="F263" i="42"/>
  <c r="I262" i="42"/>
  <c r="F262" i="42"/>
  <c r="I261" i="42"/>
  <c r="F261" i="42"/>
  <c r="I260" i="42"/>
  <c r="F260" i="42"/>
  <c r="I259" i="42"/>
  <c r="F259" i="42"/>
  <c r="I258" i="42"/>
  <c r="F258" i="42"/>
  <c r="I257" i="42"/>
  <c r="F257" i="42"/>
  <c r="I256" i="42"/>
  <c r="F256" i="42"/>
  <c r="I255" i="42"/>
  <c r="F255" i="42"/>
  <c r="I254" i="42"/>
  <c r="F254" i="42"/>
  <c r="I253" i="42"/>
  <c r="F253" i="42"/>
  <c r="I252" i="42"/>
  <c r="F252" i="42"/>
  <c r="I251" i="42"/>
  <c r="F251" i="42"/>
  <c r="I250" i="42"/>
  <c r="F250" i="42"/>
  <c r="I249" i="42"/>
  <c r="F249" i="42"/>
  <c r="I248" i="42"/>
  <c r="F248" i="42"/>
  <c r="I247" i="42"/>
  <c r="F247" i="42"/>
  <c r="I246" i="42"/>
  <c r="F246" i="42"/>
  <c r="I245" i="42"/>
  <c r="F245" i="42"/>
  <c r="I244" i="42"/>
  <c r="F244" i="42"/>
  <c r="I243" i="42"/>
  <c r="F243" i="42"/>
  <c r="I242" i="42"/>
  <c r="F242" i="42"/>
  <c r="I241" i="42"/>
  <c r="F241" i="42"/>
  <c r="I240" i="42"/>
  <c r="F240" i="42"/>
  <c r="I239" i="42"/>
  <c r="F239" i="42"/>
  <c r="I238" i="42"/>
  <c r="F238" i="42"/>
  <c r="I237" i="42"/>
  <c r="F237" i="42"/>
  <c r="C233" i="42"/>
  <c r="I227" i="42"/>
  <c r="F227" i="42"/>
  <c r="I226" i="42"/>
  <c r="F226" i="42"/>
  <c r="I225" i="42"/>
  <c r="F225" i="42"/>
  <c r="I224" i="42"/>
  <c r="F224" i="42"/>
  <c r="I223" i="42"/>
  <c r="F223" i="42"/>
  <c r="I222" i="42"/>
  <c r="F222" i="42"/>
  <c r="I221" i="42"/>
  <c r="F221" i="42"/>
  <c r="I220" i="42"/>
  <c r="F220" i="42"/>
  <c r="I219" i="42"/>
  <c r="F219" i="42"/>
  <c r="I218" i="42"/>
  <c r="F218" i="42"/>
  <c r="I217" i="42"/>
  <c r="F217" i="42"/>
  <c r="I216" i="42"/>
  <c r="F216" i="42"/>
  <c r="I215" i="42"/>
  <c r="F215" i="42"/>
  <c r="I214" i="42"/>
  <c r="F214" i="42"/>
  <c r="I213" i="42"/>
  <c r="F213" i="42"/>
  <c r="I212" i="42"/>
  <c r="F212" i="42"/>
  <c r="I211" i="42"/>
  <c r="F211" i="42"/>
  <c r="I210" i="42"/>
  <c r="F210" i="42"/>
  <c r="I209" i="42"/>
  <c r="F209" i="42"/>
  <c r="I208" i="42"/>
  <c r="F208" i="42"/>
  <c r="I207" i="42"/>
  <c r="F207" i="42"/>
  <c r="I206" i="42"/>
  <c r="F206" i="42"/>
  <c r="I205" i="42"/>
  <c r="F205" i="42"/>
  <c r="I204" i="42"/>
  <c r="F204" i="42"/>
  <c r="I203" i="42"/>
  <c r="F203" i="42"/>
  <c r="I202" i="42"/>
  <c r="F202" i="42"/>
  <c r="I201" i="42"/>
  <c r="F201" i="42"/>
  <c r="I200" i="42"/>
  <c r="F200" i="42"/>
  <c r="I199" i="42"/>
  <c r="F199" i="42"/>
  <c r="I198" i="42"/>
  <c r="F198" i="42"/>
  <c r="I197" i="42"/>
  <c r="F197" i="42"/>
  <c r="I196" i="42"/>
  <c r="F196" i="42"/>
  <c r="I195" i="42"/>
  <c r="F195" i="42"/>
  <c r="I194" i="42"/>
  <c r="F194" i="42"/>
  <c r="I193" i="42"/>
  <c r="F193" i="42"/>
  <c r="C189"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66" i="42"/>
  <c r="F166" i="42"/>
  <c r="I165" i="42"/>
  <c r="F165" i="42"/>
  <c r="I164" i="42"/>
  <c r="F164" i="42"/>
  <c r="I163" i="42"/>
  <c r="F163" i="42"/>
  <c r="I162" i="42"/>
  <c r="F162" i="42"/>
  <c r="I161" i="42"/>
  <c r="F161" i="42"/>
  <c r="I160" i="42"/>
  <c r="F160" i="42"/>
  <c r="I159" i="42"/>
  <c r="F159" i="42"/>
  <c r="I158" i="42"/>
  <c r="F158" i="42"/>
  <c r="I157" i="42"/>
  <c r="F157" i="42"/>
  <c r="I156" i="42"/>
  <c r="F156" i="42"/>
  <c r="I155" i="42"/>
  <c r="F155" i="42"/>
  <c r="I154" i="42"/>
  <c r="F154" i="42"/>
  <c r="I153" i="42"/>
  <c r="F153" i="42"/>
  <c r="I152" i="42"/>
  <c r="F152" i="42"/>
  <c r="I151" i="42"/>
  <c r="F151" i="42"/>
  <c r="I150" i="42"/>
  <c r="F150" i="42"/>
  <c r="I149" i="42"/>
  <c r="F149" i="42"/>
  <c r="C145" i="42"/>
  <c r="I139" i="42"/>
  <c r="F139" i="42"/>
  <c r="I138" i="42"/>
  <c r="F138" i="42"/>
  <c r="I137" i="42"/>
  <c r="F137" i="42"/>
  <c r="I136" i="42"/>
  <c r="F136" i="42"/>
  <c r="I135" i="42"/>
  <c r="F135" i="42"/>
  <c r="I134" i="42"/>
  <c r="F134" i="42"/>
  <c r="I133" i="42"/>
  <c r="F133" i="42"/>
  <c r="I132" i="42"/>
  <c r="F132" i="42"/>
  <c r="I131" i="42"/>
  <c r="F131" i="42"/>
  <c r="I130" i="42"/>
  <c r="F130" i="42"/>
  <c r="I129" i="42"/>
  <c r="F129" i="42"/>
  <c r="I128" i="42"/>
  <c r="F128"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106" i="42"/>
  <c r="F106" i="42"/>
  <c r="I105" i="42"/>
  <c r="F105" i="42"/>
  <c r="C101" i="42"/>
  <c r="D98"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76" i="42"/>
  <c r="F76" i="42"/>
  <c r="I75" i="42"/>
  <c r="F75" i="42"/>
  <c r="I74" i="42"/>
  <c r="F74" i="42"/>
  <c r="I73" i="42"/>
  <c r="F73" i="42"/>
  <c r="I72" i="42"/>
  <c r="F72" i="42"/>
  <c r="I71" i="42"/>
  <c r="F71" i="42"/>
  <c r="I70" i="42"/>
  <c r="F70" i="42"/>
  <c r="I69" i="42"/>
  <c r="F69" i="42"/>
  <c r="I68" i="42"/>
  <c r="F68" i="42"/>
  <c r="I67" i="42"/>
  <c r="F67" i="42"/>
  <c r="I66" i="42"/>
  <c r="F66" i="42"/>
  <c r="I65" i="42"/>
  <c r="F65" i="42"/>
  <c r="I64" i="42"/>
  <c r="F64" i="42"/>
  <c r="I63" i="42"/>
  <c r="F63" i="42"/>
  <c r="I62" i="42"/>
  <c r="F62" i="42"/>
  <c r="I61" i="42"/>
  <c r="F61" i="42"/>
  <c r="C57" i="42"/>
  <c r="I139" i="40"/>
  <c r="F139" i="40"/>
  <c r="I138" i="40"/>
  <c r="F138" i="40"/>
  <c r="I137" i="40"/>
  <c r="F137" i="40"/>
  <c r="I136" i="40"/>
  <c r="F136" i="40"/>
  <c r="I135" i="40"/>
  <c r="F135" i="40"/>
  <c r="I134" i="40"/>
  <c r="F134" i="40"/>
  <c r="I133" i="40"/>
  <c r="F133" i="40"/>
  <c r="I132" i="40"/>
  <c r="F132"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C102"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64" i="40"/>
  <c r="F64" i="40"/>
  <c r="I63" i="40"/>
  <c r="F63" i="40"/>
  <c r="I62" i="40"/>
  <c r="F62" i="40"/>
  <c r="I61" i="40"/>
  <c r="F61" i="40"/>
  <c r="C58" i="40"/>
  <c r="J463" i="9"/>
  <c r="I463" i="9"/>
  <c r="F463" i="9"/>
  <c r="J462" i="9"/>
  <c r="I462" i="9"/>
  <c r="F462" i="9"/>
  <c r="J461" i="9"/>
  <c r="I461" i="9"/>
  <c r="F461" i="9"/>
  <c r="J460" i="9"/>
  <c r="I460" i="9"/>
  <c r="F460" i="9"/>
  <c r="J459" i="9"/>
  <c r="I459" i="9"/>
  <c r="F459" i="9"/>
  <c r="J458" i="9"/>
  <c r="I458" i="9"/>
  <c r="F458" i="9"/>
  <c r="J457" i="9"/>
  <c r="I457" i="9"/>
  <c r="F457" i="9"/>
  <c r="J456" i="9"/>
  <c r="I456" i="9"/>
  <c r="F456" i="9"/>
  <c r="D447" i="9" s="1"/>
  <c r="J455" i="9"/>
  <c r="I455" i="9"/>
  <c r="F455" i="9"/>
  <c r="I454" i="9"/>
  <c r="F454" i="9"/>
  <c r="C451" i="9"/>
  <c r="J444" i="9"/>
  <c r="I444" i="9"/>
  <c r="F444" i="9"/>
  <c r="J443" i="9"/>
  <c r="I443" i="9"/>
  <c r="F443" i="9"/>
  <c r="J442" i="9"/>
  <c r="I442" i="9"/>
  <c r="F442" i="9"/>
  <c r="J441" i="9"/>
  <c r="I441" i="9"/>
  <c r="F441" i="9"/>
  <c r="J440" i="9"/>
  <c r="I440" i="9"/>
  <c r="F440" i="9"/>
  <c r="J439" i="9"/>
  <c r="I439" i="9"/>
  <c r="F439" i="9"/>
  <c r="J438" i="9"/>
  <c r="I438" i="9"/>
  <c r="F438" i="9"/>
  <c r="J437" i="9"/>
  <c r="I437" i="9"/>
  <c r="F437" i="9"/>
  <c r="J436" i="9"/>
  <c r="I436" i="9"/>
  <c r="F436" i="9"/>
  <c r="I435" i="9"/>
  <c r="F435" i="9"/>
  <c r="C432" i="9"/>
  <c r="J425" i="9"/>
  <c r="I425" i="9"/>
  <c r="F425" i="9"/>
  <c r="J424" i="9"/>
  <c r="I424" i="9"/>
  <c r="F424" i="9"/>
  <c r="J423" i="9"/>
  <c r="I423" i="9"/>
  <c r="F423" i="9"/>
  <c r="J422" i="9"/>
  <c r="I422" i="9"/>
  <c r="F422" i="9"/>
  <c r="J421" i="9"/>
  <c r="I421" i="9"/>
  <c r="F421" i="9"/>
  <c r="J420" i="9"/>
  <c r="I420" i="9"/>
  <c r="F420" i="9"/>
  <c r="J419" i="9"/>
  <c r="I419" i="9"/>
  <c r="F419" i="9"/>
  <c r="J418" i="9"/>
  <c r="I418" i="9"/>
  <c r="F418" i="9"/>
  <c r="J417" i="9"/>
  <c r="I417" i="9"/>
  <c r="F417" i="9"/>
  <c r="I416" i="9"/>
  <c r="F416" i="9"/>
  <c r="C413" i="9"/>
  <c r="J406" i="9"/>
  <c r="I406" i="9"/>
  <c r="F406" i="9"/>
  <c r="J405" i="9"/>
  <c r="I405" i="9"/>
  <c r="F405" i="9"/>
  <c r="J404" i="9"/>
  <c r="I404" i="9"/>
  <c r="F404" i="9"/>
  <c r="J403" i="9"/>
  <c r="I403" i="9"/>
  <c r="F403" i="9"/>
  <c r="J402" i="9"/>
  <c r="I402" i="9"/>
  <c r="F402" i="9"/>
  <c r="J401" i="9"/>
  <c r="I401" i="9"/>
  <c r="F401" i="9"/>
  <c r="J400" i="9"/>
  <c r="I400" i="9"/>
  <c r="F400" i="9"/>
  <c r="J399" i="9"/>
  <c r="I399" i="9"/>
  <c r="F399" i="9"/>
  <c r="J398" i="9"/>
  <c r="I398" i="9"/>
  <c r="F398" i="9"/>
  <c r="I397" i="9"/>
  <c r="F397" i="9"/>
  <c r="C394" i="9"/>
  <c r="J387" i="9"/>
  <c r="I387" i="9"/>
  <c r="F387" i="9"/>
  <c r="J386" i="9"/>
  <c r="I386" i="9"/>
  <c r="F386" i="9"/>
  <c r="J385" i="9"/>
  <c r="I385" i="9"/>
  <c r="F385" i="9"/>
  <c r="J384" i="9"/>
  <c r="I384" i="9"/>
  <c r="F384" i="9"/>
  <c r="J383" i="9"/>
  <c r="I383" i="9"/>
  <c r="F383" i="9"/>
  <c r="J382" i="9"/>
  <c r="I382" i="9"/>
  <c r="F382" i="9"/>
  <c r="J381" i="9"/>
  <c r="I381" i="9"/>
  <c r="F381" i="9"/>
  <c r="J380" i="9"/>
  <c r="I380" i="9"/>
  <c r="F380" i="9"/>
  <c r="J379" i="9"/>
  <c r="I379" i="9"/>
  <c r="F379" i="9"/>
  <c r="I378" i="9"/>
  <c r="F378" i="9"/>
  <c r="C375" i="9"/>
  <c r="J368" i="9"/>
  <c r="I368" i="9"/>
  <c r="F368" i="9"/>
  <c r="J367" i="9"/>
  <c r="I367" i="9"/>
  <c r="F367" i="9"/>
  <c r="J366" i="9"/>
  <c r="I366" i="9"/>
  <c r="F366" i="9"/>
  <c r="J365" i="9"/>
  <c r="I365" i="9"/>
  <c r="F365" i="9"/>
  <c r="J364" i="9"/>
  <c r="I364" i="9"/>
  <c r="F364" i="9"/>
  <c r="J363" i="9"/>
  <c r="I363" i="9"/>
  <c r="F363" i="9"/>
  <c r="J362" i="9"/>
  <c r="I362" i="9"/>
  <c r="F362" i="9"/>
  <c r="J361" i="9"/>
  <c r="I361" i="9"/>
  <c r="F361" i="9"/>
  <c r="J360" i="9"/>
  <c r="I360" i="9"/>
  <c r="F360" i="9"/>
  <c r="I359" i="9"/>
  <c r="F359" i="9"/>
  <c r="C356" i="9"/>
  <c r="J349" i="9"/>
  <c r="I349" i="9"/>
  <c r="F349" i="9"/>
  <c r="J348" i="9"/>
  <c r="I348" i="9"/>
  <c r="F348" i="9"/>
  <c r="J347" i="9"/>
  <c r="I347" i="9"/>
  <c r="F347" i="9"/>
  <c r="J346" i="9"/>
  <c r="I346" i="9"/>
  <c r="F346" i="9"/>
  <c r="J345" i="9"/>
  <c r="I345" i="9"/>
  <c r="F345" i="9"/>
  <c r="J344" i="9"/>
  <c r="I344" i="9"/>
  <c r="F344" i="9"/>
  <c r="J343" i="9"/>
  <c r="I343" i="9"/>
  <c r="F343" i="9"/>
  <c r="J342" i="9"/>
  <c r="I342" i="9"/>
  <c r="F342" i="9"/>
  <c r="J341" i="9"/>
  <c r="I341" i="9"/>
  <c r="F341" i="9"/>
  <c r="I340" i="9"/>
  <c r="F340" i="9"/>
  <c r="C337" i="9"/>
  <c r="J330" i="9"/>
  <c r="I330" i="9"/>
  <c r="F330" i="9"/>
  <c r="J329" i="9"/>
  <c r="I329" i="9"/>
  <c r="F329" i="9"/>
  <c r="J328" i="9"/>
  <c r="I328" i="9"/>
  <c r="F328" i="9"/>
  <c r="J327" i="9"/>
  <c r="I327" i="9"/>
  <c r="F327" i="9"/>
  <c r="J326" i="9"/>
  <c r="I326" i="9"/>
  <c r="F326" i="9"/>
  <c r="J325" i="9"/>
  <c r="I325" i="9"/>
  <c r="F325" i="9"/>
  <c r="J324" i="9"/>
  <c r="I324" i="9"/>
  <c r="F324" i="9"/>
  <c r="J323" i="9"/>
  <c r="I323" i="9"/>
  <c r="F323" i="9"/>
  <c r="J322" i="9"/>
  <c r="I322" i="9"/>
  <c r="F322" i="9"/>
  <c r="I321" i="9"/>
  <c r="F321" i="9"/>
  <c r="C318" i="9"/>
  <c r="J311" i="9"/>
  <c r="I311" i="9"/>
  <c r="F311" i="9"/>
  <c r="J310" i="9"/>
  <c r="I310" i="9"/>
  <c r="F310" i="9"/>
  <c r="J309" i="9"/>
  <c r="I309" i="9"/>
  <c r="F309" i="9"/>
  <c r="J308" i="9"/>
  <c r="I308" i="9"/>
  <c r="F308" i="9"/>
  <c r="J307" i="9"/>
  <c r="I307" i="9"/>
  <c r="F307" i="9"/>
  <c r="J306" i="9"/>
  <c r="I306" i="9"/>
  <c r="F306" i="9"/>
  <c r="J305" i="9"/>
  <c r="I305" i="9"/>
  <c r="F305" i="9"/>
  <c r="J304" i="9"/>
  <c r="I304" i="9"/>
  <c r="F304" i="9"/>
  <c r="D295" i="9" s="1"/>
  <c r="J303" i="9"/>
  <c r="I303" i="9"/>
  <c r="F303" i="9"/>
  <c r="I302" i="9"/>
  <c r="F302" i="9"/>
  <c r="C299" i="9"/>
  <c r="J292" i="9"/>
  <c r="I292" i="9"/>
  <c r="F292" i="9"/>
  <c r="J291" i="9"/>
  <c r="I291" i="9"/>
  <c r="F291" i="9"/>
  <c r="J290" i="9"/>
  <c r="I290" i="9"/>
  <c r="F290" i="9"/>
  <c r="J289" i="9"/>
  <c r="I289" i="9"/>
  <c r="F289" i="9"/>
  <c r="J288" i="9"/>
  <c r="I288" i="9"/>
  <c r="F288" i="9"/>
  <c r="J287" i="9"/>
  <c r="I287" i="9"/>
  <c r="F287" i="9"/>
  <c r="J286" i="9"/>
  <c r="I286" i="9"/>
  <c r="F286" i="9"/>
  <c r="J285" i="9"/>
  <c r="I285" i="9"/>
  <c r="F285" i="9"/>
  <c r="J284" i="9"/>
  <c r="I284" i="9"/>
  <c r="F284" i="9"/>
  <c r="I283" i="9"/>
  <c r="F283" i="9"/>
  <c r="C280" i="9"/>
  <c r="J273" i="9"/>
  <c r="I273" i="9"/>
  <c r="F273" i="9"/>
  <c r="J272" i="9"/>
  <c r="I272" i="9"/>
  <c r="F272" i="9"/>
  <c r="J271" i="9"/>
  <c r="I271" i="9"/>
  <c r="F271" i="9"/>
  <c r="J270" i="9"/>
  <c r="I270" i="9"/>
  <c r="F270" i="9"/>
  <c r="J269" i="9"/>
  <c r="I269" i="9"/>
  <c r="F269" i="9"/>
  <c r="J268" i="9"/>
  <c r="I268" i="9"/>
  <c r="F268" i="9"/>
  <c r="J267" i="9"/>
  <c r="I267" i="9"/>
  <c r="F267" i="9"/>
  <c r="J266" i="9"/>
  <c r="I266" i="9"/>
  <c r="F266" i="9"/>
  <c r="J265" i="9"/>
  <c r="I265" i="9"/>
  <c r="F265" i="9"/>
  <c r="I264" i="9"/>
  <c r="F264" i="9"/>
  <c r="C261" i="9"/>
  <c r="J254" i="9"/>
  <c r="I254" i="9"/>
  <c r="F254" i="9"/>
  <c r="J253" i="9"/>
  <c r="I253" i="9"/>
  <c r="F253" i="9"/>
  <c r="J252" i="9"/>
  <c r="I252" i="9"/>
  <c r="F252" i="9"/>
  <c r="J251" i="9"/>
  <c r="I251" i="9"/>
  <c r="F251" i="9"/>
  <c r="J250" i="9"/>
  <c r="I250" i="9"/>
  <c r="F250" i="9"/>
  <c r="J249" i="9"/>
  <c r="I249" i="9"/>
  <c r="F249" i="9"/>
  <c r="J248" i="9"/>
  <c r="I248" i="9"/>
  <c r="F248" i="9"/>
  <c r="J247" i="9"/>
  <c r="I247" i="9"/>
  <c r="F247" i="9"/>
  <c r="J246" i="9"/>
  <c r="I246" i="9"/>
  <c r="F246" i="9"/>
  <c r="I245" i="9"/>
  <c r="F245" i="9"/>
  <c r="C242" i="9"/>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D124" i="9" s="1"/>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D86" i="9" s="1"/>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K387" i="7"/>
  <c r="J387" i="7"/>
  <c r="F387" i="7"/>
  <c r="G387" i="7" s="1"/>
  <c r="K386" i="7"/>
  <c r="J386" i="7"/>
  <c r="G386" i="7"/>
  <c r="K385" i="7"/>
  <c r="J385" i="7"/>
  <c r="E385" i="7"/>
  <c r="G385" i="7" s="1"/>
  <c r="K384" i="7"/>
  <c r="J384" i="7"/>
  <c r="E384" i="7"/>
  <c r="G384" i="7" s="1"/>
  <c r="K383" i="7"/>
  <c r="J383" i="7"/>
  <c r="E383" i="7"/>
  <c r="G383" i="7" s="1"/>
  <c r="K382" i="7"/>
  <c r="J382" i="7"/>
  <c r="G382" i="7"/>
  <c r="K381" i="7"/>
  <c r="J381" i="7"/>
  <c r="G381" i="7"/>
  <c r="K380" i="7"/>
  <c r="J380" i="7"/>
  <c r="E380" i="7"/>
  <c r="G380" i="7" s="1"/>
  <c r="K379" i="7"/>
  <c r="J379" i="7"/>
  <c r="E379" i="7"/>
  <c r="G379" i="7" s="1"/>
  <c r="J378" i="7"/>
  <c r="G378" i="7"/>
  <c r="C375" i="7"/>
  <c r="K368" i="7"/>
  <c r="J368" i="7"/>
  <c r="F368" i="7"/>
  <c r="G368" i="7" s="1"/>
  <c r="K367" i="7"/>
  <c r="J367" i="7"/>
  <c r="G367" i="7"/>
  <c r="K366" i="7"/>
  <c r="J366" i="7"/>
  <c r="E366" i="7"/>
  <c r="G366" i="7" s="1"/>
  <c r="K365" i="7"/>
  <c r="J365" i="7"/>
  <c r="E365" i="7"/>
  <c r="G365" i="7" s="1"/>
  <c r="K364" i="7"/>
  <c r="J364" i="7"/>
  <c r="E364" i="7"/>
  <c r="G364" i="7" s="1"/>
  <c r="K363" i="7"/>
  <c r="J363" i="7"/>
  <c r="G363" i="7"/>
  <c r="K362" i="7"/>
  <c r="J362" i="7"/>
  <c r="G362" i="7"/>
  <c r="K361" i="7"/>
  <c r="J361" i="7"/>
  <c r="E361" i="7"/>
  <c r="G361" i="7" s="1"/>
  <c r="K360" i="7"/>
  <c r="J360" i="7"/>
  <c r="E360" i="7"/>
  <c r="G360" i="7" s="1"/>
  <c r="J359" i="7"/>
  <c r="G359" i="7"/>
  <c r="C356" i="7"/>
  <c r="K349" i="7"/>
  <c r="J349" i="7"/>
  <c r="F349" i="7"/>
  <c r="G349" i="7" s="1"/>
  <c r="K348" i="7"/>
  <c r="J348" i="7"/>
  <c r="G348" i="7"/>
  <c r="K347" i="7"/>
  <c r="J347" i="7"/>
  <c r="E347" i="7"/>
  <c r="G347" i="7" s="1"/>
  <c r="K346" i="7"/>
  <c r="J346" i="7"/>
  <c r="E346" i="7"/>
  <c r="G346" i="7" s="1"/>
  <c r="K345" i="7"/>
  <c r="J345" i="7"/>
  <c r="E345" i="7"/>
  <c r="G345" i="7" s="1"/>
  <c r="K344" i="7"/>
  <c r="J344" i="7"/>
  <c r="G344" i="7"/>
  <c r="K343" i="7"/>
  <c r="J343" i="7"/>
  <c r="G343" i="7"/>
  <c r="K342" i="7"/>
  <c r="J342" i="7"/>
  <c r="E342" i="7"/>
  <c r="G342" i="7" s="1"/>
  <c r="K341" i="7"/>
  <c r="J341" i="7"/>
  <c r="E341" i="7"/>
  <c r="G341" i="7" s="1"/>
  <c r="J340" i="7"/>
  <c r="G340" i="7"/>
  <c r="C337" i="7"/>
  <c r="K330" i="7"/>
  <c r="J330" i="7"/>
  <c r="F330" i="7"/>
  <c r="G330" i="7" s="1"/>
  <c r="K329" i="7"/>
  <c r="J329" i="7"/>
  <c r="G329" i="7"/>
  <c r="K328" i="7"/>
  <c r="J328" i="7"/>
  <c r="E328" i="7"/>
  <c r="G328" i="7" s="1"/>
  <c r="K327" i="7"/>
  <c r="J327" i="7"/>
  <c r="E327" i="7"/>
  <c r="G327" i="7" s="1"/>
  <c r="K326" i="7"/>
  <c r="J326" i="7"/>
  <c r="E326" i="7"/>
  <c r="G326" i="7" s="1"/>
  <c r="K325" i="7"/>
  <c r="J325" i="7"/>
  <c r="G325" i="7"/>
  <c r="K324" i="7"/>
  <c r="J324" i="7"/>
  <c r="G324" i="7"/>
  <c r="K323" i="7"/>
  <c r="J323" i="7"/>
  <c r="E323" i="7"/>
  <c r="G323" i="7" s="1"/>
  <c r="K322" i="7"/>
  <c r="J322" i="7"/>
  <c r="E322" i="7"/>
  <c r="G322" i="7" s="1"/>
  <c r="J321" i="7"/>
  <c r="G321" i="7"/>
  <c r="C318" i="7"/>
  <c r="K311" i="7"/>
  <c r="J311" i="7"/>
  <c r="F311" i="7"/>
  <c r="G311" i="7" s="1"/>
  <c r="K310" i="7"/>
  <c r="J310" i="7"/>
  <c r="G310" i="7"/>
  <c r="K309" i="7"/>
  <c r="J309" i="7"/>
  <c r="E309" i="7"/>
  <c r="G309" i="7" s="1"/>
  <c r="K308" i="7"/>
  <c r="J308" i="7"/>
  <c r="E308" i="7"/>
  <c r="G308" i="7" s="1"/>
  <c r="K307" i="7"/>
  <c r="J307" i="7"/>
  <c r="E307" i="7"/>
  <c r="G307" i="7" s="1"/>
  <c r="K306" i="7"/>
  <c r="J306" i="7"/>
  <c r="G306" i="7"/>
  <c r="K305" i="7"/>
  <c r="J305" i="7"/>
  <c r="G305" i="7"/>
  <c r="K304" i="7"/>
  <c r="J304" i="7"/>
  <c r="E304" i="7"/>
  <c r="G304" i="7" s="1"/>
  <c r="K303" i="7"/>
  <c r="J303" i="7"/>
  <c r="E303" i="7"/>
  <c r="G303" i="7" s="1"/>
  <c r="J302" i="7"/>
  <c r="G302" i="7"/>
  <c r="C299" i="7"/>
  <c r="K292" i="7"/>
  <c r="J292" i="7"/>
  <c r="F292" i="7"/>
  <c r="G292" i="7" s="1"/>
  <c r="K291" i="7"/>
  <c r="J291" i="7"/>
  <c r="G291" i="7"/>
  <c r="K290" i="7"/>
  <c r="J290" i="7"/>
  <c r="E290" i="7"/>
  <c r="G290" i="7" s="1"/>
  <c r="K289" i="7"/>
  <c r="J289" i="7"/>
  <c r="E289" i="7"/>
  <c r="G289" i="7" s="1"/>
  <c r="K288" i="7"/>
  <c r="J288" i="7"/>
  <c r="E288" i="7"/>
  <c r="G288" i="7" s="1"/>
  <c r="K287" i="7"/>
  <c r="J287" i="7"/>
  <c r="G287" i="7"/>
  <c r="K286" i="7"/>
  <c r="J286" i="7"/>
  <c r="G286" i="7"/>
  <c r="K285" i="7"/>
  <c r="J285" i="7"/>
  <c r="E285" i="7"/>
  <c r="G285" i="7" s="1"/>
  <c r="K284" i="7"/>
  <c r="J284" i="7"/>
  <c r="E284" i="7"/>
  <c r="G284" i="7" s="1"/>
  <c r="J283" i="7"/>
  <c r="G283" i="7"/>
  <c r="C280" i="7"/>
  <c r="K273" i="7"/>
  <c r="J273" i="7"/>
  <c r="F273" i="7"/>
  <c r="G273" i="7" s="1"/>
  <c r="K272" i="7"/>
  <c r="J272" i="7"/>
  <c r="G272" i="7"/>
  <c r="K271" i="7"/>
  <c r="J271" i="7"/>
  <c r="E271" i="7"/>
  <c r="G271" i="7" s="1"/>
  <c r="K270" i="7"/>
  <c r="J270" i="7"/>
  <c r="E270" i="7"/>
  <c r="G270" i="7" s="1"/>
  <c r="K269" i="7"/>
  <c r="J269" i="7"/>
  <c r="E269" i="7"/>
  <c r="G269" i="7" s="1"/>
  <c r="K268" i="7"/>
  <c r="J268" i="7"/>
  <c r="G268" i="7"/>
  <c r="K267" i="7"/>
  <c r="J267" i="7"/>
  <c r="G267" i="7"/>
  <c r="K266" i="7"/>
  <c r="J266" i="7"/>
  <c r="E266" i="7"/>
  <c r="G266" i="7" s="1"/>
  <c r="K265" i="7"/>
  <c r="J265" i="7"/>
  <c r="E265" i="7"/>
  <c r="G265" i="7" s="1"/>
  <c r="J264" i="7"/>
  <c r="G264" i="7"/>
  <c r="C261" i="7"/>
  <c r="K254" i="7"/>
  <c r="J254" i="7"/>
  <c r="F254" i="7"/>
  <c r="G254" i="7" s="1"/>
  <c r="K253" i="7"/>
  <c r="J253" i="7"/>
  <c r="G253" i="7"/>
  <c r="K252" i="7"/>
  <c r="J252" i="7"/>
  <c r="E252" i="7"/>
  <c r="G252" i="7" s="1"/>
  <c r="K251" i="7"/>
  <c r="J251" i="7"/>
  <c r="E251" i="7"/>
  <c r="G251" i="7" s="1"/>
  <c r="K250" i="7"/>
  <c r="J250" i="7"/>
  <c r="E250" i="7"/>
  <c r="G250" i="7" s="1"/>
  <c r="K249" i="7"/>
  <c r="J249" i="7"/>
  <c r="G249" i="7"/>
  <c r="K248" i="7"/>
  <c r="J248" i="7"/>
  <c r="G248" i="7"/>
  <c r="K247" i="7"/>
  <c r="J247" i="7"/>
  <c r="E247" i="7"/>
  <c r="G247" i="7" s="1"/>
  <c r="K246" i="7"/>
  <c r="J246" i="7"/>
  <c r="E246" i="7"/>
  <c r="G246" i="7" s="1"/>
  <c r="J245" i="7"/>
  <c r="G245" i="7"/>
  <c r="C242" i="7"/>
  <c r="K235" i="7"/>
  <c r="J235" i="7"/>
  <c r="F235" i="7"/>
  <c r="G235" i="7" s="1"/>
  <c r="K234" i="7"/>
  <c r="J234" i="7"/>
  <c r="G234" i="7"/>
  <c r="K233" i="7"/>
  <c r="J233" i="7"/>
  <c r="E233" i="7"/>
  <c r="G233" i="7" s="1"/>
  <c r="K232" i="7"/>
  <c r="J232" i="7"/>
  <c r="E232" i="7"/>
  <c r="G232" i="7" s="1"/>
  <c r="K231" i="7"/>
  <c r="J231" i="7"/>
  <c r="E231" i="7"/>
  <c r="G231" i="7" s="1"/>
  <c r="K230" i="7"/>
  <c r="J230" i="7"/>
  <c r="G230" i="7"/>
  <c r="K229" i="7"/>
  <c r="J229" i="7"/>
  <c r="G229" i="7"/>
  <c r="K228" i="7"/>
  <c r="J228" i="7"/>
  <c r="E228" i="7"/>
  <c r="G228" i="7" s="1"/>
  <c r="K227" i="7"/>
  <c r="J227" i="7"/>
  <c r="E227" i="7"/>
  <c r="G227" i="7" s="1"/>
  <c r="J226" i="7"/>
  <c r="G226" i="7"/>
  <c r="C223" i="7"/>
  <c r="K216" i="7"/>
  <c r="J216" i="7"/>
  <c r="F216" i="7"/>
  <c r="G216" i="7" s="1"/>
  <c r="K215" i="7"/>
  <c r="J215" i="7"/>
  <c r="G215" i="7"/>
  <c r="K214" i="7"/>
  <c r="J214" i="7"/>
  <c r="E214" i="7"/>
  <c r="G214" i="7" s="1"/>
  <c r="K213" i="7"/>
  <c r="J213" i="7"/>
  <c r="E213" i="7"/>
  <c r="G213" i="7" s="1"/>
  <c r="K212" i="7"/>
  <c r="J212" i="7"/>
  <c r="E212" i="7"/>
  <c r="G212" i="7" s="1"/>
  <c r="K211" i="7"/>
  <c r="J211" i="7"/>
  <c r="G211" i="7"/>
  <c r="K210" i="7"/>
  <c r="J210" i="7"/>
  <c r="G210" i="7"/>
  <c r="K209" i="7"/>
  <c r="J209" i="7"/>
  <c r="E209" i="7"/>
  <c r="G209" i="7" s="1"/>
  <c r="K208" i="7"/>
  <c r="J208" i="7"/>
  <c r="E208" i="7"/>
  <c r="G208" i="7" s="1"/>
  <c r="J207" i="7"/>
  <c r="G207" i="7"/>
  <c r="C204" i="7"/>
  <c r="K197" i="7"/>
  <c r="J197" i="7"/>
  <c r="F197" i="7"/>
  <c r="G197" i="7" s="1"/>
  <c r="K196" i="7"/>
  <c r="J196" i="7"/>
  <c r="G196" i="7"/>
  <c r="K195" i="7"/>
  <c r="J195" i="7"/>
  <c r="E195" i="7"/>
  <c r="G195" i="7" s="1"/>
  <c r="K194" i="7"/>
  <c r="J194" i="7"/>
  <c r="E194" i="7"/>
  <c r="G194" i="7" s="1"/>
  <c r="K193" i="7"/>
  <c r="J193" i="7"/>
  <c r="E193" i="7"/>
  <c r="G193" i="7" s="1"/>
  <c r="K192" i="7"/>
  <c r="J192" i="7"/>
  <c r="G192" i="7"/>
  <c r="K191" i="7"/>
  <c r="J191" i="7"/>
  <c r="G191" i="7"/>
  <c r="K190" i="7"/>
  <c r="J190" i="7"/>
  <c r="E190" i="7"/>
  <c r="G190" i="7" s="1"/>
  <c r="K189" i="7"/>
  <c r="J189" i="7"/>
  <c r="E189" i="7"/>
  <c r="G189" i="7" s="1"/>
  <c r="J188" i="7"/>
  <c r="G188" i="7"/>
  <c r="C185" i="7"/>
  <c r="K178" i="7"/>
  <c r="J178" i="7"/>
  <c r="F178" i="7"/>
  <c r="G178" i="7" s="1"/>
  <c r="K177" i="7"/>
  <c r="J177" i="7"/>
  <c r="G177" i="7"/>
  <c r="K176" i="7"/>
  <c r="J176" i="7"/>
  <c r="E176" i="7"/>
  <c r="G176" i="7" s="1"/>
  <c r="K175" i="7"/>
  <c r="J175" i="7"/>
  <c r="E175" i="7"/>
  <c r="G175" i="7" s="1"/>
  <c r="K174" i="7"/>
  <c r="J174" i="7"/>
  <c r="E174" i="7"/>
  <c r="G174" i="7" s="1"/>
  <c r="K173" i="7"/>
  <c r="J173" i="7"/>
  <c r="G173" i="7"/>
  <c r="K172" i="7"/>
  <c r="J172" i="7"/>
  <c r="G172" i="7"/>
  <c r="K171" i="7"/>
  <c r="J171" i="7"/>
  <c r="E171" i="7"/>
  <c r="G171" i="7" s="1"/>
  <c r="K170" i="7"/>
  <c r="J170" i="7"/>
  <c r="E170" i="7"/>
  <c r="G170" i="7" s="1"/>
  <c r="J169" i="7"/>
  <c r="G169" i="7"/>
  <c r="C166" i="7"/>
  <c r="K159" i="7"/>
  <c r="J159" i="7"/>
  <c r="F159" i="7"/>
  <c r="G159" i="7" s="1"/>
  <c r="K158" i="7"/>
  <c r="J158" i="7"/>
  <c r="G158" i="7"/>
  <c r="K157" i="7"/>
  <c r="J157" i="7"/>
  <c r="E157" i="7"/>
  <c r="G157" i="7" s="1"/>
  <c r="K156" i="7"/>
  <c r="J156" i="7"/>
  <c r="E156" i="7"/>
  <c r="G156" i="7" s="1"/>
  <c r="K155" i="7"/>
  <c r="J155" i="7"/>
  <c r="E155" i="7"/>
  <c r="G155" i="7" s="1"/>
  <c r="K154" i="7"/>
  <c r="J154" i="7"/>
  <c r="G154" i="7"/>
  <c r="K153" i="7"/>
  <c r="J153" i="7"/>
  <c r="G153" i="7"/>
  <c r="K152" i="7"/>
  <c r="J152" i="7"/>
  <c r="E152" i="7"/>
  <c r="G152" i="7" s="1"/>
  <c r="K151" i="7"/>
  <c r="J151" i="7"/>
  <c r="E151" i="7"/>
  <c r="G151" i="7" s="1"/>
  <c r="J150" i="7"/>
  <c r="G150" i="7"/>
  <c r="C147" i="7"/>
  <c r="K140" i="7"/>
  <c r="J140" i="7"/>
  <c r="F140" i="7"/>
  <c r="G140" i="7" s="1"/>
  <c r="K139" i="7"/>
  <c r="J139" i="7"/>
  <c r="G139" i="7"/>
  <c r="K138" i="7"/>
  <c r="J138" i="7"/>
  <c r="E138" i="7"/>
  <c r="G138" i="7" s="1"/>
  <c r="K137" i="7"/>
  <c r="J137" i="7"/>
  <c r="E137" i="7"/>
  <c r="G137" i="7" s="1"/>
  <c r="K136" i="7"/>
  <c r="J136" i="7"/>
  <c r="E136" i="7"/>
  <c r="G136" i="7" s="1"/>
  <c r="K135" i="7"/>
  <c r="J135" i="7"/>
  <c r="G135" i="7"/>
  <c r="K134" i="7"/>
  <c r="J134" i="7"/>
  <c r="G134" i="7"/>
  <c r="K133" i="7"/>
  <c r="J133" i="7"/>
  <c r="E133" i="7"/>
  <c r="G133" i="7" s="1"/>
  <c r="K132" i="7"/>
  <c r="J132" i="7"/>
  <c r="E132" i="7"/>
  <c r="G132" i="7" s="1"/>
  <c r="J131" i="7"/>
  <c r="G131" i="7"/>
  <c r="C128" i="7"/>
  <c r="K121" i="7"/>
  <c r="J121" i="7"/>
  <c r="F121" i="7"/>
  <c r="G121" i="7" s="1"/>
  <c r="K120" i="7"/>
  <c r="J120" i="7"/>
  <c r="G120" i="7"/>
  <c r="K119" i="7"/>
  <c r="J119" i="7"/>
  <c r="G119" i="7"/>
  <c r="K118" i="7"/>
  <c r="J118" i="7"/>
  <c r="G118" i="7"/>
  <c r="K117" i="7"/>
  <c r="J117" i="7"/>
  <c r="G117" i="7"/>
  <c r="K116" i="7"/>
  <c r="J116" i="7"/>
  <c r="G116" i="7"/>
  <c r="K115" i="7"/>
  <c r="J115" i="7"/>
  <c r="G115" i="7"/>
  <c r="K114" i="7"/>
  <c r="J114" i="7"/>
  <c r="G114" i="7"/>
  <c r="K113" i="7"/>
  <c r="J113" i="7"/>
  <c r="G113" i="7"/>
  <c r="J112" i="7"/>
  <c r="G112" i="7"/>
  <c r="C109" i="7"/>
  <c r="K102" i="7"/>
  <c r="J102" i="7"/>
  <c r="F102" i="7"/>
  <c r="G102" i="7" s="1"/>
  <c r="K101" i="7"/>
  <c r="J101" i="7"/>
  <c r="G101" i="7"/>
  <c r="K100" i="7"/>
  <c r="J100" i="7"/>
  <c r="G100" i="7"/>
  <c r="K99" i="7"/>
  <c r="J99" i="7"/>
  <c r="G99" i="7"/>
  <c r="K98" i="7"/>
  <c r="J98" i="7"/>
  <c r="G98" i="7"/>
  <c r="K97" i="7"/>
  <c r="J97" i="7"/>
  <c r="G97" i="7"/>
  <c r="K96" i="7"/>
  <c r="J96" i="7"/>
  <c r="G96" i="7"/>
  <c r="K95" i="7"/>
  <c r="J95" i="7"/>
  <c r="G95" i="7"/>
  <c r="K94" i="7"/>
  <c r="J94" i="7"/>
  <c r="E94" i="7"/>
  <c r="G94" i="7" s="1"/>
  <c r="J93" i="7"/>
  <c r="G93" i="7"/>
  <c r="C90" i="7"/>
  <c r="K83" i="7"/>
  <c r="J83" i="7"/>
  <c r="F83" i="7"/>
  <c r="G83" i="7" s="1"/>
  <c r="K82" i="7"/>
  <c r="J82" i="7"/>
  <c r="G82" i="7"/>
  <c r="K81" i="7"/>
  <c r="J81" i="7"/>
  <c r="G81" i="7"/>
  <c r="K80" i="7"/>
  <c r="J80" i="7"/>
  <c r="G80" i="7"/>
  <c r="K79" i="7"/>
  <c r="J79" i="7"/>
  <c r="G79" i="7"/>
  <c r="K78" i="7"/>
  <c r="J78" i="7"/>
  <c r="G78" i="7"/>
  <c r="K77" i="7"/>
  <c r="J77" i="7"/>
  <c r="G77" i="7"/>
  <c r="K76" i="7"/>
  <c r="J76" i="7"/>
  <c r="G76" i="7"/>
  <c r="K75" i="7"/>
  <c r="J75" i="7"/>
  <c r="E75" i="7"/>
  <c r="G75" i="7" s="1"/>
  <c r="J74" i="7"/>
  <c r="G74" i="7"/>
  <c r="C71" i="7"/>
  <c r="K64" i="7"/>
  <c r="J64" i="7"/>
  <c r="F64" i="7"/>
  <c r="G64" i="7" s="1"/>
  <c r="K63" i="7"/>
  <c r="J63" i="7"/>
  <c r="G63" i="7"/>
  <c r="K62" i="7"/>
  <c r="J62" i="7"/>
  <c r="G62" i="7"/>
  <c r="K61" i="7"/>
  <c r="J61" i="7"/>
  <c r="G61" i="7"/>
  <c r="K60" i="7"/>
  <c r="J60" i="7"/>
  <c r="G60" i="7"/>
  <c r="K59" i="7"/>
  <c r="J59" i="7"/>
  <c r="G59" i="7"/>
  <c r="K58" i="7"/>
  <c r="J58" i="7"/>
  <c r="G58" i="7"/>
  <c r="K57" i="7"/>
  <c r="J57" i="7"/>
  <c r="E57" i="7"/>
  <c r="G57" i="7" s="1"/>
  <c r="K56" i="7"/>
  <c r="J56" i="7"/>
  <c r="E56" i="7"/>
  <c r="G56" i="7" s="1"/>
  <c r="J55" i="7"/>
  <c r="G55" i="7"/>
  <c r="K44" i="7"/>
  <c r="J44" i="7"/>
  <c r="G44" i="7"/>
  <c r="K43" i="7"/>
  <c r="J43" i="7"/>
  <c r="G43" i="7"/>
  <c r="K42" i="7"/>
  <c r="J42" i="7"/>
  <c r="G42" i="7"/>
  <c r="K41" i="7"/>
  <c r="J41" i="7"/>
  <c r="G41" i="7"/>
  <c r="K40" i="7"/>
  <c r="J40" i="7"/>
  <c r="G40" i="7"/>
  <c r="K39" i="7"/>
  <c r="J39" i="7"/>
  <c r="G39" i="7"/>
  <c r="K38" i="7"/>
  <c r="J38" i="7"/>
  <c r="K37" i="7"/>
  <c r="J37" i="7"/>
  <c r="E37" i="7"/>
  <c r="G37" i="7" s="1"/>
  <c r="J36" i="7"/>
  <c r="G36" i="7"/>
  <c r="C33" i="7"/>
  <c r="K487" i="8"/>
  <c r="J487" i="8"/>
  <c r="F487" i="8"/>
  <c r="G487" i="8" s="1"/>
  <c r="K486" i="8"/>
  <c r="J486" i="8"/>
  <c r="F486" i="8"/>
  <c r="G486" i="8" s="1"/>
  <c r="K485" i="8"/>
  <c r="J485" i="8"/>
  <c r="G485" i="8"/>
  <c r="K484" i="8"/>
  <c r="J484" i="8"/>
  <c r="G484" i="8"/>
  <c r="K483" i="8"/>
  <c r="J483" i="8"/>
  <c r="G483" i="8"/>
  <c r="K482" i="8"/>
  <c r="J482" i="8"/>
  <c r="G482" i="8"/>
  <c r="K481" i="8"/>
  <c r="J481" i="8"/>
  <c r="F481" i="8"/>
  <c r="G481" i="8" s="1"/>
  <c r="K480" i="8"/>
  <c r="J480" i="8"/>
  <c r="F480" i="8"/>
  <c r="G480" i="8" s="1"/>
  <c r="K479" i="8"/>
  <c r="J479" i="8"/>
  <c r="G479" i="8"/>
  <c r="K478" i="8"/>
  <c r="J478" i="8"/>
  <c r="F478" i="8"/>
  <c r="G478" i="8" s="1"/>
  <c r="K477" i="8"/>
  <c r="J477" i="8"/>
  <c r="F477" i="8"/>
  <c r="G477" i="8" s="1"/>
  <c r="K476" i="8"/>
  <c r="J476" i="8"/>
  <c r="F476" i="8"/>
  <c r="G476" i="8" s="1"/>
  <c r="K475" i="8"/>
  <c r="J475" i="8"/>
  <c r="F475" i="8"/>
  <c r="G475" i="8" s="1"/>
  <c r="K474" i="8"/>
  <c r="J474" i="8"/>
  <c r="F474" i="8"/>
  <c r="G474" i="8" s="1"/>
  <c r="K473" i="8"/>
  <c r="J473" i="8"/>
  <c r="F473" i="8"/>
  <c r="G473" i="8" s="1"/>
  <c r="K472" i="8"/>
  <c r="J472" i="8"/>
  <c r="F472" i="8"/>
  <c r="G472" i="8" s="1"/>
  <c r="K471" i="8"/>
  <c r="J471" i="8"/>
  <c r="F471" i="8"/>
  <c r="G471" i="8" s="1"/>
  <c r="K470" i="8"/>
  <c r="J470" i="8"/>
  <c r="F470" i="8"/>
  <c r="G470" i="8" s="1"/>
  <c r="K469" i="8"/>
  <c r="J469" i="8"/>
  <c r="F469" i="8"/>
  <c r="G469" i="8" s="1"/>
  <c r="K468" i="8"/>
  <c r="J468" i="8"/>
  <c r="F468" i="8"/>
  <c r="G468" i="8" s="1"/>
  <c r="K467" i="8"/>
  <c r="J467" i="8"/>
  <c r="F467" i="8"/>
  <c r="G467" i="8" s="1"/>
  <c r="K466" i="8"/>
  <c r="J466" i="8"/>
  <c r="F466" i="8"/>
  <c r="G466" i="8" s="1"/>
  <c r="K465" i="8"/>
  <c r="J465" i="8"/>
  <c r="F465" i="8"/>
  <c r="G465" i="8" s="1"/>
  <c r="K464" i="8"/>
  <c r="J464" i="8"/>
  <c r="F464" i="8"/>
  <c r="G464" i="8" s="1"/>
  <c r="K463" i="8"/>
  <c r="J463" i="8"/>
  <c r="F463" i="8"/>
  <c r="G463" i="8" s="1"/>
  <c r="K462" i="8"/>
  <c r="J462" i="8"/>
  <c r="F462" i="8"/>
  <c r="G462" i="8" s="1"/>
  <c r="K461" i="8"/>
  <c r="J461" i="8"/>
  <c r="F461" i="8"/>
  <c r="G461" i="8" s="1"/>
  <c r="K460" i="8"/>
  <c r="J460" i="8"/>
  <c r="F460" i="8"/>
  <c r="G460" i="8" s="1"/>
  <c r="K459" i="8"/>
  <c r="J459" i="8"/>
  <c r="F459" i="8"/>
  <c r="G459" i="8" s="1"/>
  <c r="K458" i="8"/>
  <c r="J458" i="8"/>
  <c r="F458" i="8"/>
  <c r="G458" i="8" s="1"/>
  <c r="K457" i="8"/>
  <c r="J457" i="8"/>
  <c r="F457" i="8"/>
  <c r="G457" i="8" s="1"/>
  <c r="K456" i="8"/>
  <c r="J456" i="8"/>
  <c r="F456" i="8"/>
  <c r="G456" i="8" s="1"/>
  <c r="K455" i="8"/>
  <c r="J455" i="8"/>
  <c r="F455" i="8"/>
  <c r="G455" i="8" s="1"/>
  <c r="K454" i="8"/>
  <c r="J454" i="8"/>
  <c r="F454" i="8"/>
  <c r="G454" i="8" s="1"/>
  <c r="K453" i="8"/>
  <c r="J453" i="8"/>
  <c r="F453" i="8"/>
  <c r="G453" i="8" s="1"/>
  <c r="K452" i="8"/>
  <c r="J452" i="8"/>
  <c r="F452" i="8"/>
  <c r="G452" i="8" s="1"/>
  <c r="K451" i="8"/>
  <c r="J451" i="8"/>
  <c r="F451" i="8"/>
  <c r="G451" i="8" s="1"/>
  <c r="K450" i="8"/>
  <c r="J450" i="8"/>
  <c r="F450" i="8"/>
  <c r="G450" i="8" s="1"/>
  <c r="K449" i="8"/>
  <c r="J449" i="8"/>
  <c r="F449" i="8"/>
  <c r="G449" i="8" s="1"/>
  <c r="K448" i="8"/>
  <c r="J448" i="8"/>
  <c r="F448" i="8"/>
  <c r="G448" i="8" s="1"/>
  <c r="K447" i="8"/>
  <c r="J447" i="8"/>
  <c r="F447" i="8"/>
  <c r="G447" i="8" s="1"/>
  <c r="K446" i="8"/>
  <c r="J446" i="8"/>
  <c r="F446" i="8"/>
  <c r="G446" i="8" s="1"/>
  <c r="K445" i="8"/>
  <c r="J445" i="8"/>
  <c r="F445" i="8"/>
  <c r="G445" i="8" s="1"/>
  <c r="K444" i="8"/>
  <c r="J444" i="8"/>
  <c r="F444" i="8"/>
  <c r="G444" i="8" s="1"/>
  <c r="K443" i="8"/>
  <c r="J443" i="8"/>
  <c r="F443" i="8"/>
  <c r="G443" i="8" s="1"/>
  <c r="K442" i="8"/>
  <c r="J442" i="8"/>
  <c r="F442" i="8"/>
  <c r="G442" i="8" s="1"/>
  <c r="K441" i="8"/>
  <c r="J441" i="8"/>
  <c r="F441" i="8"/>
  <c r="G441" i="8" s="1"/>
  <c r="K440" i="8"/>
  <c r="J440" i="8"/>
  <c r="F440" i="8"/>
  <c r="G440" i="8" s="1"/>
  <c r="K439" i="8"/>
  <c r="J439" i="8"/>
  <c r="F439" i="8"/>
  <c r="G439" i="8" s="1"/>
  <c r="K438" i="8"/>
  <c r="J438" i="8"/>
  <c r="F438" i="8"/>
  <c r="G438" i="8" s="1"/>
  <c r="J437" i="8"/>
  <c r="F437" i="8"/>
  <c r="G437" i="8" s="1"/>
  <c r="C434" i="8"/>
  <c r="K427" i="8"/>
  <c r="J427" i="8"/>
  <c r="F427" i="8"/>
  <c r="G427" i="8" s="1"/>
  <c r="K426" i="8"/>
  <c r="J426" i="8"/>
  <c r="F426" i="8"/>
  <c r="G426" i="8" s="1"/>
  <c r="K425" i="8"/>
  <c r="J425" i="8"/>
  <c r="G425" i="8"/>
  <c r="K424" i="8"/>
  <c r="J424" i="8"/>
  <c r="G424" i="8"/>
  <c r="K423" i="8"/>
  <c r="J423" i="8"/>
  <c r="G423" i="8"/>
  <c r="K422" i="8"/>
  <c r="J422" i="8"/>
  <c r="G422" i="8"/>
  <c r="K421" i="8"/>
  <c r="J421" i="8"/>
  <c r="F421" i="8"/>
  <c r="G421" i="8" s="1"/>
  <c r="K420" i="8"/>
  <c r="J420" i="8"/>
  <c r="F420" i="8"/>
  <c r="G420" i="8" s="1"/>
  <c r="K419" i="8"/>
  <c r="J419" i="8"/>
  <c r="G419" i="8"/>
  <c r="K418" i="8"/>
  <c r="J418" i="8"/>
  <c r="F418" i="8"/>
  <c r="G418" i="8" s="1"/>
  <c r="K417" i="8"/>
  <c r="J417" i="8"/>
  <c r="F417" i="8"/>
  <c r="G417" i="8" s="1"/>
  <c r="K416" i="8"/>
  <c r="J416" i="8"/>
  <c r="F416" i="8"/>
  <c r="G416" i="8" s="1"/>
  <c r="K415" i="8"/>
  <c r="J415" i="8"/>
  <c r="F415" i="8"/>
  <c r="G415" i="8" s="1"/>
  <c r="K414" i="8"/>
  <c r="J414" i="8"/>
  <c r="F414" i="8"/>
  <c r="G414" i="8" s="1"/>
  <c r="K413" i="8"/>
  <c r="J413" i="8"/>
  <c r="F413" i="8"/>
  <c r="G413" i="8" s="1"/>
  <c r="K412" i="8"/>
  <c r="J412" i="8"/>
  <c r="F412" i="8"/>
  <c r="G412" i="8" s="1"/>
  <c r="K411" i="8"/>
  <c r="J411" i="8"/>
  <c r="F411" i="8"/>
  <c r="G411" i="8" s="1"/>
  <c r="K410" i="8"/>
  <c r="J410" i="8"/>
  <c r="F410" i="8"/>
  <c r="G410" i="8" s="1"/>
  <c r="K409" i="8"/>
  <c r="J409" i="8"/>
  <c r="F409" i="8"/>
  <c r="G409" i="8" s="1"/>
  <c r="K408" i="8"/>
  <c r="J408" i="8"/>
  <c r="F408" i="8"/>
  <c r="G408" i="8" s="1"/>
  <c r="K407" i="8"/>
  <c r="J407" i="8"/>
  <c r="F407" i="8"/>
  <c r="G407" i="8" s="1"/>
  <c r="K406" i="8"/>
  <c r="J406" i="8"/>
  <c r="F406" i="8"/>
  <c r="G406" i="8" s="1"/>
  <c r="K405" i="8"/>
  <c r="J405" i="8"/>
  <c r="F405" i="8"/>
  <c r="G405" i="8" s="1"/>
  <c r="K404" i="8"/>
  <c r="J404" i="8"/>
  <c r="F404" i="8"/>
  <c r="G404" i="8" s="1"/>
  <c r="K403" i="8"/>
  <c r="J403" i="8"/>
  <c r="F403" i="8"/>
  <c r="G403" i="8" s="1"/>
  <c r="K402" i="8"/>
  <c r="J402" i="8"/>
  <c r="F402" i="8"/>
  <c r="G402" i="8" s="1"/>
  <c r="K401" i="8"/>
  <c r="J401" i="8"/>
  <c r="F401" i="8"/>
  <c r="G401" i="8" s="1"/>
  <c r="K400" i="8"/>
  <c r="J400" i="8"/>
  <c r="F400" i="8"/>
  <c r="G400" i="8" s="1"/>
  <c r="K399" i="8"/>
  <c r="J399" i="8"/>
  <c r="F399" i="8"/>
  <c r="G399" i="8" s="1"/>
  <c r="K398" i="8"/>
  <c r="J398" i="8"/>
  <c r="F398" i="8"/>
  <c r="G398" i="8" s="1"/>
  <c r="K397" i="8"/>
  <c r="J397" i="8"/>
  <c r="F397" i="8"/>
  <c r="G397" i="8" s="1"/>
  <c r="K396" i="8"/>
  <c r="J396" i="8"/>
  <c r="F396" i="8"/>
  <c r="G396" i="8" s="1"/>
  <c r="K395" i="8"/>
  <c r="J395" i="8"/>
  <c r="F395" i="8"/>
  <c r="G395" i="8" s="1"/>
  <c r="K394" i="8"/>
  <c r="J394" i="8"/>
  <c r="F394" i="8"/>
  <c r="G394" i="8" s="1"/>
  <c r="K393" i="8"/>
  <c r="J393" i="8"/>
  <c r="F393" i="8"/>
  <c r="G393" i="8" s="1"/>
  <c r="K392" i="8"/>
  <c r="J392" i="8"/>
  <c r="F392" i="8"/>
  <c r="G392" i="8" s="1"/>
  <c r="K391" i="8"/>
  <c r="J391" i="8"/>
  <c r="F391" i="8"/>
  <c r="G391" i="8" s="1"/>
  <c r="K390" i="8"/>
  <c r="J390" i="8"/>
  <c r="F390" i="8"/>
  <c r="G390" i="8" s="1"/>
  <c r="K389" i="8"/>
  <c r="J389" i="8"/>
  <c r="F389" i="8"/>
  <c r="G389" i="8" s="1"/>
  <c r="K388" i="8"/>
  <c r="J388" i="8"/>
  <c r="F388" i="8"/>
  <c r="G388" i="8" s="1"/>
  <c r="K387" i="8"/>
  <c r="J387" i="8"/>
  <c r="F387" i="8"/>
  <c r="G387" i="8" s="1"/>
  <c r="K386" i="8"/>
  <c r="J386" i="8"/>
  <c r="F386" i="8"/>
  <c r="G386" i="8" s="1"/>
  <c r="K385" i="8"/>
  <c r="J385" i="8"/>
  <c r="F385" i="8"/>
  <c r="G385" i="8" s="1"/>
  <c r="K384" i="8"/>
  <c r="J384" i="8"/>
  <c r="F384" i="8"/>
  <c r="G384" i="8" s="1"/>
  <c r="K383" i="8"/>
  <c r="J383" i="8"/>
  <c r="F383" i="8"/>
  <c r="G383" i="8" s="1"/>
  <c r="K382" i="8"/>
  <c r="J382" i="8"/>
  <c r="F382" i="8"/>
  <c r="G382" i="8" s="1"/>
  <c r="K381" i="8"/>
  <c r="J381" i="8"/>
  <c r="F381" i="8"/>
  <c r="G381" i="8" s="1"/>
  <c r="K380" i="8"/>
  <c r="J380" i="8"/>
  <c r="F380" i="8"/>
  <c r="G380" i="8" s="1"/>
  <c r="K379" i="8"/>
  <c r="J379" i="8"/>
  <c r="F379" i="8"/>
  <c r="G379" i="8" s="1"/>
  <c r="K378" i="8"/>
  <c r="J378" i="8"/>
  <c r="F378" i="8"/>
  <c r="G378" i="8" s="1"/>
  <c r="J377" i="8"/>
  <c r="F377" i="8"/>
  <c r="G377" i="8" s="1"/>
  <c r="C374" i="8"/>
  <c r="K367" i="8"/>
  <c r="J367" i="8"/>
  <c r="F367" i="8"/>
  <c r="G367" i="8" s="1"/>
  <c r="K366" i="8"/>
  <c r="J366" i="8"/>
  <c r="F366" i="8"/>
  <c r="G366" i="8" s="1"/>
  <c r="K365" i="8"/>
  <c r="J365" i="8"/>
  <c r="G365" i="8"/>
  <c r="K364" i="8"/>
  <c r="J364" i="8"/>
  <c r="G364" i="8"/>
  <c r="K363" i="8"/>
  <c r="J363" i="8"/>
  <c r="G363" i="8"/>
  <c r="K362" i="8"/>
  <c r="J362" i="8"/>
  <c r="G362" i="8"/>
  <c r="K361" i="8"/>
  <c r="J361" i="8"/>
  <c r="F361" i="8"/>
  <c r="G361" i="8" s="1"/>
  <c r="K360" i="8"/>
  <c r="J360" i="8"/>
  <c r="F360" i="8"/>
  <c r="G360" i="8" s="1"/>
  <c r="K359" i="8"/>
  <c r="J359" i="8"/>
  <c r="G359" i="8"/>
  <c r="K358" i="8"/>
  <c r="J358" i="8"/>
  <c r="F358" i="8"/>
  <c r="G358" i="8" s="1"/>
  <c r="K357" i="8"/>
  <c r="J357" i="8"/>
  <c r="F357" i="8"/>
  <c r="G357" i="8" s="1"/>
  <c r="K356" i="8"/>
  <c r="J356" i="8"/>
  <c r="F356" i="8"/>
  <c r="G356" i="8" s="1"/>
  <c r="K355" i="8"/>
  <c r="J355" i="8"/>
  <c r="F355" i="8"/>
  <c r="G355" i="8" s="1"/>
  <c r="K354" i="8"/>
  <c r="J354" i="8"/>
  <c r="F354" i="8"/>
  <c r="G354" i="8" s="1"/>
  <c r="K353" i="8"/>
  <c r="J353" i="8"/>
  <c r="F353" i="8"/>
  <c r="G353" i="8" s="1"/>
  <c r="K352" i="8"/>
  <c r="J352" i="8"/>
  <c r="F352" i="8"/>
  <c r="G352" i="8" s="1"/>
  <c r="K351" i="8"/>
  <c r="J351" i="8"/>
  <c r="F351" i="8"/>
  <c r="G351" i="8" s="1"/>
  <c r="K350" i="8"/>
  <c r="J350" i="8"/>
  <c r="F350" i="8"/>
  <c r="G350" i="8" s="1"/>
  <c r="K349" i="8"/>
  <c r="J349" i="8"/>
  <c r="F349" i="8"/>
  <c r="G349" i="8" s="1"/>
  <c r="K348" i="8"/>
  <c r="J348" i="8"/>
  <c r="F348" i="8"/>
  <c r="G348" i="8" s="1"/>
  <c r="K347" i="8"/>
  <c r="J347" i="8"/>
  <c r="F347" i="8"/>
  <c r="G347" i="8" s="1"/>
  <c r="K346" i="8"/>
  <c r="J346" i="8"/>
  <c r="F346" i="8"/>
  <c r="G346" i="8" s="1"/>
  <c r="K345" i="8"/>
  <c r="J345" i="8"/>
  <c r="F345" i="8"/>
  <c r="G345" i="8" s="1"/>
  <c r="K344" i="8"/>
  <c r="J344" i="8"/>
  <c r="F344" i="8"/>
  <c r="G344" i="8" s="1"/>
  <c r="K343" i="8"/>
  <c r="J343" i="8"/>
  <c r="F343" i="8"/>
  <c r="G343" i="8" s="1"/>
  <c r="K342" i="8"/>
  <c r="J342" i="8"/>
  <c r="F342" i="8"/>
  <c r="G342" i="8" s="1"/>
  <c r="K341" i="8"/>
  <c r="J341" i="8"/>
  <c r="F341" i="8"/>
  <c r="G341" i="8" s="1"/>
  <c r="K340" i="8"/>
  <c r="J340" i="8"/>
  <c r="F340" i="8"/>
  <c r="G340" i="8" s="1"/>
  <c r="K339" i="8"/>
  <c r="J339" i="8"/>
  <c r="F339" i="8"/>
  <c r="G339" i="8" s="1"/>
  <c r="K338" i="8"/>
  <c r="J338" i="8"/>
  <c r="F338" i="8"/>
  <c r="G338" i="8" s="1"/>
  <c r="K337" i="8"/>
  <c r="J337" i="8"/>
  <c r="F337" i="8"/>
  <c r="G337" i="8" s="1"/>
  <c r="K336" i="8"/>
  <c r="J336" i="8"/>
  <c r="F336" i="8"/>
  <c r="G336" i="8" s="1"/>
  <c r="K335" i="8"/>
  <c r="J335" i="8"/>
  <c r="F335" i="8"/>
  <c r="G335" i="8" s="1"/>
  <c r="K334" i="8"/>
  <c r="J334" i="8"/>
  <c r="F334" i="8"/>
  <c r="G334" i="8" s="1"/>
  <c r="K333" i="8"/>
  <c r="J333" i="8"/>
  <c r="F333" i="8"/>
  <c r="G333" i="8" s="1"/>
  <c r="K332" i="8"/>
  <c r="J332" i="8"/>
  <c r="F332" i="8"/>
  <c r="G332" i="8" s="1"/>
  <c r="K331" i="8"/>
  <c r="J331" i="8"/>
  <c r="F331" i="8"/>
  <c r="G331" i="8" s="1"/>
  <c r="K330" i="8"/>
  <c r="J330" i="8"/>
  <c r="F330" i="8"/>
  <c r="G330" i="8" s="1"/>
  <c r="K329" i="8"/>
  <c r="J329" i="8"/>
  <c r="F329" i="8"/>
  <c r="G329" i="8" s="1"/>
  <c r="K328" i="8"/>
  <c r="J328" i="8"/>
  <c r="F328" i="8"/>
  <c r="G328" i="8" s="1"/>
  <c r="K327" i="8"/>
  <c r="J327" i="8"/>
  <c r="F327" i="8"/>
  <c r="G327" i="8" s="1"/>
  <c r="K326" i="8"/>
  <c r="J326" i="8"/>
  <c r="F326" i="8"/>
  <c r="G326" i="8" s="1"/>
  <c r="K325" i="8"/>
  <c r="J325" i="8"/>
  <c r="F325" i="8"/>
  <c r="G325" i="8" s="1"/>
  <c r="K324" i="8"/>
  <c r="J324" i="8"/>
  <c r="F324" i="8"/>
  <c r="G324" i="8" s="1"/>
  <c r="K323" i="8"/>
  <c r="J323" i="8"/>
  <c r="F323" i="8"/>
  <c r="G323" i="8" s="1"/>
  <c r="K322" i="8"/>
  <c r="J322" i="8"/>
  <c r="F322" i="8"/>
  <c r="G322" i="8" s="1"/>
  <c r="K321" i="8"/>
  <c r="J321" i="8"/>
  <c r="F321" i="8"/>
  <c r="G321" i="8" s="1"/>
  <c r="K320" i="8"/>
  <c r="J320" i="8"/>
  <c r="F320" i="8"/>
  <c r="G320" i="8" s="1"/>
  <c r="K319" i="8"/>
  <c r="J319" i="8"/>
  <c r="F319" i="8"/>
  <c r="G319" i="8" s="1"/>
  <c r="K318" i="8"/>
  <c r="J318" i="8"/>
  <c r="F318" i="8"/>
  <c r="G318" i="8" s="1"/>
  <c r="J317" i="8"/>
  <c r="F317" i="8"/>
  <c r="G317" i="8" s="1"/>
  <c r="C314" i="8"/>
  <c r="K307" i="8"/>
  <c r="J307" i="8"/>
  <c r="F307" i="8"/>
  <c r="G307" i="8" s="1"/>
  <c r="K306" i="8"/>
  <c r="J306" i="8"/>
  <c r="F306" i="8"/>
  <c r="G306" i="8" s="1"/>
  <c r="K305" i="8"/>
  <c r="J305" i="8"/>
  <c r="G305" i="8"/>
  <c r="K304" i="8"/>
  <c r="J304" i="8"/>
  <c r="G304" i="8"/>
  <c r="K303" i="8"/>
  <c r="J303" i="8"/>
  <c r="G303" i="8"/>
  <c r="K302" i="8"/>
  <c r="J302" i="8"/>
  <c r="G302" i="8"/>
  <c r="K301" i="8"/>
  <c r="J301" i="8"/>
  <c r="F301" i="8"/>
  <c r="G301" i="8" s="1"/>
  <c r="K300" i="8"/>
  <c r="J300" i="8"/>
  <c r="F300" i="8"/>
  <c r="G300" i="8" s="1"/>
  <c r="K299" i="8"/>
  <c r="J299" i="8"/>
  <c r="G299" i="8"/>
  <c r="K298" i="8"/>
  <c r="J298" i="8"/>
  <c r="F298" i="8"/>
  <c r="G298" i="8" s="1"/>
  <c r="K297" i="8"/>
  <c r="J297" i="8"/>
  <c r="F297" i="8"/>
  <c r="G297" i="8" s="1"/>
  <c r="K296" i="8"/>
  <c r="J296" i="8"/>
  <c r="F296" i="8"/>
  <c r="G296" i="8" s="1"/>
  <c r="K295" i="8"/>
  <c r="J295" i="8"/>
  <c r="F295" i="8"/>
  <c r="G295" i="8" s="1"/>
  <c r="K294" i="8"/>
  <c r="J294" i="8"/>
  <c r="F294" i="8"/>
  <c r="G294" i="8" s="1"/>
  <c r="K293" i="8"/>
  <c r="J293" i="8"/>
  <c r="F293" i="8"/>
  <c r="G293" i="8" s="1"/>
  <c r="K292" i="8"/>
  <c r="J292" i="8"/>
  <c r="F292" i="8"/>
  <c r="G292" i="8" s="1"/>
  <c r="K291" i="8"/>
  <c r="J291" i="8"/>
  <c r="F291" i="8"/>
  <c r="G291" i="8" s="1"/>
  <c r="K290" i="8"/>
  <c r="J290" i="8"/>
  <c r="F290" i="8"/>
  <c r="G290" i="8" s="1"/>
  <c r="K289" i="8"/>
  <c r="J289" i="8"/>
  <c r="F289" i="8"/>
  <c r="G289" i="8" s="1"/>
  <c r="K288" i="8"/>
  <c r="J288" i="8"/>
  <c r="F288" i="8"/>
  <c r="G288" i="8" s="1"/>
  <c r="K287" i="8"/>
  <c r="J287" i="8"/>
  <c r="F287" i="8"/>
  <c r="G287" i="8" s="1"/>
  <c r="K286" i="8"/>
  <c r="J286" i="8"/>
  <c r="F286" i="8"/>
  <c r="G286" i="8" s="1"/>
  <c r="K285" i="8"/>
  <c r="J285" i="8"/>
  <c r="F285" i="8"/>
  <c r="G285" i="8" s="1"/>
  <c r="K284" i="8"/>
  <c r="J284" i="8"/>
  <c r="F284" i="8"/>
  <c r="G284" i="8" s="1"/>
  <c r="K283" i="8"/>
  <c r="J283" i="8"/>
  <c r="F283" i="8"/>
  <c r="G283" i="8" s="1"/>
  <c r="K282" i="8"/>
  <c r="J282" i="8"/>
  <c r="F282" i="8"/>
  <c r="G282" i="8" s="1"/>
  <c r="K281" i="8"/>
  <c r="J281" i="8"/>
  <c r="F281" i="8"/>
  <c r="G281" i="8" s="1"/>
  <c r="K280" i="8"/>
  <c r="J280" i="8"/>
  <c r="F280" i="8"/>
  <c r="G280" i="8" s="1"/>
  <c r="K279" i="8"/>
  <c r="J279" i="8"/>
  <c r="F279" i="8"/>
  <c r="G279" i="8" s="1"/>
  <c r="K278" i="8"/>
  <c r="J278" i="8"/>
  <c r="F278" i="8"/>
  <c r="G278" i="8" s="1"/>
  <c r="K277" i="8"/>
  <c r="J277" i="8"/>
  <c r="F277" i="8"/>
  <c r="G277" i="8" s="1"/>
  <c r="K276" i="8"/>
  <c r="J276" i="8"/>
  <c r="F276" i="8"/>
  <c r="G276" i="8" s="1"/>
  <c r="K275" i="8"/>
  <c r="J275" i="8"/>
  <c r="F275" i="8"/>
  <c r="G275" i="8" s="1"/>
  <c r="K274" i="8"/>
  <c r="J274" i="8"/>
  <c r="F274" i="8"/>
  <c r="G274" i="8" s="1"/>
  <c r="K273" i="8"/>
  <c r="J273" i="8"/>
  <c r="F273" i="8"/>
  <c r="G273" i="8" s="1"/>
  <c r="K272" i="8"/>
  <c r="J272" i="8"/>
  <c r="F272" i="8"/>
  <c r="G272" i="8" s="1"/>
  <c r="K271" i="8"/>
  <c r="J271" i="8"/>
  <c r="F271" i="8"/>
  <c r="G271" i="8" s="1"/>
  <c r="K270" i="8"/>
  <c r="J270" i="8"/>
  <c r="F270" i="8"/>
  <c r="G270" i="8" s="1"/>
  <c r="K269" i="8"/>
  <c r="J269" i="8"/>
  <c r="F269" i="8"/>
  <c r="G269" i="8" s="1"/>
  <c r="K268" i="8"/>
  <c r="J268" i="8"/>
  <c r="F268" i="8"/>
  <c r="G268" i="8" s="1"/>
  <c r="K267" i="8"/>
  <c r="J267" i="8"/>
  <c r="F267" i="8"/>
  <c r="G267" i="8" s="1"/>
  <c r="K266" i="8"/>
  <c r="J266" i="8"/>
  <c r="F266" i="8"/>
  <c r="G266" i="8" s="1"/>
  <c r="K265" i="8"/>
  <c r="J265" i="8"/>
  <c r="F265" i="8"/>
  <c r="G265" i="8" s="1"/>
  <c r="K264" i="8"/>
  <c r="J264" i="8"/>
  <c r="F264" i="8"/>
  <c r="G264" i="8" s="1"/>
  <c r="K263" i="8"/>
  <c r="J263" i="8"/>
  <c r="F263" i="8"/>
  <c r="G263" i="8" s="1"/>
  <c r="K262" i="8"/>
  <c r="J262" i="8"/>
  <c r="F262" i="8"/>
  <c r="G262" i="8" s="1"/>
  <c r="K261" i="8"/>
  <c r="J261" i="8"/>
  <c r="F261" i="8"/>
  <c r="G261" i="8" s="1"/>
  <c r="K260" i="8"/>
  <c r="J260" i="8"/>
  <c r="F260" i="8"/>
  <c r="G260" i="8" s="1"/>
  <c r="K259" i="8"/>
  <c r="J259" i="8"/>
  <c r="F259" i="8"/>
  <c r="G259" i="8" s="1"/>
  <c r="K258" i="8"/>
  <c r="J258" i="8"/>
  <c r="F258" i="8"/>
  <c r="G258" i="8" s="1"/>
  <c r="J257" i="8"/>
  <c r="F257" i="8"/>
  <c r="G257" i="8" s="1"/>
  <c r="C254" i="8"/>
  <c r="K247" i="8"/>
  <c r="J247" i="8"/>
  <c r="F247" i="8"/>
  <c r="G247" i="8" s="1"/>
  <c r="K246" i="8"/>
  <c r="J246" i="8"/>
  <c r="F246" i="8"/>
  <c r="G246" i="8" s="1"/>
  <c r="K245" i="8"/>
  <c r="J245" i="8"/>
  <c r="G245" i="8"/>
  <c r="K244" i="8"/>
  <c r="J244" i="8"/>
  <c r="G244" i="8"/>
  <c r="K243" i="8"/>
  <c r="J243" i="8"/>
  <c r="G243" i="8"/>
  <c r="K242" i="8"/>
  <c r="J242" i="8"/>
  <c r="G242" i="8"/>
  <c r="K241" i="8"/>
  <c r="J241" i="8"/>
  <c r="F241" i="8"/>
  <c r="G241" i="8" s="1"/>
  <c r="K240" i="8"/>
  <c r="J240" i="8"/>
  <c r="F240" i="8"/>
  <c r="G240" i="8" s="1"/>
  <c r="K239" i="8"/>
  <c r="J239" i="8"/>
  <c r="G239" i="8"/>
  <c r="K238" i="8"/>
  <c r="J238" i="8"/>
  <c r="F238" i="8"/>
  <c r="G238" i="8" s="1"/>
  <c r="K237" i="8"/>
  <c r="J237" i="8"/>
  <c r="F237" i="8"/>
  <c r="G237" i="8" s="1"/>
  <c r="K236" i="8"/>
  <c r="J236" i="8"/>
  <c r="F236" i="8"/>
  <c r="G236" i="8" s="1"/>
  <c r="K235" i="8"/>
  <c r="J235" i="8"/>
  <c r="F235" i="8"/>
  <c r="G235" i="8" s="1"/>
  <c r="K234" i="8"/>
  <c r="J234" i="8"/>
  <c r="F234" i="8"/>
  <c r="G234" i="8" s="1"/>
  <c r="K233" i="8"/>
  <c r="J233" i="8"/>
  <c r="F233" i="8"/>
  <c r="G233" i="8" s="1"/>
  <c r="K232" i="8"/>
  <c r="J232" i="8"/>
  <c r="F232" i="8"/>
  <c r="G232" i="8" s="1"/>
  <c r="K231" i="8"/>
  <c r="J231" i="8"/>
  <c r="F231" i="8"/>
  <c r="G231" i="8" s="1"/>
  <c r="K230" i="8"/>
  <c r="J230" i="8"/>
  <c r="F230" i="8"/>
  <c r="G230" i="8" s="1"/>
  <c r="K229" i="8"/>
  <c r="J229" i="8"/>
  <c r="F229" i="8"/>
  <c r="G229" i="8" s="1"/>
  <c r="K228" i="8"/>
  <c r="J228" i="8"/>
  <c r="F228" i="8"/>
  <c r="G228" i="8" s="1"/>
  <c r="K227" i="8"/>
  <c r="J227" i="8"/>
  <c r="F227" i="8"/>
  <c r="G227" i="8" s="1"/>
  <c r="K226" i="8"/>
  <c r="J226" i="8"/>
  <c r="F226" i="8"/>
  <c r="G226" i="8" s="1"/>
  <c r="K225" i="8"/>
  <c r="J225" i="8"/>
  <c r="F225" i="8"/>
  <c r="G225" i="8" s="1"/>
  <c r="K224" i="8"/>
  <c r="J224" i="8"/>
  <c r="F224" i="8"/>
  <c r="G224" i="8" s="1"/>
  <c r="K223" i="8"/>
  <c r="J223" i="8"/>
  <c r="F223" i="8"/>
  <c r="G223" i="8" s="1"/>
  <c r="K222" i="8"/>
  <c r="J222" i="8"/>
  <c r="F222" i="8"/>
  <c r="G222" i="8" s="1"/>
  <c r="K221" i="8"/>
  <c r="J221" i="8"/>
  <c r="F221" i="8"/>
  <c r="G221" i="8" s="1"/>
  <c r="K220" i="8"/>
  <c r="J220" i="8"/>
  <c r="F220" i="8"/>
  <c r="G220" i="8" s="1"/>
  <c r="K219" i="8"/>
  <c r="J219" i="8"/>
  <c r="F219" i="8"/>
  <c r="G219" i="8" s="1"/>
  <c r="K218" i="8"/>
  <c r="J218" i="8"/>
  <c r="F218" i="8"/>
  <c r="G218" i="8" s="1"/>
  <c r="K217" i="8"/>
  <c r="J217" i="8"/>
  <c r="F217" i="8"/>
  <c r="G217" i="8" s="1"/>
  <c r="K216" i="8"/>
  <c r="J216" i="8"/>
  <c r="F216" i="8"/>
  <c r="G216" i="8" s="1"/>
  <c r="K215" i="8"/>
  <c r="J215" i="8"/>
  <c r="F215" i="8"/>
  <c r="G215" i="8" s="1"/>
  <c r="K214" i="8"/>
  <c r="J214" i="8"/>
  <c r="F214" i="8"/>
  <c r="G214" i="8" s="1"/>
  <c r="K213" i="8"/>
  <c r="J213" i="8"/>
  <c r="F213" i="8"/>
  <c r="G213" i="8" s="1"/>
  <c r="K212" i="8"/>
  <c r="J212" i="8"/>
  <c r="F212" i="8"/>
  <c r="G212" i="8" s="1"/>
  <c r="K211" i="8"/>
  <c r="J211" i="8"/>
  <c r="F211" i="8"/>
  <c r="G211" i="8" s="1"/>
  <c r="K210" i="8"/>
  <c r="J210" i="8"/>
  <c r="F210" i="8"/>
  <c r="G210" i="8" s="1"/>
  <c r="K209" i="8"/>
  <c r="J209" i="8"/>
  <c r="F209" i="8"/>
  <c r="G209" i="8" s="1"/>
  <c r="K208" i="8"/>
  <c r="J208" i="8"/>
  <c r="F208" i="8"/>
  <c r="G208" i="8" s="1"/>
  <c r="K207" i="8"/>
  <c r="J207" i="8"/>
  <c r="F207" i="8"/>
  <c r="G207" i="8" s="1"/>
  <c r="K206" i="8"/>
  <c r="J206" i="8"/>
  <c r="F206" i="8"/>
  <c r="G206" i="8" s="1"/>
  <c r="K205" i="8"/>
  <c r="J205" i="8"/>
  <c r="F205" i="8"/>
  <c r="G205" i="8" s="1"/>
  <c r="K204" i="8"/>
  <c r="J204" i="8"/>
  <c r="F204" i="8"/>
  <c r="G204" i="8" s="1"/>
  <c r="K203" i="8"/>
  <c r="J203" i="8"/>
  <c r="F203" i="8"/>
  <c r="G203" i="8" s="1"/>
  <c r="K202" i="8"/>
  <c r="J202" i="8"/>
  <c r="F202" i="8"/>
  <c r="G202" i="8" s="1"/>
  <c r="K201" i="8"/>
  <c r="J201" i="8"/>
  <c r="F201" i="8"/>
  <c r="G201" i="8" s="1"/>
  <c r="K200" i="8"/>
  <c r="J200" i="8"/>
  <c r="F200" i="8"/>
  <c r="G200" i="8" s="1"/>
  <c r="K199" i="8"/>
  <c r="J199" i="8"/>
  <c r="F199" i="8"/>
  <c r="G199" i="8" s="1"/>
  <c r="K198" i="8"/>
  <c r="J198" i="8"/>
  <c r="F198" i="8"/>
  <c r="G198" i="8" s="1"/>
  <c r="J197" i="8"/>
  <c r="F197" i="8"/>
  <c r="G197" i="8" s="1"/>
  <c r="C194" i="8"/>
  <c r="K187" i="8"/>
  <c r="J187" i="8"/>
  <c r="F187" i="8"/>
  <c r="G187" i="8" s="1"/>
  <c r="K186" i="8"/>
  <c r="J186" i="8"/>
  <c r="F186" i="8"/>
  <c r="G186" i="8" s="1"/>
  <c r="K185" i="8"/>
  <c r="J185" i="8"/>
  <c r="G185" i="8"/>
  <c r="K184" i="8"/>
  <c r="J184" i="8"/>
  <c r="G184" i="8"/>
  <c r="K183" i="8"/>
  <c r="J183" i="8"/>
  <c r="G183" i="8"/>
  <c r="K182" i="8"/>
  <c r="J182" i="8"/>
  <c r="G182" i="8"/>
  <c r="K181" i="8"/>
  <c r="J181" i="8"/>
  <c r="F181" i="8"/>
  <c r="G181" i="8" s="1"/>
  <c r="K180" i="8"/>
  <c r="J180" i="8"/>
  <c r="F180" i="8"/>
  <c r="G180" i="8" s="1"/>
  <c r="K179" i="8"/>
  <c r="J179" i="8"/>
  <c r="G179" i="8"/>
  <c r="K178" i="8"/>
  <c r="J178" i="8"/>
  <c r="F178" i="8"/>
  <c r="G178" i="8" s="1"/>
  <c r="K177" i="8"/>
  <c r="J177" i="8"/>
  <c r="F177" i="8"/>
  <c r="G177" i="8" s="1"/>
  <c r="K176" i="8"/>
  <c r="J176" i="8"/>
  <c r="F176" i="8"/>
  <c r="G176" i="8" s="1"/>
  <c r="K175" i="8"/>
  <c r="J175" i="8"/>
  <c r="F175" i="8"/>
  <c r="G175" i="8" s="1"/>
  <c r="K174" i="8"/>
  <c r="J174" i="8"/>
  <c r="F174" i="8"/>
  <c r="G174" i="8" s="1"/>
  <c r="K173" i="8"/>
  <c r="J173" i="8"/>
  <c r="F173" i="8"/>
  <c r="G173" i="8" s="1"/>
  <c r="K172" i="8"/>
  <c r="J172" i="8"/>
  <c r="F172" i="8"/>
  <c r="G172" i="8" s="1"/>
  <c r="K171" i="8"/>
  <c r="J171" i="8"/>
  <c r="F171" i="8"/>
  <c r="G171" i="8" s="1"/>
  <c r="K170" i="8"/>
  <c r="J170" i="8"/>
  <c r="F170" i="8"/>
  <c r="G170" i="8" s="1"/>
  <c r="K169" i="8"/>
  <c r="J169" i="8"/>
  <c r="F169" i="8"/>
  <c r="G169" i="8" s="1"/>
  <c r="K168" i="8"/>
  <c r="J168" i="8"/>
  <c r="F168" i="8"/>
  <c r="G168" i="8" s="1"/>
  <c r="K167" i="8"/>
  <c r="J167" i="8"/>
  <c r="F167" i="8"/>
  <c r="G167" i="8" s="1"/>
  <c r="K166" i="8"/>
  <c r="J166" i="8"/>
  <c r="F166" i="8"/>
  <c r="G166" i="8" s="1"/>
  <c r="K165" i="8"/>
  <c r="J165" i="8"/>
  <c r="F165" i="8"/>
  <c r="G165" i="8" s="1"/>
  <c r="K164" i="8"/>
  <c r="J164" i="8"/>
  <c r="F164" i="8"/>
  <c r="G164" i="8" s="1"/>
  <c r="K163" i="8"/>
  <c r="J163" i="8"/>
  <c r="F163" i="8"/>
  <c r="G163" i="8" s="1"/>
  <c r="K162" i="8"/>
  <c r="J162" i="8"/>
  <c r="F162" i="8"/>
  <c r="G162" i="8" s="1"/>
  <c r="K161" i="8"/>
  <c r="J161" i="8"/>
  <c r="F161" i="8"/>
  <c r="G161" i="8" s="1"/>
  <c r="K160" i="8"/>
  <c r="J160" i="8"/>
  <c r="F160" i="8"/>
  <c r="G160" i="8" s="1"/>
  <c r="K159" i="8"/>
  <c r="J159" i="8"/>
  <c r="F159" i="8"/>
  <c r="G159" i="8" s="1"/>
  <c r="K158" i="8"/>
  <c r="J158" i="8"/>
  <c r="F158" i="8"/>
  <c r="G158" i="8" s="1"/>
  <c r="K157" i="8"/>
  <c r="J157" i="8"/>
  <c r="F157" i="8"/>
  <c r="G157" i="8" s="1"/>
  <c r="K156" i="8"/>
  <c r="J156" i="8"/>
  <c r="F156" i="8"/>
  <c r="G156" i="8" s="1"/>
  <c r="K155" i="8"/>
  <c r="J155" i="8"/>
  <c r="F155" i="8"/>
  <c r="G155" i="8" s="1"/>
  <c r="K154" i="8"/>
  <c r="J154" i="8"/>
  <c r="F154" i="8"/>
  <c r="G154" i="8" s="1"/>
  <c r="K153" i="8"/>
  <c r="J153" i="8"/>
  <c r="F153" i="8"/>
  <c r="G153" i="8" s="1"/>
  <c r="K152" i="8"/>
  <c r="J152" i="8"/>
  <c r="F152" i="8"/>
  <c r="G152" i="8" s="1"/>
  <c r="K151" i="8"/>
  <c r="J151" i="8"/>
  <c r="F151" i="8"/>
  <c r="G151" i="8" s="1"/>
  <c r="K150" i="8"/>
  <c r="J150" i="8"/>
  <c r="F150" i="8"/>
  <c r="G150" i="8" s="1"/>
  <c r="K149" i="8"/>
  <c r="J149" i="8"/>
  <c r="F149" i="8"/>
  <c r="G149" i="8" s="1"/>
  <c r="K148" i="8"/>
  <c r="J148" i="8"/>
  <c r="F148" i="8"/>
  <c r="G148" i="8" s="1"/>
  <c r="K147" i="8"/>
  <c r="J147" i="8"/>
  <c r="F147" i="8"/>
  <c r="G147" i="8" s="1"/>
  <c r="K146" i="8"/>
  <c r="J146" i="8"/>
  <c r="F146" i="8"/>
  <c r="G146" i="8" s="1"/>
  <c r="K145" i="8"/>
  <c r="J145" i="8"/>
  <c r="F145" i="8"/>
  <c r="G145" i="8" s="1"/>
  <c r="K144" i="8"/>
  <c r="J144" i="8"/>
  <c r="F144" i="8"/>
  <c r="G144" i="8" s="1"/>
  <c r="K143" i="8"/>
  <c r="J143" i="8"/>
  <c r="F143" i="8"/>
  <c r="G143" i="8" s="1"/>
  <c r="K142" i="8"/>
  <c r="J142" i="8"/>
  <c r="F142" i="8"/>
  <c r="G142" i="8" s="1"/>
  <c r="K141" i="8"/>
  <c r="J141" i="8"/>
  <c r="F141" i="8"/>
  <c r="G141" i="8" s="1"/>
  <c r="K140" i="8"/>
  <c r="J140" i="8"/>
  <c r="F140" i="8"/>
  <c r="G140" i="8" s="1"/>
  <c r="K139" i="8"/>
  <c r="J139" i="8"/>
  <c r="F139" i="8"/>
  <c r="G139" i="8" s="1"/>
  <c r="K138" i="8"/>
  <c r="J138" i="8"/>
  <c r="F138" i="8"/>
  <c r="G138" i="8" s="1"/>
  <c r="J137" i="8"/>
  <c r="F137" i="8"/>
  <c r="G137" i="8" s="1"/>
  <c r="C134" i="8"/>
  <c r="K127" i="8"/>
  <c r="J127" i="8"/>
  <c r="F127" i="8"/>
  <c r="G127" i="8" s="1"/>
  <c r="K126" i="8"/>
  <c r="J126" i="8"/>
  <c r="F126" i="8"/>
  <c r="G126" i="8" s="1"/>
  <c r="K125" i="8"/>
  <c r="J125" i="8"/>
  <c r="G125" i="8"/>
  <c r="K124" i="8"/>
  <c r="J124" i="8"/>
  <c r="G124" i="8"/>
  <c r="K123" i="8"/>
  <c r="J123" i="8"/>
  <c r="G123" i="8"/>
  <c r="K122" i="8"/>
  <c r="J122" i="8"/>
  <c r="G122" i="8"/>
  <c r="K121" i="8"/>
  <c r="J121" i="8"/>
  <c r="F121" i="8"/>
  <c r="G121" i="8" s="1"/>
  <c r="K120" i="8"/>
  <c r="J120" i="8"/>
  <c r="F120" i="8"/>
  <c r="G120" i="8" s="1"/>
  <c r="K119" i="8"/>
  <c r="J119" i="8"/>
  <c r="G119" i="8"/>
  <c r="K118" i="8"/>
  <c r="J118" i="8"/>
  <c r="F118" i="8"/>
  <c r="G118" i="8" s="1"/>
  <c r="K117" i="8"/>
  <c r="J117" i="8"/>
  <c r="F117" i="8"/>
  <c r="G117" i="8" s="1"/>
  <c r="K116" i="8"/>
  <c r="J116" i="8"/>
  <c r="F116" i="8"/>
  <c r="G116" i="8" s="1"/>
  <c r="K115" i="8"/>
  <c r="J115" i="8"/>
  <c r="F115" i="8"/>
  <c r="G115" i="8" s="1"/>
  <c r="K114" i="8"/>
  <c r="J114" i="8"/>
  <c r="F114" i="8"/>
  <c r="G114" i="8" s="1"/>
  <c r="K113" i="8"/>
  <c r="J113" i="8"/>
  <c r="F113" i="8"/>
  <c r="G113" i="8" s="1"/>
  <c r="K112" i="8"/>
  <c r="J112" i="8"/>
  <c r="F112" i="8"/>
  <c r="G112" i="8" s="1"/>
  <c r="K111" i="8"/>
  <c r="J111" i="8"/>
  <c r="F111" i="8"/>
  <c r="G111" i="8" s="1"/>
  <c r="K110" i="8"/>
  <c r="J110" i="8"/>
  <c r="F110" i="8"/>
  <c r="G110" i="8" s="1"/>
  <c r="K109" i="8"/>
  <c r="J109" i="8"/>
  <c r="F109" i="8"/>
  <c r="G109" i="8" s="1"/>
  <c r="K108" i="8"/>
  <c r="J108" i="8"/>
  <c r="F108" i="8"/>
  <c r="G108" i="8" s="1"/>
  <c r="K107" i="8"/>
  <c r="J107" i="8"/>
  <c r="F107" i="8"/>
  <c r="G107" i="8" s="1"/>
  <c r="K106" i="8"/>
  <c r="J106" i="8"/>
  <c r="F106" i="8"/>
  <c r="G106" i="8" s="1"/>
  <c r="K105" i="8"/>
  <c r="J105" i="8"/>
  <c r="F105" i="8"/>
  <c r="G105" i="8" s="1"/>
  <c r="K104" i="8"/>
  <c r="J104" i="8"/>
  <c r="F104" i="8"/>
  <c r="G104" i="8" s="1"/>
  <c r="K103" i="8"/>
  <c r="J103" i="8"/>
  <c r="F103" i="8"/>
  <c r="G103" i="8" s="1"/>
  <c r="K102" i="8"/>
  <c r="J102" i="8"/>
  <c r="F102" i="8"/>
  <c r="G102" i="8" s="1"/>
  <c r="K101" i="8"/>
  <c r="J101" i="8"/>
  <c r="F101" i="8"/>
  <c r="G101" i="8" s="1"/>
  <c r="K100" i="8"/>
  <c r="J100" i="8"/>
  <c r="F100" i="8"/>
  <c r="G100" i="8" s="1"/>
  <c r="K99" i="8"/>
  <c r="J99" i="8"/>
  <c r="F99" i="8"/>
  <c r="G99" i="8" s="1"/>
  <c r="K98" i="8"/>
  <c r="J98" i="8"/>
  <c r="F98" i="8"/>
  <c r="G98" i="8" s="1"/>
  <c r="K97" i="8"/>
  <c r="J97" i="8"/>
  <c r="F97" i="8"/>
  <c r="G97" i="8" s="1"/>
  <c r="K96" i="8"/>
  <c r="J96" i="8"/>
  <c r="F96" i="8"/>
  <c r="G96" i="8" s="1"/>
  <c r="K95" i="8"/>
  <c r="J95" i="8"/>
  <c r="F95" i="8"/>
  <c r="G95" i="8" s="1"/>
  <c r="K94" i="8"/>
  <c r="J94" i="8"/>
  <c r="F94" i="8"/>
  <c r="G94" i="8" s="1"/>
  <c r="K93" i="8"/>
  <c r="J93" i="8"/>
  <c r="F93" i="8"/>
  <c r="G93" i="8" s="1"/>
  <c r="K92" i="8"/>
  <c r="J92" i="8"/>
  <c r="F92" i="8"/>
  <c r="G92" i="8" s="1"/>
  <c r="K91" i="8"/>
  <c r="J91" i="8"/>
  <c r="F91" i="8"/>
  <c r="G91" i="8" s="1"/>
  <c r="K90" i="8"/>
  <c r="J90" i="8"/>
  <c r="F90" i="8"/>
  <c r="G90" i="8" s="1"/>
  <c r="K89" i="8"/>
  <c r="J89" i="8"/>
  <c r="F89" i="8"/>
  <c r="G89" i="8" s="1"/>
  <c r="K88" i="8"/>
  <c r="J88" i="8"/>
  <c r="F88" i="8"/>
  <c r="G88" i="8" s="1"/>
  <c r="K87" i="8"/>
  <c r="J87" i="8"/>
  <c r="F87" i="8"/>
  <c r="G87" i="8" s="1"/>
  <c r="K86" i="8"/>
  <c r="J86" i="8"/>
  <c r="F86" i="8"/>
  <c r="G86" i="8" s="1"/>
  <c r="K85" i="8"/>
  <c r="J85" i="8"/>
  <c r="F85" i="8"/>
  <c r="G85" i="8" s="1"/>
  <c r="K84" i="8"/>
  <c r="J84" i="8"/>
  <c r="F84" i="8"/>
  <c r="G84" i="8" s="1"/>
  <c r="K83" i="8"/>
  <c r="J83" i="8"/>
  <c r="F83" i="8"/>
  <c r="G83" i="8" s="1"/>
  <c r="K82" i="8"/>
  <c r="J82" i="8"/>
  <c r="F82" i="8"/>
  <c r="G82" i="8" s="1"/>
  <c r="K81" i="8"/>
  <c r="J81" i="8"/>
  <c r="F81" i="8"/>
  <c r="G81" i="8" s="1"/>
  <c r="K80" i="8"/>
  <c r="J80" i="8"/>
  <c r="F80" i="8"/>
  <c r="G80" i="8" s="1"/>
  <c r="K79" i="8"/>
  <c r="J79" i="8"/>
  <c r="F79" i="8"/>
  <c r="G79" i="8" s="1"/>
  <c r="K78" i="8"/>
  <c r="J78" i="8"/>
  <c r="F78" i="8"/>
  <c r="G78" i="8" s="1"/>
  <c r="J77" i="8"/>
  <c r="F77" i="8"/>
  <c r="G77" i="8" s="1"/>
  <c r="C74"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D124" i="7" l="1"/>
  <c r="D54" i="43"/>
  <c r="D142" i="43"/>
  <c r="D230" i="43"/>
  <c r="D98" i="43"/>
  <c r="D186" i="43"/>
  <c r="D257" i="7"/>
  <c r="D143" i="9"/>
  <c r="D48" i="9"/>
  <c r="D276" i="9"/>
  <c r="D181" i="9"/>
  <c r="D371" i="9"/>
  <c r="D409" i="9"/>
  <c r="Q247" i="43"/>
  <c r="D219" i="7"/>
  <c r="D162" i="9"/>
  <c r="D200" i="9"/>
  <c r="D219" i="9"/>
  <c r="D257" i="9"/>
  <c r="D333" i="9"/>
  <c r="D428" i="9"/>
  <c r="D333" i="7"/>
  <c r="D162" i="7"/>
  <c r="D67" i="9"/>
  <c r="D352" i="9"/>
  <c r="D98" i="40"/>
  <c r="D314" i="7"/>
  <c r="D105" i="9"/>
  <c r="D238" i="9"/>
  <c r="D390" i="9"/>
  <c r="D54" i="40"/>
  <c r="P183" i="43"/>
  <c r="D181" i="7"/>
  <c r="D238" i="7"/>
  <c r="D295" i="7"/>
  <c r="D352" i="7"/>
  <c r="D29" i="9"/>
  <c r="D314" i="9"/>
  <c r="Q82" i="43"/>
  <c r="D186" i="42"/>
  <c r="D54" i="42"/>
  <c r="D142" i="42"/>
  <c r="D230" i="42"/>
  <c r="Q200" i="43"/>
  <c r="Q201" i="43"/>
  <c r="Q202" i="43"/>
  <c r="Q204" i="43"/>
  <c r="Q205" i="43"/>
  <c r="Q207" i="43"/>
  <c r="Q209" i="43"/>
  <c r="Q211" i="43"/>
  <c r="Q213" i="43"/>
  <c r="Q215" i="43"/>
  <c r="Q217" i="43"/>
  <c r="Q219" i="43"/>
  <c r="Q221" i="43"/>
  <c r="Q223" i="43"/>
  <c r="Q226" i="43"/>
  <c r="Q227" i="43"/>
  <c r="Q238" i="43"/>
  <c r="Q239" i="43"/>
  <c r="Q240" i="43"/>
  <c r="Q242" i="43"/>
  <c r="Q243" i="43"/>
  <c r="Q244" i="43"/>
  <c r="Q245" i="43"/>
  <c r="Q246" i="43"/>
  <c r="Q248" i="43"/>
  <c r="Q249" i="43"/>
  <c r="Q250" i="43"/>
  <c r="Q251" i="43"/>
  <c r="Q252" i="43"/>
  <c r="Q253" i="43"/>
  <c r="Q254" i="43"/>
  <c r="Q255" i="43"/>
  <c r="Q256" i="43"/>
  <c r="Q257" i="43"/>
  <c r="Q258" i="43"/>
  <c r="Q259" i="43"/>
  <c r="Q260" i="43"/>
  <c r="Q261" i="43"/>
  <c r="Q262" i="43"/>
  <c r="Q263" i="43"/>
  <c r="Q264" i="43"/>
  <c r="Q265" i="43"/>
  <c r="Q266" i="43"/>
  <c r="Q267" i="43"/>
  <c r="Q268" i="43"/>
  <c r="Q269" i="43"/>
  <c r="Q270" i="43"/>
  <c r="Q271" i="43"/>
  <c r="Q193" i="43"/>
  <c r="Q194" i="43"/>
  <c r="Q195" i="43"/>
  <c r="Q196" i="43"/>
  <c r="Q197" i="43"/>
  <c r="Q198" i="43"/>
  <c r="Q199" i="43"/>
  <c r="Q203" i="43"/>
  <c r="Q206" i="43"/>
  <c r="Q208" i="43"/>
  <c r="Q210" i="43"/>
  <c r="Q212" i="43"/>
  <c r="Q214" i="43"/>
  <c r="Q216" i="43"/>
  <c r="Q218" i="43"/>
  <c r="Q220" i="43"/>
  <c r="Q222" i="43"/>
  <c r="Q224" i="43"/>
  <c r="Q225" i="43"/>
  <c r="Q237" i="43"/>
  <c r="Q241" i="43"/>
  <c r="Q105" i="43"/>
  <c r="Q106" i="43"/>
  <c r="Q107" i="43"/>
  <c r="Q108" i="43"/>
  <c r="Q109" i="43"/>
  <c r="Q110" i="43"/>
  <c r="Q111" i="43"/>
  <c r="Q112" i="43"/>
  <c r="Q113" i="43"/>
  <c r="Q114" i="43"/>
  <c r="Q115" i="43"/>
  <c r="Q116" i="43"/>
  <c r="Q117" i="43"/>
  <c r="Q118" i="43"/>
  <c r="Q119" i="43"/>
  <c r="Q120" i="43"/>
  <c r="Q121" i="43"/>
  <c r="Q122" i="43"/>
  <c r="Q123" i="43"/>
  <c r="Q124" i="43"/>
  <c r="Q125" i="43"/>
  <c r="Q126" i="43"/>
  <c r="Q127" i="43"/>
  <c r="Q128" i="43"/>
  <c r="Q129" i="43"/>
  <c r="Q130" i="43"/>
  <c r="Q131" i="43"/>
  <c r="Q132" i="43"/>
  <c r="Q133" i="43"/>
  <c r="Q134" i="43"/>
  <c r="Q135" i="43"/>
  <c r="Q136" i="43"/>
  <c r="Q137" i="43"/>
  <c r="Q138" i="43"/>
  <c r="Q139" i="43"/>
  <c r="Q149" i="43"/>
  <c r="Q150" i="43"/>
  <c r="Q151" i="43"/>
  <c r="Q152" i="43"/>
  <c r="Q153" i="43"/>
  <c r="Q154" i="43"/>
  <c r="Q155" i="43"/>
  <c r="Q156" i="43"/>
  <c r="Q157" i="43"/>
  <c r="Q158" i="43"/>
  <c r="Q159" i="43"/>
  <c r="Q160" i="43"/>
  <c r="Q161" i="43"/>
  <c r="Q162" i="43"/>
  <c r="Q163" i="43"/>
  <c r="Q164" i="43"/>
  <c r="Q165" i="43"/>
  <c r="Q166" i="43"/>
  <c r="Q167" i="43"/>
  <c r="Q168" i="43"/>
  <c r="Q169" i="43"/>
  <c r="Q170" i="43"/>
  <c r="Q171" i="43"/>
  <c r="Q172" i="43"/>
  <c r="Q173" i="43"/>
  <c r="Q174" i="43"/>
  <c r="Q175" i="43"/>
  <c r="Q176" i="43"/>
  <c r="Q177" i="43"/>
  <c r="Q178" i="43"/>
  <c r="Q179" i="43"/>
  <c r="Q180" i="43"/>
  <c r="Q181" i="43"/>
  <c r="Q182" i="43"/>
  <c r="Q61" i="43"/>
  <c r="Q64" i="43"/>
  <c r="Q67" i="43"/>
  <c r="Q70" i="43"/>
  <c r="Q73" i="43"/>
  <c r="Q76" i="43"/>
  <c r="Q78" i="43"/>
  <c r="Q79" i="43"/>
  <c r="Q81" i="43"/>
  <c r="Q83" i="43"/>
  <c r="Q84" i="43"/>
  <c r="Q85" i="43"/>
  <c r="Q86" i="43"/>
  <c r="Q87" i="43"/>
  <c r="Q88" i="43"/>
  <c r="Q89" i="43"/>
  <c r="Q90" i="43"/>
  <c r="Q91" i="43"/>
  <c r="Q92" i="43"/>
  <c r="Q93" i="43"/>
  <c r="Q94" i="43"/>
  <c r="Q95" i="43"/>
  <c r="Q62" i="43"/>
  <c r="Q63" i="43"/>
  <c r="Q65" i="43"/>
  <c r="Q66" i="43"/>
  <c r="Q68" i="43"/>
  <c r="Q69" i="43"/>
  <c r="Q71" i="43"/>
  <c r="Q72" i="43"/>
  <c r="Q74" i="43"/>
  <c r="Q75" i="43"/>
  <c r="Q77" i="43"/>
  <c r="Q80" i="43"/>
  <c r="D371" i="7"/>
  <c r="D276" i="7"/>
  <c r="D200" i="7"/>
  <c r="D143" i="7"/>
  <c r="D370" i="8"/>
  <c r="D430" i="8"/>
  <c r="D250" i="8"/>
  <c r="D310" i="8"/>
  <c r="D130" i="8"/>
  <c r="D190" i="8"/>
  <c r="D70" i="8"/>
  <c r="E17" i="10"/>
  <c r="E16" i="10"/>
  <c r="I560" i="38"/>
  <c r="G560" i="38"/>
  <c r="I578" i="38"/>
  <c r="G578" i="38"/>
  <c r="AJ583" i="38"/>
  <c r="AI583" i="38"/>
  <c r="AH583" i="38"/>
  <c r="AF583" i="38"/>
  <c r="AE583" i="38"/>
  <c r="AD583" i="38"/>
  <c r="AB583" i="38"/>
  <c r="AA583" i="38"/>
  <c r="X583" i="38"/>
  <c r="V583" i="38"/>
  <c r="E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E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E12" i="38"/>
  <c r="D12" i="38"/>
  <c r="D20" i="38"/>
  <c r="E20" i="38"/>
  <c r="V20" i="38"/>
  <c r="W20" i="38"/>
  <c r="X20" i="38"/>
  <c r="Z20" i="38"/>
  <c r="AA20" i="38"/>
  <c r="AB20" i="38"/>
  <c r="AD20" i="38"/>
  <c r="AE20" i="38"/>
  <c r="AF20" i="38"/>
  <c r="AH20" i="38"/>
  <c r="AI20" i="38"/>
  <c r="AJ20" i="38"/>
  <c r="W560" i="38" l="1"/>
  <c r="AB560" i="38"/>
  <c r="AA578" i="38"/>
  <c r="AF578" i="38"/>
  <c r="X560" i="38"/>
  <c r="AI560" i="38"/>
  <c r="AH560" i="38"/>
  <c r="AB578" i="38"/>
  <c r="AH578" i="38"/>
  <c r="AE578" i="38"/>
  <c r="AJ578" i="38"/>
  <c r="D560" i="38"/>
  <c r="Z560" i="38"/>
  <c r="AE560" i="38"/>
  <c r="AJ560" i="38"/>
  <c r="F568" i="38"/>
  <c r="J568" i="38" s="1"/>
  <c r="F573" i="38"/>
  <c r="H573" i="38" s="1"/>
  <c r="F577" i="38"/>
  <c r="H577" i="38" s="1"/>
  <c r="X578" i="38"/>
  <c r="AD578" i="38"/>
  <c r="AI578" i="38"/>
  <c r="E560" i="38"/>
  <c r="V560" i="38"/>
  <c r="AA560" i="38"/>
  <c r="AF560" i="38"/>
  <c r="F583" i="38"/>
  <c r="J583" i="38" s="1"/>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AG500" i="38"/>
  <c r="AI499" i="38"/>
  <c r="AI498" i="38" s="1"/>
  <c r="W499" i="38"/>
  <c r="W498" i="38" s="1"/>
  <c r="AB499" i="38"/>
  <c r="AB498" i="38" s="1"/>
  <c r="AK501" i="38"/>
  <c r="V499" i="38"/>
  <c r="V498" i="38" s="1"/>
  <c r="AA499" i="38"/>
  <c r="AA498" i="38" s="1"/>
  <c r="AF499" i="38"/>
  <c r="AC503" i="38"/>
  <c r="AG504" i="38"/>
  <c r="AK505" i="38"/>
  <c r="AE499" i="38"/>
  <c r="AE498" i="38" s="1"/>
  <c r="AJ499" i="38"/>
  <c r="AJ498" i="38" s="1"/>
  <c r="E499" i="38"/>
  <c r="E498" i="38" s="1"/>
  <c r="AC506" i="38"/>
  <c r="F507" i="38"/>
  <c r="H507" i="38" s="1"/>
  <c r="D499" i="38"/>
  <c r="D498" i="38" s="1"/>
  <c r="AH499" i="38"/>
  <c r="AC509" i="38"/>
  <c r="Y500" i="38"/>
  <c r="AC501" i="38"/>
  <c r="AC505" i="38"/>
  <c r="Y506" i="38"/>
  <c r="AK507" i="38"/>
  <c r="AD499" i="38"/>
  <c r="AD498" i="38" s="1"/>
  <c r="Y509" i="38"/>
  <c r="AK500" i="38"/>
  <c r="Y501" i="38"/>
  <c r="AK502" i="38"/>
  <c r="AG503" i="38"/>
  <c r="AK504" i="38"/>
  <c r="Y505" i="38"/>
  <c r="F506" i="38"/>
  <c r="J506" i="38" s="1"/>
  <c r="Z499" i="38"/>
  <c r="Z498" i="38" s="1"/>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J425"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F353" i="38"/>
  <c r="J353" i="38" s="1"/>
  <c r="Y370" i="38"/>
  <c r="F339" i="38"/>
  <c r="J339" i="38" s="1"/>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H339"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H371"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J393" i="38"/>
  <c r="AG394" i="38"/>
  <c r="F318" i="38"/>
  <c r="J318" i="38" s="1"/>
  <c r="AC394" i="38"/>
  <c r="F395" i="38"/>
  <c r="H395" i="38" s="1"/>
  <c r="AC395" i="38"/>
  <c r="Y394" i="38"/>
  <c r="Y395" i="38"/>
  <c r="J395" i="38"/>
  <c r="AG317" i="38"/>
  <c r="AG320" i="38"/>
  <c r="AK321" i="38"/>
  <c r="AK315" i="38"/>
  <c r="Y316" i="38"/>
  <c r="F317" i="38"/>
  <c r="J317" i="38" s="1"/>
  <c r="AC317" i="38"/>
  <c r="AK319" i="38"/>
  <c r="Y315" i="38"/>
  <c r="F316" i="38"/>
  <c r="J316" i="38" s="1"/>
  <c r="AC316" i="38"/>
  <c r="AK318" i="38"/>
  <c r="F320" i="38"/>
  <c r="H320" i="38" s="1"/>
  <c r="AG321" i="38"/>
  <c r="F314" i="38"/>
  <c r="J314" i="38" s="1"/>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F248" i="38"/>
  <c r="J248" i="38" s="1"/>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7" i="38"/>
  <c r="H247" i="38" s="1"/>
  <c r="F245" i="38"/>
  <c r="J245" i="38" s="1"/>
  <c r="Y245" i="38"/>
  <c r="AC246" i="38"/>
  <c r="AK245" i="38"/>
  <c r="Y246" i="38"/>
  <c r="Y248" i="38"/>
  <c r="AK248" i="38"/>
  <c r="AG248" i="38"/>
  <c r="AC248" i="38"/>
  <c r="J251"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F229" i="38"/>
  <c r="J229" i="38" s="1"/>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J203"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1" i="38"/>
  <c r="H17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H175" i="38"/>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Y159"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J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H109"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J99" i="38"/>
  <c r="AG103" i="38"/>
  <c r="AK102" i="38"/>
  <c r="F103" i="38"/>
  <c r="H103" i="38" s="1"/>
  <c r="AC102" i="38"/>
  <c r="F105" i="38"/>
  <c r="J105" i="38" s="1"/>
  <c r="AG104" i="38"/>
  <c r="AK103" i="38"/>
  <c r="Y102" i="38"/>
  <c r="H102" i="38"/>
  <c r="F53" i="38"/>
  <c r="H53" i="38" s="1"/>
  <c r="F104" i="38"/>
  <c r="J104" i="38" s="1"/>
  <c r="AC103" i="38"/>
  <c r="AG105" i="38"/>
  <c r="AK104" i="38"/>
  <c r="Y103" i="38"/>
  <c r="E95" i="38"/>
  <c r="F106" i="38"/>
  <c r="J106" i="38" s="1"/>
  <c r="AC104" i="38"/>
  <c r="AK105" i="38"/>
  <c r="Y104" i="38"/>
  <c r="AG96" i="38"/>
  <c r="Y106" i="38"/>
  <c r="AC105" i="38"/>
  <c r="F96" i="38"/>
  <c r="J96" i="38" s="1"/>
  <c r="Y105" i="38"/>
  <c r="F51" i="38"/>
  <c r="J51" i="38" s="1"/>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F36" i="38"/>
  <c r="J36" i="38" s="1"/>
  <c r="Y41" i="38"/>
  <c r="AC37" i="38"/>
  <c r="AG36" i="38"/>
  <c r="AK38" i="38"/>
  <c r="AC33" i="38"/>
  <c r="AG37" i="38"/>
  <c r="AK36" i="38"/>
  <c r="Y38" i="38"/>
  <c r="AG38" i="38"/>
  <c r="AC38" i="38"/>
  <c r="Y37" i="38"/>
  <c r="AK37" i="38"/>
  <c r="Y36" i="38"/>
  <c r="AC36" i="38"/>
  <c r="F33" i="38"/>
  <c r="J33" i="38" s="1"/>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F26" i="38"/>
  <c r="J26" i="38" s="1"/>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J17" i="38"/>
  <c r="AG16" i="38"/>
  <c r="AK16" i="38"/>
  <c r="Y16" i="38"/>
  <c r="AG14" i="38"/>
  <c r="AK15" i="38"/>
  <c r="AG15" i="38"/>
  <c r="F20" i="38"/>
  <c r="J20" i="38" s="1"/>
  <c r="F14" i="38"/>
  <c r="J14" i="38" s="1"/>
  <c r="F15" i="38"/>
  <c r="J15" i="38" s="1"/>
  <c r="Y15" i="38"/>
  <c r="AC15" i="38"/>
  <c r="AG13" i="38"/>
  <c r="AK14" i="38"/>
  <c r="AC20" i="38"/>
  <c r="AK13" i="38"/>
  <c r="Y14" i="38"/>
  <c r="AC14" i="38"/>
  <c r="AG20" i="38"/>
  <c r="AK20" i="38"/>
  <c r="F12" i="38"/>
  <c r="J12" i="38" s="1"/>
  <c r="F13" i="38"/>
  <c r="J13" i="38" s="1"/>
  <c r="Y20" i="38"/>
  <c r="Y13" i="38"/>
  <c r="AC13" i="38"/>
  <c r="AK12" i="38"/>
  <c r="Y12" i="38"/>
  <c r="AG12" i="38"/>
  <c r="AC12" i="38"/>
  <c r="AJ558" i="38"/>
  <c r="AJ557" i="38" s="1"/>
  <c r="AI558" i="38"/>
  <c r="AH558" i="38"/>
  <c r="AH557" i="38" s="1"/>
  <c r="AF558" i="38"/>
  <c r="AF557" i="38" s="1"/>
  <c r="AE558" i="38"/>
  <c r="AE557" i="38" s="1"/>
  <c r="AD558" i="38"/>
  <c r="AD557" i="38" s="1"/>
  <c r="AB558" i="38"/>
  <c r="AB557" i="38" s="1"/>
  <c r="AA558" i="38"/>
  <c r="AA557" i="38" s="1"/>
  <c r="Z558" i="38"/>
  <c r="Z557" i="38" s="1"/>
  <c r="X558" i="38"/>
  <c r="W558" i="38"/>
  <c r="W557" i="38" s="1"/>
  <c r="V558" i="38"/>
  <c r="V557" i="38" s="1"/>
  <c r="E558" i="38"/>
  <c r="D558" i="38"/>
  <c r="D557" i="38" s="1"/>
  <c r="AJ544" i="38"/>
  <c r="AI544" i="38"/>
  <c r="AH544" i="38"/>
  <c r="AF544" i="38"/>
  <c r="AE544" i="38"/>
  <c r="AD544" i="38"/>
  <c r="AD543" i="38" s="1"/>
  <c r="AB544" i="38"/>
  <c r="AA544" i="38"/>
  <c r="Z544" i="38"/>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D516" i="38" s="1"/>
  <c r="AB517" i="38"/>
  <c r="AB516" i="38" s="1"/>
  <c r="AA517" i="38"/>
  <c r="Z517" i="38"/>
  <c r="X517" i="38"/>
  <c r="W517" i="38"/>
  <c r="W516" i="38" s="1"/>
  <c r="V517" i="38"/>
  <c r="E517" i="38"/>
  <c r="D517" i="38"/>
  <c r="X498" i="38"/>
  <c r="AJ448" i="38"/>
  <c r="AI448" i="38"/>
  <c r="AH448" i="38"/>
  <c r="AF448" i="38"/>
  <c r="AF447" i="38" s="1"/>
  <c r="AF446" i="38" s="1"/>
  <c r="AE448" i="38"/>
  <c r="AD448" i="38"/>
  <c r="AD447" i="38" s="1"/>
  <c r="AD446" i="38" s="1"/>
  <c r="AB448" i="38"/>
  <c r="AA448" i="38"/>
  <c r="AA447" i="38" s="1"/>
  <c r="AA446" i="38" s="1"/>
  <c r="Z448" i="38"/>
  <c r="X448" i="38"/>
  <c r="W448" i="38"/>
  <c r="V448" i="38"/>
  <c r="V447" i="38" s="1"/>
  <c r="V446" i="38" s="1"/>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E94"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E11"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Z447" i="38"/>
  <c r="Z446" i="38" s="1"/>
  <c r="AH447" i="38"/>
  <c r="AH446" i="38" s="1"/>
  <c r="G498" i="38"/>
  <c r="I498" i="38"/>
  <c r="AF498" i="38"/>
  <c r="AH498" i="38"/>
  <c r="G516" i="38"/>
  <c r="I516" i="38"/>
  <c r="V516" i="38"/>
  <c r="Z516" i="38"/>
  <c r="G543" i="38"/>
  <c r="I543" i="38"/>
  <c r="Z543" i="38"/>
  <c r="G557" i="38"/>
  <c r="I557" i="38"/>
  <c r="X557" i="38"/>
  <c r="AI557" i="38"/>
  <c r="J407" i="38" l="1"/>
  <c r="H378" i="38"/>
  <c r="J571" i="38"/>
  <c r="AC560" i="38"/>
  <c r="J567" i="38"/>
  <c r="J564" i="38"/>
  <c r="H583"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H314"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H280"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J174" i="38"/>
  <c r="AL173" i="38"/>
  <c r="AL175" i="38"/>
  <c r="H167" i="38"/>
  <c r="H154" i="38"/>
  <c r="J159" i="38"/>
  <c r="H170" i="38"/>
  <c r="AL152" i="38"/>
  <c r="H157" i="38"/>
  <c r="H177" i="38"/>
  <c r="H176" i="38"/>
  <c r="J173" i="38"/>
  <c r="AL176" i="38"/>
  <c r="AL174" i="38"/>
  <c r="AL187" i="38"/>
  <c r="H146" i="38"/>
  <c r="AL143" i="38"/>
  <c r="H160" i="38"/>
  <c r="H155" i="38"/>
  <c r="H156" i="38"/>
  <c r="H168" i="38"/>
  <c r="AL167" i="38"/>
  <c r="J171"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H33"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F228" i="38"/>
  <c r="H228"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E191" i="38"/>
  <c r="V191" i="38"/>
  <c r="V218" i="38"/>
  <c r="V209" i="38" s="1"/>
  <c r="AH227" i="38"/>
  <c r="AD243" i="38"/>
  <c r="Z312" i="38"/>
  <c r="V337" i="38"/>
  <c r="AE391" i="38"/>
  <c r="AE390" i="38" s="1"/>
  <c r="H14" i="38"/>
  <c r="AA84" i="38"/>
  <c r="AA83" i="38" s="1"/>
  <c r="AI227" i="38"/>
  <c r="V134" i="38"/>
  <c r="D66" i="38"/>
  <c r="Z66" i="38"/>
  <c r="AD84" i="38"/>
  <c r="AD83" i="38" s="1"/>
  <c r="V267" i="38"/>
  <c r="AD334" i="38"/>
  <c r="AF337" i="38"/>
  <c r="F25" i="38"/>
  <c r="J25" i="38" s="1"/>
  <c r="F132" i="38"/>
  <c r="H132" i="38" s="1"/>
  <c r="AF334" i="38"/>
  <c r="F387" i="38"/>
  <c r="J387" i="38" s="1"/>
  <c r="F420" i="38"/>
  <c r="J420" i="38" s="1"/>
  <c r="H12" i="38"/>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D312"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F193" i="38"/>
  <c r="J193" i="38" s="1"/>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X134" i="38"/>
  <c r="AK149" i="38"/>
  <c r="Y151" i="38"/>
  <c r="F163" i="38"/>
  <c r="J163" i="38" s="1"/>
  <c r="F166" i="38"/>
  <c r="J166" i="38" s="1"/>
  <c r="F219" i="38"/>
  <c r="H219" i="38" s="1"/>
  <c r="AJ218" i="38"/>
  <c r="AJ209" i="38" s="1"/>
  <c r="AG225" i="38"/>
  <c r="W243" i="38"/>
  <c r="AB243" i="38"/>
  <c r="F268" i="38"/>
  <c r="H268" i="38" s="1"/>
  <c r="AB267" i="38"/>
  <c r="F313" i="38"/>
  <c r="J313" i="38" s="1"/>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AB165" i="38"/>
  <c r="Y192" i="38"/>
  <c r="W191" i="38"/>
  <c r="AG217" i="38"/>
  <c r="AF218" i="38"/>
  <c r="AC225" i="38"/>
  <c r="AC228" i="38"/>
  <c r="E227"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V165" i="38"/>
  <c r="Z165" i="38"/>
  <c r="AK192" i="38"/>
  <c r="AG193" i="38"/>
  <c r="AI191" i="38"/>
  <c r="AK200" i="38"/>
  <c r="F208" i="38"/>
  <c r="J208" i="38" s="1"/>
  <c r="Y208" i="38"/>
  <c r="AC201" i="38"/>
  <c r="AC217" i="38"/>
  <c r="AB218" i="38"/>
  <c r="E218" i="38"/>
  <c r="Y225" i="38"/>
  <c r="Y228" i="38"/>
  <c r="AE243" i="38"/>
  <c r="AJ243" i="38"/>
  <c r="AJ267" i="38"/>
  <c r="AI267" i="38"/>
  <c r="AG313" i="38"/>
  <c r="X337"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F210" i="38"/>
  <c r="J210" i="38" s="1"/>
  <c r="AG201" i="38"/>
  <c r="Y201" i="38"/>
  <c r="AG194" i="38"/>
  <c r="AC194" i="38"/>
  <c r="F200" i="38"/>
  <c r="X191" i="38"/>
  <c r="AJ191" i="38"/>
  <c r="AC192" i="38"/>
  <c r="AA165" i="38"/>
  <c r="W165" i="38"/>
  <c r="AJ150" i="38"/>
  <c r="AF150" i="38"/>
  <c r="AB150" i="38"/>
  <c r="X150" i="38"/>
  <c r="D150" i="38"/>
  <c r="AH150" i="38"/>
  <c r="AD150" i="38"/>
  <c r="Z150" i="38"/>
  <c r="V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D337" i="38"/>
  <c r="E150" i="38"/>
  <c r="Y557" i="38"/>
  <c r="AD542" i="38"/>
  <c r="AH515" i="38"/>
  <c r="F401" i="38"/>
  <c r="Y375" i="38"/>
  <c r="D267" i="38"/>
  <c r="D243" i="38"/>
  <c r="AK235" i="38"/>
  <c r="D543" i="38"/>
  <c r="D391" i="38"/>
  <c r="D381" i="38"/>
  <c r="Y235" i="38"/>
  <c r="AF10" i="38"/>
  <c r="F429" i="38"/>
  <c r="D134" i="38"/>
  <c r="AK499" i="38"/>
  <c r="AG499" i="38"/>
  <c r="AC499" i="38"/>
  <c r="Y499" i="38"/>
  <c r="D227" i="38"/>
  <c r="D165" i="38"/>
  <c r="F498" i="38"/>
  <c r="F436" i="38"/>
  <c r="D410" i="38"/>
  <c r="AC375" i="38"/>
  <c r="D334" i="38"/>
  <c r="G333" i="38"/>
  <c r="V327" i="38"/>
  <c r="Z542" i="38"/>
  <c r="AD515" i="38"/>
  <c r="V515" i="38"/>
  <c r="F432" i="38"/>
  <c r="AK421" i="38"/>
  <c r="AG421" i="38"/>
  <c r="AC421" i="38"/>
  <c r="Y421" i="38"/>
  <c r="AK405" i="38"/>
  <c r="AK401" i="38"/>
  <c r="AG401" i="38"/>
  <c r="AC401" i="38"/>
  <c r="Y401" i="38"/>
  <c r="AG375" i="38"/>
  <c r="E337" i="38"/>
  <c r="AH327" i="38"/>
  <c r="G226" i="38"/>
  <c r="D191"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Z10" i="38"/>
  <c r="AC11" i="38"/>
  <c r="I9" i="38"/>
  <c r="F56" i="8"/>
  <c r="F53" i="8"/>
  <c r="G53" i="8" s="1"/>
  <c r="F50" i="8"/>
  <c r="F47" i="8"/>
  <c r="F44" i="8"/>
  <c r="F41" i="8"/>
  <c r="F38" i="8"/>
  <c r="F35" i="8"/>
  <c r="F32" i="8"/>
  <c r="F29" i="8"/>
  <c r="F26" i="8"/>
  <c r="F23" i="8"/>
  <c r="F20" i="8"/>
  <c r="F17" i="8"/>
  <c r="J55" i="8"/>
  <c r="J54" i="8"/>
  <c r="J53" i="8"/>
  <c r="E542" i="38" l="1"/>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J192" i="38"/>
  <c r="AG312" i="38"/>
  <c r="Y312" i="38"/>
  <c r="H420" i="38"/>
  <c r="J228" i="38"/>
  <c r="J80" i="38"/>
  <c r="AC267" i="38"/>
  <c r="H135" i="38"/>
  <c r="H208" i="38"/>
  <c r="J34" i="38"/>
  <c r="F66" i="38"/>
  <c r="J66" i="38" s="1"/>
  <c r="J382" i="38"/>
  <c r="AK516" i="38"/>
  <c r="Y35" i="38"/>
  <c r="H193"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F243" i="38"/>
  <c r="J243" i="38" s="1"/>
  <c r="J67" i="38"/>
  <c r="AL118" i="38"/>
  <c r="AH333" i="38"/>
  <c r="H428" i="38"/>
  <c r="J544" i="38"/>
  <c r="Y243" i="38"/>
  <c r="AC391" i="38"/>
  <c r="AI9" i="38"/>
  <c r="AF9" i="38"/>
  <c r="H164" i="38"/>
  <c r="Y191" i="38"/>
  <c r="H400" i="38"/>
  <c r="AG267" i="38"/>
  <c r="AC218" i="38"/>
  <c r="Y83" i="38"/>
  <c r="AA333" i="38"/>
  <c r="AL210" i="38"/>
  <c r="AJ226" i="38"/>
  <c r="AC165" i="38"/>
  <c r="AK165" i="38"/>
  <c r="AC447" i="38"/>
  <c r="H25"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s="1"/>
  <c r="AL120" i="38"/>
  <c r="AL194" i="38"/>
  <c r="AC83" i="38"/>
  <c r="AK60" i="38"/>
  <c r="AK227" i="38"/>
  <c r="AC337" i="38"/>
  <c r="Y218" i="38"/>
  <c r="H210" i="38"/>
  <c r="F381" i="38"/>
  <c r="J381" i="38" s="1"/>
  <c r="AK243" i="38"/>
  <c r="AE226" i="38"/>
  <c r="AK191" i="38"/>
  <c r="AC381" i="38"/>
  <c r="AC410" i="38"/>
  <c r="AA515" i="38"/>
  <c r="AC515" i="38" s="1"/>
  <c r="AG243" i="38"/>
  <c r="AG218" i="38"/>
  <c r="Y84" i="38"/>
  <c r="F191" i="38"/>
  <c r="J191" i="38" s="1"/>
  <c r="Y410" i="38"/>
  <c r="H93" i="38"/>
  <c r="AB107" i="38"/>
  <c r="W209" i="38"/>
  <c r="Y209" i="38" s="1"/>
  <c r="AK391" i="38"/>
  <c r="AL435" i="38"/>
  <c r="Y337" i="38"/>
  <c r="F312" i="38"/>
  <c r="H312" i="38" s="1"/>
  <c r="AK267" i="38"/>
  <c r="AA226" i="38"/>
  <c r="AL429" i="38"/>
  <c r="Y381" i="38"/>
  <c r="AL133" i="38"/>
  <c r="Y66" i="38"/>
  <c r="AK543" i="38"/>
  <c r="AL338" i="38"/>
  <c r="W226" i="38"/>
  <c r="AC60" i="38"/>
  <c r="AL382" i="38"/>
  <c r="AE107" i="38"/>
  <c r="AL151"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F150" i="38"/>
  <c r="H150" i="38" s="1"/>
  <c r="Y165" i="38"/>
  <c r="AI209" i="38"/>
  <c r="AK209" i="38" s="1"/>
  <c r="H389" i="38"/>
  <c r="H411" i="38"/>
  <c r="AI542" i="38"/>
  <c r="AK542" i="38" s="1"/>
  <c r="AG334" i="38"/>
  <c r="Z107" i="38"/>
  <c r="F134" i="38"/>
  <c r="H134" i="38" s="1"/>
  <c r="AK134" i="38"/>
  <c r="H338" i="38"/>
  <c r="AF333" i="38"/>
  <c r="AL408" i="38"/>
  <c r="AL336" i="38"/>
  <c r="AL200" i="38"/>
  <c r="AL164" i="38"/>
  <c r="AG66" i="38"/>
  <c r="AC66" i="38"/>
  <c r="AL268" i="38"/>
  <c r="AL411" i="38"/>
  <c r="AA107" i="38"/>
  <c r="AF226" i="38"/>
  <c r="AI409" i="38"/>
  <c r="AK150" i="38"/>
  <c r="AL62" i="38"/>
  <c r="Y267" i="38"/>
  <c r="AK410" i="38"/>
  <c r="F35" i="38"/>
  <c r="H35" i="38" s="1"/>
  <c r="AJ333" i="38"/>
  <c r="AL436" i="38"/>
  <c r="AG83" i="38"/>
  <c r="AL65" i="38"/>
  <c r="AF107" i="38"/>
  <c r="AG165" i="38"/>
  <c r="AL392" i="38"/>
  <c r="AK337" i="38"/>
  <c r="AC243" i="38"/>
  <c r="V107" i="38"/>
  <c r="X333" i="38"/>
  <c r="AL166" i="38"/>
  <c r="AG150" i="38"/>
  <c r="X107" i="38"/>
  <c r="V333" i="38"/>
  <c r="F119" i="38"/>
  <c r="J119" i="38" s="1"/>
  <c r="F375" i="38"/>
  <c r="J375" i="38" s="1"/>
  <c r="F165" i="38"/>
  <c r="J16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AC227" i="38"/>
  <c r="Y516" i="38"/>
  <c r="AL50" i="38"/>
  <c r="AC73" i="38"/>
  <c r="Y150" i="38"/>
  <c r="AL201" i="38"/>
  <c r="J219" i="38"/>
  <c r="Y334" i="38"/>
  <c r="AL419" i="38"/>
  <c r="H448" i="38"/>
  <c r="H517" i="38"/>
  <c r="AL558" i="38"/>
  <c r="AK334" i="38"/>
  <c r="AL149" i="38"/>
  <c r="Y95" i="38"/>
  <c r="AL95" i="38" s="1"/>
  <c r="AG390" i="38"/>
  <c r="AL557" i="38"/>
  <c r="AC35" i="38"/>
  <c r="H65" i="38"/>
  <c r="E209" i="38"/>
  <c r="AF209" i="38"/>
  <c r="AG209" i="38" s="1"/>
  <c r="H313" i="38"/>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E333" i="38"/>
  <c r="AB226" i="38"/>
  <c r="E226" i="38"/>
  <c r="AL244" i="38"/>
  <c r="H244" i="38"/>
  <c r="J244" i="38"/>
  <c r="H235" i="38"/>
  <c r="AG227" i="38"/>
  <c r="J225" i="38"/>
  <c r="H225" i="38"/>
  <c r="AL219" i="38"/>
  <c r="J200" i="38"/>
  <c r="H200" i="38"/>
  <c r="AJ107" i="38"/>
  <c r="W107" i="38"/>
  <c r="E107" i="38"/>
  <c r="AH107" i="38"/>
  <c r="AC150" i="38"/>
  <c r="AL135" i="38"/>
  <c r="J149" i="38"/>
  <c r="H149" i="38"/>
  <c r="AC108" i="38"/>
  <c r="AL108" i="38" s="1"/>
  <c r="J118" i="38"/>
  <c r="H118" i="38"/>
  <c r="Y94" i="38"/>
  <c r="AL94" i="38" s="1"/>
  <c r="AK84" i="38"/>
  <c r="AB9" i="38"/>
  <c r="AL67" i="38"/>
  <c r="H39" i="38"/>
  <c r="J39" i="38"/>
  <c r="J35" i="38" s="1"/>
  <c r="J194" i="38"/>
  <c r="H194" i="38"/>
  <c r="AL401" i="38"/>
  <c r="J432" i="38"/>
  <c r="H432" i="38"/>
  <c r="J429" i="38"/>
  <c r="H429" i="38"/>
  <c r="D515" i="38"/>
  <c r="F515" i="38" s="1"/>
  <c r="F516" i="38"/>
  <c r="D94" i="38"/>
  <c r="F94" i="38" s="1"/>
  <c r="F95" i="38"/>
  <c r="D409" i="38"/>
  <c r="F410" i="38"/>
  <c r="J436" i="38"/>
  <c r="H436" i="38"/>
  <c r="J498" i="38"/>
  <c r="H498" i="38"/>
  <c r="F267" i="38"/>
  <c r="F337" i="38"/>
  <c r="AH9" i="38"/>
  <c r="D327" i="38"/>
  <c r="F327" i="38" s="1"/>
  <c r="F328" i="38"/>
  <c r="F227" i="38"/>
  <c r="D226" i="38"/>
  <c r="AL375" i="38"/>
  <c r="D107" i="38"/>
  <c r="F108" i="38"/>
  <c r="D209" i="38"/>
  <c r="F218" i="38"/>
  <c r="AC10" i="38"/>
  <c r="Z9" i="38"/>
  <c r="AG10" i="38"/>
  <c r="AD9" i="38"/>
  <c r="AL421" i="38"/>
  <c r="F334" i="38"/>
  <c r="D333" i="38"/>
  <c r="AL499" i="38"/>
  <c r="AL235" i="38"/>
  <c r="D390" i="38"/>
  <c r="F390" i="38" s="1"/>
  <c r="F391" i="38"/>
  <c r="D542" i="38"/>
  <c r="F543" i="38"/>
  <c r="J401" i="38"/>
  <c r="H401" i="38"/>
  <c r="J421" i="38"/>
  <c r="H421"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2" i="38" l="1"/>
  <c r="H542"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4" i="38"/>
  <c r="AL405" i="38"/>
  <c r="AL404" i="38"/>
  <c r="J405" i="38"/>
  <c r="AL328" i="38"/>
  <c r="AL327" i="38"/>
  <c r="J60" i="38"/>
  <c r="J201" i="38"/>
  <c r="J73" i="38"/>
  <c r="AL312" i="38"/>
  <c r="AL447" i="38"/>
  <c r="H66" i="38"/>
  <c r="H165" i="38"/>
  <c r="J150" i="38"/>
  <c r="AK226" i="38"/>
  <c r="H375" i="38"/>
  <c r="AL218" i="38"/>
  <c r="AL446" i="38"/>
  <c r="H243" i="38"/>
  <c r="Y226" i="38"/>
  <c r="AL119" i="38"/>
  <c r="H84" i="38"/>
  <c r="AC333" i="38"/>
  <c r="AL267" i="38"/>
  <c r="AL543" i="38"/>
  <c r="H83" i="38"/>
  <c r="AK333" i="38"/>
  <c r="AL516" i="38"/>
  <c r="J134" i="38"/>
  <c r="AG226" i="38"/>
  <c r="AL165" i="38"/>
  <c r="AL66" i="38"/>
  <c r="AL83" i="38"/>
  <c r="AG9" i="38"/>
  <c r="AG333" i="38"/>
  <c r="AK107" i="38"/>
  <c r="AG107" i="38"/>
  <c r="AL410" i="38"/>
  <c r="AC107" i="38"/>
  <c r="AL134" i="38"/>
  <c r="AL191" i="38"/>
  <c r="AL60" i="38"/>
  <c r="J447" i="38"/>
  <c r="H381" i="38"/>
  <c r="AL243" i="38"/>
  <c r="H191" i="38"/>
  <c r="AC226" i="38"/>
  <c r="AL337" i="38"/>
  <c r="AL381" i="38"/>
  <c r="J312" i="38"/>
  <c r="AL391" i="38"/>
  <c r="AL390" i="38"/>
  <c r="AK409" i="38"/>
  <c r="AL409" i="38" s="1"/>
  <c r="AL150" i="38"/>
  <c r="AL209" i="38"/>
  <c r="H119" i="38"/>
  <c r="Y107" i="38"/>
  <c r="AL334" i="38"/>
  <c r="Y333" i="38"/>
  <c r="AL73" i="38"/>
  <c r="AL84" i="38"/>
  <c r="AL35" i="38"/>
  <c r="AL227" i="38"/>
  <c r="AL542" i="38"/>
  <c r="F107" i="38"/>
  <c r="H107" i="38" s="1"/>
  <c r="J557" i="38"/>
  <c r="F209" i="38"/>
  <c r="H209" i="38" s="1"/>
  <c r="F409" i="38"/>
  <c r="H409" i="38" s="1"/>
  <c r="AL515" i="38"/>
  <c r="AC9" i="38"/>
  <c r="F333" i="38"/>
  <c r="H333" i="38" s="1"/>
  <c r="F226" i="38"/>
  <c r="J226" i="38" s="1"/>
  <c r="H391" i="38"/>
  <c r="J391" i="38"/>
  <c r="J334" i="38"/>
  <c r="H334" i="38"/>
  <c r="H227" i="38"/>
  <c r="J227" i="38"/>
  <c r="H515" i="38"/>
  <c r="J515" i="38"/>
  <c r="H543" i="38"/>
  <c r="J543" i="38"/>
  <c r="J328" i="38"/>
  <c r="H328" i="38"/>
  <c r="J267" i="38"/>
  <c r="H267" i="38"/>
  <c r="H410" i="38"/>
  <c r="J410" i="38"/>
  <c r="J218" i="38"/>
  <c r="H218" i="38"/>
  <c r="J337" i="38"/>
  <c r="H337" i="38"/>
  <c r="H94" i="38"/>
  <c r="J94" i="38"/>
  <c r="H516" i="38"/>
  <c r="J516" i="38"/>
  <c r="H390" i="38"/>
  <c r="J390" i="38"/>
  <c r="J108" i="38"/>
  <c r="H108" i="38"/>
  <c r="H327" i="38"/>
  <c r="J327" i="38"/>
  <c r="J95" i="38"/>
  <c r="H95" i="38"/>
  <c r="F31" i="8"/>
  <c r="G31" i="8" s="1"/>
  <c r="F33" i="8"/>
  <c r="G33" i="8" s="1"/>
  <c r="F28" i="8"/>
  <c r="G28" i="8" s="1"/>
  <c r="F21" i="8"/>
  <c r="G21" i="8" s="1"/>
  <c r="J542" i="38" l="1"/>
  <c r="AL226" i="38"/>
  <c r="AL107" i="38"/>
  <c r="AL333" i="38"/>
  <c r="J107" i="38"/>
  <c r="J409" i="38"/>
  <c r="H226" i="38"/>
  <c r="J209" i="38"/>
  <c r="J333" i="38"/>
  <c r="C14" i="7"/>
  <c r="C14" i="8"/>
  <c r="C14" i="9"/>
  <c r="C13" i="10"/>
  <c r="C14" i="12"/>
  <c r="C14" i="40"/>
  <c r="C13" i="42"/>
  <c r="D93" i="27" l="1"/>
  <c r="D84" i="27"/>
  <c r="D81" i="27"/>
  <c r="C95" i="27"/>
  <c r="C93" i="27"/>
  <c r="C91" i="27"/>
  <c r="C89" i="27"/>
  <c r="C87" i="27"/>
  <c r="C85" i="27"/>
  <c r="C83" i="27"/>
  <c r="C81" i="27"/>
  <c r="D88" i="27"/>
  <c r="D82" i="27"/>
  <c r="C96" i="27"/>
  <c r="C94" i="27"/>
  <c r="C92" i="27"/>
  <c r="C90" i="27"/>
  <c r="C88" i="27"/>
  <c r="C86" i="27"/>
  <c r="C84" i="27"/>
  <c r="C82" i="27"/>
  <c r="C47" i="27"/>
  <c r="C45" i="27"/>
  <c r="C43" i="27"/>
  <c r="C41" i="27"/>
  <c r="C39" i="27"/>
  <c r="C37" i="27"/>
  <c r="C35" i="27"/>
  <c r="D48" i="27"/>
  <c r="C46" i="27"/>
  <c r="C44" i="27"/>
  <c r="C42" i="27"/>
  <c r="C40" i="27"/>
  <c r="C38" i="27"/>
  <c r="C36" i="27"/>
  <c r="C34" i="27"/>
  <c r="D46" i="27"/>
  <c r="D36" i="27"/>
  <c r="D43" i="27"/>
  <c r="D41" i="27"/>
  <c r="D38" i="27"/>
  <c r="D39" i="27"/>
  <c r="D40" i="27"/>
  <c r="D37" i="27"/>
  <c r="D45" i="27"/>
  <c r="D44" i="27"/>
  <c r="D42" i="27"/>
  <c r="D35" i="27"/>
  <c r="N16" i="45"/>
  <c r="M16" i="45"/>
  <c r="L16" i="45"/>
  <c r="K16" i="45"/>
  <c r="J16" i="45"/>
  <c r="I16" i="45"/>
  <c r="H16" i="45"/>
  <c r="P16" i="45" s="1"/>
  <c r="I13" i="27" s="1"/>
  <c r="G16" i="45"/>
  <c r="O16" i="45" s="1"/>
  <c r="N14" i="44"/>
  <c r="M14" i="44"/>
  <c r="L14" i="44"/>
  <c r="K14" i="44"/>
  <c r="J14" i="44"/>
  <c r="I14" i="44"/>
  <c r="H14" i="44"/>
  <c r="P14" i="44" s="1"/>
  <c r="G14" i="44"/>
  <c r="O14" i="44" s="1"/>
  <c r="G21" i="23"/>
  <c r="H21" i="23"/>
  <c r="I21" i="23"/>
  <c r="J21" i="23"/>
  <c r="K21" i="23"/>
  <c r="L21" i="23"/>
  <c r="M21" i="23"/>
  <c r="N21" i="23"/>
  <c r="N11" i="33"/>
  <c r="M11" i="33"/>
  <c r="L11" i="33"/>
  <c r="K11" i="33"/>
  <c r="J11" i="33"/>
  <c r="I11" i="33"/>
  <c r="H11" i="33"/>
  <c r="P11" i="33" s="1"/>
  <c r="G11" i="33"/>
  <c r="O11" i="33" s="1"/>
  <c r="N15" i="24"/>
  <c r="M15" i="24"/>
  <c r="L15" i="24"/>
  <c r="K15" i="24"/>
  <c r="J15" i="24"/>
  <c r="I15" i="24"/>
  <c r="H15" i="24"/>
  <c r="P15" i="24" s="1"/>
  <c r="G15" i="24"/>
  <c r="O15" i="24" s="1"/>
  <c r="N15" i="30"/>
  <c r="M15" i="30"/>
  <c r="L15" i="30"/>
  <c r="K15" i="30"/>
  <c r="J15" i="30"/>
  <c r="I15" i="30"/>
  <c r="H15" i="30"/>
  <c r="P15" i="30" s="1"/>
  <c r="G15" i="30"/>
  <c r="O15" i="30" s="1"/>
  <c r="N12" i="29"/>
  <c r="M12" i="29"/>
  <c r="L12" i="29"/>
  <c r="K12" i="29"/>
  <c r="J12" i="29"/>
  <c r="I12" i="29"/>
  <c r="H12" i="29"/>
  <c r="P12" i="29" s="1"/>
  <c r="G12" i="29"/>
  <c r="O12" i="29" s="1"/>
  <c r="N14" i="22"/>
  <c r="M14" i="22"/>
  <c r="L14" i="22"/>
  <c r="K14" i="22"/>
  <c r="J14" i="22"/>
  <c r="I14" i="22"/>
  <c r="H14" i="22"/>
  <c r="P14" i="22" s="1"/>
  <c r="G14" i="22"/>
  <c r="O14" i="22" s="1"/>
  <c r="N16" i="28"/>
  <c r="M16" i="28"/>
  <c r="L16" i="28"/>
  <c r="K16" i="28"/>
  <c r="J16" i="28"/>
  <c r="I16" i="28"/>
  <c r="H16" i="28"/>
  <c r="P16" i="28" s="1"/>
  <c r="G16" i="28"/>
  <c r="O16" i="28" s="1"/>
  <c r="P21" i="23" l="1"/>
  <c r="O21" i="23"/>
  <c r="D73" i="27" l="1"/>
  <c r="G17" i="8"/>
  <c r="G59" i="8"/>
  <c r="G56" i="8"/>
  <c r="D47" i="27" s="1"/>
  <c r="F61" i="8"/>
  <c r="F60" i="8"/>
  <c r="G65" i="8"/>
  <c r="D50" i="27" s="1"/>
  <c r="G62" i="8"/>
  <c r="D49" i="27" s="1"/>
  <c r="D11" i="38" l="1"/>
  <c r="V11" i="38"/>
  <c r="K26" i="7"/>
  <c r="K25" i="7"/>
  <c r="K24" i="7"/>
  <c r="K23" i="7"/>
  <c r="K22" i="7"/>
  <c r="K21" i="7"/>
  <c r="K20" i="7"/>
  <c r="K19" i="7"/>
  <c r="K18" i="7"/>
  <c r="F11" i="38" l="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I47" i="40"/>
  <c r="F47" i="40"/>
  <c r="I46" i="40"/>
  <c r="F46" i="40"/>
  <c r="I45" i="40"/>
  <c r="F45" i="40"/>
  <c r="I44" i="40"/>
  <c r="F44" i="40"/>
  <c r="I43" i="40"/>
  <c r="F43"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Q40" i="43" l="1"/>
  <c r="J51" i="40"/>
  <c r="V29" i="38"/>
  <c r="Y29" i="38" s="1"/>
  <c r="AL29" i="38" s="1"/>
  <c r="D29" i="38"/>
  <c r="F29" i="38" s="1"/>
  <c r="H11" i="38"/>
  <c r="J11"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29" i="10"/>
  <c r="J28" i="10"/>
  <c r="J27" i="10"/>
  <c r="J26" i="10"/>
  <c r="J25" i="10"/>
  <c r="J24" i="10"/>
  <c r="J23" i="10"/>
  <c r="J22" i="10"/>
  <c r="J21" i="10"/>
  <c r="J20" i="10"/>
  <c r="J19" i="10"/>
  <c r="J18" i="10"/>
  <c r="J17" i="10"/>
  <c r="J26" i="9"/>
  <c r="J25" i="9"/>
  <c r="J24" i="9"/>
  <c r="J23" i="9"/>
  <c r="J22" i="9"/>
  <c r="J21" i="9"/>
  <c r="J20" i="9"/>
  <c r="J19" i="9"/>
  <c r="J18" i="9"/>
  <c r="D5" i="43" l="1"/>
  <c r="C10" i="27" s="1"/>
  <c r="H29" i="38"/>
  <c r="J29" i="38"/>
  <c r="K19" i="8"/>
  <c r="K18" i="8"/>
  <c r="F26" i="7"/>
  <c r="G26" i="7" l="1"/>
  <c r="J25" i="7" l="1"/>
  <c r="G25" i="7"/>
  <c r="I29" i="10" l="1"/>
  <c r="I28" i="10"/>
  <c r="I27" i="10"/>
  <c r="I26" i="10"/>
  <c r="I25" i="10"/>
  <c r="I24" i="10"/>
  <c r="I23" i="10"/>
  <c r="I22" i="10"/>
  <c r="I21" i="10"/>
  <c r="I20" i="10"/>
  <c r="I19" i="10"/>
  <c r="I18" i="10"/>
  <c r="I17" i="10"/>
  <c r="I17" i="12"/>
  <c r="I16"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E579" i="38" s="1"/>
  <c r="E578" i="38" s="1"/>
  <c r="J17" i="7"/>
  <c r="E18" i="7"/>
  <c r="G18" i="7" s="1"/>
  <c r="J18" i="7"/>
  <c r="E19" i="7"/>
  <c r="G19" i="7" s="1"/>
  <c r="Z583" i="38" s="1"/>
  <c r="J19" i="7"/>
  <c r="J20" i="7"/>
  <c r="G21" i="7"/>
  <c r="J21" i="7"/>
  <c r="G22" i="7"/>
  <c r="J22" i="7"/>
  <c r="G23" i="7"/>
  <c r="J23" i="7"/>
  <c r="E24" i="7"/>
  <c r="G24" i="7" s="1"/>
  <c r="J24" i="7"/>
  <c r="J26" i="7"/>
  <c r="V579" i="38" l="1"/>
  <c r="D579" i="38"/>
  <c r="W583" i="38"/>
  <c r="Z578" i="38"/>
  <c r="AC583" i="38"/>
  <c r="C97" i="27"/>
  <c r="F58" i="8"/>
  <c r="G58" i="8" s="1"/>
  <c r="C51" i="27"/>
  <c r="D5" i="7"/>
  <c r="C3" i="27" s="1"/>
  <c r="D578" i="38" l="1"/>
  <c r="F579" i="38"/>
  <c r="V578" i="38"/>
  <c r="Y579" i="38"/>
  <c r="AL579" i="38" s="1"/>
  <c r="Y583" i="38"/>
  <c r="AL583" i="38" s="1"/>
  <c r="W578" i="38"/>
  <c r="N10" i="34"/>
  <c r="M10" i="34"/>
  <c r="L10" i="34"/>
  <c r="K10" i="34"/>
  <c r="J10" i="34"/>
  <c r="I10" i="34"/>
  <c r="H10" i="34"/>
  <c r="G10" i="34"/>
  <c r="P9" i="34"/>
  <c r="O9" i="34"/>
  <c r="P7" i="34"/>
  <c r="O7" i="34"/>
  <c r="N19" i="31"/>
  <c r="M19" i="31"/>
  <c r="L19" i="31"/>
  <c r="K19" i="31"/>
  <c r="J19" i="31"/>
  <c r="I19" i="31"/>
  <c r="H19" i="31"/>
  <c r="G19" i="31"/>
  <c r="P7" i="31"/>
  <c r="I3" i="27"/>
  <c r="F29" i="10"/>
  <c r="D96" i="27" s="1"/>
  <c r="F28" i="10"/>
  <c r="D95" i="27" s="1"/>
  <c r="F27" i="10"/>
  <c r="D94" i="27" s="1"/>
  <c r="F26" i="10"/>
  <c r="F25" i="10"/>
  <c r="D92" i="27" s="1"/>
  <c r="F24" i="10"/>
  <c r="D91" i="27" s="1"/>
  <c r="F23" i="10"/>
  <c r="D90" i="27" s="1"/>
  <c r="F22" i="10"/>
  <c r="D89" i="27" s="1"/>
  <c r="F21" i="10"/>
  <c r="F20" i="10"/>
  <c r="D87" i="27" s="1"/>
  <c r="F19" i="10"/>
  <c r="D86" i="27" s="1"/>
  <c r="F18" i="10"/>
  <c r="D85" i="27" s="1"/>
  <c r="F17" i="10"/>
  <c r="D80" i="27" s="1"/>
  <c r="F16" i="10"/>
  <c r="D83" i="27" s="1"/>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O10" i="34" l="1"/>
  <c r="P10" i="34"/>
  <c r="I12" i="27" s="1"/>
  <c r="D66" i="27"/>
  <c r="X11" i="38"/>
  <c r="D63" i="27"/>
  <c r="AJ33" i="38"/>
  <c r="J579" i="38"/>
  <c r="H579" i="38"/>
  <c r="D97" i="27"/>
  <c r="V24" i="38"/>
  <c r="Y24" i="38" s="1"/>
  <c r="AL24" i="38" s="1"/>
  <c r="E24" i="38"/>
  <c r="F24" i="38" s="1"/>
  <c r="V18" i="38"/>
  <c r="D18" i="38"/>
  <c r="D10" i="38" s="1"/>
  <c r="D9" i="38" s="1"/>
  <c r="P19" i="31"/>
  <c r="I9" i="27" s="1"/>
  <c r="D10" i="12"/>
  <c r="D5" i="12" s="1"/>
  <c r="C7" i="27" s="1"/>
  <c r="D10" i="9"/>
  <c r="G60" i="8"/>
  <c r="F67" i="8"/>
  <c r="G67" i="8" s="1"/>
  <c r="D9" i="10"/>
  <c r="D5" i="10" s="1"/>
  <c r="C6" i="27" s="1"/>
  <c r="I5" i="27"/>
  <c r="I8" i="27"/>
  <c r="O19" i="31"/>
  <c r="I10" i="27"/>
  <c r="D74" i="27" l="1"/>
  <c r="AK33" i="38"/>
  <c r="AL33" i="38" s="1"/>
  <c r="AJ10" i="38"/>
  <c r="X10" i="38"/>
  <c r="X9" i="38" s="1"/>
  <c r="Y11" i="38"/>
  <c r="AL11" i="38" s="1"/>
  <c r="V10" i="38"/>
  <c r="V9" i="38" s="1"/>
  <c r="J24" i="38"/>
  <c r="H24" i="38"/>
  <c r="I7" i="27"/>
  <c r="AJ9" i="38" l="1"/>
  <c r="AK9" i="38" s="1"/>
  <c r="AK10" i="38"/>
  <c r="I11" i="27"/>
  <c r="I6" i="27"/>
  <c r="I15" i="27" l="1"/>
  <c r="D5" i="9"/>
  <c r="C5" i="27" s="1"/>
  <c r="C74" i="27"/>
  <c r="L24" i="38" l="1"/>
  <c r="D34" i="27"/>
  <c r="D51" i="27" s="1"/>
  <c r="F19" i="8"/>
  <c r="G19" i="8" s="1"/>
  <c r="F18" i="8"/>
  <c r="G18" i="8" s="1"/>
  <c r="W18" i="38" l="1"/>
  <c r="E18" i="38"/>
  <c r="D10" i="8"/>
  <c r="D5" i="8" s="1"/>
  <c r="C4" i="27" s="1"/>
  <c r="C14" i="27" s="1"/>
  <c r="D559" i="38"/>
  <c r="F18" i="38" l="1"/>
  <c r="E10" i="38"/>
  <c r="Y18" i="38"/>
  <c r="AL18" i="38" s="1"/>
  <c r="W10" i="38"/>
  <c r="D584" i="38"/>
  <c r="F578" i="38"/>
  <c r="F560" i="38"/>
  <c r="H560" i="38" s="1"/>
  <c r="E559" i="38"/>
  <c r="W9" i="38" l="1"/>
  <c r="Y9" i="38" s="1"/>
  <c r="AL9" i="38" s="1"/>
  <c r="Y10" i="38"/>
  <c r="AL10" i="38" s="1"/>
  <c r="E9" i="38"/>
  <c r="F9" i="38" s="1"/>
  <c r="F10" i="38"/>
  <c r="J18" i="38"/>
  <c r="H18" i="38"/>
  <c r="F559" i="38"/>
  <c r="G559" i="38"/>
  <c r="H578" i="38"/>
  <c r="F584" i="38" l="1"/>
  <c r="F9" i="27" s="1"/>
  <c r="H9" i="38"/>
  <c r="J9" i="38"/>
  <c r="J10" i="38"/>
  <c r="H10" i="38"/>
  <c r="H559" i="38"/>
  <c r="G584" i="38"/>
  <c r="J578" i="38"/>
  <c r="I559" i="38"/>
  <c r="H584" i="38" l="1"/>
  <c r="I584" i="38"/>
  <c r="J584" i="38" s="1"/>
  <c r="J559" i="38"/>
  <c r="J560" i="38"/>
  <c r="V559" i="38"/>
  <c r="V584" i="38" l="1"/>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 r="N497" i="38"/>
  <c r="K474" i="38"/>
  <c r="S474" i="38"/>
  <c r="P475" i="38"/>
  <c r="M476" i="38"/>
  <c r="U476" i="38"/>
  <c r="R477" i="38"/>
  <c r="O478" i="38"/>
  <c r="L479" i="38"/>
  <c r="T479" i="38"/>
  <c r="Q480" i="38"/>
  <c r="N481" i="38"/>
  <c r="K482" i="38"/>
  <c r="S482" i="38"/>
  <c r="P483" i="38"/>
  <c r="M484" i="38"/>
  <c r="U484" i="38"/>
  <c r="R485" i="38"/>
  <c r="O486" i="38"/>
  <c r="L487" i="38"/>
  <c r="T487" i="38"/>
  <c r="Q488" i="38"/>
  <c r="N489" i="38"/>
  <c r="K449" i="38"/>
  <c r="S449" i="38"/>
  <c r="P450" i="38"/>
  <c r="M451" i="38"/>
  <c r="U451" i="38"/>
  <c r="R452" i="38"/>
  <c r="O453" i="38"/>
  <c r="L454" i="38"/>
  <c r="T454" i="38"/>
  <c r="Q455" i="38"/>
  <c r="N456" i="38"/>
  <c r="K457" i="38"/>
  <c r="S457" i="38"/>
  <c r="P458" i="38"/>
  <c r="M459" i="38"/>
  <c r="U459" i="38"/>
  <c r="R460" i="38"/>
  <c r="O461" i="38"/>
  <c r="L462" i="38"/>
  <c r="T462" i="38"/>
  <c r="Q463" i="38"/>
  <c r="N464" i="38"/>
  <c r="K465" i="38"/>
  <c r="S465" i="38"/>
  <c r="P466" i="38"/>
  <c r="M467" i="38"/>
  <c r="U467" i="38"/>
  <c r="R468" i="38"/>
  <c r="O469" i="38"/>
  <c r="L470" i="38"/>
  <c r="T470" i="38"/>
  <c r="Q471" i="38"/>
  <c r="N472" i="38"/>
  <c r="K473" i="38"/>
  <c r="S412" i="38"/>
  <c r="Q414" i="38"/>
  <c r="R415" i="38"/>
  <c r="O418" i="38"/>
  <c r="L427" i="38"/>
  <c r="T427" i="38"/>
  <c r="Q425" i="38"/>
  <c r="N426" i="38"/>
  <c r="P423" i="38"/>
  <c r="M424" i="38"/>
  <c r="U424" i="38"/>
  <c r="O514" i="38"/>
  <c r="L512" i="38"/>
  <c r="T512" i="38"/>
  <c r="Q513" i="38"/>
  <c r="N508" i="38"/>
  <c r="K509" i="38"/>
  <c r="S509" i="38"/>
  <c r="P510" i="38"/>
  <c r="M511" i="38"/>
  <c r="U511" i="38"/>
  <c r="O501" i="38"/>
  <c r="L502" i="38"/>
  <c r="T502" i="38"/>
  <c r="Q503" i="38"/>
  <c r="N504" i="38"/>
  <c r="K505" i="38"/>
  <c r="S505" i="38"/>
  <c r="P506" i="38"/>
  <c r="M507" i="38"/>
  <c r="U507" i="38"/>
  <c r="R434" i="38"/>
  <c r="L444" i="38"/>
  <c r="T444" i="38"/>
  <c r="Q442" i="38"/>
  <c r="N443" i="38"/>
  <c r="P439" i="38"/>
  <c r="M440" i="38"/>
  <c r="U440" i="38"/>
  <c r="R441" i="38"/>
  <c r="O438" i="38"/>
  <c r="L518" i="38"/>
  <c r="T518" i="38"/>
  <c r="Q519" i="38"/>
  <c r="N520" i="38"/>
  <c r="U524" i="38"/>
  <c r="M524" i="38"/>
  <c r="P523" i="38"/>
  <c r="S522" i="38"/>
  <c r="K522" i="38"/>
  <c r="N521" i="38"/>
  <c r="O541" i="38"/>
  <c r="L539" i="38"/>
  <c r="T539" i="38"/>
  <c r="S540" i="38"/>
  <c r="M535" i="38"/>
  <c r="R537" i="38"/>
  <c r="L412" i="38"/>
  <c r="T412" i="38"/>
  <c r="Q413" i="38"/>
  <c r="N414" i="38"/>
  <c r="K415" i="38"/>
  <c r="S415" i="38"/>
  <c r="P418" i="38"/>
  <c r="M427" i="38"/>
  <c r="U427" i="38"/>
  <c r="R425" i="38"/>
  <c r="O426" i="38"/>
  <c r="Q423" i="38"/>
  <c r="N424" i="38"/>
  <c r="P514" i="38"/>
  <c r="M512" i="38"/>
  <c r="U512" i="38"/>
  <c r="R513" i="38"/>
  <c r="O508" i="38"/>
  <c r="L509" i="38"/>
  <c r="T509" i="38"/>
  <c r="Q510" i="38"/>
  <c r="N511" i="38"/>
  <c r="P501" i="38"/>
  <c r="M502" i="38"/>
  <c r="U502" i="38"/>
  <c r="R503" i="38"/>
  <c r="O504" i="38"/>
  <c r="L505" i="38"/>
  <c r="T505" i="38"/>
  <c r="Q506" i="38"/>
  <c r="N507" i="38"/>
  <c r="K434" i="38"/>
  <c r="S434" i="38"/>
  <c r="M444" i="38"/>
  <c r="U444" i="38"/>
  <c r="R442" i="38"/>
  <c r="O443" i="38"/>
  <c r="Q439" i="38"/>
  <c r="N440" i="38"/>
  <c r="K441" i="38"/>
  <c r="S441" i="38"/>
  <c r="P438" i="38"/>
  <c r="M518" i="38"/>
  <c r="U518" i="38"/>
  <c r="R519" i="38"/>
  <c r="O520" i="38"/>
  <c r="T524" i="38"/>
  <c r="L524" i="38"/>
  <c r="O523" i="38"/>
  <c r="R522" i="38"/>
  <c r="U521" i="38"/>
  <c r="M521" i="38"/>
  <c r="P541" i="38"/>
  <c r="R473" i="38"/>
  <c r="L413" i="38"/>
  <c r="K414" i="38"/>
  <c r="S414" i="38"/>
  <c r="P415" i="38"/>
  <c r="M418" i="38"/>
  <c r="U418" i="38"/>
  <c r="R427" i="38"/>
  <c r="O425" i="38"/>
  <c r="L426" i="38"/>
  <c r="T426" i="38"/>
  <c r="N423" i="38"/>
  <c r="K424" i="38"/>
  <c r="S424" i="38"/>
  <c r="M514" i="38"/>
  <c r="U514" i="38"/>
  <c r="R512" i="38"/>
  <c r="O513" i="38"/>
  <c r="L508" i="38"/>
  <c r="T508" i="38"/>
  <c r="Q509" i="38"/>
  <c r="N510" i="38"/>
  <c r="K511" i="38"/>
  <c r="S511" i="38"/>
  <c r="M501" i="38"/>
  <c r="U501" i="38"/>
  <c r="R502" i="38"/>
  <c r="O503" i="38"/>
  <c r="L504" i="38"/>
  <c r="T504" i="38"/>
  <c r="Q505" i="38"/>
  <c r="N506" i="38"/>
  <c r="K507" i="38"/>
  <c r="S507" i="38"/>
  <c r="P434" i="38"/>
  <c r="R444" i="38"/>
  <c r="O442" i="38"/>
  <c r="L443" i="38"/>
  <c r="T443" i="38"/>
  <c r="N439" i="38"/>
  <c r="K440" i="38"/>
  <c r="S440" i="38"/>
  <c r="P441" i="38"/>
  <c r="M438" i="38"/>
  <c r="U438" i="38"/>
  <c r="R518" i="38"/>
  <c r="O519" i="38"/>
  <c r="L520" i="38"/>
  <c r="T520" i="38"/>
  <c r="O524" i="38"/>
  <c r="R523" i="38"/>
  <c r="U522" i="38"/>
  <c r="M522" i="38"/>
  <c r="P521" i="38"/>
  <c r="M541" i="38"/>
  <c r="U541" i="38"/>
  <c r="R539" i="38"/>
  <c r="O540" i="38"/>
  <c r="N537" i="38"/>
  <c r="U473" i="38"/>
  <c r="R412" i="38"/>
  <c r="O413" i="38"/>
  <c r="L414" i="38"/>
  <c r="T414" i="38"/>
  <c r="Q415" i="38"/>
  <c r="N418" i="38"/>
  <c r="K427" i="38"/>
  <c r="S427" i="38"/>
  <c r="P425" i="38"/>
  <c r="M426" i="38"/>
  <c r="U426" i="38"/>
  <c r="O423" i="38"/>
  <c r="L424" i="38"/>
  <c r="T424" i="38"/>
  <c r="N514" i="38"/>
  <c r="K512" i="38"/>
  <c r="S512" i="38"/>
  <c r="P513" i="38"/>
  <c r="M508" i="38"/>
  <c r="U508" i="38"/>
  <c r="R509" i="38"/>
  <c r="O510" i="38"/>
  <c r="L511" i="38"/>
  <c r="T511" i="38"/>
  <c r="N501" i="38"/>
  <c r="K502" i="38"/>
  <c r="S502" i="38"/>
  <c r="P503" i="38"/>
  <c r="M504" i="38"/>
  <c r="U504" i="38"/>
  <c r="R505" i="38"/>
  <c r="O506" i="38"/>
  <c r="L507" i="38"/>
  <c r="T507" i="38"/>
  <c r="Q434" i="38"/>
  <c r="K444" i="38"/>
  <c r="S444" i="38"/>
  <c r="P442" i="38"/>
  <c r="M443" i="38"/>
  <c r="U443" i="38"/>
  <c r="O439" i="38"/>
  <c r="L440" i="38"/>
  <c r="T440" i="38"/>
  <c r="Q441" i="38"/>
  <c r="N438" i="38"/>
  <c r="K518" i="38"/>
  <c r="S518" i="38"/>
  <c r="P519" i="38"/>
  <c r="M520" i="38"/>
  <c r="U520" i="38"/>
  <c r="N524" i="38"/>
  <c r="Q523" i="38"/>
  <c r="T522" i="38"/>
  <c r="L522" i="38"/>
  <c r="O521" i="38"/>
  <c r="N541" i="38"/>
  <c r="Q539" i="38"/>
  <c r="M538" i="38"/>
  <c r="R536" i="38"/>
  <c r="L528" i="38"/>
  <c r="Q529" i="38"/>
  <c r="K531" i="38"/>
  <c r="P532" i="38"/>
  <c r="U533" i="38"/>
  <c r="Q550" i="38"/>
  <c r="T545" i="38"/>
  <c r="N547" i="38"/>
  <c r="S548" i="38"/>
  <c r="S556" i="38"/>
  <c r="N555" i="38"/>
  <c r="L551" i="38"/>
  <c r="Q552" i="38"/>
  <c r="P562" i="38"/>
  <c r="U563" i="38"/>
  <c r="O565" i="38"/>
  <c r="T566" i="38"/>
  <c r="N568" i="38"/>
  <c r="S569" i="38"/>
  <c r="M571" i="38"/>
  <c r="R572" i="38"/>
  <c r="L574" i="38"/>
  <c r="Q575" i="38"/>
  <c r="K577" i="38"/>
  <c r="K581" i="38"/>
  <c r="P582" i="38"/>
  <c r="T535" i="38"/>
  <c r="T506" i="38"/>
  <c r="Q507" i="38"/>
  <c r="N434" i="38"/>
  <c r="P444" i="38"/>
  <c r="M442" i="38"/>
  <c r="U442" i="38"/>
  <c r="R443" i="38"/>
  <c r="L439" i="38"/>
  <c r="T439" i="38"/>
  <c r="Q440" i="38"/>
  <c r="N441" i="38"/>
  <c r="K438" i="38"/>
  <c r="S438" i="38"/>
  <c r="P518" i="38"/>
  <c r="M519" i="38"/>
  <c r="U519" i="38"/>
  <c r="R520" i="38"/>
  <c r="Q524" i="38"/>
  <c r="T523" i="38"/>
  <c r="L523" i="38"/>
  <c r="O522" i="38"/>
  <c r="R521" i="38"/>
  <c r="K541" i="38"/>
  <c r="S541" i="38"/>
  <c r="P539" i="38"/>
  <c r="M540" i="38"/>
  <c r="U535" i="38"/>
  <c r="S473" i="38"/>
  <c r="P412" i="38"/>
  <c r="M413" i="38"/>
  <c r="U413" i="38"/>
  <c r="R414" i="38"/>
  <c r="O415" i="38"/>
  <c r="L418" i="38"/>
  <c r="T418" i="38"/>
  <c r="Q427" i="38"/>
  <c r="N425" i="38"/>
  <c r="K426" i="38"/>
  <c r="S426" i="38"/>
  <c r="M423" i="38"/>
  <c r="U423" i="38"/>
  <c r="R424" i="38"/>
  <c r="L514" i="38"/>
  <c r="T514" i="38"/>
  <c r="Q512" i="38"/>
  <c r="N513" i="38"/>
  <c r="K508" i="38"/>
  <c r="S508" i="38"/>
  <c r="P509" i="38"/>
  <c r="M510" i="38"/>
  <c r="U510" i="38"/>
  <c r="R511" i="38"/>
  <c r="L501" i="38"/>
  <c r="T501" i="38"/>
  <c r="Q502" i="38"/>
  <c r="N503" i="38"/>
  <c r="K504" i="38"/>
  <c r="S504" i="38"/>
  <c r="P505" i="38"/>
  <c r="M506" i="38"/>
  <c r="U506" i="38"/>
  <c r="R507" i="38"/>
  <c r="O434" i="38"/>
  <c r="Q444" i="38"/>
  <c r="N442" i="38"/>
  <c r="K443" i="38"/>
  <c r="S443" i="38"/>
  <c r="M439" i="38"/>
  <c r="U439" i="38"/>
  <c r="R440" i="38"/>
  <c r="O441" i="38"/>
  <c r="L438" i="38"/>
  <c r="T438" i="38"/>
  <c r="Q518" i="38"/>
  <c r="N519" i="38"/>
  <c r="K520" i="38"/>
  <c r="S520" i="38"/>
  <c r="P524" i="38"/>
  <c r="S523" i="38"/>
  <c r="K523" i="38"/>
  <c r="N522" i="38"/>
  <c r="Q521" i="38"/>
  <c r="L541" i="38"/>
  <c r="K539" i="38"/>
  <c r="O412" i="38"/>
  <c r="R413" i="38"/>
  <c r="O414" i="38"/>
  <c r="L415" i="38"/>
  <c r="T415" i="38"/>
  <c r="Q418" i="38"/>
  <c r="N427" i="38"/>
  <c r="K425" i="38"/>
  <c r="S425" i="38"/>
  <c r="P426" i="38"/>
  <c r="R423" i="38"/>
  <c r="O424" i="38"/>
  <c r="Q514" i="38"/>
  <c r="N512" i="38"/>
  <c r="K513" i="38"/>
  <c r="S513" i="38"/>
  <c r="P508" i="38"/>
  <c r="M509" i="38"/>
  <c r="U509" i="38"/>
  <c r="R510" i="38"/>
  <c r="O511" i="38"/>
  <c r="Q501" i="38"/>
  <c r="N502" i="38"/>
  <c r="K503" i="38"/>
  <c r="S503" i="38"/>
  <c r="P504" i="38"/>
  <c r="M505" i="38"/>
  <c r="U505" i="38"/>
  <c r="R506" i="38"/>
  <c r="O507" i="38"/>
  <c r="L434" i="38"/>
  <c r="T434" i="38"/>
  <c r="N444" i="38"/>
  <c r="K442" i="38"/>
  <c r="S442" i="38"/>
  <c r="P443" i="38"/>
  <c r="R439" i="38"/>
  <c r="O440" i="38"/>
  <c r="L441" i="38"/>
  <c r="T441" i="38"/>
  <c r="Q438" i="38"/>
  <c r="N518" i="38"/>
  <c r="K519" i="38"/>
  <c r="S519" i="38"/>
  <c r="P520" i="38"/>
  <c r="S524" i="38"/>
  <c r="K524" i="38"/>
  <c r="N523" i="38"/>
  <c r="Q522" i="38"/>
  <c r="T521" i="38"/>
  <c r="L521" i="38"/>
  <c r="Q541" i="38"/>
  <c r="N539" i="38"/>
  <c r="K540" i="38"/>
  <c r="Q535" i="38"/>
  <c r="Q473" i="38"/>
  <c r="N412" i="38"/>
  <c r="K413" i="38"/>
  <c r="S413" i="38"/>
  <c r="P414" i="38"/>
  <c r="M415" i="38"/>
  <c r="U415" i="38"/>
  <c r="R418" i="38"/>
  <c r="O427" i="38"/>
  <c r="L425" i="38"/>
  <c r="T425" i="38"/>
  <c r="Q426" i="38"/>
  <c r="K423" i="38"/>
  <c r="S423" i="38"/>
  <c r="P424" i="38"/>
  <c r="R514" i="38"/>
  <c r="O512" i="38"/>
  <c r="L513" i="38"/>
  <c r="T513" i="38"/>
  <c r="Q508" i="38"/>
  <c r="N509" i="38"/>
  <c r="K510" i="38"/>
  <c r="S510" i="38"/>
  <c r="P511" i="38"/>
  <c r="R501" i="38"/>
  <c r="O502" i="38"/>
  <c r="L503" i="38"/>
  <c r="T503" i="38"/>
  <c r="Q504" i="38"/>
  <c r="N505" i="38"/>
  <c r="K506" i="38"/>
  <c r="S506" i="38"/>
  <c r="P507" i="38"/>
  <c r="M434" i="38"/>
  <c r="U434" i="38"/>
  <c r="O444" i="38"/>
  <c r="L442" i="38"/>
  <c r="T442" i="38"/>
  <c r="Q443" i="38"/>
  <c r="K439" i="38"/>
  <c r="S439" i="38"/>
  <c r="P440" i="38"/>
  <c r="M441" i="38"/>
  <c r="U441" i="38"/>
  <c r="R438" i="38"/>
  <c r="O518" i="38"/>
  <c r="L519" i="38"/>
  <c r="T519" i="38"/>
  <c r="Q520" i="38"/>
  <c r="R524" i="38"/>
  <c r="U523" i="38"/>
  <c r="M523" i="38"/>
  <c r="P522" i="38"/>
  <c r="S521" i="38"/>
  <c r="K521" i="38"/>
  <c r="T541" i="38"/>
  <c r="N540" i="38"/>
  <c r="L537" i="38"/>
  <c r="U538" i="38"/>
  <c r="O527" i="38"/>
  <c r="T528" i="38"/>
  <c r="N530" i="38"/>
  <c r="S531" i="38"/>
  <c r="M533" i="38"/>
  <c r="R534" i="38"/>
  <c r="L545" i="38"/>
  <c r="Q546" i="38"/>
  <c r="K548" i="38"/>
  <c r="P549" i="38"/>
  <c r="K556" i="38"/>
  <c r="Q554" i="38"/>
  <c r="T551" i="38"/>
  <c r="N553" i="38"/>
  <c r="M563" i="38"/>
  <c r="R564" i="38"/>
  <c r="L566" i="38"/>
  <c r="Q567" i="38"/>
  <c r="K569" i="38"/>
  <c r="P570" i="38"/>
  <c r="U571" i="38"/>
  <c r="O573" i="38"/>
  <c r="T574" i="38"/>
  <c r="N576" i="38"/>
  <c r="S577" i="38"/>
  <c r="N580" i="38"/>
  <c r="S581" i="38"/>
  <c r="R540" i="38"/>
  <c r="L535" i="38"/>
  <c r="Q537" i="38"/>
  <c r="N538" i="38"/>
  <c r="K536" i="38"/>
  <c r="S536" i="38"/>
  <c r="P527" i="38"/>
  <c r="M528" i="38"/>
  <c r="U528" i="38"/>
  <c r="R529" i="38"/>
  <c r="O530" i="38"/>
  <c r="L531" i="38"/>
  <c r="T531" i="38"/>
  <c r="Q532" i="38"/>
  <c r="N533" i="38"/>
  <c r="K534" i="38"/>
  <c r="S534" i="38"/>
  <c r="P550" i="38"/>
  <c r="M545" i="38"/>
  <c r="U545" i="38"/>
  <c r="R546" i="38"/>
  <c r="O547" i="38"/>
  <c r="L548" i="38"/>
  <c r="T548" i="38"/>
  <c r="Q549" i="38"/>
  <c r="R556" i="38"/>
  <c r="U555" i="38"/>
  <c r="M555" i="38"/>
  <c r="P554" i="38"/>
  <c r="M551" i="38"/>
  <c r="U551" i="38"/>
  <c r="R552" i="38"/>
  <c r="O553" i="38"/>
  <c r="Q562" i="38"/>
  <c r="N563" i="38"/>
  <c r="K564" i="38"/>
  <c r="S564" i="38"/>
  <c r="P565" i="38"/>
  <c r="M566" i="38"/>
  <c r="U566" i="38"/>
  <c r="R567" i="38"/>
  <c r="O568" i="38"/>
  <c r="L569" i="38"/>
  <c r="T569" i="38"/>
  <c r="Q570" i="38"/>
  <c r="N571" i="38"/>
  <c r="K572" i="38"/>
  <c r="S572" i="38"/>
  <c r="P573" i="38"/>
  <c r="M574" i="38"/>
  <c r="U574" i="38"/>
  <c r="R575" i="38"/>
  <c r="O576" i="38"/>
  <c r="L577" i="38"/>
  <c r="T577" i="38"/>
  <c r="O580" i="38"/>
  <c r="L581" i="38"/>
  <c r="T581" i="38"/>
  <c r="Q582" i="38"/>
  <c r="O539" i="38"/>
  <c r="L540" i="38"/>
  <c r="S535" i="38"/>
  <c r="K538" i="38"/>
  <c r="S538" i="38"/>
  <c r="P536" i="38"/>
  <c r="M527" i="38"/>
  <c r="U527" i="38"/>
  <c r="R528" i="38"/>
  <c r="O529" i="38"/>
  <c r="L530" i="38"/>
  <c r="T530" i="38"/>
  <c r="Q531" i="38"/>
  <c r="N532" i="38"/>
  <c r="K533" i="38"/>
  <c r="S533" i="38"/>
  <c r="P534" i="38"/>
  <c r="S550" i="38"/>
  <c r="K550" i="38"/>
  <c r="R545" i="38"/>
  <c r="O546" i="38"/>
  <c r="L547" i="38"/>
  <c r="T547" i="38"/>
  <c r="Q548" i="38"/>
  <c r="N549" i="38"/>
  <c r="U556" i="38"/>
  <c r="M556" i="38"/>
  <c r="P555" i="38"/>
  <c r="S554" i="38"/>
  <c r="K554" i="38"/>
  <c r="R551" i="38"/>
  <c r="O552" i="38"/>
  <c r="L553" i="38"/>
  <c r="T553" i="38"/>
  <c r="N562" i="38"/>
  <c r="K563" i="38"/>
  <c r="S563" i="38"/>
  <c r="P564" i="38"/>
  <c r="M565" i="38"/>
  <c r="U565" i="38"/>
  <c r="R566" i="38"/>
  <c r="O567" i="38"/>
  <c r="L568" i="38"/>
  <c r="T568" i="38"/>
  <c r="Q569" i="38"/>
  <c r="N570" i="38"/>
  <c r="K571" i="38"/>
  <c r="S571" i="38"/>
  <c r="P572" i="38"/>
  <c r="M573" i="38"/>
  <c r="U573" i="38"/>
  <c r="R574" i="38"/>
  <c r="O575" i="38"/>
  <c r="L576" i="38"/>
  <c r="T576" i="38"/>
  <c r="Q577" i="38"/>
  <c r="L580" i="38"/>
  <c r="T580" i="38"/>
  <c r="Q581" i="38"/>
  <c r="N582" i="38"/>
  <c r="P540" i="38"/>
  <c r="R535" i="38"/>
  <c r="O537" i="38"/>
  <c r="L538" i="38"/>
  <c r="T538" i="38"/>
  <c r="Q536" i="38"/>
  <c r="N527" i="38"/>
  <c r="K528" i="38"/>
  <c r="S528" i="38"/>
  <c r="P529" i="38"/>
  <c r="M530" i="38"/>
  <c r="U530" i="38"/>
  <c r="R531" i="38"/>
  <c r="O532" i="38"/>
  <c r="L533" i="38"/>
  <c r="T533" i="38"/>
  <c r="Q534" i="38"/>
  <c r="R550" i="38"/>
  <c r="K545" i="38"/>
  <c r="S545" i="38"/>
  <c r="P546" i="38"/>
  <c r="M547" i="38"/>
  <c r="U547" i="38"/>
  <c r="R548" i="38"/>
  <c r="O549" i="38"/>
  <c r="T556" i="38"/>
  <c r="L556" i="38"/>
  <c r="O555" i="38"/>
  <c r="R554" i="38"/>
  <c r="K551" i="38"/>
  <c r="S551" i="38"/>
  <c r="P552" i="38"/>
  <c r="M553" i="38"/>
  <c r="U553" i="38"/>
  <c r="O562" i="38"/>
  <c r="L563" i="38"/>
  <c r="T563" i="38"/>
  <c r="Q564" i="38"/>
  <c r="N565" i="38"/>
  <c r="K566" i="38"/>
  <c r="S566" i="38"/>
  <c r="P567" i="38"/>
  <c r="M568" i="38"/>
  <c r="U568" i="38"/>
  <c r="R569" i="38"/>
  <c r="O570" i="38"/>
  <c r="L571" i="38"/>
  <c r="T571" i="38"/>
  <c r="Q572" i="38"/>
  <c r="N573" i="38"/>
  <c r="K574" i="38"/>
  <c r="S574" i="38"/>
  <c r="P575" i="38"/>
  <c r="M576" i="38"/>
  <c r="U576" i="38"/>
  <c r="R577" i="38"/>
  <c r="M580" i="38"/>
  <c r="U580" i="38"/>
  <c r="R581" i="38"/>
  <c r="O582" i="38"/>
  <c r="Q29" i="38"/>
  <c r="R541" i="38"/>
  <c r="M539" i="38"/>
  <c r="U539" i="38"/>
  <c r="U540" i="38"/>
  <c r="O535" i="38"/>
  <c r="T537" i="38"/>
  <c r="Q538" i="38"/>
  <c r="N536" i="38"/>
  <c r="K527" i="38"/>
  <c r="S527" i="38"/>
  <c r="P528" i="38"/>
  <c r="M529" i="38"/>
  <c r="U529" i="38"/>
  <c r="R530" i="38"/>
  <c r="O531" i="38"/>
  <c r="L532" i="38"/>
  <c r="T532" i="38"/>
  <c r="Q533" i="38"/>
  <c r="N534" i="38"/>
  <c r="U550" i="38"/>
  <c r="M550" i="38"/>
  <c r="P545" i="38"/>
  <c r="M546" i="38"/>
  <c r="U546" i="38"/>
  <c r="R547" i="38"/>
  <c r="O548" i="38"/>
  <c r="L549" i="38"/>
  <c r="T549" i="38"/>
  <c r="O556" i="38"/>
  <c r="R555" i="38"/>
  <c r="U554" i="38"/>
  <c r="M554" i="38"/>
  <c r="P551" i="38"/>
  <c r="M552" i="38"/>
  <c r="U552" i="38"/>
  <c r="R553" i="38"/>
  <c r="L562" i="38"/>
  <c r="T562" i="38"/>
  <c r="Q563" i="38"/>
  <c r="N564" i="38"/>
  <c r="K565" i="38"/>
  <c r="S565" i="38"/>
  <c r="P566" i="38"/>
  <c r="M567" i="38"/>
  <c r="U567" i="38"/>
  <c r="R568" i="38"/>
  <c r="O569" i="38"/>
  <c r="L570" i="38"/>
  <c r="T570" i="38"/>
  <c r="Q571" i="38"/>
  <c r="N572" i="38"/>
  <c r="K573" i="38"/>
  <c r="S573" i="38"/>
  <c r="P574" i="38"/>
  <c r="M575" i="38"/>
  <c r="U575" i="38"/>
  <c r="R576" i="38"/>
  <c r="O577" i="38"/>
  <c r="R580" i="38"/>
  <c r="O581" i="38"/>
  <c r="L582" i="38"/>
  <c r="T582" i="38"/>
  <c r="P535" i="38"/>
  <c r="M537" i="38"/>
  <c r="U537" i="38"/>
  <c r="R538" i="38"/>
  <c r="O536" i="38"/>
  <c r="L527" i="38"/>
  <c r="T527" i="38"/>
  <c r="Q528" i="38"/>
  <c r="N529" i="38"/>
  <c r="K530" i="38"/>
  <c r="S530" i="38"/>
  <c r="P531" i="38"/>
  <c r="M532" i="38"/>
  <c r="U532" i="38"/>
  <c r="R533" i="38"/>
  <c r="O534" i="38"/>
  <c r="T550" i="38"/>
  <c r="L550" i="38"/>
  <c r="Q545" i="38"/>
  <c r="N546" i="38"/>
  <c r="K547" i="38"/>
  <c r="S547" i="38"/>
  <c r="P548" i="38"/>
  <c r="M549" i="38"/>
  <c r="U549" i="38"/>
  <c r="N556" i="38"/>
  <c r="Q555" i="38"/>
  <c r="T554" i="38"/>
  <c r="L554" i="38"/>
  <c r="Q551" i="38"/>
  <c r="N552" i="38"/>
  <c r="K553" i="38"/>
  <c r="S553" i="38"/>
  <c r="M562" i="38"/>
  <c r="U562" i="38"/>
  <c r="R563" i="38"/>
  <c r="O564" i="38"/>
  <c r="L565" i="38"/>
  <c r="T565" i="38"/>
  <c r="Q566" i="38"/>
  <c r="N567" i="38"/>
  <c r="K568" i="38"/>
  <c r="S568" i="38"/>
  <c r="P569" i="38"/>
  <c r="M570" i="38"/>
  <c r="U570" i="38"/>
  <c r="R571" i="38"/>
  <c r="O572" i="38"/>
  <c r="L573" i="38"/>
  <c r="T573" i="38"/>
  <c r="Q574" i="38"/>
  <c r="N575" i="38"/>
  <c r="K576" i="38"/>
  <c r="S576" i="38"/>
  <c r="P577" i="38"/>
  <c r="K580" i="38"/>
  <c r="S580" i="38"/>
  <c r="P581" i="38"/>
  <c r="M582" i="38"/>
  <c r="U582" i="38"/>
  <c r="S539" i="38"/>
  <c r="Q540" i="38"/>
  <c r="K535" i="38"/>
  <c r="P537" i="38"/>
  <c r="O538" i="38"/>
  <c r="L536" i="38"/>
  <c r="T536" i="38"/>
  <c r="Q527" i="38"/>
  <c r="N528" i="38"/>
  <c r="K529" i="38"/>
  <c r="S529" i="38"/>
  <c r="P530" i="38"/>
  <c r="M531" i="38"/>
  <c r="U531" i="38"/>
  <c r="R532" i="38"/>
  <c r="O533" i="38"/>
  <c r="L534" i="38"/>
  <c r="T534" i="38"/>
  <c r="O550" i="38"/>
  <c r="N545" i="38"/>
  <c r="K546" i="38"/>
  <c r="S546" i="38"/>
  <c r="P547" i="38"/>
  <c r="M548" i="38"/>
  <c r="U548" i="38"/>
  <c r="R549" i="38"/>
  <c r="Q556" i="38"/>
  <c r="T555" i="38"/>
  <c r="L555" i="38"/>
  <c r="O554" i="38"/>
  <c r="N551" i="38"/>
  <c r="K552" i="38"/>
  <c r="S552" i="38"/>
  <c r="P553" i="38"/>
  <c r="R562" i="38"/>
  <c r="O563" i="38"/>
  <c r="L564" i="38"/>
  <c r="T564" i="38"/>
  <c r="Q565" i="38"/>
  <c r="N566" i="38"/>
  <c r="K567" i="38"/>
  <c r="S567" i="38"/>
  <c r="P568" i="38"/>
  <c r="M569" i="38"/>
  <c r="U569" i="38"/>
  <c r="R570" i="38"/>
  <c r="O571" i="38"/>
  <c r="L572" i="38"/>
  <c r="T572" i="38"/>
  <c r="Q573" i="38"/>
  <c r="N574" i="38"/>
  <c r="K575" i="38"/>
  <c r="S575" i="38"/>
  <c r="P576" i="38"/>
  <c r="M577" i="38"/>
  <c r="U577" i="38"/>
  <c r="P580" i="38"/>
  <c r="M581" i="38"/>
  <c r="U581" i="38"/>
  <c r="R582" i="38"/>
  <c r="T540" i="38"/>
  <c r="N535" i="38"/>
  <c r="K537" i="38"/>
  <c r="S537" i="38"/>
  <c r="P538" i="38"/>
  <c r="M536" i="38"/>
  <c r="U536" i="38"/>
  <c r="R527" i="38"/>
  <c r="O528" i="38"/>
  <c r="L529" i="38"/>
  <c r="T529" i="38"/>
  <c r="Q530" i="38"/>
  <c r="N531" i="38"/>
  <c r="K532" i="38"/>
  <c r="S532" i="38"/>
  <c r="P533" i="38"/>
  <c r="M534" i="38"/>
  <c r="U534" i="38"/>
  <c r="N550" i="38"/>
  <c r="O545" i="38"/>
  <c r="L546" i="38"/>
  <c r="T546" i="38"/>
  <c r="Q547" i="38"/>
  <c r="N548" i="38"/>
  <c r="K549" i="38"/>
  <c r="S549" i="38"/>
  <c r="P556" i="38"/>
  <c r="S555" i="38"/>
  <c r="K555" i="38"/>
  <c r="N554" i="38"/>
  <c r="O551" i="38"/>
  <c r="L552" i="38"/>
  <c r="T552" i="38"/>
  <c r="Q553" i="38"/>
  <c r="K562" i="38"/>
  <c r="S562" i="38"/>
  <c r="P563" i="38"/>
  <c r="M564" i="38"/>
  <c r="U564" i="38"/>
  <c r="R565" i="38"/>
  <c r="O566" i="38"/>
  <c r="L567" i="38"/>
  <c r="T567" i="38"/>
  <c r="Q568" i="38"/>
  <c r="N569" i="38"/>
  <c r="K570" i="38"/>
  <c r="S570" i="38"/>
  <c r="P571" i="38"/>
  <c r="M572" i="38"/>
  <c r="U572" i="38"/>
  <c r="R573" i="38"/>
  <c r="O574" i="38"/>
  <c r="L575" i="38"/>
  <c r="T575" i="38"/>
  <c r="Q576" i="38"/>
  <c r="N577" i="38"/>
  <c r="Q580" i="38"/>
  <c r="N581" i="38"/>
  <c r="K582" i="38"/>
  <c r="S582" i="38"/>
  <c r="Q496" i="38"/>
  <c r="T495" i="38"/>
  <c r="L495" i="38"/>
  <c r="O494" i="38"/>
  <c r="R493" i="38"/>
  <c r="U492" i="38"/>
  <c r="M492" i="38"/>
  <c r="P491" i="38"/>
  <c r="S490" i="38"/>
  <c r="K490" i="38"/>
  <c r="N417" i="38"/>
  <c r="Q416" i="38"/>
  <c r="T388" i="38"/>
  <c r="L388" i="38"/>
  <c r="O386" i="38"/>
  <c r="R385" i="38"/>
  <c r="U384" i="38"/>
  <c r="M384" i="38"/>
  <c r="P383" i="38"/>
  <c r="S377" i="38"/>
  <c r="K377" i="38"/>
  <c r="N378" i="38"/>
  <c r="L379" i="38"/>
  <c r="T379" i="38"/>
  <c r="Q380" i="38"/>
  <c r="R354" i="38"/>
  <c r="U353" i="38"/>
  <c r="M353" i="38"/>
  <c r="P352" i="38"/>
  <c r="S351" i="38"/>
  <c r="K351" i="38"/>
  <c r="N350" i="38"/>
  <c r="Q349" i="38"/>
  <c r="T348" i="38"/>
  <c r="L348" i="38"/>
  <c r="O347" i="38"/>
  <c r="R346" i="38"/>
  <c r="U345" i="38"/>
  <c r="M345" i="38"/>
  <c r="P344" i="38"/>
  <c r="S343" i="38"/>
  <c r="K343" i="38"/>
  <c r="N342" i="38"/>
  <c r="Q341" i="38"/>
  <c r="T340" i="38"/>
  <c r="L340" i="38"/>
  <c r="O339" i="38"/>
  <c r="R370" i="38"/>
  <c r="U369" i="38"/>
  <c r="M369" i="38"/>
  <c r="P368" i="38"/>
  <c r="S367" i="38"/>
  <c r="K367" i="38"/>
  <c r="N366" i="38"/>
  <c r="Q365" i="38"/>
  <c r="T364" i="38"/>
  <c r="L364" i="38"/>
  <c r="O363" i="38"/>
  <c r="R362" i="38"/>
  <c r="U361" i="38"/>
  <c r="M361" i="38"/>
  <c r="P360" i="38"/>
  <c r="S359" i="38"/>
  <c r="K359" i="38"/>
  <c r="N358" i="38"/>
  <c r="Q357" i="38"/>
  <c r="T356" i="38"/>
  <c r="L356" i="38"/>
  <c r="N413" i="38"/>
  <c r="T473" i="38"/>
  <c r="U472" i="38"/>
  <c r="M472" i="38"/>
  <c r="P471" i="38"/>
  <c r="S470" i="38"/>
  <c r="K470" i="38"/>
  <c r="N469" i="38"/>
  <c r="Q468" i="38"/>
  <c r="T467" i="38"/>
  <c r="L467" i="38"/>
  <c r="O466" i="38"/>
  <c r="R465" i="38"/>
  <c r="U464" i="38"/>
  <c r="M464" i="38"/>
  <c r="P463" i="38"/>
  <c r="S462" i="38"/>
  <c r="K462" i="38"/>
  <c r="N461" i="38"/>
  <c r="Q460" i="38"/>
  <c r="T459" i="38"/>
  <c r="L459" i="38"/>
  <c r="O458" i="38"/>
  <c r="R457" i="38"/>
  <c r="U456" i="38"/>
  <c r="M456" i="38"/>
  <c r="P455" i="38"/>
  <c r="S454" i="38"/>
  <c r="K454" i="38"/>
  <c r="N453" i="38"/>
  <c r="Q452" i="38"/>
  <c r="T451" i="38"/>
  <c r="L451" i="38"/>
  <c r="O450" i="38"/>
  <c r="R449" i="38"/>
  <c r="U489" i="38"/>
  <c r="M489" i="38"/>
  <c r="P488" i="38"/>
  <c r="S487" i="38"/>
  <c r="K487" i="38"/>
  <c r="N486" i="38"/>
  <c r="Q485" i="38"/>
  <c r="T484" i="38"/>
  <c r="L484" i="38"/>
  <c r="O483" i="38"/>
  <c r="R482" i="38"/>
  <c r="U481" i="38"/>
  <c r="M481" i="38"/>
  <c r="P480" i="38"/>
  <c r="S479" i="38"/>
  <c r="K479" i="38"/>
  <c r="N478" i="38"/>
  <c r="Q477" i="38"/>
  <c r="T476" i="38"/>
  <c r="L476" i="38"/>
  <c r="O475" i="38"/>
  <c r="R474" i="38"/>
  <c r="U497" i="38"/>
  <c r="M497" i="38"/>
  <c r="P496" i="38"/>
  <c r="S495" i="38"/>
  <c r="K495" i="38"/>
  <c r="N494" i="38"/>
  <c r="Q493" i="38"/>
  <c r="T492" i="38"/>
  <c r="L492" i="38"/>
  <c r="O491" i="38"/>
  <c r="R490" i="38"/>
  <c r="U417" i="38"/>
  <c r="M417" i="38"/>
  <c r="P416" i="38"/>
  <c r="S388" i="38"/>
  <c r="K388" i="38"/>
  <c r="N386" i="38"/>
  <c r="Q385" i="38"/>
  <c r="T384" i="38"/>
  <c r="L384" i="38"/>
  <c r="O383" i="38"/>
  <c r="R377" i="38"/>
  <c r="U378" i="38"/>
  <c r="M378" i="38"/>
  <c r="M379" i="38"/>
  <c r="U379" i="38"/>
  <c r="R380" i="38"/>
  <c r="Q354" i="38"/>
  <c r="T353" i="38"/>
  <c r="L353" i="38"/>
  <c r="O352" i="38"/>
  <c r="R351" i="38"/>
  <c r="U350" i="38"/>
  <c r="M350" i="38"/>
  <c r="P349" i="38"/>
  <c r="S348" i="38"/>
  <c r="K348" i="38"/>
  <c r="N347" i="38"/>
  <c r="Q346" i="38"/>
  <c r="T345" i="38"/>
  <c r="L345" i="38"/>
  <c r="O344" i="38"/>
  <c r="R343" i="38"/>
  <c r="U342" i="38"/>
  <c r="M342" i="38"/>
  <c r="P341" i="38"/>
  <c r="S340" i="38"/>
  <c r="K340" i="38"/>
  <c r="N339" i="38"/>
  <c r="Q370" i="38"/>
  <c r="T369" i="38"/>
  <c r="L369" i="38"/>
  <c r="O368" i="38"/>
  <c r="R367" i="38"/>
  <c r="U366" i="38"/>
  <c r="M366" i="38"/>
  <c r="P365" i="38"/>
  <c r="S364" i="38"/>
  <c r="K364" i="38"/>
  <c r="N363" i="38"/>
  <c r="Q362" i="38"/>
  <c r="T361" i="38"/>
  <c r="L361" i="38"/>
  <c r="O360" i="38"/>
  <c r="R359" i="38"/>
  <c r="U358" i="38"/>
  <c r="M358" i="38"/>
  <c r="P357" i="38"/>
  <c r="M356" i="38"/>
  <c r="L355" i="38"/>
  <c r="U414" i="38"/>
  <c r="P413" i="38"/>
  <c r="M473" i="38"/>
  <c r="P472" i="38"/>
  <c r="S471" i="38"/>
  <c r="K471" i="38"/>
  <c r="N470" i="38"/>
  <c r="Q469" i="38"/>
  <c r="T468" i="38"/>
  <c r="L468" i="38"/>
  <c r="O467" i="38"/>
  <c r="R466" i="38"/>
  <c r="U465" i="38"/>
  <c r="M465" i="38"/>
  <c r="P464" i="38"/>
  <c r="S463" i="38"/>
  <c r="K463" i="38"/>
  <c r="N462" i="38"/>
  <c r="Q461" i="38"/>
  <c r="T460" i="38"/>
  <c r="L460" i="38"/>
  <c r="O459" i="38"/>
  <c r="R458" i="38"/>
  <c r="U457" i="38"/>
  <c r="M457" i="38"/>
  <c r="P456" i="38"/>
  <c r="S455" i="38"/>
  <c r="K455" i="38"/>
  <c r="N454" i="38"/>
  <c r="Q453" i="38"/>
  <c r="T452" i="38"/>
  <c r="L452" i="38"/>
  <c r="O451" i="38"/>
  <c r="R450" i="38"/>
  <c r="U449" i="38"/>
  <c r="M449" i="38"/>
  <c r="P489" i="38"/>
  <c r="S488" i="38"/>
  <c r="K488" i="38"/>
  <c r="N487" i="38"/>
  <c r="Q486" i="38"/>
  <c r="T485" i="38"/>
  <c r="L485" i="38"/>
  <c r="O484" i="38"/>
  <c r="R483" i="38"/>
  <c r="U482" i="38"/>
  <c r="M482" i="38"/>
  <c r="P481" i="38"/>
  <c r="S480" i="38"/>
  <c r="K480" i="38"/>
  <c r="N479" i="38"/>
  <c r="Q478" i="38"/>
  <c r="T477" i="38"/>
  <c r="L477" i="38"/>
  <c r="O476" i="38"/>
  <c r="R475" i="38"/>
  <c r="U474" i="38"/>
  <c r="M474" i="38"/>
  <c r="P497" i="38"/>
  <c r="S496" i="38"/>
  <c r="K496" i="38"/>
  <c r="N495" i="38"/>
  <c r="Q494" i="38"/>
  <c r="T493" i="38"/>
  <c r="L493" i="38"/>
  <c r="O492" i="38"/>
  <c r="R491" i="38"/>
  <c r="U490" i="38"/>
  <c r="M490" i="38"/>
  <c r="P417" i="38"/>
  <c r="S416" i="38"/>
  <c r="K416" i="38"/>
  <c r="N388" i="38"/>
  <c r="Q386" i="38"/>
  <c r="T385" i="38"/>
  <c r="L385" i="38"/>
  <c r="O384" i="38"/>
  <c r="R383" i="38"/>
  <c r="U377" i="38"/>
  <c r="M377" i="38"/>
  <c r="P378" i="38"/>
  <c r="R379" i="38"/>
  <c r="O380" i="38"/>
  <c r="T354" i="38"/>
  <c r="L354" i="38"/>
  <c r="O353" i="38"/>
  <c r="R352" i="38"/>
  <c r="U351" i="38"/>
  <c r="M351" i="38"/>
  <c r="P350" i="38"/>
  <c r="S349" i="38"/>
  <c r="K349" i="38"/>
  <c r="N348" i="38"/>
  <c r="Q347" i="38"/>
  <c r="T346" i="38"/>
  <c r="L346" i="38"/>
  <c r="O345" i="38"/>
  <c r="R344" i="38"/>
  <c r="U343" i="38"/>
  <c r="M343" i="38"/>
  <c r="P342" i="38"/>
  <c r="S341" i="38"/>
  <c r="K341" i="38"/>
  <c r="N340" i="38"/>
  <c r="Q339" i="38"/>
  <c r="T370" i="38"/>
  <c r="L370" i="38"/>
  <c r="O369" i="38"/>
  <c r="R368" i="38"/>
  <c r="U367" i="38"/>
  <c r="M367" i="38"/>
  <c r="P366" i="38"/>
  <c r="S365" i="38"/>
  <c r="K365" i="38"/>
  <c r="N364" i="38"/>
  <c r="Q363" i="38"/>
  <c r="T362" i="38"/>
  <c r="L362" i="38"/>
  <c r="O361" i="38"/>
  <c r="R360" i="38"/>
  <c r="U359" i="38"/>
  <c r="M359" i="38"/>
  <c r="P358" i="38"/>
  <c r="S357" i="38"/>
  <c r="K357" i="38"/>
  <c r="N356" i="38"/>
  <c r="Q355" i="38"/>
  <c r="M412" i="38"/>
  <c r="L473" i="38"/>
  <c r="O472" i="38"/>
  <c r="R471" i="38"/>
  <c r="U470" i="38"/>
  <c r="M470" i="38"/>
  <c r="P469" i="38"/>
  <c r="S468" i="38"/>
  <c r="K468" i="38"/>
  <c r="N467" i="38"/>
  <c r="Q466" i="38"/>
  <c r="T465" i="38"/>
  <c r="L465" i="38"/>
  <c r="O464" i="38"/>
  <c r="R463" i="38"/>
  <c r="U462" i="38"/>
  <c r="M462" i="38"/>
  <c r="P461" i="38"/>
  <c r="S460" i="38"/>
  <c r="K460" i="38"/>
  <c r="N459" i="38"/>
  <c r="Q458" i="38"/>
  <c r="T457" i="38"/>
  <c r="L457" i="38"/>
  <c r="O456" i="38"/>
  <c r="R455" i="38"/>
  <c r="U454" i="38"/>
  <c r="M454" i="38"/>
  <c r="P453" i="38"/>
  <c r="S452" i="38"/>
  <c r="K452" i="38"/>
  <c r="N451" i="38"/>
  <c r="Q450" i="38"/>
  <c r="T449" i="38"/>
  <c r="L449" i="38"/>
  <c r="O489" i="38"/>
  <c r="R488" i="38"/>
  <c r="U487" i="38"/>
  <c r="M487" i="38"/>
  <c r="P486" i="38"/>
  <c r="S485" i="38"/>
  <c r="K485" i="38"/>
  <c r="N484" i="38"/>
  <c r="Q483" i="38"/>
  <c r="T482" i="38"/>
  <c r="L482" i="38"/>
  <c r="O481" i="38"/>
  <c r="R480" i="38"/>
  <c r="U479" i="38"/>
  <c r="M479" i="38"/>
  <c r="P478" i="38"/>
  <c r="S477" i="38"/>
  <c r="K477" i="38"/>
  <c r="N476" i="38"/>
  <c r="Q475" i="38"/>
  <c r="T474" i="38"/>
  <c r="L474" i="38"/>
  <c r="O497" i="38"/>
  <c r="R496" i="38"/>
  <c r="U495" i="38"/>
  <c r="M495" i="38"/>
  <c r="P494" i="38"/>
  <c r="S493" i="38"/>
  <c r="K493" i="38"/>
  <c r="N492" i="38"/>
  <c r="Q491" i="38"/>
  <c r="T490" i="38"/>
  <c r="L490" i="38"/>
  <c r="O417" i="38"/>
  <c r="R416" i="38"/>
  <c r="U388" i="38"/>
  <c r="M388" i="38"/>
  <c r="P386" i="38"/>
  <c r="S385" i="38"/>
  <c r="K385" i="38"/>
  <c r="N384" i="38"/>
  <c r="Q383" i="38"/>
  <c r="T377" i="38"/>
  <c r="L377" i="38"/>
  <c r="O378" i="38"/>
  <c r="R376" i="38"/>
  <c r="K379" i="38"/>
  <c r="S379" i="38"/>
  <c r="P380" i="38"/>
  <c r="S354" i="38"/>
  <c r="K354" i="38"/>
  <c r="N353" i="38"/>
  <c r="Q352" i="38"/>
  <c r="T351" i="38"/>
  <c r="L351" i="38"/>
  <c r="L506" i="38"/>
  <c r="O505" i="38"/>
  <c r="R504" i="38"/>
  <c r="U503" i="38"/>
  <c r="M503" i="38"/>
  <c r="P502" i="38"/>
  <c r="S501" i="38"/>
  <c r="K501" i="38"/>
  <c r="Q511" i="38"/>
  <c r="T510" i="38"/>
  <c r="L510" i="38"/>
  <c r="O509" i="38"/>
  <c r="R508" i="38"/>
  <c r="U513" i="38"/>
  <c r="M513" i="38"/>
  <c r="P512" i="38"/>
  <c r="S514" i="38"/>
  <c r="K514" i="38"/>
  <c r="Q424" i="38"/>
  <c r="T423" i="38"/>
  <c r="L423" i="38"/>
  <c r="R426" i="38"/>
  <c r="U425" i="38"/>
  <c r="M425" i="38"/>
  <c r="P427" i="38"/>
  <c r="S418" i="38"/>
  <c r="K418" i="38"/>
  <c r="N415" i="38"/>
  <c r="T413" i="38"/>
  <c r="O473" i="38"/>
  <c r="R472" i="38"/>
  <c r="U471" i="38"/>
  <c r="M471" i="38"/>
  <c r="P470" i="38"/>
  <c r="S469" i="38"/>
  <c r="K469" i="38"/>
  <c r="N468" i="38"/>
  <c r="Q467" i="38"/>
  <c r="T466" i="38"/>
  <c r="L466" i="38"/>
  <c r="O465" i="38"/>
  <c r="R464" i="38"/>
  <c r="U463" i="38"/>
  <c r="M463" i="38"/>
  <c r="P462" i="38"/>
  <c r="S461" i="38"/>
  <c r="K461" i="38"/>
  <c r="N460" i="38"/>
  <c r="Q459" i="38"/>
  <c r="T458" i="38"/>
  <c r="L458" i="38"/>
  <c r="O457" i="38"/>
  <c r="R456" i="38"/>
  <c r="U455" i="38"/>
  <c r="M455" i="38"/>
  <c r="P454" i="38"/>
  <c r="S453" i="38"/>
  <c r="K453" i="38"/>
  <c r="N452" i="38"/>
  <c r="Q451" i="38"/>
  <c r="T450" i="38"/>
  <c r="L450" i="38"/>
  <c r="O449" i="38"/>
  <c r="R489" i="38"/>
  <c r="U488" i="38"/>
  <c r="M488" i="38"/>
  <c r="P487" i="38"/>
  <c r="S486" i="38"/>
  <c r="K486" i="38"/>
  <c r="N485" i="38"/>
  <c r="Q484" i="38"/>
  <c r="T483" i="38"/>
  <c r="L483" i="38"/>
  <c r="O482" i="38"/>
  <c r="R481" i="38"/>
  <c r="U480" i="38"/>
  <c r="M480" i="38"/>
  <c r="P479" i="38"/>
  <c r="S478" i="38"/>
  <c r="K478" i="38"/>
  <c r="N477" i="38"/>
  <c r="Q476" i="38"/>
  <c r="T475" i="38"/>
  <c r="L475" i="38"/>
  <c r="O474" i="38"/>
  <c r="R497" i="38"/>
  <c r="U496" i="38"/>
  <c r="M496" i="38"/>
  <c r="P495" i="38"/>
  <c r="S494" i="38"/>
  <c r="K494" i="38"/>
  <c r="N493" i="38"/>
  <c r="Q492" i="38"/>
  <c r="T491" i="38"/>
  <c r="L491" i="38"/>
  <c r="O490" i="38"/>
  <c r="R417" i="38"/>
  <c r="U416" i="38"/>
  <c r="M416" i="38"/>
  <c r="P388" i="38"/>
  <c r="S386" i="38"/>
  <c r="K386" i="38"/>
  <c r="N385" i="38"/>
  <c r="Q384" i="38"/>
  <c r="T383" i="38"/>
  <c r="L383" i="38"/>
  <c r="O377" i="38"/>
  <c r="R378" i="38"/>
  <c r="P379" i="38"/>
  <c r="M380" i="38"/>
  <c r="U380" i="38"/>
  <c r="N354" i="38"/>
  <c r="Q353" i="38"/>
  <c r="T352" i="38"/>
  <c r="L352" i="38"/>
  <c r="O351" i="38"/>
  <c r="R350" i="38"/>
  <c r="U349" i="38"/>
  <c r="M349" i="38"/>
  <c r="P348" i="38"/>
  <c r="S347" i="38"/>
  <c r="K347" i="38"/>
  <c r="N346" i="38"/>
  <c r="Q345" i="38"/>
  <c r="T344" i="38"/>
  <c r="L344" i="38"/>
  <c r="O343" i="38"/>
  <c r="R342" i="38"/>
  <c r="U341" i="38"/>
  <c r="M341" i="38"/>
  <c r="P340" i="38"/>
  <c r="S339" i="38"/>
  <c r="K339" i="38"/>
  <c r="N370" i="38"/>
  <c r="Q369" i="38"/>
  <c r="T368" i="38"/>
  <c r="L368" i="38"/>
  <c r="O367" i="38"/>
  <c r="R366" i="38"/>
  <c r="U365" i="38"/>
  <c r="M365" i="38"/>
  <c r="P364" i="38"/>
  <c r="S363" i="38"/>
  <c r="K363" i="38"/>
  <c r="N362" i="38"/>
  <c r="Q361" i="38"/>
  <c r="T360" i="38"/>
  <c r="L360" i="38"/>
  <c r="O359" i="38"/>
  <c r="R358" i="38"/>
  <c r="U357" i="38"/>
  <c r="M357" i="38"/>
  <c r="P356" i="38"/>
  <c r="S355" i="38"/>
  <c r="Q412" i="38"/>
  <c r="N473" i="38"/>
  <c r="Q472" i="38"/>
  <c r="T471" i="38"/>
  <c r="L471" i="38"/>
  <c r="O470" i="38"/>
  <c r="R469" i="38"/>
  <c r="U468" i="38"/>
  <c r="M468" i="38"/>
  <c r="P467" i="38"/>
  <c r="S466" i="38"/>
  <c r="K466" i="38"/>
  <c r="N465" i="38"/>
  <c r="Q464" i="38"/>
  <c r="T463" i="38"/>
  <c r="L463" i="38"/>
  <c r="O462" i="38"/>
  <c r="R461" i="38"/>
  <c r="U460" i="38"/>
  <c r="M460" i="38"/>
  <c r="P459" i="38"/>
  <c r="S458" i="38"/>
  <c r="K458" i="38"/>
  <c r="N457" i="38"/>
  <c r="Q456" i="38"/>
  <c r="T455" i="38"/>
  <c r="L455" i="38"/>
  <c r="O454" i="38"/>
  <c r="R453" i="38"/>
  <c r="U452" i="38"/>
  <c r="M452" i="38"/>
  <c r="P451" i="38"/>
  <c r="S450" i="38"/>
  <c r="K450" i="38"/>
  <c r="N449" i="38"/>
  <c r="Q489" i="38"/>
  <c r="T488" i="38"/>
  <c r="L488" i="38"/>
  <c r="O487" i="38"/>
  <c r="R486" i="38"/>
  <c r="U485" i="38"/>
  <c r="M485" i="38"/>
  <c r="P484" i="38"/>
  <c r="S483" i="38"/>
  <c r="K483" i="38"/>
  <c r="N482" i="38"/>
  <c r="Q481" i="38"/>
  <c r="T480" i="38"/>
  <c r="L480" i="38"/>
  <c r="O479" i="38"/>
  <c r="R478" i="38"/>
  <c r="U477" i="38"/>
  <c r="M477" i="38"/>
  <c r="P476" i="38"/>
  <c r="S475" i="38"/>
  <c r="K475" i="38"/>
  <c r="N474" i="38"/>
  <c r="Q497" i="38"/>
  <c r="T496" i="38"/>
  <c r="L496" i="38"/>
  <c r="O495" i="38"/>
  <c r="R494" i="38"/>
  <c r="U493" i="38"/>
  <c r="M493" i="38"/>
  <c r="P492" i="38"/>
  <c r="S491" i="38"/>
  <c r="K491" i="38"/>
  <c r="N490" i="38"/>
  <c r="Q417" i="38"/>
  <c r="T416" i="38"/>
  <c r="L416" i="38"/>
  <c r="O388" i="38"/>
  <c r="R386" i="38"/>
  <c r="U385" i="38"/>
  <c r="M385" i="38"/>
  <c r="P384" i="38"/>
  <c r="S383" i="38"/>
  <c r="K383" i="38"/>
  <c r="N377" i="38"/>
  <c r="Q378" i="38"/>
  <c r="Q379" i="38"/>
  <c r="N380" i="38"/>
  <c r="U354" i="38"/>
  <c r="M354" i="38"/>
  <c r="P353" i="38"/>
  <c r="S352" i="38"/>
  <c r="K352" i="38"/>
  <c r="N351" i="38"/>
  <c r="Q350" i="38"/>
  <c r="T349" i="38"/>
  <c r="L349" i="38"/>
  <c r="O348" i="38"/>
  <c r="R347" i="38"/>
  <c r="U346" i="38"/>
  <c r="M346" i="38"/>
  <c r="P345" i="38"/>
  <c r="S344" i="38"/>
  <c r="K344" i="38"/>
  <c r="N343" i="38"/>
  <c r="Q342" i="38"/>
  <c r="T341" i="38"/>
  <c r="L341" i="38"/>
  <c r="O340" i="38"/>
  <c r="R339" i="38"/>
  <c r="U370" i="38"/>
  <c r="M370" i="38"/>
  <c r="P369" i="38"/>
  <c r="S368" i="38"/>
  <c r="K368" i="38"/>
  <c r="N367" i="38"/>
  <c r="Q366" i="38"/>
  <c r="T365" i="38"/>
  <c r="L365" i="38"/>
  <c r="O364" i="38"/>
  <c r="R363" i="38"/>
  <c r="U362" i="38"/>
  <c r="M362" i="38"/>
  <c r="P361" i="38"/>
  <c r="S360" i="38"/>
  <c r="K360" i="38"/>
  <c r="N359" i="38"/>
  <c r="Q358" i="38"/>
  <c r="T357" i="38"/>
  <c r="U356" i="38"/>
  <c r="P355" i="38"/>
  <c r="S374" i="38"/>
  <c r="M414" i="38"/>
  <c r="K412" i="38"/>
  <c r="T472" i="38"/>
  <c r="L472" i="38"/>
  <c r="O471" i="38"/>
  <c r="R470" i="38"/>
  <c r="U469" i="38"/>
  <c r="M469" i="38"/>
  <c r="P468" i="38"/>
  <c r="S467" i="38"/>
  <c r="K467" i="38"/>
  <c r="N466" i="38"/>
  <c r="Q465" i="38"/>
  <c r="T464" i="38"/>
  <c r="L464" i="38"/>
  <c r="O463" i="38"/>
  <c r="R462" i="38"/>
  <c r="U461" i="38"/>
  <c r="M461" i="38"/>
  <c r="P460" i="38"/>
  <c r="S459" i="38"/>
  <c r="K459" i="38"/>
  <c r="N458" i="38"/>
  <c r="Q457" i="38"/>
  <c r="T456" i="38"/>
  <c r="L456" i="38"/>
  <c r="O455" i="38"/>
  <c r="R454" i="38"/>
  <c r="U453" i="38"/>
  <c r="M453" i="38"/>
  <c r="P452" i="38"/>
  <c r="S451" i="38"/>
  <c r="K451" i="38"/>
  <c r="N450" i="38"/>
  <c r="Q449" i="38"/>
  <c r="T489" i="38"/>
  <c r="L489" i="38"/>
  <c r="O488" i="38"/>
  <c r="R487" i="38"/>
  <c r="U486" i="38"/>
  <c r="M486" i="38"/>
  <c r="P485" i="38"/>
  <c r="S484" i="38"/>
  <c r="K484" i="38"/>
  <c r="N483" i="38"/>
  <c r="Q482" i="38"/>
  <c r="T481" i="38"/>
  <c r="L481" i="38"/>
  <c r="O480" i="38"/>
  <c r="R479" i="38"/>
  <c r="U478" i="38"/>
  <c r="M478" i="38"/>
  <c r="P477" i="38"/>
  <c r="S476" i="38"/>
  <c r="K476" i="38"/>
  <c r="N475" i="38"/>
  <c r="Q474" i="38"/>
  <c r="T497" i="38"/>
  <c r="L497" i="38"/>
  <c r="O496" i="38"/>
  <c r="R495" i="38"/>
  <c r="U494" i="38"/>
  <c r="M494" i="38"/>
  <c r="P493" i="38"/>
  <c r="S492" i="38"/>
  <c r="K492" i="38"/>
  <c r="N491" i="38"/>
  <c r="Q490" i="38"/>
  <c r="T417" i="38"/>
  <c r="L417" i="38"/>
  <c r="O416" i="38"/>
  <c r="R388" i="38"/>
  <c r="U386" i="38"/>
  <c r="M386" i="38"/>
  <c r="P385" i="38"/>
  <c r="S384" i="38"/>
  <c r="K384" i="38"/>
  <c r="N383" i="38"/>
  <c r="Q377" i="38"/>
  <c r="T378" i="38"/>
  <c r="L378" i="38"/>
  <c r="N379" i="38"/>
  <c r="K380" i="38"/>
  <c r="S380" i="38"/>
  <c r="P354" i="38"/>
  <c r="S353" i="38"/>
  <c r="K353" i="38"/>
  <c r="N352" i="38"/>
  <c r="Q351" i="38"/>
  <c r="T350" i="38"/>
  <c r="L350" i="38"/>
  <c r="O349" i="38"/>
  <c r="R348" i="38"/>
  <c r="U347" i="38"/>
  <c r="M347" i="38"/>
  <c r="P346" i="38"/>
  <c r="S345" i="38"/>
  <c r="K345" i="38"/>
  <c r="N344" i="38"/>
  <c r="Q343" i="38"/>
  <c r="T342" i="38"/>
  <c r="L342" i="38"/>
  <c r="O341" i="38"/>
  <c r="R340" i="38"/>
  <c r="U339" i="38"/>
  <c r="M339" i="38"/>
  <c r="P370" i="38"/>
  <c r="S369" i="38"/>
  <c r="K369" i="38"/>
  <c r="N368" i="38"/>
  <c r="Q367" i="38"/>
  <c r="T366" i="38"/>
  <c r="L366" i="38"/>
  <c r="O365" i="38"/>
  <c r="R364" i="38"/>
  <c r="U363" i="38"/>
  <c r="M363" i="38"/>
  <c r="P362" i="38"/>
  <c r="S361" i="38"/>
  <c r="K361" i="38"/>
  <c r="N360" i="38"/>
  <c r="Q359" i="38"/>
  <c r="T358" i="38"/>
  <c r="L358" i="38"/>
  <c r="O357" i="38"/>
  <c r="R356" i="38"/>
  <c r="U355" i="38"/>
  <c r="U412" i="38"/>
  <c r="P473" i="38"/>
  <c r="S472" i="38"/>
  <c r="K472" i="38"/>
  <c r="N471" i="38"/>
  <c r="Q470" i="38"/>
  <c r="T469" i="38"/>
  <c r="L469" i="38"/>
  <c r="O468" i="38"/>
  <c r="R467" i="38"/>
  <c r="U466" i="38"/>
  <c r="M466" i="38"/>
  <c r="P465" i="38"/>
  <c r="S464" i="38"/>
  <c r="K464" i="38"/>
  <c r="N463" i="38"/>
  <c r="Q462" i="38"/>
  <c r="T461" i="38"/>
  <c r="L461" i="38"/>
  <c r="O460" i="38"/>
  <c r="R459" i="38"/>
  <c r="U458" i="38"/>
  <c r="M458" i="38"/>
  <c r="P457" i="38"/>
  <c r="S456" i="38"/>
  <c r="K456" i="38"/>
  <c r="N455" i="38"/>
  <c r="Q454" i="38"/>
  <c r="T453" i="38"/>
  <c r="L453" i="38"/>
  <c r="O452" i="38"/>
  <c r="R451" i="38"/>
  <c r="U450" i="38"/>
  <c r="M450" i="38"/>
  <c r="P449" i="38"/>
  <c r="S489" i="38"/>
  <c r="K489" i="38"/>
  <c r="N488" i="38"/>
  <c r="Q487" i="38"/>
  <c r="T486" i="38"/>
  <c r="L486" i="38"/>
  <c r="O485" i="38"/>
  <c r="R484" i="38"/>
  <c r="U483" i="38"/>
  <c r="M483" i="38"/>
  <c r="P482" i="38"/>
  <c r="S481" i="38"/>
  <c r="K481" i="38"/>
  <c r="N480" i="38"/>
  <c r="Q479" i="38"/>
  <c r="T478" i="38"/>
  <c r="L478" i="38"/>
  <c r="O477" i="38"/>
  <c r="R476" i="38"/>
  <c r="U475" i="38"/>
  <c r="M475" i="38"/>
  <c r="P474" i="38"/>
  <c r="S497" i="38"/>
  <c r="K497" i="38"/>
  <c r="N496" i="38"/>
  <c r="Q495" i="38"/>
  <c r="T494" i="38"/>
  <c r="L494" i="38"/>
  <c r="O493" i="38"/>
  <c r="R492" i="38"/>
  <c r="U491" i="38"/>
  <c r="M491" i="38"/>
  <c r="P490" i="38"/>
  <c r="S417" i="38"/>
  <c r="K417" i="38"/>
  <c r="N416" i="38"/>
  <c r="Q388" i="38"/>
  <c r="T386" i="38"/>
  <c r="L386" i="38"/>
  <c r="O385" i="38"/>
  <c r="R384" i="38"/>
  <c r="U383" i="38"/>
  <c r="M383" i="38"/>
  <c r="P377" i="38"/>
  <c r="S378" i="38"/>
  <c r="K378" i="38"/>
  <c r="N376" i="38"/>
  <c r="O379" i="38"/>
  <c r="L380" i="38"/>
  <c r="T380" i="38"/>
  <c r="O354" i="38"/>
  <c r="R353" i="38"/>
  <c r="U352" i="38"/>
  <c r="M352" i="38"/>
  <c r="P351" i="38"/>
  <c r="S350" i="38"/>
  <c r="K350" i="38"/>
  <c r="N349" i="38"/>
  <c r="Q348" i="38"/>
  <c r="T347" i="38"/>
  <c r="L347" i="38"/>
  <c r="O346" i="38"/>
  <c r="R349" i="38"/>
  <c r="M348" i="38"/>
  <c r="S346" i="38"/>
  <c r="R345" i="38"/>
  <c r="U344" i="38"/>
  <c r="M344" i="38"/>
  <c r="P343" i="38"/>
  <c r="S342" i="38"/>
  <c r="K342" i="38"/>
  <c r="N341" i="38"/>
  <c r="Q340" i="38"/>
  <c r="T339" i="38"/>
  <c r="L339" i="38"/>
  <c r="O370" i="38"/>
  <c r="R369" i="38"/>
  <c r="U368" i="38"/>
  <c r="M368" i="38"/>
  <c r="P367" i="38"/>
  <c r="S366" i="38"/>
  <c r="K366" i="38"/>
  <c r="N365" i="38"/>
  <c r="Q364" i="38"/>
  <c r="T363" i="38"/>
  <c r="L363" i="38"/>
  <c r="O362" i="38"/>
  <c r="R361" i="38"/>
  <c r="U360" i="38"/>
  <c r="M360" i="38"/>
  <c r="P359" i="38"/>
  <c r="S358" i="38"/>
  <c r="K358" i="38"/>
  <c r="N357" i="38"/>
  <c r="T355" i="38"/>
  <c r="U374" i="38"/>
  <c r="K374" i="38"/>
  <c r="N373" i="38"/>
  <c r="Q372" i="38"/>
  <c r="T371" i="38"/>
  <c r="L371" i="38"/>
  <c r="R407" i="38"/>
  <c r="P403" i="38"/>
  <c r="S399" i="38"/>
  <c r="K399" i="38"/>
  <c r="N398" i="38"/>
  <c r="Q396" i="38"/>
  <c r="T393" i="38"/>
  <c r="L393" i="38"/>
  <c r="O395" i="38"/>
  <c r="R394" i="38"/>
  <c r="U319" i="38"/>
  <c r="M319" i="38"/>
  <c r="P318" i="38"/>
  <c r="S317" i="38"/>
  <c r="K317" i="38"/>
  <c r="N316" i="38"/>
  <c r="Q315" i="38"/>
  <c r="T314" i="38"/>
  <c r="L314" i="38"/>
  <c r="O323" i="38"/>
  <c r="R322" i="38"/>
  <c r="U321" i="38"/>
  <c r="M321" i="38"/>
  <c r="P320" i="38"/>
  <c r="S325" i="38"/>
  <c r="K325" i="38"/>
  <c r="N324" i="38"/>
  <c r="Q326" i="38"/>
  <c r="T300" i="38"/>
  <c r="L300" i="38"/>
  <c r="O299" i="38"/>
  <c r="R298" i="38"/>
  <c r="U297" i="38"/>
  <c r="M297" i="38"/>
  <c r="P296" i="38"/>
  <c r="S295" i="38"/>
  <c r="K295" i="38"/>
  <c r="N294" i="38"/>
  <c r="Q293" i="38"/>
  <c r="T292" i="38"/>
  <c r="L292" i="38"/>
  <c r="O291" i="38"/>
  <c r="R290" i="38"/>
  <c r="U289" i="38"/>
  <c r="M289" i="38"/>
  <c r="P288" i="38"/>
  <c r="S287" i="38"/>
  <c r="K287" i="38"/>
  <c r="N286" i="38"/>
  <c r="Q285" i="38"/>
  <c r="T284" i="38"/>
  <c r="L284" i="38"/>
  <c r="O283" i="38"/>
  <c r="R282" i="38"/>
  <c r="U281" i="38"/>
  <c r="M281" i="38"/>
  <c r="P280" i="38"/>
  <c r="S279" i="38"/>
  <c r="K279" i="38"/>
  <c r="N278" i="38"/>
  <c r="Q277" i="38"/>
  <c r="T276" i="38"/>
  <c r="L276" i="38"/>
  <c r="O275" i="38"/>
  <c r="R274" i="38"/>
  <c r="U273" i="38"/>
  <c r="M273" i="38"/>
  <c r="P272" i="38"/>
  <c r="S271" i="38"/>
  <c r="K271" i="38"/>
  <c r="N270" i="38"/>
  <c r="Q269" i="38"/>
  <c r="T311" i="38"/>
  <c r="L311" i="38"/>
  <c r="O310" i="38"/>
  <c r="R309" i="38"/>
  <c r="U308" i="38"/>
  <c r="M308" i="38"/>
  <c r="P307" i="38"/>
  <c r="S306" i="38"/>
  <c r="K306" i="38"/>
  <c r="N305" i="38"/>
  <c r="Q304" i="38"/>
  <c r="T303" i="38"/>
  <c r="L303" i="38"/>
  <c r="O302" i="38"/>
  <c r="R301" i="38"/>
  <c r="U263" i="38"/>
  <c r="M263" i="38"/>
  <c r="P262" i="38"/>
  <c r="N266" i="38"/>
  <c r="Q265" i="38"/>
  <c r="T264" i="38"/>
  <c r="L264" i="38"/>
  <c r="O330" i="38"/>
  <c r="U331" i="38"/>
  <c r="M331" i="38"/>
  <c r="P253" i="38"/>
  <c r="S252" i="38"/>
  <c r="K252" i="38"/>
  <c r="N251" i="38"/>
  <c r="Q250" i="38"/>
  <c r="T249" i="38"/>
  <c r="L249" i="38"/>
  <c r="O248" i="38"/>
  <c r="R247" i="38"/>
  <c r="U246" i="38"/>
  <c r="M246" i="38"/>
  <c r="P245" i="38"/>
  <c r="S259" i="38"/>
  <c r="K259" i="38"/>
  <c r="N258" i="38"/>
  <c r="Q257" i="38"/>
  <c r="T256" i="38"/>
  <c r="L256" i="38"/>
  <c r="O255" i="38"/>
  <c r="R254" i="38"/>
  <c r="U239" i="38"/>
  <c r="M239" i="38"/>
  <c r="P238" i="38"/>
  <c r="S237" i="38"/>
  <c r="O356" i="38"/>
  <c r="M355" i="38"/>
  <c r="P374" i="38"/>
  <c r="S373" i="38"/>
  <c r="K373" i="38"/>
  <c r="N372" i="38"/>
  <c r="Q371" i="38"/>
  <c r="O407" i="38"/>
  <c r="K403" i="38"/>
  <c r="S403" i="38"/>
  <c r="P399" i="38"/>
  <c r="S398" i="38"/>
  <c r="K398" i="38"/>
  <c r="N396" i="38"/>
  <c r="Q393" i="38"/>
  <c r="T395" i="38"/>
  <c r="L395" i="38"/>
  <c r="O394" i="38"/>
  <c r="R319" i="38"/>
  <c r="U318" i="38"/>
  <c r="M318" i="38"/>
  <c r="P317" i="38"/>
  <c r="S316" i="38"/>
  <c r="K316" i="38"/>
  <c r="N315" i="38"/>
  <c r="Q314" i="38"/>
  <c r="T323" i="38"/>
  <c r="L323" i="38"/>
  <c r="O322" i="38"/>
  <c r="R321" i="38"/>
  <c r="U320" i="38"/>
  <c r="M320" i="38"/>
  <c r="P325" i="38"/>
  <c r="S324" i="38"/>
  <c r="K324" i="38"/>
  <c r="N326" i="38"/>
  <c r="Q300" i="38"/>
  <c r="T299" i="38"/>
  <c r="L299" i="38"/>
  <c r="O298" i="38"/>
  <c r="R297" i="38"/>
  <c r="U296" i="38"/>
  <c r="M296" i="38"/>
  <c r="P295" i="38"/>
  <c r="S294" i="38"/>
  <c r="K294" i="38"/>
  <c r="N293" i="38"/>
  <c r="Q292" i="38"/>
  <c r="T291" i="38"/>
  <c r="L291" i="38"/>
  <c r="O290" i="38"/>
  <c r="R289" i="38"/>
  <c r="U288" i="38"/>
  <c r="M288" i="38"/>
  <c r="P287" i="38"/>
  <c r="S286" i="38"/>
  <c r="K286" i="38"/>
  <c r="N285" i="38"/>
  <c r="Q284" i="38"/>
  <c r="T283" i="38"/>
  <c r="L283" i="38"/>
  <c r="O282" i="38"/>
  <c r="R281" i="38"/>
  <c r="U280" i="38"/>
  <c r="M280" i="38"/>
  <c r="P279" i="38"/>
  <c r="S278" i="38"/>
  <c r="K278" i="38"/>
  <c r="N277" i="38"/>
  <c r="Q276" i="38"/>
  <c r="T275" i="38"/>
  <c r="L275" i="38"/>
  <c r="O274" i="38"/>
  <c r="R273" i="38"/>
  <c r="U272" i="38"/>
  <c r="M272" i="38"/>
  <c r="P271" i="38"/>
  <c r="S270" i="38"/>
  <c r="K270" i="38"/>
  <c r="N269" i="38"/>
  <c r="Q311" i="38"/>
  <c r="T310" i="38"/>
  <c r="L310" i="38"/>
  <c r="O309" i="38"/>
  <c r="R308" i="38"/>
  <c r="U307" i="38"/>
  <c r="M307" i="38"/>
  <c r="P306" i="38"/>
  <c r="S305" i="38"/>
  <c r="K305" i="38"/>
  <c r="N304" i="38"/>
  <c r="Q303" i="38"/>
  <c r="T302" i="38"/>
  <c r="L302" i="38"/>
  <c r="O301" i="38"/>
  <c r="R263" i="38"/>
  <c r="U262" i="38"/>
  <c r="M262" i="38"/>
  <c r="S266" i="38"/>
  <c r="K266" i="38"/>
  <c r="N265" i="38"/>
  <c r="Q264" i="38"/>
  <c r="T330" i="38"/>
  <c r="L330" i="38"/>
  <c r="R331" i="38"/>
  <c r="U253" i="38"/>
  <c r="M253" i="38"/>
  <c r="P252" i="38"/>
  <c r="S251" i="38"/>
  <c r="K251" i="38"/>
  <c r="N250" i="38"/>
  <c r="Q249" i="38"/>
  <c r="T248" i="38"/>
  <c r="L248" i="38"/>
  <c r="O247" i="38"/>
  <c r="R246" i="38"/>
  <c r="U245" i="38"/>
  <c r="M245" i="38"/>
  <c r="P259" i="38"/>
  <c r="S258" i="38"/>
  <c r="K258" i="38"/>
  <c r="N257" i="38"/>
  <c r="Q256" i="38"/>
  <c r="P255" i="38"/>
  <c r="K254" i="38"/>
  <c r="Q238" i="38"/>
  <c r="N237" i="38"/>
  <c r="T241" i="38"/>
  <c r="L241" i="38"/>
  <c r="O240" i="38"/>
  <c r="R242" i="38"/>
  <c r="U230" i="38"/>
  <c r="M230" i="38"/>
  <c r="P229" i="38"/>
  <c r="S234" i="38"/>
  <c r="K234" i="38"/>
  <c r="N233" i="38"/>
  <c r="Q232" i="38"/>
  <c r="T231" i="38"/>
  <c r="L231" i="38"/>
  <c r="O204" i="38"/>
  <c r="R203" i="38"/>
  <c r="P206" i="38"/>
  <c r="S205" i="38"/>
  <c r="K205" i="38"/>
  <c r="N207" i="38"/>
  <c r="Q196" i="38"/>
  <c r="L197" i="38"/>
  <c r="T197" i="38"/>
  <c r="O198" i="38"/>
  <c r="U199" i="38"/>
  <c r="M199" i="38"/>
  <c r="P223" i="38"/>
  <c r="S222" i="38"/>
  <c r="K222" i="38"/>
  <c r="N221" i="38"/>
  <c r="Q220" i="38"/>
  <c r="T224" i="38"/>
  <c r="L224" i="38"/>
  <c r="O212" i="38"/>
  <c r="R213" i="38"/>
  <c r="P215" i="38"/>
  <c r="S214" i="38"/>
  <c r="K214" i="38"/>
  <c r="N216" i="38"/>
  <c r="Q186" i="38"/>
  <c r="T185" i="38"/>
  <c r="L185" i="38"/>
  <c r="O184" i="38"/>
  <c r="R183" i="38"/>
  <c r="U182" i="38"/>
  <c r="M182" i="38"/>
  <c r="P181" i="38"/>
  <c r="S180" i="38"/>
  <c r="K180" i="38"/>
  <c r="N179" i="38"/>
  <c r="Q178" i="38"/>
  <c r="T177" i="38"/>
  <c r="L177" i="38"/>
  <c r="O176" i="38"/>
  <c r="R175" i="38"/>
  <c r="U174" i="38"/>
  <c r="M174" i="38"/>
  <c r="P173" i="38"/>
  <c r="S172" i="38"/>
  <c r="K172" i="38"/>
  <c r="N171" i="38"/>
  <c r="Q190" i="38"/>
  <c r="T189" i="38"/>
  <c r="L189" i="38"/>
  <c r="O188" i="38"/>
  <c r="R187" i="38"/>
  <c r="U167" i="38"/>
  <c r="M167" i="38"/>
  <c r="P168" i="38"/>
  <c r="S169" i="38"/>
  <c r="K169" i="38"/>
  <c r="N170" i="38"/>
  <c r="Q159" i="38"/>
  <c r="T158" i="38"/>
  <c r="L158" i="38"/>
  <c r="O157" i="38"/>
  <c r="R156" i="38"/>
  <c r="U155" i="38"/>
  <c r="M155" i="38"/>
  <c r="P154" i="38"/>
  <c r="S153" i="38"/>
  <c r="K153" i="38"/>
  <c r="N152" i="38"/>
  <c r="Q162" i="38"/>
  <c r="T161" i="38"/>
  <c r="L161" i="38"/>
  <c r="O160" i="38"/>
  <c r="R141" i="38"/>
  <c r="U140" i="38"/>
  <c r="M140" i="38"/>
  <c r="P142" i="38"/>
  <c r="M143" i="38"/>
  <c r="U143" i="38"/>
  <c r="N144" i="38"/>
  <c r="Q139" i="38"/>
  <c r="T146" i="38"/>
  <c r="L146" i="38"/>
  <c r="O145" i="38"/>
  <c r="R147" i="38"/>
  <c r="U138" i="38"/>
  <c r="M138" i="38"/>
  <c r="P137" i="38"/>
  <c r="S136" i="38"/>
  <c r="K136" i="38"/>
  <c r="N148" i="38"/>
  <c r="Q126" i="38"/>
  <c r="T125" i="38"/>
  <c r="L125" i="38"/>
  <c r="O124" i="38"/>
  <c r="R123" i="38"/>
  <c r="U122" i="38"/>
  <c r="M122" i="38"/>
  <c r="P121" i="38"/>
  <c r="S129" i="38"/>
  <c r="K129" i="38"/>
  <c r="N128" i="38"/>
  <c r="Q127" i="38"/>
  <c r="T131" i="38"/>
  <c r="L131" i="38"/>
  <c r="O130" i="38"/>
  <c r="R113" i="38"/>
  <c r="U112" i="38"/>
  <c r="M112" i="38"/>
  <c r="P111" i="38"/>
  <c r="S110" i="38"/>
  <c r="K110" i="38"/>
  <c r="N115" i="38"/>
  <c r="Q114" i="38"/>
  <c r="T116" i="38"/>
  <c r="L116" i="38"/>
  <c r="R117" i="38"/>
  <c r="U75" i="38"/>
  <c r="M75" i="38"/>
  <c r="S76" i="38"/>
  <c r="K76" i="38"/>
  <c r="N81" i="38"/>
  <c r="O82" i="38"/>
  <c r="T79" i="38"/>
  <c r="L79" i="38"/>
  <c r="O77" i="38"/>
  <c r="R78" i="38"/>
  <c r="U70" i="38"/>
  <c r="M70" i="38"/>
  <c r="P71" i="38"/>
  <c r="S69" i="38"/>
  <c r="K69" i="38"/>
  <c r="N68" i="38"/>
  <c r="O72" i="38"/>
  <c r="T63" i="38"/>
  <c r="L63" i="38"/>
  <c r="O64" i="38"/>
  <c r="U101" i="38"/>
  <c r="M101" i="38"/>
  <c r="P100" i="38"/>
  <c r="S99" i="38"/>
  <c r="K99" i="38"/>
  <c r="N98" i="38"/>
  <c r="Q97" i="38"/>
  <c r="T102" i="38"/>
  <c r="L102" i="38"/>
  <c r="O103" i="38"/>
  <c r="R104" i="38"/>
  <c r="U105" i="38"/>
  <c r="M105" i="38"/>
  <c r="P106" i="38"/>
  <c r="P95" i="38" s="1"/>
  <c r="P94" i="38" s="1"/>
  <c r="S96" i="38"/>
  <c r="K96" i="38"/>
  <c r="N51" i="38"/>
  <c r="Q52" i="38"/>
  <c r="T53" i="38"/>
  <c r="L53" i="38"/>
  <c r="O54" i="38"/>
  <c r="R55" i="38"/>
  <c r="U56" i="38"/>
  <c r="M56" i="38"/>
  <c r="P57" i="38"/>
  <c r="S58" i="38"/>
  <c r="K58" i="38"/>
  <c r="R59" i="38"/>
  <c r="Q43" i="38"/>
  <c r="T44" i="38"/>
  <c r="L44" i="38"/>
  <c r="O45" i="38"/>
  <c r="R46" i="38"/>
  <c r="U47" i="38"/>
  <c r="M47" i="38"/>
  <c r="P48" i="38"/>
  <c r="S49" i="38"/>
  <c r="K49" i="38"/>
  <c r="N40" i="38"/>
  <c r="Q41" i="38"/>
  <c r="T38" i="38"/>
  <c r="L38" i="38"/>
  <c r="R37" i="38"/>
  <c r="S33" i="38"/>
  <c r="K33" i="38"/>
  <c r="N89" i="38"/>
  <c r="Q90" i="38"/>
  <c r="T91" i="38"/>
  <c r="L91" i="38"/>
  <c r="O92" i="38"/>
  <c r="R86" i="38"/>
  <c r="U87" i="38"/>
  <c r="M87" i="38"/>
  <c r="P88" i="38"/>
  <c r="O350" i="38"/>
  <c r="U348" i="38"/>
  <c r="P347" i="38"/>
  <c r="K346" i="38"/>
  <c r="N345" i="38"/>
  <c r="Q344" i="38"/>
  <c r="T343" i="38"/>
  <c r="L343" i="38"/>
  <c r="O342" i="38"/>
  <c r="R341" i="38"/>
  <c r="U340" i="38"/>
  <c r="M340" i="38"/>
  <c r="P339" i="38"/>
  <c r="S370" i="38"/>
  <c r="K370" i="38"/>
  <c r="N369" i="38"/>
  <c r="Q368" i="38"/>
  <c r="T367" i="38"/>
  <c r="L367" i="38"/>
  <c r="O366" i="38"/>
  <c r="R365" i="38"/>
  <c r="U364" i="38"/>
  <c r="M364" i="38"/>
  <c r="P363" i="38"/>
  <c r="S362" i="38"/>
  <c r="K362" i="38"/>
  <c r="N361" i="38"/>
  <c r="Q360" i="38"/>
  <c r="T359" i="38"/>
  <c r="L359" i="38"/>
  <c r="O358" i="38"/>
  <c r="R357" i="38"/>
  <c r="Q356" i="38"/>
  <c r="N355" i="38"/>
  <c r="O374" i="38"/>
  <c r="R373" i="38"/>
  <c r="U372" i="38"/>
  <c r="M372" i="38"/>
  <c r="P371" i="38"/>
  <c r="N407" i="38"/>
  <c r="L403" i="38"/>
  <c r="T403" i="38"/>
  <c r="O399" i="38"/>
  <c r="R398" i="38"/>
  <c r="U396" i="38"/>
  <c r="M396" i="38"/>
  <c r="P393" i="38"/>
  <c r="S395" i="38"/>
  <c r="K395" i="38"/>
  <c r="N394" i="38"/>
  <c r="Q319" i="38"/>
  <c r="T318" i="38"/>
  <c r="L318" i="38"/>
  <c r="O317" i="38"/>
  <c r="R316" i="38"/>
  <c r="U315" i="38"/>
  <c r="M315" i="38"/>
  <c r="P314" i="38"/>
  <c r="S323" i="38"/>
  <c r="K323" i="38"/>
  <c r="N322" i="38"/>
  <c r="Q321" i="38"/>
  <c r="T320" i="38"/>
  <c r="L320" i="38"/>
  <c r="O325" i="38"/>
  <c r="R324" i="38"/>
  <c r="U326" i="38"/>
  <c r="M326" i="38"/>
  <c r="P300" i="38"/>
  <c r="S299" i="38"/>
  <c r="K299" i="38"/>
  <c r="N298" i="38"/>
  <c r="Q297" i="38"/>
  <c r="T296" i="38"/>
  <c r="L296" i="38"/>
  <c r="O295" i="38"/>
  <c r="R294" i="38"/>
  <c r="U293" i="38"/>
  <c r="M293" i="38"/>
  <c r="P292" i="38"/>
  <c r="S291" i="38"/>
  <c r="K291" i="38"/>
  <c r="N290" i="38"/>
  <c r="Q289" i="38"/>
  <c r="T288" i="38"/>
  <c r="L288" i="38"/>
  <c r="O287" i="38"/>
  <c r="R286" i="38"/>
  <c r="U285" i="38"/>
  <c r="M285" i="38"/>
  <c r="P284" i="38"/>
  <c r="S283" i="38"/>
  <c r="K283" i="38"/>
  <c r="N282" i="38"/>
  <c r="Q281" i="38"/>
  <c r="T280" i="38"/>
  <c r="L280" i="38"/>
  <c r="O279" i="38"/>
  <c r="R278" i="38"/>
  <c r="U277" i="38"/>
  <c r="M277" i="38"/>
  <c r="P276" i="38"/>
  <c r="S275" i="38"/>
  <c r="K275" i="38"/>
  <c r="N274" i="38"/>
  <c r="Q273" i="38"/>
  <c r="T272" i="38"/>
  <c r="L272" i="38"/>
  <c r="O271" i="38"/>
  <c r="R270" i="38"/>
  <c r="U269" i="38"/>
  <c r="M269" i="38"/>
  <c r="P311" i="38"/>
  <c r="S310" i="38"/>
  <c r="K310" i="38"/>
  <c r="N309" i="38"/>
  <c r="Q308" i="38"/>
  <c r="T307" i="38"/>
  <c r="L307" i="38"/>
  <c r="O306" i="38"/>
  <c r="R305" i="38"/>
  <c r="U304" i="38"/>
  <c r="M304" i="38"/>
  <c r="P303" i="38"/>
  <c r="S302" i="38"/>
  <c r="K302" i="38"/>
  <c r="N301" i="38"/>
  <c r="Q263" i="38"/>
  <c r="T262" i="38"/>
  <c r="L262" i="38"/>
  <c r="R266" i="38"/>
  <c r="U265" i="38"/>
  <c r="M265" i="38"/>
  <c r="P264" i="38"/>
  <c r="S330" i="38"/>
  <c r="K330" i="38"/>
  <c r="Q331" i="38"/>
  <c r="T253" i="38"/>
  <c r="L253" i="38"/>
  <c r="O252" i="38"/>
  <c r="R251" i="38"/>
  <c r="U250" i="38"/>
  <c r="M250" i="38"/>
  <c r="P249" i="38"/>
  <c r="S248" i="38"/>
  <c r="K248" i="38"/>
  <c r="N247" i="38"/>
  <c r="Q246" i="38"/>
  <c r="T245" i="38"/>
  <c r="L245" i="38"/>
  <c r="O259" i="38"/>
  <c r="R258" i="38"/>
  <c r="U257" i="38"/>
  <c r="M257" i="38"/>
  <c r="P256" i="38"/>
  <c r="S255" i="38"/>
  <c r="K255" i="38"/>
  <c r="N254" i="38"/>
  <c r="Q239" i="38"/>
  <c r="T238" i="38"/>
  <c r="L238" i="38"/>
  <c r="L357" i="38"/>
  <c r="R355" i="38"/>
  <c r="T374" i="38"/>
  <c r="L374" i="38"/>
  <c r="O373" i="38"/>
  <c r="R372" i="38"/>
  <c r="U371" i="38"/>
  <c r="M371" i="38"/>
  <c r="S407" i="38"/>
  <c r="K407" i="38"/>
  <c r="O403" i="38"/>
  <c r="T399" i="38"/>
  <c r="L399" i="38"/>
  <c r="O398" i="38"/>
  <c r="R396" i="38"/>
  <c r="U393" i="38"/>
  <c r="M393" i="38"/>
  <c r="P395" i="38"/>
  <c r="S394" i="38"/>
  <c r="K394" i="38"/>
  <c r="N319" i="38"/>
  <c r="Q318" i="38"/>
  <c r="T317" i="38"/>
  <c r="L317" i="38"/>
  <c r="O316" i="38"/>
  <c r="R315" i="38"/>
  <c r="U314" i="38"/>
  <c r="M314" i="38"/>
  <c r="P323" i="38"/>
  <c r="S322" i="38"/>
  <c r="K322" i="38"/>
  <c r="N321" i="38"/>
  <c r="Q320" i="38"/>
  <c r="T325" i="38"/>
  <c r="L325" i="38"/>
  <c r="O324" i="38"/>
  <c r="R326" i="38"/>
  <c r="U300" i="38"/>
  <c r="M300" i="38"/>
  <c r="P299" i="38"/>
  <c r="S298" i="38"/>
  <c r="K298" i="38"/>
  <c r="N297" i="38"/>
  <c r="Q296" i="38"/>
  <c r="T295" i="38"/>
  <c r="L295" i="38"/>
  <c r="O294" i="38"/>
  <c r="R293" i="38"/>
  <c r="U292" i="38"/>
  <c r="M292" i="38"/>
  <c r="P291" i="38"/>
  <c r="S290" i="38"/>
  <c r="K290" i="38"/>
  <c r="N289" i="38"/>
  <c r="Q288" i="38"/>
  <c r="T287" i="38"/>
  <c r="L287" i="38"/>
  <c r="O286" i="38"/>
  <c r="R285" i="38"/>
  <c r="U284" i="38"/>
  <c r="M284" i="38"/>
  <c r="P283" i="38"/>
  <c r="S282" i="38"/>
  <c r="K282" i="38"/>
  <c r="N281" i="38"/>
  <c r="Q280" i="38"/>
  <c r="T279" i="38"/>
  <c r="L279" i="38"/>
  <c r="O278" i="38"/>
  <c r="R277" i="38"/>
  <c r="U276" i="38"/>
  <c r="M276" i="38"/>
  <c r="P275" i="38"/>
  <c r="S274" i="38"/>
  <c r="K274" i="38"/>
  <c r="N273" i="38"/>
  <c r="Q272" i="38"/>
  <c r="T271" i="38"/>
  <c r="L271" i="38"/>
  <c r="O270" i="38"/>
  <c r="R269" i="38"/>
  <c r="U311" i="38"/>
  <c r="M311" i="38"/>
  <c r="P310" i="38"/>
  <c r="S309" i="38"/>
  <c r="K309" i="38"/>
  <c r="N308" i="38"/>
  <c r="Q307" i="38"/>
  <c r="T306" i="38"/>
  <c r="L306" i="38"/>
  <c r="O305" i="38"/>
  <c r="R304" i="38"/>
  <c r="U303" i="38"/>
  <c r="M303" i="38"/>
  <c r="P302" i="38"/>
  <c r="S301" i="38"/>
  <c r="K301" i="38"/>
  <c r="N263" i="38"/>
  <c r="Q262" i="38"/>
  <c r="O266" i="38"/>
  <c r="R265" i="38"/>
  <c r="U264" i="38"/>
  <c r="M264" i="38"/>
  <c r="P330" i="38"/>
  <c r="N331" i="38"/>
  <c r="Q253" i="38"/>
  <c r="T252" i="38"/>
  <c r="L252" i="38"/>
  <c r="O251" i="38"/>
  <c r="R250" i="38"/>
  <c r="U249" i="38"/>
  <c r="M249" i="38"/>
  <c r="P248" i="38"/>
  <c r="S247" i="38"/>
  <c r="K247" i="38"/>
  <c r="N246" i="38"/>
  <c r="Q245" i="38"/>
  <c r="T259" i="38"/>
  <c r="L259" i="38"/>
  <c r="O258" i="38"/>
  <c r="R257" i="38"/>
  <c r="U256" i="38"/>
  <c r="M256" i="38"/>
  <c r="S254" i="38"/>
  <c r="N239" i="38"/>
  <c r="T237" i="38"/>
  <c r="P241" i="38"/>
  <c r="S240" i="38"/>
  <c r="K240" i="38"/>
  <c r="N242" i="38"/>
  <c r="Q230" i="38"/>
  <c r="T229" i="38"/>
  <c r="L229" i="38"/>
  <c r="O234" i="38"/>
  <c r="R233" i="38"/>
  <c r="U232" i="38"/>
  <c r="M232" i="38"/>
  <c r="P231" i="38"/>
  <c r="S204" i="38"/>
  <c r="K204" i="38"/>
  <c r="N203" i="38"/>
  <c r="T206" i="38"/>
  <c r="L206" i="38"/>
  <c r="O205" i="38"/>
  <c r="R207" i="38"/>
  <c r="U196" i="38"/>
  <c r="M196" i="38"/>
  <c r="P197" i="38"/>
  <c r="S198" i="38"/>
  <c r="K198" i="38"/>
  <c r="Q199" i="38"/>
  <c r="T223" i="38"/>
  <c r="L223" i="38"/>
  <c r="O222" i="38"/>
  <c r="R221" i="38"/>
  <c r="U220" i="38"/>
  <c r="M220" i="38"/>
  <c r="P224" i="38"/>
  <c r="S212" i="38"/>
  <c r="K212" i="38"/>
  <c r="N213" i="38"/>
  <c r="T215" i="38"/>
  <c r="L215" i="38"/>
  <c r="O214" i="38"/>
  <c r="R216" i="38"/>
  <c r="U186" i="38"/>
  <c r="M186" i="38"/>
  <c r="P185" i="38"/>
  <c r="S184" i="38"/>
  <c r="K184" i="38"/>
  <c r="N183" i="38"/>
  <c r="Q182" i="38"/>
  <c r="T181" i="38"/>
  <c r="L181" i="38"/>
  <c r="O180" i="38"/>
  <c r="R179" i="38"/>
  <c r="U178" i="38"/>
  <c r="M178" i="38"/>
  <c r="P177" i="38"/>
  <c r="S176" i="38"/>
  <c r="K176" i="38"/>
  <c r="N175" i="38"/>
  <c r="Q174" i="38"/>
  <c r="T173" i="38"/>
  <c r="L173" i="38"/>
  <c r="O172" i="38"/>
  <c r="R171" i="38"/>
  <c r="U190" i="38"/>
  <c r="M190" i="38"/>
  <c r="P189" i="38"/>
  <c r="S188" i="38"/>
  <c r="K188" i="38"/>
  <c r="N187" i="38"/>
  <c r="Q167" i="38"/>
  <c r="T168" i="38"/>
  <c r="L168" i="38"/>
  <c r="O169" i="38"/>
  <c r="R170" i="38"/>
  <c r="U159" i="38"/>
  <c r="M159" i="38"/>
  <c r="P158" i="38"/>
  <c r="S157" i="38"/>
  <c r="K157" i="38"/>
  <c r="N156" i="38"/>
  <c r="Q155" i="38"/>
  <c r="T154" i="38"/>
  <c r="L154" i="38"/>
  <c r="O153" i="38"/>
  <c r="R152" i="38"/>
  <c r="U162" i="38"/>
  <c r="M162" i="38"/>
  <c r="P161" i="38"/>
  <c r="S160" i="38"/>
  <c r="K160" i="38"/>
  <c r="N141" i="38"/>
  <c r="Q140" i="38"/>
  <c r="L142" i="38"/>
  <c r="T142" i="38"/>
  <c r="Q143" i="38"/>
  <c r="R144" i="38"/>
  <c r="U139" i="38"/>
  <c r="M139" i="38"/>
  <c r="P146" i="38"/>
  <c r="S145" i="38"/>
  <c r="K145" i="38"/>
  <c r="N147" i="38"/>
  <c r="Q138" i="38"/>
  <c r="T137" i="38"/>
  <c r="L137" i="38"/>
  <c r="O136" i="38"/>
  <c r="R148" i="38"/>
  <c r="U126" i="38"/>
  <c r="M126" i="38"/>
  <c r="P125" i="38"/>
  <c r="S124" i="38"/>
  <c r="K124" i="38"/>
  <c r="N123" i="38"/>
  <c r="Q122" i="38"/>
  <c r="T121" i="38"/>
  <c r="L121" i="38"/>
  <c r="O129" i="38"/>
  <c r="R128" i="38"/>
  <c r="U127" i="38"/>
  <c r="M127" i="38"/>
  <c r="P131" i="38"/>
  <c r="S130" i="38"/>
  <c r="K130" i="38"/>
  <c r="N113" i="38"/>
  <c r="Q112" i="38"/>
  <c r="T111" i="38"/>
  <c r="L111" i="38"/>
  <c r="O110" i="38"/>
  <c r="R115" i="38"/>
  <c r="U114" i="38"/>
  <c r="M114" i="38"/>
  <c r="P116" i="38"/>
  <c r="N117" i="38"/>
  <c r="Q75" i="38"/>
  <c r="O76" i="38"/>
  <c r="R81" i="38"/>
  <c r="K82" i="38"/>
  <c r="S82" i="38"/>
  <c r="P79" i="38"/>
  <c r="S77" i="38"/>
  <c r="K77" i="38"/>
  <c r="N78" i="38"/>
  <c r="Q70" i="38"/>
  <c r="L71" i="38"/>
  <c r="T71" i="38"/>
  <c r="O69" i="38"/>
  <c r="R68" i="38"/>
  <c r="K72" i="38"/>
  <c r="S72" i="38"/>
  <c r="P63" i="38"/>
  <c r="S64" i="38"/>
  <c r="K64" i="38"/>
  <c r="Q101" i="38"/>
  <c r="T100" i="38"/>
  <c r="L100" i="38"/>
  <c r="O99" i="38"/>
  <c r="R98" i="38"/>
  <c r="U97" i="38"/>
  <c r="M97" i="38"/>
  <c r="P102" i="38"/>
  <c r="S103" i="38"/>
  <c r="K103" i="38"/>
  <c r="N104" i="38"/>
  <c r="Q105" i="38"/>
  <c r="T106" i="38"/>
  <c r="T95" i="38" s="1"/>
  <c r="T94" i="38" s="1"/>
  <c r="L106" i="38"/>
  <c r="L95" i="38" s="1"/>
  <c r="L94" i="38" s="1"/>
  <c r="O96" i="38"/>
  <c r="R51" i="38"/>
  <c r="U52" i="38"/>
  <c r="M52" i="38"/>
  <c r="P53" i="38"/>
  <c r="S54" i="38"/>
  <c r="K54" i="38"/>
  <c r="N55" i="38"/>
  <c r="Q56" i="38"/>
  <c r="T57" i="38"/>
  <c r="L57" i="38"/>
  <c r="O58" i="38"/>
  <c r="N59" i="38"/>
  <c r="U43" i="38"/>
  <c r="M43" i="38"/>
  <c r="P44" i="38"/>
  <c r="S45" i="38"/>
  <c r="K45" i="38"/>
  <c r="N46" i="38"/>
  <c r="Q47" i="38"/>
  <c r="T48" i="38"/>
  <c r="L48" i="38"/>
  <c r="O49" i="38"/>
  <c r="R40" i="38"/>
  <c r="U41" i="38"/>
  <c r="M41" i="38"/>
  <c r="P38" i="38"/>
  <c r="N37" i="38"/>
  <c r="O33" i="38"/>
  <c r="U90" i="38"/>
  <c r="P91" i="38"/>
  <c r="K92" i="38"/>
  <c r="Q87" i="38"/>
  <c r="T88" i="38"/>
  <c r="O31" i="38"/>
  <c r="N32" i="38"/>
  <c r="T29" i="38"/>
  <c r="K29" i="38"/>
  <c r="O30" i="38"/>
  <c r="R27" i="38"/>
  <c r="K28" i="38"/>
  <c r="S28" i="38"/>
  <c r="P26" i="38"/>
  <c r="R24" i="38"/>
  <c r="U23" i="38"/>
  <c r="M23" i="38"/>
  <c r="P22" i="38"/>
  <c r="S21" i="38"/>
  <c r="K21" i="38"/>
  <c r="R19" i="38"/>
  <c r="Q17" i="38"/>
  <c r="L16" i="38"/>
  <c r="T16" i="38"/>
  <c r="O15" i="38"/>
  <c r="R14" i="38"/>
  <c r="U13" i="38"/>
  <c r="M13" i="38"/>
  <c r="P12" i="38"/>
  <c r="M20" i="38"/>
  <c r="U20" i="38"/>
  <c r="T15" i="38"/>
  <c r="O14" i="38"/>
  <c r="L13" i="38"/>
  <c r="N20" i="38"/>
  <c r="U254" i="38"/>
  <c r="P239" i="38"/>
  <c r="K238" i="38"/>
  <c r="Q374" i="38"/>
  <c r="T373" i="38"/>
  <c r="L373" i="38"/>
  <c r="O372" i="38"/>
  <c r="R371" i="38"/>
  <c r="P407" i="38"/>
  <c r="S402" i="38"/>
  <c r="K402" i="38"/>
  <c r="K401" i="38" s="1"/>
  <c r="R403" i="38"/>
  <c r="Q399" i="38"/>
  <c r="T398" i="38"/>
  <c r="L398" i="38"/>
  <c r="O396" i="38"/>
  <c r="R393" i="38"/>
  <c r="U395" i="38"/>
  <c r="M395" i="38"/>
  <c r="P394" i="38"/>
  <c r="S319" i="38"/>
  <c r="K319" i="38"/>
  <c r="N318" i="38"/>
  <c r="Q317" i="38"/>
  <c r="T316" i="38"/>
  <c r="L316" i="38"/>
  <c r="O315" i="38"/>
  <c r="R314" i="38"/>
  <c r="U323" i="38"/>
  <c r="M323" i="38"/>
  <c r="P322" i="38"/>
  <c r="S321" i="38"/>
  <c r="K321" i="38"/>
  <c r="N320" i="38"/>
  <c r="Q325" i="38"/>
  <c r="T324" i="38"/>
  <c r="L324" i="38"/>
  <c r="O326" i="38"/>
  <c r="R300" i="38"/>
  <c r="U299" i="38"/>
  <c r="M299" i="38"/>
  <c r="P298" i="38"/>
  <c r="S297" i="38"/>
  <c r="K297" i="38"/>
  <c r="N296" i="38"/>
  <c r="Q295" i="38"/>
  <c r="T294" i="38"/>
  <c r="L294" i="38"/>
  <c r="O293" i="38"/>
  <c r="R292" i="38"/>
  <c r="U291" i="38"/>
  <c r="M291" i="38"/>
  <c r="P290" i="38"/>
  <c r="S289" i="38"/>
  <c r="K289" i="38"/>
  <c r="N288" i="38"/>
  <c r="Q287" i="38"/>
  <c r="T286" i="38"/>
  <c r="L286" i="38"/>
  <c r="O285" i="38"/>
  <c r="R284" i="38"/>
  <c r="U283" i="38"/>
  <c r="M283" i="38"/>
  <c r="P282" i="38"/>
  <c r="S281" i="38"/>
  <c r="K281" i="38"/>
  <c r="N280" i="38"/>
  <c r="Q279" i="38"/>
  <c r="T278" i="38"/>
  <c r="L278" i="38"/>
  <c r="O277" i="38"/>
  <c r="R276" i="38"/>
  <c r="U275" i="38"/>
  <c r="M275" i="38"/>
  <c r="P274" i="38"/>
  <c r="S273" i="38"/>
  <c r="K273" i="38"/>
  <c r="N272" i="38"/>
  <c r="Q271" i="38"/>
  <c r="T270" i="38"/>
  <c r="L270" i="38"/>
  <c r="O269" i="38"/>
  <c r="R311" i="38"/>
  <c r="U310" i="38"/>
  <c r="M310" i="38"/>
  <c r="P309" i="38"/>
  <c r="S308" i="38"/>
  <c r="K308" i="38"/>
  <c r="N307" i="38"/>
  <c r="Q306" i="38"/>
  <c r="T305" i="38"/>
  <c r="L305" i="38"/>
  <c r="O304" i="38"/>
  <c r="R303" i="38"/>
  <c r="U302" i="38"/>
  <c r="M302" i="38"/>
  <c r="P301" i="38"/>
  <c r="S263" i="38"/>
  <c r="K263" i="38"/>
  <c r="N262" i="38"/>
  <c r="T266" i="38"/>
  <c r="L266" i="38"/>
  <c r="O265" i="38"/>
  <c r="R264" i="38"/>
  <c r="U330" i="38"/>
  <c r="M330" i="38"/>
  <c r="S331" i="38"/>
  <c r="K331" i="38"/>
  <c r="N253" i="38"/>
  <c r="Q252" i="38"/>
  <c r="T251" i="38"/>
  <c r="L251" i="38"/>
  <c r="O250" i="38"/>
  <c r="R249" i="38"/>
  <c r="U248" i="38"/>
  <c r="M248" i="38"/>
  <c r="P247" i="38"/>
  <c r="S246" i="38"/>
  <c r="K246" i="38"/>
  <c r="N245" i="38"/>
  <c r="Q259" i="38"/>
  <c r="T258" i="38"/>
  <c r="L258" i="38"/>
  <c r="O257" i="38"/>
  <c r="R256" i="38"/>
  <c r="U255" i="38"/>
  <c r="M255" i="38"/>
  <c r="P254" i="38"/>
  <c r="S239" i="38"/>
  <c r="K239" i="38"/>
  <c r="N238" i="38"/>
  <c r="Q237" i="38"/>
  <c r="K356" i="38"/>
  <c r="K355" i="38"/>
  <c r="N374" i="38"/>
  <c r="Q373" i="38"/>
  <c r="T372" i="38"/>
  <c r="L372" i="38"/>
  <c r="O371" i="38"/>
  <c r="U407" i="38"/>
  <c r="M407" i="38"/>
  <c r="P402" i="38"/>
  <c r="M403" i="38"/>
  <c r="U403" i="38"/>
  <c r="N399" i="38"/>
  <c r="Q398" i="38"/>
  <c r="T396" i="38"/>
  <c r="L396" i="38"/>
  <c r="O393" i="38"/>
  <c r="R395" i="38"/>
  <c r="U394" i="38"/>
  <c r="M394" i="38"/>
  <c r="P319" i="38"/>
  <c r="S318" i="38"/>
  <c r="K318" i="38"/>
  <c r="N317" i="38"/>
  <c r="Q316" i="38"/>
  <c r="T315" i="38"/>
  <c r="L315" i="38"/>
  <c r="O314" i="38"/>
  <c r="R323" i="38"/>
  <c r="U322" i="38"/>
  <c r="M322" i="38"/>
  <c r="P321" i="38"/>
  <c r="S320" i="38"/>
  <c r="K320" i="38"/>
  <c r="N325" i="38"/>
  <c r="Q324" i="38"/>
  <c r="T326" i="38"/>
  <c r="L326" i="38"/>
  <c r="O300" i="38"/>
  <c r="R299" i="38"/>
  <c r="U298" i="38"/>
  <c r="M298" i="38"/>
  <c r="P297" i="38"/>
  <c r="S296" i="38"/>
  <c r="K296" i="38"/>
  <c r="N295" i="38"/>
  <c r="Q294" i="38"/>
  <c r="T293" i="38"/>
  <c r="L293" i="38"/>
  <c r="O292" i="38"/>
  <c r="R291" i="38"/>
  <c r="U290" i="38"/>
  <c r="M290" i="38"/>
  <c r="P289" i="38"/>
  <c r="S288" i="38"/>
  <c r="K288" i="38"/>
  <c r="N287" i="38"/>
  <c r="Q286" i="38"/>
  <c r="T285" i="38"/>
  <c r="L285" i="38"/>
  <c r="O284" i="38"/>
  <c r="R283" i="38"/>
  <c r="U282" i="38"/>
  <c r="M282" i="38"/>
  <c r="P281" i="38"/>
  <c r="S280" i="38"/>
  <c r="K280" i="38"/>
  <c r="N279" i="38"/>
  <c r="Q278" i="38"/>
  <c r="T277" i="38"/>
  <c r="L277" i="38"/>
  <c r="O276" i="38"/>
  <c r="R275" i="38"/>
  <c r="U274" i="38"/>
  <c r="M274" i="38"/>
  <c r="P273" i="38"/>
  <c r="S272" i="38"/>
  <c r="K272" i="38"/>
  <c r="N271" i="38"/>
  <c r="Q270" i="38"/>
  <c r="T269" i="38"/>
  <c r="L269" i="38"/>
  <c r="O311" i="38"/>
  <c r="R310" i="38"/>
  <c r="U309" i="38"/>
  <c r="M309" i="38"/>
  <c r="P308" i="38"/>
  <c r="S307" i="38"/>
  <c r="K307" i="38"/>
  <c r="N306" i="38"/>
  <c r="Q305" i="38"/>
  <c r="T304" i="38"/>
  <c r="L304" i="38"/>
  <c r="O303" i="38"/>
  <c r="R302" i="38"/>
  <c r="U301" i="38"/>
  <c r="M301" i="38"/>
  <c r="P263" i="38"/>
  <c r="S262" i="38"/>
  <c r="K262" i="38"/>
  <c r="N261" i="38"/>
  <c r="Q266" i="38"/>
  <c r="T265" i="38"/>
  <c r="L265" i="38"/>
  <c r="O264" i="38"/>
  <c r="R330" i="38"/>
  <c r="P331" i="38"/>
  <c r="S253" i="38"/>
  <c r="K253" i="38"/>
  <c r="N252" i="38"/>
  <c r="Q251" i="38"/>
  <c r="T250" i="38"/>
  <c r="L250" i="38"/>
  <c r="O249" i="38"/>
  <c r="R248" i="38"/>
  <c r="U247" i="38"/>
  <c r="M247" i="38"/>
  <c r="P246" i="38"/>
  <c r="S245" i="38"/>
  <c r="K245" i="38"/>
  <c r="N259" i="38"/>
  <c r="Q258" i="38"/>
  <c r="T257" i="38"/>
  <c r="L257" i="38"/>
  <c r="O256" i="38"/>
  <c r="L255" i="38"/>
  <c r="R239" i="38"/>
  <c r="M238" i="38"/>
  <c r="L237" i="38"/>
  <c r="R241" i="38"/>
  <c r="U240" i="38"/>
  <c r="M240" i="38"/>
  <c r="P242" i="38"/>
  <c r="S230" i="38"/>
  <c r="K230" i="38"/>
  <c r="N229" i="38"/>
  <c r="Q234" i="38"/>
  <c r="T233" i="38"/>
  <c r="L233" i="38"/>
  <c r="O232" i="38"/>
  <c r="R231" i="38"/>
  <c r="U204" i="38"/>
  <c r="M204" i="38"/>
  <c r="P203" i="38"/>
  <c r="N206" i="38"/>
  <c r="Q205" i="38"/>
  <c r="T207" i="38"/>
  <c r="L207" i="38"/>
  <c r="O196" i="38"/>
  <c r="N197" i="38"/>
  <c r="U198" i="38"/>
  <c r="M198" i="38"/>
  <c r="S199" i="38"/>
  <c r="K199" i="38"/>
  <c r="N223" i="38"/>
  <c r="Q222" i="38"/>
  <c r="T221" i="38"/>
  <c r="L221" i="38"/>
  <c r="O220" i="38"/>
  <c r="R224" i="38"/>
  <c r="U212" i="38"/>
  <c r="M212" i="38"/>
  <c r="P213" i="38"/>
  <c r="N215" i="38"/>
  <c r="Q214" i="38"/>
  <c r="T216" i="38"/>
  <c r="L216" i="38"/>
  <c r="O186" i="38"/>
  <c r="R185" i="38"/>
  <c r="U184" i="38"/>
  <c r="M184" i="38"/>
  <c r="P183" i="38"/>
  <c r="S182" i="38"/>
  <c r="K182" i="38"/>
  <c r="N181" i="38"/>
  <c r="Q180" i="38"/>
  <c r="T179" i="38"/>
  <c r="L179" i="38"/>
  <c r="O178" i="38"/>
  <c r="R177" i="38"/>
  <c r="U176" i="38"/>
  <c r="M176" i="38"/>
  <c r="P175" i="38"/>
  <c r="S174" i="38"/>
  <c r="K174" i="38"/>
  <c r="N173" i="38"/>
  <c r="Q172" i="38"/>
  <c r="T171" i="38"/>
  <c r="L171" i="38"/>
  <c r="O190" i="38"/>
  <c r="R189" i="38"/>
  <c r="U188" i="38"/>
  <c r="M188" i="38"/>
  <c r="P187" i="38"/>
  <c r="S167" i="38"/>
  <c r="K167" i="38"/>
  <c r="N168" i="38"/>
  <c r="Q169" i="38"/>
  <c r="T170" i="38"/>
  <c r="L170" i="38"/>
  <c r="O159" i="38"/>
  <c r="R158" i="38"/>
  <c r="U157" i="38"/>
  <c r="M157" i="38"/>
  <c r="P156" i="38"/>
  <c r="S155" i="38"/>
  <c r="K155" i="38"/>
  <c r="N154" i="38"/>
  <c r="Q153" i="38"/>
  <c r="T152" i="38"/>
  <c r="L152" i="38"/>
  <c r="O162" i="38"/>
  <c r="R161" i="38"/>
  <c r="U160" i="38"/>
  <c r="M160" i="38"/>
  <c r="P141" i="38"/>
  <c r="S140" i="38"/>
  <c r="K140" i="38"/>
  <c r="R142" i="38"/>
  <c r="O143" i="38"/>
  <c r="T144" i="38"/>
  <c r="L144" i="38"/>
  <c r="O139" i="38"/>
  <c r="R146" i="38"/>
  <c r="U145" i="38"/>
  <c r="M145" i="38"/>
  <c r="P147" i="38"/>
  <c r="S138" i="38"/>
  <c r="K138" i="38"/>
  <c r="N137" i="38"/>
  <c r="Q136" i="38"/>
  <c r="T148" i="38"/>
  <c r="L148" i="38"/>
  <c r="O126" i="38"/>
  <c r="R125" i="38"/>
  <c r="U124" i="38"/>
  <c r="M124" i="38"/>
  <c r="P123" i="38"/>
  <c r="S122" i="38"/>
  <c r="K122" i="38"/>
  <c r="N121" i="38"/>
  <c r="Q129" i="38"/>
  <c r="T128" i="38"/>
  <c r="L128" i="38"/>
  <c r="O127" i="38"/>
  <c r="R131" i="38"/>
  <c r="U130" i="38"/>
  <c r="M130" i="38"/>
  <c r="P113" i="38"/>
  <c r="S112" i="38"/>
  <c r="K112" i="38"/>
  <c r="N111" i="38"/>
  <c r="Q110" i="38"/>
  <c r="T115" i="38"/>
  <c r="L115" i="38"/>
  <c r="O114" i="38"/>
  <c r="R116" i="38"/>
  <c r="P117" i="38"/>
  <c r="S75" i="38"/>
  <c r="K75" i="38"/>
  <c r="Q76" i="38"/>
  <c r="T81" i="38"/>
  <c r="L81" i="38"/>
  <c r="Q82" i="38"/>
  <c r="R79" i="38"/>
  <c r="U77" i="38"/>
  <c r="M77" i="38"/>
  <c r="P78" i="38"/>
  <c r="S70" i="38"/>
  <c r="K70" i="38"/>
  <c r="R71" i="38"/>
  <c r="Q69" i="38"/>
  <c r="T68" i="38"/>
  <c r="L68" i="38"/>
  <c r="Q72" i="38"/>
  <c r="R63" i="38"/>
  <c r="U64" i="38"/>
  <c r="M64" i="38"/>
  <c r="S101" i="38"/>
  <c r="K101" i="38"/>
  <c r="N100" i="38"/>
  <c r="Q99" i="38"/>
  <c r="T98" i="38"/>
  <c r="L98" i="38"/>
  <c r="O97" i="38"/>
  <c r="R102" i="38"/>
  <c r="U103" i="38"/>
  <c r="M103" i="38"/>
  <c r="P104" i="38"/>
  <c r="S105" i="38"/>
  <c r="K105" i="38"/>
  <c r="N106" i="38"/>
  <c r="N95" i="38" s="1"/>
  <c r="N94" i="38" s="1"/>
  <c r="Q96" i="38"/>
  <c r="T51" i="38"/>
  <c r="L51" i="38"/>
  <c r="O52" i="38"/>
  <c r="R53" i="38"/>
  <c r="U54" i="38"/>
  <c r="M54" i="38"/>
  <c r="P55" i="38"/>
  <c r="S56" i="38"/>
  <c r="K56" i="38"/>
  <c r="N57" i="38"/>
  <c r="Q58" i="38"/>
  <c r="L59" i="38"/>
  <c r="T59" i="38"/>
  <c r="O43" i="38"/>
  <c r="R44" i="38"/>
  <c r="U45" i="38"/>
  <c r="M45" i="38"/>
  <c r="P46" i="38"/>
  <c r="S47" i="38"/>
  <c r="K47" i="38"/>
  <c r="N48" i="38"/>
  <c r="Q49" i="38"/>
  <c r="T40" i="38"/>
  <c r="L40" i="38"/>
  <c r="O41" i="38"/>
  <c r="R38" i="38"/>
  <c r="P37" i="38"/>
  <c r="Q33" i="38"/>
  <c r="T89" i="38"/>
  <c r="L89" i="38"/>
  <c r="O90" i="38"/>
  <c r="R91" i="38"/>
  <c r="U92" i="38"/>
  <c r="M92" i="38"/>
  <c r="P86" i="38"/>
  <c r="S87" i="38"/>
  <c r="K87" i="38"/>
  <c r="R88" i="38"/>
  <c r="Q31" i="38"/>
  <c r="L32" i="38"/>
  <c r="T32" i="38"/>
  <c r="M29" i="38"/>
  <c r="Q30" i="38"/>
  <c r="T27" i="38"/>
  <c r="L27" i="38"/>
  <c r="Q28" i="38"/>
  <c r="R26" i="38"/>
  <c r="T24" i="38"/>
  <c r="K24" i="38"/>
  <c r="O23" i="38"/>
  <c r="R22" i="38"/>
  <c r="U21" i="38"/>
  <c r="M21" i="38"/>
  <c r="P19" i="38"/>
  <c r="S17" i="38"/>
  <c r="K17" i="38"/>
  <c r="R16" i="38"/>
  <c r="Q15" i="38"/>
  <c r="T14" i="38"/>
  <c r="L14" i="38"/>
  <c r="O13" i="38"/>
  <c r="K20" i="38"/>
  <c r="S16" i="38"/>
  <c r="P13" i="38"/>
  <c r="N255" i="38"/>
  <c r="O238" i="38"/>
  <c r="O241" i="38"/>
  <c r="R240" i="38"/>
  <c r="U242" i="38"/>
  <c r="M242" i="38"/>
  <c r="P230" i="38"/>
  <c r="S229" i="38"/>
  <c r="K229" i="38"/>
  <c r="N234" i="38"/>
  <c r="Q233" i="38"/>
  <c r="T232" i="38"/>
  <c r="L232" i="38"/>
  <c r="O231" i="38"/>
  <c r="R204" i="38"/>
  <c r="U203" i="38"/>
  <c r="M203" i="38"/>
  <c r="S206" i="38"/>
  <c r="K206" i="38"/>
  <c r="N205" i="38"/>
  <c r="Q207" i="38"/>
  <c r="T196" i="38"/>
  <c r="L196" i="38"/>
  <c r="Q197" i="38"/>
  <c r="R198" i="38"/>
  <c r="P199" i="38"/>
  <c r="S223" i="38"/>
  <c r="K223" i="38"/>
  <c r="N222" i="38"/>
  <c r="Q221" i="38"/>
  <c r="T220" i="38"/>
  <c r="L220" i="38"/>
  <c r="O224" i="38"/>
  <c r="R212" i="38"/>
  <c r="U213" i="38"/>
  <c r="M213" i="38"/>
  <c r="S215" i="38"/>
  <c r="K215" i="38"/>
  <c r="N214" i="38"/>
  <c r="Q216" i="38"/>
  <c r="T186" i="38"/>
  <c r="L186" i="38"/>
  <c r="O185" i="38"/>
  <c r="R184" i="38"/>
  <c r="U183" i="38"/>
  <c r="M183" i="38"/>
  <c r="P182" i="38"/>
  <c r="S181" i="38"/>
  <c r="K181" i="38"/>
  <c r="N180" i="38"/>
  <c r="Q179" i="38"/>
  <c r="T178" i="38"/>
  <c r="L178" i="38"/>
  <c r="O177" i="38"/>
  <c r="R176" i="38"/>
  <c r="U175" i="38"/>
  <c r="M175" i="38"/>
  <c r="P174" i="38"/>
  <c r="S173" i="38"/>
  <c r="K173" i="38"/>
  <c r="N172" i="38"/>
  <c r="Q171" i="38"/>
  <c r="T190" i="38"/>
  <c r="L190" i="38"/>
  <c r="O189" i="38"/>
  <c r="R188" i="38"/>
  <c r="U187" i="38"/>
  <c r="M187" i="38"/>
  <c r="P167" i="38"/>
  <c r="S168" i="38"/>
  <c r="K168" i="38"/>
  <c r="N169" i="38"/>
  <c r="Q170" i="38"/>
  <c r="T159" i="38"/>
  <c r="L159" i="38"/>
  <c r="O158" i="38"/>
  <c r="R157" i="38"/>
  <c r="U156" i="38"/>
  <c r="M156" i="38"/>
  <c r="P155" i="38"/>
  <c r="S154" i="38"/>
  <c r="K154" i="38"/>
  <c r="N153" i="38"/>
  <c r="Q152" i="38"/>
  <c r="T162" i="38"/>
  <c r="L162" i="38"/>
  <c r="O161" i="38"/>
  <c r="R160" i="38"/>
  <c r="U141" i="38"/>
  <c r="M141" i="38"/>
  <c r="P140" i="38"/>
  <c r="M142" i="38"/>
  <c r="U142" i="38"/>
  <c r="R143" i="38"/>
  <c r="Q144" i="38"/>
  <c r="T139" i="38"/>
  <c r="L139" i="38"/>
  <c r="O146" i="38"/>
  <c r="R145" i="38"/>
  <c r="U147" i="38"/>
  <c r="M147" i="38"/>
  <c r="P138" i="38"/>
  <c r="S137" i="38"/>
  <c r="K137" i="38"/>
  <c r="N136" i="38"/>
  <c r="Q148" i="38"/>
  <c r="T126" i="38"/>
  <c r="L126" i="38"/>
  <c r="O125" i="38"/>
  <c r="R124" i="38"/>
  <c r="U123" i="38"/>
  <c r="M123" i="38"/>
  <c r="P122" i="38"/>
  <c r="S121" i="38"/>
  <c r="K121" i="38"/>
  <c r="N129" i="38"/>
  <c r="Q128" i="38"/>
  <c r="T127" i="38"/>
  <c r="L127" i="38"/>
  <c r="O131" i="38"/>
  <c r="R130" i="38"/>
  <c r="U113" i="38"/>
  <c r="M113" i="38"/>
  <c r="P112" i="38"/>
  <c r="S111" i="38"/>
  <c r="K111" i="38"/>
  <c r="N110" i="38"/>
  <c r="Q115" i="38"/>
  <c r="T114" i="38"/>
  <c r="L114" i="38"/>
  <c r="O116" i="38"/>
  <c r="U117" i="38"/>
  <c r="M117" i="38"/>
  <c r="P75" i="38"/>
  <c r="N76" i="38"/>
  <c r="Q81" i="38"/>
  <c r="L82" i="38"/>
  <c r="T82" i="38"/>
  <c r="O79" i="38"/>
  <c r="R77" i="38"/>
  <c r="U78" i="38"/>
  <c r="M78" i="38"/>
  <c r="P70" i="38"/>
  <c r="M71" i="38"/>
  <c r="U71" i="38"/>
  <c r="N69" i="38"/>
  <c r="Q68" i="38"/>
  <c r="L72" i="38"/>
  <c r="T72" i="38"/>
  <c r="O63" i="38"/>
  <c r="R64" i="38"/>
  <c r="P101" i="38"/>
  <c r="S100" i="38"/>
  <c r="K100" i="38"/>
  <c r="N99" i="38"/>
  <c r="Q98" i="38"/>
  <c r="T97" i="38"/>
  <c r="L97" i="38"/>
  <c r="O102" i="38"/>
  <c r="R103" i="38"/>
  <c r="U104" i="38"/>
  <c r="M104" i="38"/>
  <c r="P105" i="38"/>
  <c r="S106" i="38"/>
  <c r="S95" i="38" s="1"/>
  <c r="S94" i="38" s="1"/>
  <c r="K106" i="38"/>
  <c r="K95" i="38" s="1"/>
  <c r="K94" i="38" s="1"/>
  <c r="N96" i="38"/>
  <c r="Q51" i="38"/>
  <c r="T52" i="38"/>
  <c r="L52" i="38"/>
  <c r="O53" i="38"/>
  <c r="R54" i="38"/>
  <c r="U55" i="38"/>
  <c r="M55" i="38"/>
  <c r="P56" i="38"/>
  <c r="S57" i="38"/>
  <c r="K57" i="38"/>
  <c r="N58" i="38"/>
  <c r="O59" i="38"/>
  <c r="T43" i="38"/>
  <c r="L43" i="38"/>
  <c r="O44" i="38"/>
  <c r="R45" i="38"/>
  <c r="U46" i="38"/>
  <c r="M46" i="38"/>
  <c r="P47" i="38"/>
  <c r="S48" i="38"/>
  <c r="K48" i="38"/>
  <c r="N49" i="38"/>
  <c r="Q40" i="38"/>
  <c r="T41" i="38"/>
  <c r="L41" i="38"/>
  <c r="O38" i="38"/>
  <c r="U37" i="38"/>
  <c r="M37" i="38"/>
  <c r="P33" i="38"/>
  <c r="S89" i="38"/>
  <c r="K89" i="38"/>
  <c r="N90" i="38"/>
  <c r="Q91" i="38"/>
  <c r="T92" i="38"/>
  <c r="L92" i="38"/>
  <c r="O86" i="38"/>
  <c r="R87" i="38"/>
  <c r="K88" i="38"/>
  <c r="S88" i="38"/>
  <c r="P31" i="38"/>
  <c r="M32" i="38"/>
  <c r="U32" i="38"/>
  <c r="N29" i="38"/>
  <c r="P30" i="38"/>
  <c r="S27" i="38"/>
  <c r="K27" i="38"/>
  <c r="R28" i="38"/>
  <c r="Q26" i="38"/>
  <c r="U24" i="38"/>
  <c r="N23" i="38"/>
  <c r="Q22" i="38"/>
  <c r="T21" i="38"/>
  <c r="L21" i="38"/>
  <c r="Q19" i="38"/>
  <c r="R17" i="38"/>
  <c r="M16" i="38"/>
  <c r="N15" i="38"/>
  <c r="R13" i="38"/>
  <c r="M12" i="38"/>
  <c r="T20" i="38"/>
  <c r="N558" i="38"/>
  <c r="N557" i="38" s="1"/>
  <c r="P448" i="38"/>
  <c r="P447" i="38" s="1"/>
  <c r="P446" i="38" s="1"/>
  <c r="S437" i="38"/>
  <c r="S445" i="38"/>
  <c r="K437" i="38"/>
  <c r="K445" i="38"/>
  <c r="N433" i="38"/>
  <c r="N435" i="38"/>
  <c r="Q430" i="38"/>
  <c r="Q431" i="38"/>
  <c r="T422" i="38"/>
  <c r="T428" i="38"/>
  <c r="L422" i="38"/>
  <c r="L428" i="38"/>
  <c r="O420" i="38"/>
  <c r="R419" i="38"/>
  <c r="P406" i="38"/>
  <c r="P408" i="38"/>
  <c r="S400" i="38"/>
  <c r="K400" i="38"/>
  <c r="N397" i="38"/>
  <c r="T389" i="38"/>
  <c r="L389" i="38"/>
  <c r="O387" i="38"/>
  <c r="U338" i="38"/>
  <c r="M338" i="38"/>
  <c r="P336" i="38"/>
  <c r="N332" i="38"/>
  <c r="Q313" i="38"/>
  <c r="T268" i="38"/>
  <c r="L268" i="38"/>
  <c r="O244" i="38"/>
  <c r="U225" i="38"/>
  <c r="M225" i="38"/>
  <c r="S217" i="38"/>
  <c r="K217" i="38"/>
  <c r="N208" i="38"/>
  <c r="Q200" i="38"/>
  <c r="T193" i="38"/>
  <c r="L193" i="38"/>
  <c r="U164" i="38"/>
  <c r="M164" i="38"/>
  <c r="P163" i="38"/>
  <c r="N149" i="38"/>
  <c r="T133" i="38"/>
  <c r="L133" i="38"/>
  <c r="O132" i="38"/>
  <c r="U118" i="38"/>
  <c r="M118" i="38"/>
  <c r="Q93" i="38"/>
  <c r="O80" i="38"/>
  <c r="U65" i="38"/>
  <c r="M65" i="38"/>
  <c r="P62" i="38"/>
  <c r="S50" i="38"/>
  <c r="K50" i="38"/>
  <c r="N42" i="38"/>
  <c r="Q39" i="38"/>
  <c r="T34" i="38"/>
  <c r="L34" i="38"/>
  <c r="O25" i="38"/>
  <c r="S34" i="38"/>
  <c r="P25" i="38"/>
  <c r="U558" i="38"/>
  <c r="U557" i="38" s="1"/>
  <c r="M558" i="38"/>
  <c r="M557" i="38" s="1"/>
  <c r="U448" i="38"/>
  <c r="U447" i="38" s="1"/>
  <c r="U446" i="38" s="1"/>
  <c r="M448" i="38"/>
  <c r="P437" i="38"/>
  <c r="P445" i="38"/>
  <c r="S433" i="38"/>
  <c r="S435" i="38"/>
  <c r="K433" i="38"/>
  <c r="K435" i="38"/>
  <c r="N430" i="38"/>
  <c r="N431" i="38"/>
  <c r="Q422" i="38"/>
  <c r="Q428" i="38"/>
  <c r="T420" i="38"/>
  <c r="L420" i="38"/>
  <c r="O419" i="38"/>
  <c r="U408" i="38"/>
  <c r="M406" i="38"/>
  <c r="M408" i="38"/>
  <c r="P400" i="38"/>
  <c r="S397" i="38"/>
  <c r="K397" i="38"/>
  <c r="Q389" i="38"/>
  <c r="T387" i="38"/>
  <c r="L387" i="38"/>
  <c r="R338" i="38"/>
  <c r="U336" i="38"/>
  <c r="M336" i="38"/>
  <c r="S332" i="38"/>
  <c r="K332" i="38"/>
  <c r="N313" i="38"/>
  <c r="Q268" i="38"/>
  <c r="T244" i="38"/>
  <c r="L244" i="38"/>
  <c r="R225" i="38"/>
  <c r="P217" i="38"/>
  <c r="S208" i="38"/>
  <c r="K208" i="38"/>
  <c r="N200" i="38"/>
  <c r="Q193" i="38"/>
  <c r="T192" i="38"/>
  <c r="L192" i="38"/>
  <c r="R164" i="38"/>
  <c r="U163" i="38"/>
  <c r="M163" i="38"/>
  <c r="S149" i="38"/>
  <c r="K149" i="38"/>
  <c r="Q133" i="38"/>
  <c r="T132" i="38"/>
  <c r="L132" i="38"/>
  <c r="R118" i="38"/>
  <c r="T93" i="38"/>
  <c r="L93" i="38"/>
  <c r="R80" i="38"/>
  <c r="U67" i="38"/>
  <c r="M67" i="38"/>
  <c r="P65" i="38"/>
  <c r="S62" i="38"/>
  <c r="K62" i="38"/>
  <c r="N50" i="38"/>
  <c r="Q42" i="38"/>
  <c r="T39" i="38"/>
  <c r="L39" i="38"/>
  <c r="R25" i="38"/>
  <c r="P579" i="38"/>
  <c r="P583" i="38"/>
  <c r="Q579" i="38"/>
  <c r="Q583" i="38"/>
  <c r="T50" i="38"/>
  <c r="O42" i="38"/>
  <c r="U34" i="38"/>
  <c r="S579" i="38"/>
  <c r="S583" i="38"/>
  <c r="M579" i="38"/>
  <c r="M583" i="38"/>
  <c r="N12" i="38"/>
  <c r="K16" i="38"/>
  <c r="K14" i="38"/>
  <c r="K256" i="38"/>
  <c r="L239" i="38"/>
  <c r="K237" i="38"/>
  <c r="N236" i="38"/>
  <c r="Q241" i="38"/>
  <c r="T240" i="38"/>
  <c r="L240" i="38"/>
  <c r="O242" i="38"/>
  <c r="R230" i="38"/>
  <c r="U229" i="38"/>
  <c r="M229" i="38"/>
  <c r="P234" i="38"/>
  <c r="S233" i="38"/>
  <c r="K233" i="38"/>
  <c r="N232" i="38"/>
  <c r="Q231" i="38"/>
  <c r="T204" i="38"/>
  <c r="L204" i="38"/>
  <c r="O203" i="38"/>
  <c r="U206" i="38"/>
  <c r="M206" i="38"/>
  <c r="P205" i="38"/>
  <c r="S207" i="38"/>
  <c r="K207" i="38"/>
  <c r="N196" i="38"/>
  <c r="O197" i="38"/>
  <c r="T198" i="38"/>
  <c r="L198" i="38"/>
  <c r="R199" i="38"/>
  <c r="U223" i="38"/>
  <c r="M223" i="38"/>
  <c r="P222" i="38"/>
  <c r="S221" i="38"/>
  <c r="K221" i="38"/>
  <c r="N220" i="38"/>
  <c r="Q224" i="38"/>
  <c r="T212" i="38"/>
  <c r="L212" i="38"/>
  <c r="O213" i="38"/>
  <c r="U215" i="38"/>
  <c r="M215" i="38"/>
  <c r="P214" i="38"/>
  <c r="S216" i="38"/>
  <c r="K216" i="38"/>
  <c r="N186" i="38"/>
  <c r="Q185" i="38"/>
  <c r="T184" i="38"/>
  <c r="L184" i="38"/>
  <c r="R89" i="38"/>
  <c r="M90" i="38"/>
  <c r="S92" i="38"/>
  <c r="N86" i="38"/>
  <c r="L88" i="38"/>
  <c r="S31" i="38"/>
  <c r="K31" i="38"/>
  <c r="R32" i="38"/>
  <c r="O29" i="38"/>
  <c r="S30" i="38"/>
  <c r="K30" i="38"/>
  <c r="N27" i="38"/>
  <c r="O28" i="38"/>
  <c r="T26" i="38"/>
  <c r="L26" i="38"/>
  <c r="M24" i="38"/>
  <c r="Q23" i="38"/>
  <c r="T22" i="38"/>
  <c r="L22" i="38"/>
  <c r="O21" i="38"/>
  <c r="N19" i="38"/>
  <c r="U17" i="38"/>
  <c r="M17" i="38"/>
  <c r="P16" i="38"/>
  <c r="S15" i="38"/>
  <c r="K15" i="38"/>
  <c r="N14" i="38"/>
  <c r="Q13" i="38"/>
  <c r="T12" i="38"/>
  <c r="L12" i="38"/>
  <c r="Q20" i="38"/>
  <c r="O16" i="38"/>
  <c r="L15" i="38"/>
  <c r="T13" i="38"/>
  <c r="O12" i="38"/>
  <c r="R255" i="38"/>
  <c r="M254" i="38"/>
  <c r="S238" i="38"/>
  <c r="O237" i="38"/>
  <c r="M374" i="38"/>
  <c r="P373" i="38"/>
  <c r="S372" i="38"/>
  <c r="K372" i="38"/>
  <c r="N371" i="38"/>
  <c r="T407" i="38"/>
  <c r="L407" i="38"/>
  <c r="O402" i="38"/>
  <c r="N403" i="38"/>
  <c r="U399" i="38"/>
  <c r="M399" i="38"/>
  <c r="P398" i="38"/>
  <c r="S396" i="38"/>
  <c r="K396" i="38"/>
  <c r="N393" i="38"/>
  <c r="Q395" i="38"/>
  <c r="T394" i="38"/>
  <c r="L394" i="38"/>
  <c r="O319" i="38"/>
  <c r="R318" i="38"/>
  <c r="U317" i="38"/>
  <c r="M317" i="38"/>
  <c r="P316" i="38"/>
  <c r="S315" i="38"/>
  <c r="K315" i="38"/>
  <c r="N314" i="38"/>
  <c r="Q323" i="38"/>
  <c r="T322" i="38"/>
  <c r="L322" i="38"/>
  <c r="O321" i="38"/>
  <c r="R320" i="38"/>
  <c r="U325" i="38"/>
  <c r="M325" i="38"/>
  <c r="P324" i="38"/>
  <c r="S326" i="38"/>
  <c r="K326" i="38"/>
  <c r="N300" i="38"/>
  <c r="Q299" i="38"/>
  <c r="T298" i="38"/>
  <c r="L298" i="38"/>
  <c r="O297" i="38"/>
  <c r="R296" i="38"/>
  <c r="U295" i="38"/>
  <c r="M295" i="38"/>
  <c r="P294" i="38"/>
  <c r="S293" i="38"/>
  <c r="K293" i="38"/>
  <c r="N292" i="38"/>
  <c r="Q291" i="38"/>
  <c r="T290" i="38"/>
  <c r="L290" i="38"/>
  <c r="O289" i="38"/>
  <c r="R288" i="38"/>
  <c r="U287" i="38"/>
  <c r="M287" i="38"/>
  <c r="P286" i="38"/>
  <c r="S285" i="38"/>
  <c r="K285" i="38"/>
  <c r="N284" i="38"/>
  <c r="Q283" i="38"/>
  <c r="T282" i="38"/>
  <c r="L282" i="38"/>
  <c r="O281" i="38"/>
  <c r="R280" i="38"/>
  <c r="U279" i="38"/>
  <c r="M279" i="38"/>
  <c r="P278" i="38"/>
  <c r="S277" i="38"/>
  <c r="K277" i="38"/>
  <c r="N276" i="38"/>
  <c r="Q275" i="38"/>
  <c r="T274" i="38"/>
  <c r="L274" i="38"/>
  <c r="O273" i="38"/>
  <c r="R272" i="38"/>
  <c r="U271" i="38"/>
  <c r="M271" i="38"/>
  <c r="P270" i="38"/>
  <c r="S269" i="38"/>
  <c r="K269" i="38"/>
  <c r="N311" i="38"/>
  <c r="Q310" i="38"/>
  <c r="T309" i="38"/>
  <c r="L309" i="38"/>
  <c r="O308" i="38"/>
  <c r="R307" i="38"/>
  <c r="U306" i="38"/>
  <c r="M306" i="38"/>
  <c r="P305" i="38"/>
  <c r="S304" i="38"/>
  <c r="K304" i="38"/>
  <c r="N303" i="38"/>
  <c r="Q302" i="38"/>
  <c r="T301" i="38"/>
  <c r="L301" i="38"/>
  <c r="O263" i="38"/>
  <c r="R262" i="38"/>
  <c r="P266" i="38"/>
  <c r="S265" i="38"/>
  <c r="K265" i="38"/>
  <c r="N264" i="38"/>
  <c r="Q330" i="38"/>
  <c r="O331" i="38"/>
  <c r="R253" i="38"/>
  <c r="U252" i="38"/>
  <c r="M252" i="38"/>
  <c r="P251" i="38"/>
  <c r="S250" i="38"/>
  <c r="K250" i="38"/>
  <c r="N249" i="38"/>
  <c r="Q248" i="38"/>
  <c r="T247" i="38"/>
  <c r="L247" i="38"/>
  <c r="O246" i="38"/>
  <c r="R245" i="38"/>
  <c r="U259" i="38"/>
  <c r="M259" i="38"/>
  <c r="P258" i="38"/>
  <c r="S257" i="38"/>
  <c r="K257" i="38"/>
  <c r="N256" i="38"/>
  <c r="Q255" i="38"/>
  <c r="T254" i="38"/>
  <c r="L254" i="38"/>
  <c r="O239" i="38"/>
  <c r="R238" i="38"/>
  <c r="U237" i="38"/>
  <c r="S356" i="38"/>
  <c r="O355" i="38"/>
  <c r="R374" i="38"/>
  <c r="U373" i="38"/>
  <c r="M373" i="38"/>
  <c r="P372" i="38"/>
  <c r="S371" i="38"/>
  <c r="K371" i="38"/>
  <c r="Q407" i="38"/>
  <c r="T402" i="38"/>
  <c r="T401" i="38" s="1"/>
  <c r="L402" i="38"/>
  <c r="L401" i="38" s="1"/>
  <c r="Q403" i="38"/>
  <c r="R399" i="38"/>
  <c r="U398" i="38"/>
  <c r="M398" i="38"/>
  <c r="P396" i="38"/>
  <c r="S393" i="38"/>
  <c r="K393" i="38"/>
  <c r="N395" i="38"/>
  <c r="Q394" i="38"/>
  <c r="T319" i="38"/>
  <c r="L319" i="38"/>
  <c r="O318" i="38"/>
  <c r="R317" i="38"/>
  <c r="U316" i="38"/>
  <c r="M316" i="38"/>
  <c r="P315" i="38"/>
  <c r="S314" i="38"/>
  <c r="K314" i="38"/>
  <c r="N323" i="38"/>
  <c r="Q322" i="38"/>
  <c r="T321" i="38"/>
  <c r="L321" i="38"/>
  <c r="O320" i="38"/>
  <c r="R325" i="38"/>
  <c r="U324" i="38"/>
  <c r="M324" i="38"/>
  <c r="P326" i="38"/>
  <c r="S300" i="38"/>
  <c r="K300" i="38"/>
  <c r="N299" i="38"/>
  <c r="Q298" i="38"/>
  <c r="T297" i="38"/>
  <c r="L297" i="38"/>
  <c r="O296" i="38"/>
  <c r="R295" i="38"/>
  <c r="U294" i="38"/>
  <c r="M294" i="38"/>
  <c r="P293" i="38"/>
  <c r="S292" i="38"/>
  <c r="K292" i="38"/>
  <c r="N291" i="38"/>
  <c r="Q290" i="38"/>
  <c r="T289" i="38"/>
  <c r="L289" i="38"/>
  <c r="O288" i="38"/>
  <c r="R287" i="38"/>
  <c r="U286" i="38"/>
  <c r="M286" i="38"/>
  <c r="P285" i="38"/>
  <c r="S284" i="38"/>
  <c r="K284" i="38"/>
  <c r="N283" i="38"/>
  <c r="Q282" i="38"/>
  <c r="T281" i="38"/>
  <c r="L281" i="38"/>
  <c r="O280" i="38"/>
  <c r="R279" i="38"/>
  <c r="U278" i="38"/>
  <c r="M278" i="38"/>
  <c r="P277" i="38"/>
  <c r="S276" i="38"/>
  <c r="K276" i="38"/>
  <c r="N275" i="38"/>
  <c r="Q274" i="38"/>
  <c r="T273" i="38"/>
  <c r="L273" i="38"/>
  <c r="O272" i="38"/>
  <c r="R271" i="38"/>
  <c r="U270" i="38"/>
  <c r="M270" i="38"/>
  <c r="P269" i="38"/>
  <c r="S311" i="38"/>
  <c r="K311" i="38"/>
  <c r="N310" i="38"/>
  <c r="Q309" i="38"/>
  <c r="T308" i="38"/>
  <c r="L308" i="38"/>
  <c r="O307" i="38"/>
  <c r="R306" i="38"/>
  <c r="U305" i="38"/>
  <c r="M305" i="38"/>
  <c r="P304" i="38"/>
  <c r="S303" i="38"/>
  <c r="K303" i="38"/>
  <c r="N302" i="38"/>
  <c r="Q301" i="38"/>
  <c r="T263" i="38"/>
  <c r="L263" i="38"/>
  <c r="O262" i="38"/>
  <c r="R261" i="38"/>
  <c r="U266" i="38"/>
  <c r="M266" i="38"/>
  <c r="P265" i="38"/>
  <c r="S264" i="38"/>
  <c r="K264" i="38"/>
  <c r="N330" i="38"/>
  <c r="T331" i="38"/>
  <c r="L331" i="38"/>
  <c r="O253" i="38"/>
  <c r="R252" i="38"/>
  <c r="U251" i="38"/>
  <c r="M251" i="38"/>
  <c r="P250" i="38"/>
  <c r="S249" i="38"/>
  <c r="K249" i="38"/>
  <c r="N248" i="38"/>
  <c r="Q247" i="38"/>
  <c r="T246" i="38"/>
  <c r="L246" i="38"/>
  <c r="O245" i="38"/>
  <c r="R259" i="38"/>
  <c r="U258" i="38"/>
  <c r="M258" i="38"/>
  <c r="P257" i="38"/>
  <c r="S256" i="38"/>
  <c r="T255" i="38"/>
  <c r="O254" i="38"/>
  <c r="U238" i="38"/>
  <c r="P237" i="38"/>
  <c r="N241" i="38"/>
  <c r="Q240" i="38"/>
  <c r="T242" i="38"/>
  <c r="L242" i="38"/>
  <c r="O230" i="38"/>
  <c r="R229" i="38"/>
  <c r="U234" i="38"/>
  <c r="M234" i="38"/>
  <c r="P233" i="38"/>
  <c r="S232" i="38"/>
  <c r="K232" i="38"/>
  <c r="N231" i="38"/>
  <c r="Q204" i="38"/>
  <c r="T203" i="38"/>
  <c r="L203" i="38"/>
  <c r="R206" i="38"/>
  <c r="U205" i="38"/>
  <c r="M205" i="38"/>
  <c r="P207" i="38"/>
  <c r="S196" i="38"/>
  <c r="K196" i="38"/>
  <c r="R197" i="38"/>
  <c r="Q198" i="38"/>
  <c r="O199" i="38"/>
  <c r="R223" i="38"/>
  <c r="U222" i="38"/>
  <c r="M222" i="38"/>
  <c r="P221" i="38"/>
  <c r="S220" i="38"/>
  <c r="K220" i="38"/>
  <c r="N224" i="38"/>
  <c r="Q212" i="38"/>
  <c r="T213" i="38"/>
  <c r="L213" i="38"/>
  <c r="R215" i="38"/>
  <c r="U214" i="38"/>
  <c r="M214" i="38"/>
  <c r="P216" i="38"/>
  <c r="S186" i="38"/>
  <c r="K186" i="38"/>
  <c r="N185" i="38"/>
  <c r="Q184" i="38"/>
  <c r="T183" i="38"/>
  <c r="L183" i="38"/>
  <c r="O182" i="38"/>
  <c r="R181" i="38"/>
  <c r="U180" i="38"/>
  <c r="M180" i="38"/>
  <c r="P179" i="38"/>
  <c r="S178" i="38"/>
  <c r="K178" i="38"/>
  <c r="N177" i="38"/>
  <c r="Q176" i="38"/>
  <c r="T175" i="38"/>
  <c r="L175" i="38"/>
  <c r="O174" i="38"/>
  <c r="R173" i="38"/>
  <c r="U172" i="38"/>
  <c r="M172" i="38"/>
  <c r="P171" i="38"/>
  <c r="S190" i="38"/>
  <c r="K190" i="38"/>
  <c r="N189" i="38"/>
  <c r="Q188" i="38"/>
  <c r="T187" i="38"/>
  <c r="L187" i="38"/>
  <c r="O167" i="38"/>
  <c r="R168" i="38"/>
  <c r="U169" i="38"/>
  <c r="M169" i="38"/>
  <c r="P170" i="38"/>
  <c r="S159" i="38"/>
  <c r="K159" i="38"/>
  <c r="N158" i="38"/>
  <c r="Q157" i="38"/>
  <c r="T156" i="38"/>
  <c r="L156" i="38"/>
  <c r="O155" i="38"/>
  <c r="R154" i="38"/>
  <c r="U153" i="38"/>
  <c r="M153" i="38"/>
  <c r="P152" i="38"/>
  <c r="S162" i="38"/>
  <c r="K162" i="38"/>
  <c r="N161" i="38"/>
  <c r="Q160" i="38"/>
  <c r="T141" i="38"/>
  <c r="L141" i="38"/>
  <c r="O140" i="38"/>
  <c r="N142" i="38"/>
  <c r="K143" i="38"/>
  <c r="S143" i="38"/>
  <c r="P144" i="38"/>
  <c r="S139" i="38"/>
  <c r="K139" i="38"/>
  <c r="N146" i="38"/>
  <c r="Q145" i="38"/>
  <c r="T147" i="38"/>
  <c r="L147" i="38"/>
  <c r="O138" i="38"/>
  <c r="R137" i="38"/>
  <c r="U136" i="38"/>
  <c r="M136" i="38"/>
  <c r="P148" i="38"/>
  <c r="S126" i="38"/>
  <c r="K126" i="38"/>
  <c r="N125" i="38"/>
  <c r="Q124" i="38"/>
  <c r="T123" i="38"/>
  <c r="L123" i="38"/>
  <c r="O122" i="38"/>
  <c r="R121" i="38"/>
  <c r="U129" i="38"/>
  <c r="M129" i="38"/>
  <c r="P128" i="38"/>
  <c r="S127" i="38"/>
  <c r="K127" i="38"/>
  <c r="N131" i="38"/>
  <c r="Q130" i="38"/>
  <c r="T113" i="38"/>
  <c r="L113" i="38"/>
  <c r="O112" i="38"/>
  <c r="R111" i="38"/>
  <c r="U110" i="38"/>
  <c r="M110" i="38"/>
  <c r="P115" i="38"/>
  <c r="S114" i="38"/>
  <c r="K114" i="38"/>
  <c r="N116" i="38"/>
  <c r="T117" i="38"/>
  <c r="L117" i="38"/>
  <c r="O75" i="38"/>
  <c r="U76" i="38"/>
  <c r="M76" i="38"/>
  <c r="P81" i="38"/>
  <c r="M82" i="38"/>
  <c r="U82" i="38"/>
  <c r="N79" i="38"/>
  <c r="Q77" i="38"/>
  <c r="T78" i="38"/>
  <c r="L78" i="38"/>
  <c r="O70" i="38"/>
  <c r="N71" i="38"/>
  <c r="U69" i="38"/>
  <c r="M69" i="38"/>
  <c r="P68" i="38"/>
  <c r="M72" i="38"/>
  <c r="U72" i="38"/>
  <c r="N63" i="38"/>
  <c r="Q64" i="38"/>
  <c r="O101" i="38"/>
  <c r="R100" i="38"/>
  <c r="U99" i="38"/>
  <c r="M99" i="38"/>
  <c r="P98" i="38"/>
  <c r="S97" i="38"/>
  <c r="K97" i="38"/>
  <c r="N102" i="38"/>
  <c r="Q103" i="38"/>
  <c r="T104" i="38"/>
  <c r="L104" i="38"/>
  <c r="O105" i="38"/>
  <c r="R106" i="38"/>
  <c r="R95" i="38" s="1"/>
  <c r="R94" i="38" s="1"/>
  <c r="U96" i="38"/>
  <c r="M96" i="38"/>
  <c r="P51" i="38"/>
  <c r="S52" i="38"/>
  <c r="K52" i="38"/>
  <c r="N53" i="38"/>
  <c r="Q54" i="38"/>
  <c r="T55" i="38"/>
  <c r="L55" i="38"/>
  <c r="O56" i="38"/>
  <c r="R57" i="38"/>
  <c r="U58" i="38"/>
  <c r="M58" i="38"/>
  <c r="P59" i="38"/>
  <c r="S43" i="38"/>
  <c r="K43" i="38"/>
  <c r="N44" i="38"/>
  <c r="Q45" i="38"/>
  <c r="T46" i="38"/>
  <c r="L46" i="38"/>
  <c r="O47" i="38"/>
  <c r="R48" i="38"/>
  <c r="U49" i="38"/>
  <c r="M49" i="38"/>
  <c r="P40" i="38"/>
  <c r="S41" i="38"/>
  <c r="K41" i="38"/>
  <c r="N38" i="38"/>
  <c r="T37" i="38"/>
  <c r="L37" i="38"/>
  <c r="M33" i="38"/>
  <c r="P89" i="38"/>
  <c r="S90" i="38"/>
  <c r="K90" i="38"/>
  <c r="N91" i="38"/>
  <c r="Q92" i="38"/>
  <c r="T86" i="38"/>
  <c r="L86" i="38"/>
  <c r="O87" i="38"/>
  <c r="N88" i="38"/>
  <c r="U31" i="38"/>
  <c r="M31" i="38"/>
  <c r="P32" i="38"/>
  <c r="R29" i="38"/>
  <c r="U30" i="38"/>
  <c r="M30" i="38"/>
  <c r="P27" i="38"/>
  <c r="M28" i="38"/>
  <c r="U28" i="38"/>
  <c r="N26" i="38"/>
  <c r="P24" i="38"/>
  <c r="S23" i="38"/>
  <c r="K23" i="38"/>
  <c r="N22" i="38"/>
  <c r="Q21" i="38"/>
  <c r="L19" i="38"/>
  <c r="T19" i="38"/>
  <c r="O17" i="38"/>
  <c r="N16" i="38"/>
  <c r="U15" i="38"/>
  <c r="M15" i="38"/>
  <c r="P14" i="38"/>
  <c r="S13" i="38"/>
  <c r="R12" i="38"/>
  <c r="S20" i="38"/>
  <c r="S14" i="38"/>
  <c r="K12" i="38"/>
  <c r="T239" i="38"/>
  <c r="M237" i="38"/>
  <c r="S241" i="38"/>
  <c r="K241" i="38"/>
  <c r="N240" i="38"/>
  <c r="Q242" i="38"/>
  <c r="T230" i="38"/>
  <c r="L230" i="38"/>
  <c r="O229" i="38"/>
  <c r="R234" i="38"/>
  <c r="U233" i="38"/>
  <c r="M233" i="38"/>
  <c r="P232" i="38"/>
  <c r="S231" i="38"/>
  <c r="K231" i="38"/>
  <c r="N204" i="38"/>
  <c r="Q203" i="38"/>
  <c r="O206" i="38"/>
  <c r="R205" i="38"/>
  <c r="U207" i="38"/>
  <c r="M207" i="38"/>
  <c r="P196" i="38"/>
  <c r="M197" i="38"/>
  <c r="U197" i="38"/>
  <c r="N198" i="38"/>
  <c r="Q195" i="38"/>
  <c r="T199" i="38"/>
  <c r="L199" i="38"/>
  <c r="O223" i="38"/>
  <c r="R222" i="38"/>
  <c r="U221" i="38"/>
  <c r="M221" i="38"/>
  <c r="P220" i="38"/>
  <c r="S224" i="38"/>
  <c r="K224" i="38"/>
  <c r="N212" i="38"/>
  <c r="Q213" i="38"/>
  <c r="O215" i="38"/>
  <c r="R214" i="38"/>
  <c r="U216" i="38"/>
  <c r="M216" i="38"/>
  <c r="P186" i="38"/>
  <c r="S185" i="38"/>
  <c r="K185" i="38"/>
  <c r="N184" i="38"/>
  <c r="Q183" i="38"/>
  <c r="T182" i="38"/>
  <c r="L182" i="38"/>
  <c r="O181" i="38"/>
  <c r="R180" i="38"/>
  <c r="U179" i="38"/>
  <c r="M179" i="38"/>
  <c r="P178" i="38"/>
  <c r="S177" i="38"/>
  <c r="K177" i="38"/>
  <c r="N176" i="38"/>
  <c r="Q175" i="38"/>
  <c r="T174" i="38"/>
  <c r="L174" i="38"/>
  <c r="O173" i="38"/>
  <c r="R172" i="38"/>
  <c r="U171" i="38"/>
  <c r="M171" i="38"/>
  <c r="P190" i="38"/>
  <c r="S189" i="38"/>
  <c r="K189" i="38"/>
  <c r="N188" i="38"/>
  <c r="Q187" i="38"/>
  <c r="T167" i="38"/>
  <c r="L167" i="38"/>
  <c r="O168" i="38"/>
  <c r="R169" i="38"/>
  <c r="U170" i="38"/>
  <c r="M170" i="38"/>
  <c r="P159" i="38"/>
  <c r="S158" i="38"/>
  <c r="K158" i="38"/>
  <c r="N157" i="38"/>
  <c r="Q156" i="38"/>
  <c r="T155" i="38"/>
  <c r="L155" i="38"/>
  <c r="O154" i="38"/>
  <c r="R153" i="38"/>
  <c r="U152" i="38"/>
  <c r="M152" i="38"/>
  <c r="P162" i="38"/>
  <c r="S161" i="38"/>
  <c r="K161" i="38"/>
  <c r="N160" i="38"/>
  <c r="Q141" i="38"/>
  <c r="T140" i="38"/>
  <c r="L140" i="38"/>
  <c r="Q142" i="38"/>
  <c r="N143" i="38"/>
  <c r="U144" i="38"/>
  <c r="M144" i="38"/>
  <c r="P139" i="38"/>
  <c r="S146" i="38"/>
  <c r="K146" i="38"/>
  <c r="N145" i="38"/>
  <c r="Q147" i="38"/>
  <c r="T138" i="38"/>
  <c r="L138" i="38"/>
  <c r="O137" i="38"/>
  <c r="R136" i="38"/>
  <c r="U148" i="38"/>
  <c r="M148" i="38"/>
  <c r="P126" i="38"/>
  <c r="S125" i="38"/>
  <c r="K125" i="38"/>
  <c r="N124" i="38"/>
  <c r="Q123" i="38"/>
  <c r="T122" i="38"/>
  <c r="L122" i="38"/>
  <c r="O121" i="38"/>
  <c r="R129" i="38"/>
  <c r="U128" i="38"/>
  <c r="M128" i="38"/>
  <c r="P127" i="38"/>
  <c r="S131" i="38"/>
  <c r="K131" i="38"/>
  <c r="N130" i="38"/>
  <c r="Q113" i="38"/>
  <c r="T112" i="38"/>
  <c r="L112" i="38"/>
  <c r="O111" i="38"/>
  <c r="R110" i="38"/>
  <c r="U115" i="38"/>
  <c r="M115" i="38"/>
  <c r="P114" i="38"/>
  <c r="S116" i="38"/>
  <c r="K116" i="38"/>
  <c r="Q117" i="38"/>
  <c r="T75" i="38"/>
  <c r="L75" i="38"/>
  <c r="R76" i="38"/>
  <c r="U81" i="38"/>
  <c r="M81" i="38"/>
  <c r="P82" i="38"/>
  <c r="S79" i="38"/>
  <c r="K79" i="38"/>
  <c r="N77" i="38"/>
  <c r="Q78" i="38"/>
  <c r="T70" i="38"/>
  <c r="L70" i="38"/>
  <c r="Q71" i="38"/>
  <c r="R69" i="38"/>
  <c r="U68" i="38"/>
  <c r="M68" i="38"/>
  <c r="P72" i="38"/>
  <c r="S63" i="38"/>
  <c r="K63" i="38"/>
  <c r="N64" i="38"/>
  <c r="T101" i="38"/>
  <c r="L101" i="38"/>
  <c r="O100" i="38"/>
  <c r="R99" i="38"/>
  <c r="U98" i="38"/>
  <c r="M98" i="38"/>
  <c r="P97" i="38"/>
  <c r="S102" i="38"/>
  <c r="K102" i="38"/>
  <c r="N103" i="38"/>
  <c r="Q104" i="38"/>
  <c r="T105" i="38"/>
  <c r="L105" i="38"/>
  <c r="O106" i="38"/>
  <c r="O95" i="38" s="1"/>
  <c r="O94" i="38" s="1"/>
  <c r="R96" i="38"/>
  <c r="U51" i="38"/>
  <c r="M51" i="38"/>
  <c r="P52" i="38"/>
  <c r="S53" i="38"/>
  <c r="K53" i="38"/>
  <c r="N54" i="38"/>
  <c r="Q55" i="38"/>
  <c r="T56" i="38"/>
  <c r="L56" i="38"/>
  <c r="O57" i="38"/>
  <c r="R58" i="38"/>
  <c r="K59" i="38"/>
  <c r="S59" i="38"/>
  <c r="P43" i="38"/>
  <c r="S44" i="38"/>
  <c r="K44" i="38"/>
  <c r="N45" i="38"/>
  <c r="Q46" i="38"/>
  <c r="T47" i="38"/>
  <c r="L47" i="38"/>
  <c r="O48" i="38"/>
  <c r="R49" i="38"/>
  <c r="U40" i="38"/>
  <c r="M40" i="38"/>
  <c r="P41" i="38"/>
  <c r="S38" i="38"/>
  <c r="K38" i="38"/>
  <c r="Q37" i="38"/>
  <c r="T33" i="38"/>
  <c r="L33" i="38"/>
  <c r="O89" i="38"/>
  <c r="R90" i="38"/>
  <c r="U91" i="38"/>
  <c r="M91" i="38"/>
  <c r="P92" i="38"/>
  <c r="S86" i="38"/>
  <c r="K86" i="38"/>
  <c r="N87" i="38"/>
  <c r="O88" i="38"/>
  <c r="T31" i="38"/>
  <c r="L31" i="38"/>
  <c r="Q32" i="38"/>
  <c r="S29" i="38"/>
  <c r="T30" i="38"/>
  <c r="L30" i="38"/>
  <c r="O27" i="38"/>
  <c r="N28" i="38"/>
  <c r="U26" i="38"/>
  <c r="M26" i="38"/>
  <c r="Q24" i="38"/>
  <c r="R23" i="38"/>
  <c r="U22" i="38"/>
  <c r="M22" i="38"/>
  <c r="P21" i="38"/>
  <c r="M19" i="38"/>
  <c r="U19" i="38"/>
  <c r="N17" i="38"/>
  <c r="U16" i="38"/>
  <c r="Q14" i="38"/>
  <c r="U12" i="38"/>
  <c r="P20" i="38"/>
  <c r="R558" i="38"/>
  <c r="R557" i="38" s="1"/>
  <c r="T448" i="38"/>
  <c r="L448" i="38"/>
  <c r="O437" i="38"/>
  <c r="O445" i="38"/>
  <c r="R433" i="38"/>
  <c r="R435" i="38"/>
  <c r="U430" i="38"/>
  <c r="U431" i="38"/>
  <c r="M430" i="38"/>
  <c r="M431" i="38"/>
  <c r="P422" i="38"/>
  <c r="P428" i="38"/>
  <c r="S420" i="38"/>
  <c r="K420" i="38"/>
  <c r="N419" i="38"/>
  <c r="T408" i="38"/>
  <c r="L406" i="38"/>
  <c r="L408" i="38"/>
  <c r="O400" i="38"/>
  <c r="R397" i="38"/>
  <c r="P389" i="38"/>
  <c r="S387" i="38"/>
  <c r="K387" i="38"/>
  <c r="Q338" i="38"/>
  <c r="T336" i="38"/>
  <c r="L336" i="38"/>
  <c r="R332" i="38"/>
  <c r="U313" i="38"/>
  <c r="M313" i="38"/>
  <c r="P268" i="38"/>
  <c r="S244" i="38"/>
  <c r="Q225" i="38"/>
  <c r="O217" i="38"/>
  <c r="R208" i="38"/>
  <c r="U195" i="38"/>
  <c r="U200" i="38"/>
  <c r="M195" i="38"/>
  <c r="M200" i="38"/>
  <c r="P193" i="38"/>
  <c r="Q164" i="38"/>
  <c r="T163" i="38"/>
  <c r="L163" i="38"/>
  <c r="R149" i="38"/>
  <c r="P133" i="38"/>
  <c r="S132" i="38"/>
  <c r="K132" i="38"/>
  <c r="Q118" i="38"/>
  <c r="U93" i="38"/>
  <c r="M93" i="38"/>
  <c r="S80" i="38"/>
  <c r="K80" i="38"/>
  <c r="Q65" i="38"/>
  <c r="T62" i="38"/>
  <c r="L62" i="38"/>
  <c r="O50" i="38"/>
  <c r="R42" i="38"/>
  <c r="U39" i="38"/>
  <c r="M39" i="38"/>
  <c r="P34" i="38"/>
  <c r="S25" i="38"/>
  <c r="K25" i="38"/>
  <c r="M34" i="38"/>
  <c r="Q558" i="38"/>
  <c r="Q557" i="38" s="1"/>
  <c r="Q448" i="38"/>
  <c r="Q447" i="38" s="1"/>
  <c r="Q446" i="38" s="1"/>
  <c r="T437" i="38"/>
  <c r="T445" i="38"/>
  <c r="L437" i="38"/>
  <c r="L445" i="38"/>
  <c r="O433" i="38"/>
  <c r="O435" i="38"/>
  <c r="R430" i="38"/>
  <c r="R431" i="38"/>
  <c r="U422" i="38"/>
  <c r="U428" i="38"/>
  <c r="M422" i="38"/>
  <c r="M428" i="38"/>
  <c r="P420" i="38"/>
  <c r="S419" i="38"/>
  <c r="K419" i="38"/>
  <c r="Q406" i="38"/>
  <c r="Q408" i="38"/>
  <c r="T400" i="38"/>
  <c r="L400" i="38"/>
  <c r="O397" i="38"/>
  <c r="U389" i="38"/>
  <c r="M389" i="38"/>
  <c r="P387" i="38"/>
  <c r="N338" i="38"/>
  <c r="N337" i="38" s="1"/>
  <c r="Q336" i="38"/>
  <c r="O329" i="38"/>
  <c r="O332" i="38"/>
  <c r="R313" i="38"/>
  <c r="U268" i="38"/>
  <c r="M268" i="38"/>
  <c r="P244" i="38"/>
  <c r="N225" i="38"/>
  <c r="T217" i="38"/>
  <c r="L217" i="38"/>
  <c r="O208" i="38"/>
  <c r="R200" i="38"/>
  <c r="U193" i="38"/>
  <c r="M193" i="38"/>
  <c r="P192" i="38"/>
  <c r="N164" i="38"/>
  <c r="Q163" i="38"/>
  <c r="O149" i="38"/>
  <c r="U133" i="38"/>
  <c r="M133" i="38"/>
  <c r="P132" i="38"/>
  <c r="N118" i="38"/>
  <c r="P93" i="38"/>
  <c r="N80" i="38"/>
  <c r="Q67" i="38"/>
  <c r="T65" i="38"/>
  <c r="L65" i="38"/>
  <c r="O62" i="38"/>
  <c r="R50" i="38"/>
  <c r="U42" i="38"/>
  <c r="M42" i="38"/>
  <c r="P39" i="38"/>
  <c r="O34" i="38"/>
  <c r="O579" i="38"/>
  <c r="O583" i="38"/>
  <c r="N579" i="38"/>
  <c r="N583" i="38"/>
  <c r="R579" i="38"/>
  <c r="R583" i="38"/>
  <c r="L50" i="38"/>
  <c r="R39" i="38"/>
  <c r="N25" i="38"/>
  <c r="L579" i="38"/>
  <c r="L583" i="38"/>
  <c r="K13" i="38"/>
  <c r="O20" i="38"/>
  <c r="P15" i="38"/>
  <c r="S12" i="38"/>
  <c r="Q254" i="38"/>
  <c r="R237" i="38"/>
  <c r="R236" i="38"/>
  <c r="U241" i="38"/>
  <c r="M241" i="38"/>
  <c r="P240" i="38"/>
  <c r="S242" i="38"/>
  <c r="K242" i="38"/>
  <c r="N230" i="38"/>
  <c r="Q229" i="38"/>
  <c r="T234" i="38"/>
  <c r="L234" i="38"/>
  <c r="O233" i="38"/>
  <c r="R232" i="38"/>
  <c r="U231" i="38"/>
  <c r="M231" i="38"/>
  <c r="P204" i="38"/>
  <c r="S203" i="38"/>
  <c r="K203" i="38"/>
  <c r="Q206" i="38"/>
  <c r="T205" i="38"/>
  <c r="L205" i="38"/>
  <c r="O207" i="38"/>
  <c r="R196" i="38"/>
  <c r="K197" i="38"/>
  <c r="S197" i="38"/>
  <c r="P198" i="38"/>
  <c r="N199" i="38"/>
  <c r="Q223" i="38"/>
  <c r="T222" i="38"/>
  <c r="L222" i="38"/>
  <c r="O221" i="38"/>
  <c r="R220" i="38"/>
  <c r="U224" i="38"/>
  <c r="M224" i="38"/>
  <c r="P212" i="38"/>
  <c r="S213" i="38"/>
  <c r="K213" i="38"/>
  <c r="Q215" i="38"/>
  <c r="T214" i="38"/>
  <c r="L214" i="38"/>
  <c r="O216" i="38"/>
  <c r="R186" i="38"/>
  <c r="U185" i="38"/>
  <c r="M185" i="38"/>
  <c r="P184" i="38"/>
  <c r="S183" i="38"/>
  <c r="K183" i="38"/>
  <c r="N182" i="38"/>
  <c r="Q181" i="38"/>
  <c r="T180" i="38"/>
  <c r="L180" i="38"/>
  <c r="O179" i="38"/>
  <c r="R178" i="38"/>
  <c r="U177" i="38"/>
  <c r="M177" i="38"/>
  <c r="P176" i="38"/>
  <c r="S175" i="38"/>
  <c r="K175" i="38"/>
  <c r="N174" i="38"/>
  <c r="Q173" i="38"/>
  <c r="T172" i="38"/>
  <c r="L172" i="38"/>
  <c r="O171" i="38"/>
  <c r="R190" i="38"/>
  <c r="U189" i="38"/>
  <c r="M189" i="38"/>
  <c r="P188" i="38"/>
  <c r="S187" i="38"/>
  <c r="K187" i="38"/>
  <c r="N167" i="38"/>
  <c r="Q168" i="38"/>
  <c r="T169" i="38"/>
  <c r="L169" i="38"/>
  <c r="O170" i="38"/>
  <c r="R159" i="38"/>
  <c r="O183" i="38"/>
  <c r="U181" i="38"/>
  <c r="P180" i="38"/>
  <c r="K179" i="38"/>
  <c r="Q177" i="38"/>
  <c r="L176" i="38"/>
  <c r="R174" i="38"/>
  <c r="M173" i="38"/>
  <c r="S171" i="38"/>
  <c r="N190" i="38"/>
  <c r="T188" i="38"/>
  <c r="O187" i="38"/>
  <c r="U168" i="38"/>
  <c r="P169" i="38"/>
  <c r="K170" i="38"/>
  <c r="U158" i="38"/>
  <c r="M158" i="38"/>
  <c r="P157" i="38"/>
  <c r="S156" i="38"/>
  <c r="K156" i="38"/>
  <c r="N155" i="38"/>
  <c r="Q154" i="38"/>
  <c r="T153" i="38"/>
  <c r="L153" i="38"/>
  <c r="O152" i="38"/>
  <c r="R162" i="38"/>
  <c r="U161" i="38"/>
  <c r="M161" i="38"/>
  <c r="P160" i="38"/>
  <c r="S141" i="38"/>
  <c r="K141" i="38"/>
  <c r="N140" i="38"/>
  <c r="O142" i="38"/>
  <c r="L143" i="38"/>
  <c r="T143" i="38"/>
  <c r="O144" i="38"/>
  <c r="R139" i="38"/>
  <c r="U146" i="38"/>
  <c r="M146" i="38"/>
  <c r="P145" i="38"/>
  <c r="S147" i="38"/>
  <c r="K147" i="38"/>
  <c r="N138" i="38"/>
  <c r="Q137" i="38"/>
  <c r="T136" i="38"/>
  <c r="L136" i="38"/>
  <c r="O148" i="38"/>
  <c r="R126" i="38"/>
  <c r="U125" i="38"/>
  <c r="M125" i="38"/>
  <c r="P124" i="38"/>
  <c r="S123" i="38"/>
  <c r="K123" i="38"/>
  <c r="N122" i="38"/>
  <c r="Q121" i="38"/>
  <c r="T129" i="38"/>
  <c r="L129" i="38"/>
  <c r="O128" i="38"/>
  <c r="R127" i="38"/>
  <c r="U131" i="38"/>
  <c r="M131" i="38"/>
  <c r="P130" i="38"/>
  <c r="S113" i="38"/>
  <c r="K113" i="38"/>
  <c r="N112" i="38"/>
  <c r="Q111" i="38"/>
  <c r="T110" i="38"/>
  <c r="L110" i="38"/>
  <c r="O115" i="38"/>
  <c r="R114" i="38"/>
  <c r="U116" i="38"/>
  <c r="M116" i="38"/>
  <c r="S117" i="38"/>
  <c r="K117" i="38"/>
  <c r="N75" i="38"/>
  <c r="T76" i="38"/>
  <c r="L76" i="38"/>
  <c r="O81" i="38"/>
  <c r="N82" i="38"/>
  <c r="U79" i="38"/>
  <c r="M79" i="38"/>
  <c r="P77" i="38"/>
  <c r="S78" i="38"/>
  <c r="K78" i="38"/>
  <c r="N70" i="38"/>
  <c r="O71" i="38"/>
  <c r="T69" i="38"/>
  <c r="L69" i="38"/>
  <c r="O68" i="38"/>
  <c r="N72" i="38"/>
  <c r="U63" i="38"/>
  <c r="M63" i="38"/>
  <c r="P64" i="38"/>
  <c r="N101" i="38"/>
  <c r="Q100" i="38"/>
  <c r="T99" i="38"/>
  <c r="L99" i="38"/>
  <c r="O98" i="38"/>
  <c r="R97" i="38"/>
  <c r="U102" i="38"/>
  <c r="M102" i="38"/>
  <c r="P103" i="38"/>
  <c r="S104" i="38"/>
  <c r="K104" i="38"/>
  <c r="N105" i="38"/>
  <c r="Q106" i="38"/>
  <c r="Q95" i="38" s="1"/>
  <c r="Q94" i="38" s="1"/>
  <c r="T96" i="38"/>
  <c r="L96" i="38"/>
  <c r="O51" i="38"/>
  <c r="R52" i="38"/>
  <c r="U53" i="38"/>
  <c r="M53" i="38"/>
  <c r="P54" i="38"/>
  <c r="S55" i="38"/>
  <c r="K55" i="38"/>
  <c r="N56" i="38"/>
  <c r="Q57" i="38"/>
  <c r="T58" i="38"/>
  <c r="L58" i="38"/>
  <c r="Q59" i="38"/>
  <c r="R43" i="38"/>
  <c r="U44" i="38"/>
  <c r="M44" i="38"/>
  <c r="P45" i="38"/>
  <c r="S46" i="38"/>
  <c r="K46" i="38"/>
  <c r="N47" i="38"/>
  <c r="Q48" i="38"/>
  <c r="T49" i="38"/>
  <c r="L49" i="38"/>
  <c r="O40" i="38"/>
  <c r="R41" i="38"/>
  <c r="U38" i="38"/>
  <c r="M38" i="38"/>
  <c r="S37" i="38"/>
  <c r="K37" i="38"/>
  <c r="N33" i="38"/>
  <c r="Q89" i="38"/>
  <c r="T90" i="38"/>
  <c r="L90" i="38"/>
  <c r="O91" i="38"/>
  <c r="R92" i="38"/>
  <c r="U86" i="38"/>
  <c r="M86" i="38"/>
  <c r="P87" i="38"/>
  <c r="M88" i="38"/>
  <c r="U88" i="38"/>
  <c r="N31" i="38"/>
  <c r="O32" i="38"/>
  <c r="U29" i="38"/>
  <c r="L29" i="38"/>
  <c r="N30" i="38"/>
  <c r="Q27" i="38"/>
  <c r="L28" i="38"/>
  <c r="T28" i="38"/>
  <c r="O26" i="38"/>
  <c r="S24" i="38"/>
  <c r="T23" i="38"/>
  <c r="L23" i="38"/>
  <c r="O22" i="38"/>
  <c r="R21" i="38"/>
  <c r="K19" i="38"/>
  <c r="S19" i="38"/>
  <c r="P17" i="38"/>
  <c r="Q16" i="38"/>
  <c r="U14" i="38"/>
  <c r="N13" i="38"/>
  <c r="L20" i="38"/>
  <c r="T558" i="38"/>
  <c r="T557" i="38" s="1"/>
  <c r="L558" i="38"/>
  <c r="L557" i="38" s="1"/>
  <c r="N448" i="38"/>
  <c r="N447" i="38" s="1"/>
  <c r="N446" i="38" s="1"/>
  <c r="Q437" i="38"/>
  <c r="Q445" i="38"/>
  <c r="T433" i="38"/>
  <c r="T435" i="38"/>
  <c r="L433" i="38"/>
  <c r="L435" i="38"/>
  <c r="O430" i="38"/>
  <c r="O431" i="38"/>
  <c r="R422" i="38"/>
  <c r="R428" i="38"/>
  <c r="U420" i="38"/>
  <c r="M420" i="38"/>
  <c r="P419" i="38"/>
  <c r="N408" i="38"/>
  <c r="Q400" i="38"/>
  <c r="T397" i="38"/>
  <c r="L397" i="38"/>
  <c r="O392" i="38"/>
  <c r="R389" i="38"/>
  <c r="U387" i="38"/>
  <c r="M387" i="38"/>
  <c r="P382" i="38"/>
  <c r="S338" i="38"/>
  <c r="K338" i="38"/>
  <c r="N336" i="38"/>
  <c r="T329" i="38"/>
  <c r="T332" i="38"/>
  <c r="L332" i="38"/>
  <c r="O313" i="38"/>
  <c r="R268" i="38"/>
  <c r="U244" i="38"/>
  <c r="M244" i="38"/>
  <c r="S225" i="38"/>
  <c r="K225" i="38"/>
  <c r="N219" i="38"/>
  <c r="Q217" i="38"/>
  <c r="T202" i="38"/>
  <c r="T208" i="38"/>
  <c r="L202" i="38"/>
  <c r="L208" i="38"/>
  <c r="O195" i="38"/>
  <c r="O200" i="38"/>
  <c r="R193" i="38"/>
  <c r="U192" i="38"/>
  <c r="M192" i="38"/>
  <c r="P166" i="38"/>
  <c r="S164" i="38"/>
  <c r="K164" i="38"/>
  <c r="N163" i="38"/>
  <c r="Q151" i="38"/>
  <c r="T149" i="38"/>
  <c r="L149" i="38"/>
  <c r="O135" i="38"/>
  <c r="R133" i="38"/>
  <c r="U132" i="38"/>
  <c r="M132" i="38"/>
  <c r="P120" i="38"/>
  <c r="S118" i="38"/>
  <c r="K118" i="38"/>
  <c r="O93" i="38"/>
  <c r="U80" i="38"/>
  <c r="M80" i="38"/>
  <c r="P67" i="38"/>
  <c r="S65" i="38"/>
  <c r="K65" i="38"/>
  <c r="N62" i="38"/>
  <c r="Q50" i="38"/>
  <c r="T42" i="38"/>
  <c r="L42" i="38"/>
  <c r="O39" i="38"/>
  <c r="R34" i="38"/>
  <c r="U25" i="38"/>
  <c r="M25" i="38"/>
  <c r="Q34" i="38"/>
  <c r="L25" i="38"/>
  <c r="S558" i="38"/>
  <c r="S557" i="38" s="1"/>
  <c r="K558" i="38"/>
  <c r="K557" i="38" s="1"/>
  <c r="N544" i="38"/>
  <c r="N543" i="38" s="1"/>
  <c r="S448" i="38"/>
  <c r="K448" i="38"/>
  <c r="K447" i="38" s="1"/>
  <c r="K446" i="38" s="1"/>
  <c r="N437" i="38"/>
  <c r="N445" i="38"/>
  <c r="Q433" i="38"/>
  <c r="Q435" i="38"/>
  <c r="T430" i="38"/>
  <c r="T431" i="38"/>
  <c r="L430" i="38"/>
  <c r="L431" i="38"/>
  <c r="O422" i="38"/>
  <c r="O428" i="38"/>
  <c r="R420" i="38"/>
  <c r="U419" i="38"/>
  <c r="M419" i="38"/>
  <c r="S406" i="38"/>
  <c r="S408" i="38"/>
  <c r="K406" i="38"/>
  <c r="K408" i="38"/>
  <c r="N400" i="38"/>
  <c r="Q397" i="38"/>
  <c r="T392" i="38"/>
  <c r="L392" i="38"/>
  <c r="O389" i="38"/>
  <c r="R387" i="38"/>
  <c r="U382" i="38"/>
  <c r="M382" i="38"/>
  <c r="P338" i="38"/>
  <c r="S336" i="38"/>
  <c r="K336" i="38"/>
  <c r="Q329" i="38"/>
  <c r="Q332" i="38"/>
  <c r="T313" i="38"/>
  <c r="L313" i="38"/>
  <c r="O268" i="38"/>
  <c r="R244" i="38"/>
  <c r="P225" i="38"/>
  <c r="S219" i="38"/>
  <c r="K219" i="38"/>
  <c r="N217" i="38"/>
  <c r="Q202" i="38"/>
  <c r="Q208" i="38"/>
  <c r="T195" i="38"/>
  <c r="T200" i="38"/>
  <c r="L195" i="38"/>
  <c r="L200" i="38"/>
  <c r="O193" i="38"/>
  <c r="R192" i="38"/>
  <c r="U166" i="38"/>
  <c r="M166" i="38"/>
  <c r="P164" i="38"/>
  <c r="S163" i="38"/>
  <c r="K163" i="38"/>
  <c r="N151" i="38"/>
  <c r="Q149" i="38"/>
  <c r="T135" i="38"/>
  <c r="L135" i="38"/>
  <c r="O133" i="38"/>
  <c r="R132" i="38"/>
  <c r="U120" i="38"/>
  <c r="M120" i="38"/>
  <c r="P118" i="38"/>
  <c r="R93" i="38"/>
  <c r="U85" i="38"/>
  <c r="M85" i="38"/>
  <c r="P80" i="38"/>
  <c r="S67" i="38"/>
  <c r="K67" i="38"/>
  <c r="N65" i="38"/>
  <c r="Q62" i="38"/>
  <c r="P50" i="38"/>
  <c r="K42" i="38"/>
  <c r="K34" i="38"/>
  <c r="T579" i="38"/>
  <c r="T583" i="38"/>
  <c r="M18" i="38"/>
  <c r="Q18" i="38"/>
  <c r="U33" i="38"/>
  <c r="N24" i="38"/>
  <c r="R182" i="38"/>
  <c r="M181" i="38"/>
  <c r="S179" i="38"/>
  <c r="N178" i="38"/>
  <c r="T176" i="38"/>
  <c r="O175" i="38"/>
  <c r="U173" i="38"/>
  <c r="P172" i="38"/>
  <c r="K171" i="38"/>
  <c r="Q189" i="38"/>
  <c r="L188" i="38"/>
  <c r="R167" i="38"/>
  <c r="M168" i="38"/>
  <c r="S170" i="38"/>
  <c r="N159" i="38"/>
  <c r="Q158" i="38"/>
  <c r="T157" i="38"/>
  <c r="L157" i="38"/>
  <c r="O156" i="38"/>
  <c r="R155" i="38"/>
  <c r="U154" i="38"/>
  <c r="M154" i="38"/>
  <c r="P153" i="38"/>
  <c r="S152" i="38"/>
  <c r="K152" i="38"/>
  <c r="N162" i="38"/>
  <c r="Q161" i="38"/>
  <c r="T160" i="38"/>
  <c r="L160" i="38"/>
  <c r="O141" i="38"/>
  <c r="R140" i="38"/>
  <c r="K142" i="38"/>
  <c r="S142" i="38"/>
  <c r="P143" i="38"/>
  <c r="S144" i="38"/>
  <c r="K144" i="38"/>
  <c r="N139" i="38"/>
  <c r="Q146" i="38"/>
  <c r="T145" i="38"/>
  <c r="L145" i="38"/>
  <c r="O147" i="38"/>
  <c r="R138" i="38"/>
  <c r="U137" i="38"/>
  <c r="M137" i="38"/>
  <c r="P136" i="38"/>
  <c r="S148" i="38"/>
  <c r="K148" i="38"/>
  <c r="N126" i="38"/>
  <c r="Q125" i="38"/>
  <c r="T124" i="38"/>
  <c r="L124" i="38"/>
  <c r="O123" i="38"/>
  <c r="R122" i="38"/>
  <c r="U121" i="38"/>
  <c r="M121" i="38"/>
  <c r="P129" i="38"/>
  <c r="S128" i="38"/>
  <c r="K128" i="38"/>
  <c r="N127" i="38"/>
  <c r="Q131" i="38"/>
  <c r="T130" i="38"/>
  <c r="L130" i="38"/>
  <c r="O113" i="38"/>
  <c r="R112" i="38"/>
  <c r="U111" i="38"/>
  <c r="M111" i="38"/>
  <c r="P110" i="38"/>
  <c r="S115" i="38"/>
  <c r="K115" i="38"/>
  <c r="N114" i="38"/>
  <c r="Q116" i="38"/>
  <c r="O117" i="38"/>
  <c r="R75" i="38"/>
  <c r="P76" i="38"/>
  <c r="S81" i="38"/>
  <c r="K81" i="38"/>
  <c r="R82" i="38"/>
  <c r="Q79" i="38"/>
  <c r="T77" i="38"/>
  <c r="L77" i="38"/>
  <c r="O78" i="38"/>
  <c r="R70" i="38"/>
  <c r="K71" i="38"/>
  <c r="S71" i="38"/>
  <c r="P69" i="38"/>
  <c r="S68" i="38"/>
  <c r="K68" i="38"/>
  <c r="R72" i="38"/>
  <c r="Q63" i="38"/>
  <c r="T64" i="38"/>
  <c r="L64" i="38"/>
  <c r="R101" i="38"/>
  <c r="U100" i="38"/>
  <c r="M100" i="38"/>
  <c r="P99" i="38"/>
  <c r="S98" i="38"/>
  <c r="K98" i="38"/>
  <c r="N97" i="38"/>
  <c r="Q102" i="38"/>
  <c r="T103" i="38"/>
  <c r="L103" i="38"/>
  <c r="O104" i="38"/>
  <c r="R105" i="38"/>
  <c r="U106" i="38"/>
  <c r="U95" i="38" s="1"/>
  <c r="U94" i="38" s="1"/>
  <c r="M106" i="38"/>
  <c r="M95" i="38" s="1"/>
  <c r="M94" i="38" s="1"/>
  <c r="P96" i="38"/>
  <c r="S51" i="38"/>
  <c r="K51" i="38"/>
  <c r="N52" i="38"/>
  <c r="Q53" i="38"/>
  <c r="T54" i="38"/>
  <c r="L54" i="38"/>
  <c r="O55" i="38"/>
  <c r="R56" i="38"/>
  <c r="U57" i="38"/>
  <c r="M57" i="38"/>
  <c r="P58" i="38"/>
  <c r="M59" i="38"/>
  <c r="U59" i="38"/>
  <c r="N43" i="38"/>
  <c r="Q44" i="38"/>
  <c r="T45" i="38"/>
  <c r="L45" i="38"/>
  <c r="O46" i="38"/>
  <c r="R47" i="38"/>
  <c r="U48" i="38"/>
  <c r="M48" i="38"/>
  <c r="P49" i="38"/>
  <c r="S40" i="38"/>
  <c r="K40" i="38"/>
  <c r="N41" i="38"/>
  <c r="Q38" i="38"/>
  <c r="O37" i="38"/>
  <c r="R33" i="38"/>
  <c r="U89" i="38"/>
  <c r="M89" i="38"/>
  <c r="P90" i="38"/>
  <c r="S91" i="38"/>
  <c r="K91" i="38"/>
  <c r="N92" i="38"/>
  <c r="Q86" i="38"/>
  <c r="T87" i="38"/>
  <c r="L87" i="38"/>
  <c r="Q88" i="38"/>
  <c r="R31" i="38"/>
  <c r="K32" i="38"/>
  <c r="S32" i="38"/>
  <c r="P29" i="38"/>
  <c r="R30" i="38"/>
  <c r="U27" i="38"/>
  <c r="M27" i="38"/>
  <c r="P28" i="38"/>
  <c r="S26" i="38"/>
  <c r="K26" i="38"/>
  <c r="O24" i="38"/>
  <c r="P23" i="38"/>
  <c r="S22" i="38"/>
  <c r="K22" i="38"/>
  <c r="N21" i="38"/>
  <c r="O19" i="38"/>
  <c r="T17" i="38"/>
  <c r="L17" i="38"/>
  <c r="R15" i="38"/>
  <c r="M14" i="38"/>
  <c r="Q12" i="38"/>
  <c r="R20" i="38"/>
  <c r="P558" i="38"/>
  <c r="P557" i="38" s="1"/>
  <c r="R448" i="38"/>
  <c r="R447" i="38" s="1"/>
  <c r="R446" i="38" s="1"/>
  <c r="U437" i="38"/>
  <c r="U445" i="38"/>
  <c r="M437" i="38"/>
  <c r="M445" i="38"/>
  <c r="P433" i="38"/>
  <c r="P435" i="38"/>
  <c r="S430" i="38"/>
  <c r="S431" i="38"/>
  <c r="K430" i="38"/>
  <c r="K431" i="38"/>
  <c r="N422" i="38"/>
  <c r="N428" i="38"/>
  <c r="Q420" i="38"/>
  <c r="T419" i="38"/>
  <c r="L419" i="38"/>
  <c r="R406" i="38"/>
  <c r="R408" i="38"/>
  <c r="U400" i="38"/>
  <c r="M400" i="38"/>
  <c r="P397" i="38"/>
  <c r="S392" i="38"/>
  <c r="K392" i="38"/>
  <c r="N389" i="38"/>
  <c r="Q387" i="38"/>
  <c r="T382" i="38"/>
  <c r="L382" i="38"/>
  <c r="O338" i="38"/>
  <c r="R336" i="38"/>
  <c r="P329" i="38"/>
  <c r="P332" i="38"/>
  <c r="S313" i="38"/>
  <c r="K313" i="38"/>
  <c r="N268" i="38"/>
  <c r="Q244" i="38"/>
  <c r="O225" i="38"/>
  <c r="R219" i="38"/>
  <c r="U217" i="38"/>
  <c r="M217" i="38"/>
  <c r="P202" i="38"/>
  <c r="P208" i="38"/>
  <c r="S195" i="38"/>
  <c r="S200" i="38"/>
  <c r="K195" i="38"/>
  <c r="K200" i="38"/>
  <c r="N193" i="38"/>
  <c r="Q192" i="38"/>
  <c r="Q191" i="38" s="1"/>
  <c r="T166" i="38"/>
  <c r="L166" i="38"/>
  <c r="O164" i="38"/>
  <c r="R163" i="38"/>
  <c r="U151" i="38"/>
  <c r="M151" i="38"/>
  <c r="P149" i="38"/>
  <c r="S135" i="38"/>
  <c r="K135" i="38"/>
  <c r="N133" i="38"/>
  <c r="Q132" i="38"/>
  <c r="T120" i="38"/>
  <c r="L120" i="38"/>
  <c r="O118" i="38"/>
  <c r="S93" i="38"/>
  <c r="K93" i="38"/>
  <c r="Q80" i="38"/>
  <c r="T67" i="38"/>
  <c r="L67" i="38"/>
  <c r="O65" i="38"/>
  <c r="R62" i="38"/>
  <c r="U50" i="38"/>
  <c r="M50" i="38"/>
  <c r="P42" i="38"/>
  <c r="S39" i="38"/>
  <c r="K39" i="38"/>
  <c r="N34" i="38"/>
  <c r="Q25" i="38"/>
  <c r="T25" i="38"/>
  <c r="O558" i="38"/>
  <c r="O557" i="38" s="1"/>
  <c r="R544" i="38"/>
  <c r="R543" i="38" s="1"/>
  <c r="O448" i="38"/>
  <c r="R437" i="38"/>
  <c r="R445" i="38"/>
  <c r="U433" i="38"/>
  <c r="U435" i="38"/>
  <c r="M433" i="38"/>
  <c r="M435" i="38"/>
  <c r="P430" i="38"/>
  <c r="P431" i="38"/>
  <c r="S422" i="38"/>
  <c r="S428" i="38"/>
  <c r="K422" i="38"/>
  <c r="K428" i="38"/>
  <c r="N420" i="38"/>
  <c r="Q419" i="38"/>
  <c r="O408" i="38"/>
  <c r="R400" i="38"/>
  <c r="U397" i="38"/>
  <c r="M397" i="38"/>
  <c r="P392" i="38"/>
  <c r="S389" i="38"/>
  <c r="K389" i="38"/>
  <c r="N387" i="38"/>
  <c r="Q382" i="38"/>
  <c r="T338" i="38"/>
  <c r="L338" i="38"/>
  <c r="L337" i="38" s="1"/>
  <c r="O336" i="38"/>
  <c r="U332" i="38"/>
  <c r="M329" i="38"/>
  <c r="M332" i="38"/>
  <c r="P313" i="38"/>
  <c r="S268" i="38"/>
  <c r="K268" i="38"/>
  <c r="N244" i="38"/>
  <c r="T225" i="38"/>
  <c r="L225" i="38"/>
  <c r="O219" i="38"/>
  <c r="R217" i="38"/>
  <c r="U202" i="38"/>
  <c r="U208" i="38"/>
  <c r="M202" i="38"/>
  <c r="M208" i="38"/>
  <c r="P195" i="38"/>
  <c r="P200" i="38"/>
  <c r="S193" i="38"/>
  <c r="K193" i="38"/>
  <c r="N192" i="38"/>
  <c r="Q166" i="38"/>
  <c r="T164" i="38"/>
  <c r="L164" i="38"/>
  <c r="O163" i="38"/>
  <c r="R151" i="38"/>
  <c r="U149" i="38"/>
  <c r="M149" i="38"/>
  <c r="P135" i="38"/>
  <c r="S133" i="38"/>
  <c r="K133" i="38"/>
  <c r="N132" i="38"/>
  <c r="Q120" i="38"/>
  <c r="T118" i="38"/>
  <c r="L118" i="38"/>
  <c r="N93" i="38"/>
  <c r="Q85" i="38"/>
  <c r="T80" i="38"/>
  <c r="L80" i="38"/>
  <c r="O67" i="38"/>
  <c r="R65" i="38"/>
  <c r="U62" i="38"/>
  <c r="M62" i="38"/>
  <c r="S42" i="38"/>
  <c r="N39" i="38"/>
  <c r="U579" i="38"/>
  <c r="U583" i="38"/>
  <c r="N18" i="38"/>
  <c r="O18" i="38"/>
  <c r="U18" i="38"/>
  <c r="L18" i="38"/>
  <c r="S18" i="38"/>
  <c r="R18" i="38"/>
  <c r="T18" i="38"/>
  <c r="P18" i="38"/>
  <c r="K583" i="38"/>
  <c r="K18" i="38"/>
  <c r="T411" i="38"/>
  <c r="N402" i="38"/>
  <c r="K376" i="38"/>
  <c r="K375" i="38" s="1"/>
  <c r="P376" i="38"/>
  <c r="P375" i="38" s="1"/>
  <c r="R500" i="38"/>
  <c r="R499" i="38" s="1"/>
  <c r="R498" i="38" s="1"/>
  <c r="S500" i="38"/>
  <c r="T526" i="38"/>
  <c r="T525" i="38" s="1"/>
  <c r="R517" i="38"/>
  <c r="R516" i="38" s="1"/>
  <c r="R526" i="38"/>
  <c r="R525" i="38" s="1"/>
  <c r="N517" i="38"/>
  <c r="N516" i="38" s="1"/>
  <c r="N526" i="38"/>
  <c r="N525" i="38" s="1"/>
  <c r="M517" i="38"/>
  <c r="M516" i="38" s="1"/>
  <c r="M526" i="38"/>
  <c r="M525" i="38" s="1"/>
  <c r="U261" i="38"/>
  <c r="R402" i="38"/>
  <c r="R401" i="38" s="1"/>
  <c r="S261" i="38"/>
  <c r="S260" i="38" s="1"/>
  <c r="U402" i="38"/>
  <c r="L335" i="38"/>
  <c r="L334" i="38" s="1"/>
  <c r="L376" i="38"/>
  <c r="L375" i="38" s="1"/>
  <c r="M335" i="38"/>
  <c r="M334" i="38" s="1"/>
  <c r="M376" i="38"/>
  <c r="M375" i="38" s="1"/>
  <c r="N500" i="38"/>
  <c r="N499" i="38" s="1"/>
  <c r="N498" i="38" s="1"/>
  <c r="O500" i="38"/>
  <c r="O499" i="38" s="1"/>
  <c r="O498" i="38" s="1"/>
  <c r="T500" i="38"/>
  <c r="T499" i="38" s="1"/>
  <c r="T498" i="38" s="1"/>
  <c r="M500" i="38"/>
  <c r="M499" i="38" s="1"/>
  <c r="M498" i="38" s="1"/>
  <c r="K517" i="38"/>
  <c r="K516" i="38" s="1"/>
  <c r="K526" i="38"/>
  <c r="K525" i="38" s="1"/>
  <c r="R211" i="38"/>
  <c r="O411" i="38"/>
  <c r="S544" i="38"/>
  <c r="S543" i="38" s="1"/>
  <c r="T36" i="38"/>
  <c r="M74" i="38"/>
  <c r="O85" i="38"/>
  <c r="O120" i="38"/>
  <c r="P109" i="38"/>
  <c r="P151" i="38"/>
  <c r="N195" i="38"/>
  <c r="S202" i="38"/>
  <c r="M211" i="38"/>
  <c r="M219" i="38"/>
  <c r="P335" i="38"/>
  <c r="P334" i="38" s="1"/>
  <c r="N392" i="38"/>
  <c r="P544" i="38"/>
  <c r="P543" i="38" s="1"/>
  <c r="P542" i="38" s="1"/>
  <c r="L85" i="38"/>
  <c r="R120" i="38"/>
  <c r="K151" i="38"/>
  <c r="R166" i="38"/>
  <c r="N202" i="38"/>
  <c r="N201" i="38" s="1"/>
  <c r="S211" i="38"/>
  <c r="R228" i="38"/>
  <c r="U411" i="38"/>
  <c r="U410" i="38" s="1"/>
  <c r="M61" i="38"/>
  <c r="K74" i="38"/>
  <c r="L236" i="38"/>
  <c r="M36" i="38"/>
  <c r="P61" i="38"/>
  <c r="O236" i="38"/>
  <c r="Q261" i="38"/>
  <c r="K36" i="38"/>
  <c r="N61" i="38"/>
  <c r="T74" i="38"/>
  <c r="U228" i="38"/>
  <c r="U236" i="38"/>
  <c r="S329" i="38"/>
  <c r="S328" i="38" s="1"/>
  <c r="S327" i="38" s="1"/>
  <c r="T261" i="38"/>
  <c r="O261" i="38"/>
  <c r="T517" i="38"/>
  <c r="T516" i="38" s="1"/>
  <c r="T515" i="38" s="1"/>
  <c r="R85" i="38"/>
  <c r="K411" i="38"/>
  <c r="O544" i="38"/>
  <c r="O543" i="38" s="1"/>
  <c r="K61" i="38"/>
  <c r="Q74" i="38"/>
  <c r="S85" i="38"/>
  <c r="K120" i="38"/>
  <c r="R135" i="38"/>
  <c r="T109" i="38"/>
  <c r="T151" i="38"/>
  <c r="S166" i="38"/>
  <c r="O202" i="38"/>
  <c r="K382" i="38"/>
  <c r="L544" i="38"/>
  <c r="L543" i="38" s="1"/>
  <c r="N67" i="38"/>
  <c r="M135" i="38"/>
  <c r="O151" i="38"/>
  <c r="K192" i="38"/>
  <c r="R202" i="38"/>
  <c r="L219" i="38"/>
  <c r="N228" i="38"/>
  <c r="Q411" i="38"/>
  <c r="U544" i="38"/>
  <c r="U543" i="38" s="1"/>
  <c r="Q61" i="38"/>
  <c r="P236" i="38"/>
  <c r="P235" i="38" s="1"/>
  <c r="L61" i="38"/>
  <c r="R74" i="38"/>
  <c r="S236" i="38"/>
  <c r="L329" i="38"/>
  <c r="O36" i="38"/>
  <c r="P74" i="38"/>
  <c r="T406" i="38"/>
  <c r="O406" i="38"/>
  <c r="L411" i="38"/>
  <c r="K579" i="38"/>
  <c r="Q544" i="38"/>
  <c r="Q543" i="38" s="1"/>
  <c r="Q542" i="38" s="1"/>
  <c r="Q402" i="38"/>
  <c r="Q401" i="38" s="1"/>
  <c r="S376" i="38"/>
  <c r="S375" i="38" s="1"/>
  <c r="Q335" i="38"/>
  <c r="Q376" i="38"/>
  <c r="Q375" i="38" s="1"/>
  <c r="K500" i="38"/>
  <c r="K499" i="38" s="1"/>
  <c r="K498" i="38" s="1"/>
  <c r="P500" i="38"/>
  <c r="P499" i="38" s="1"/>
  <c r="P498" i="38" s="1"/>
  <c r="Q500" i="38"/>
  <c r="Q499" i="38" s="1"/>
  <c r="Q498" i="38" s="1"/>
  <c r="O517" i="38"/>
  <c r="O516" i="38" s="1"/>
  <c r="O526" i="38"/>
  <c r="O525" i="38" s="1"/>
  <c r="U517" i="38"/>
  <c r="U516" i="38" s="1"/>
  <c r="U526" i="38"/>
  <c r="U525" i="38" s="1"/>
  <c r="M261" i="38"/>
  <c r="P261" i="38"/>
  <c r="K261" i="38"/>
  <c r="M402" i="38"/>
  <c r="M401" i="38" s="1"/>
  <c r="O376" i="38"/>
  <c r="O375" i="38" s="1"/>
  <c r="T335" i="38"/>
  <c r="T376" i="38"/>
  <c r="T375" i="38" s="1"/>
  <c r="U376" i="38"/>
  <c r="P517" i="38"/>
  <c r="P516" i="38" s="1"/>
  <c r="P526" i="38"/>
  <c r="P525" i="38" s="1"/>
  <c r="L500" i="38"/>
  <c r="L499" i="38" s="1"/>
  <c r="L498" i="38" s="1"/>
  <c r="L526" i="38"/>
  <c r="L525" i="38" s="1"/>
  <c r="U500" i="38"/>
  <c r="U499" i="38" s="1"/>
  <c r="U498" i="38" s="1"/>
  <c r="S517" i="38"/>
  <c r="S516" i="38" s="1"/>
  <c r="S526" i="38"/>
  <c r="S525" i="38" s="1"/>
  <c r="Q517" i="38"/>
  <c r="Q516" i="38" s="1"/>
  <c r="Q526" i="38"/>
  <c r="Q525" i="38" s="1"/>
  <c r="N85" i="38"/>
  <c r="U335" i="38"/>
  <c r="U334" i="38" s="1"/>
  <c r="K544" i="38"/>
  <c r="K543" i="38" s="1"/>
  <c r="L36" i="38"/>
  <c r="O61" i="38"/>
  <c r="U74" i="38"/>
  <c r="N135" i="38"/>
  <c r="O166" i="38"/>
  <c r="K202" i="38"/>
  <c r="K201" i="38" s="1"/>
  <c r="U211" i="38"/>
  <c r="U219" i="38"/>
  <c r="O382" i="38"/>
  <c r="R411" i="38"/>
  <c r="R67" i="38"/>
  <c r="T85" i="38"/>
  <c r="Q135" i="38"/>
  <c r="S151" i="38"/>
  <c r="O192" i="38"/>
  <c r="K211" i="38"/>
  <c r="P211" i="38"/>
  <c r="P219" i="38"/>
  <c r="R382" i="38"/>
  <c r="M411" i="38"/>
  <c r="R36" i="38"/>
  <c r="U61" i="38"/>
  <c r="S74" i="38"/>
  <c r="T236" i="38"/>
  <c r="U36" i="38"/>
  <c r="N74" i="38"/>
  <c r="N73" i="38" s="1"/>
  <c r="U329" i="38"/>
  <c r="U406" i="38"/>
  <c r="S36" i="38"/>
  <c r="L74" i="38"/>
  <c r="M236" i="38"/>
  <c r="K329" i="38"/>
  <c r="L261" i="38"/>
  <c r="N329" i="38"/>
  <c r="R335" i="38"/>
  <c r="P411" i="38"/>
  <c r="N211" i="38"/>
  <c r="S411" i="38"/>
  <c r="P36" i="38"/>
  <c r="S61" i="38"/>
  <c r="K85" i="38"/>
  <c r="S120" i="38"/>
  <c r="L109" i="38"/>
  <c r="L151" i="38"/>
  <c r="K166" i="38"/>
  <c r="R195" i="38"/>
  <c r="R194" i="38" s="1"/>
  <c r="Q211" i="38"/>
  <c r="Q219" i="38"/>
  <c r="S382" i="38"/>
  <c r="N411" i="38"/>
  <c r="T544" i="38"/>
  <c r="T543" i="38" s="1"/>
  <c r="P85" i="38"/>
  <c r="N120" i="38"/>
  <c r="U135" i="38"/>
  <c r="N166" i="38"/>
  <c r="S192" i="38"/>
  <c r="S191" i="38" s="1"/>
  <c r="O211" i="38"/>
  <c r="T219" i="38"/>
  <c r="T218" i="38" s="1"/>
  <c r="K244" i="38"/>
  <c r="N335" i="38"/>
  <c r="N382" i="38"/>
  <c r="M544" i="38"/>
  <c r="M543" i="38" s="1"/>
  <c r="N36" i="38"/>
  <c r="O74" i="38"/>
  <c r="Q36" i="38"/>
  <c r="T61" i="38"/>
  <c r="K236" i="38"/>
  <c r="N406" i="38"/>
  <c r="M228" i="38"/>
  <c r="R61" i="38"/>
  <c r="Q236" i="38"/>
  <c r="R329" i="38"/>
  <c r="L517" i="38"/>
  <c r="L516" i="38" s="1"/>
  <c r="R392" i="38"/>
  <c r="P228" i="38"/>
  <c r="O335" i="38"/>
  <c r="U392" i="38"/>
  <c r="K228" i="38"/>
  <c r="Q392" i="38"/>
  <c r="T211" i="38"/>
  <c r="L211" i="38"/>
  <c r="O109" i="38"/>
  <c r="L228" i="38"/>
  <c r="R109" i="38"/>
  <c r="T228" i="38"/>
  <c r="Q109" i="38"/>
  <c r="M109" i="38"/>
  <c r="M392" i="38"/>
  <c r="Q228" i="38"/>
  <c r="U109" i="38"/>
  <c r="S228" i="38"/>
  <c r="S109" i="38"/>
  <c r="K109" i="38"/>
  <c r="N109" i="38"/>
  <c r="O228" i="38"/>
  <c r="S335" i="38"/>
  <c r="S334" i="38" s="1"/>
  <c r="K335" i="38"/>
  <c r="K334" i="38" s="1"/>
  <c r="L11" i="38"/>
  <c r="L561" i="38"/>
  <c r="L560" i="38" s="1"/>
  <c r="L559" i="38" s="1"/>
  <c r="P11" i="38"/>
  <c r="P561" i="38"/>
  <c r="P560" i="38" s="1"/>
  <c r="P559" i="38" s="1"/>
  <c r="T11" i="38"/>
  <c r="T561" i="38"/>
  <c r="T560" i="38" s="1"/>
  <c r="T559" i="38" s="1"/>
  <c r="K11" i="38"/>
  <c r="K561" i="38"/>
  <c r="K560" i="38" s="1"/>
  <c r="K559" i="38" s="1"/>
  <c r="M11" i="38"/>
  <c r="M561" i="38"/>
  <c r="M560" i="38" s="1"/>
  <c r="M559" i="38" s="1"/>
  <c r="O11" i="38"/>
  <c r="O561" i="38"/>
  <c r="O560" i="38" s="1"/>
  <c r="O559" i="38" s="1"/>
  <c r="Q11" i="38"/>
  <c r="Q561" i="38"/>
  <c r="Q560" i="38" s="1"/>
  <c r="Q559" i="38" s="1"/>
  <c r="S11" i="38"/>
  <c r="S561" i="38"/>
  <c r="S560" i="38" s="1"/>
  <c r="S559" i="38" s="1"/>
  <c r="U11" i="38"/>
  <c r="U561" i="38"/>
  <c r="U560" i="38" s="1"/>
  <c r="U559" i="38" s="1"/>
  <c r="N11" i="38"/>
  <c r="N561" i="38"/>
  <c r="N560" i="38" s="1"/>
  <c r="N559" i="38" s="1"/>
  <c r="R11" i="38"/>
  <c r="R561" i="38"/>
  <c r="R560" i="38" s="1"/>
  <c r="R559" i="38" s="1"/>
  <c r="M218" i="38" l="1"/>
  <c r="K312" i="38"/>
  <c r="Q337" i="38"/>
  <c r="N328" i="38"/>
  <c r="N327" i="38" s="1"/>
  <c r="P260" i="38"/>
  <c r="O312" i="38"/>
  <c r="R84" i="38"/>
  <c r="R83" i="38" s="1"/>
  <c r="P312" i="38"/>
  <c r="S499" i="38"/>
  <c r="S498" i="38" s="1"/>
  <c r="U375" i="38"/>
  <c r="O447" i="38"/>
  <c r="O446" i="38" s="1"/>
  <c r="S312" i="38"/>
  <c r="K337" i="38"/>
  <c r="U401" i="38"/>
  <c r="K227" i="38"/>
  <c r="R312" i="38"/>
  <c r="O267" i="38"/>
  <c r="O401" i="38"/>
  <c r="T447" i="38"/>
  <c r="T446" i="38" s="1"/>
  <c r="R218" i="38"/>
  <c r="T334" i="38"/>
  <c r="L260" i="38"/>
  <c r="S235" i="38"/>
  <c r="S410" i="38"/>
  <c r="N227" i="38"/>
  <c r="T227" i="38"/>
  <c r="M260" i="38"/>
  <c r="U108" i="38"/>
  <c r="M73" i="38"/>
  <c r="S150" i="38"/>
  <c r="P60" i="38"/>
  <c r="U328" i="38"/>
  <c r="U327" i="38" s="1"/>
  <c r="Q108" i="38"/>
  <c r="O108" i="38"/>
  <c r="L328" i="38"/>
  <c r="L327" i="38" s="1"/>
  <c r="T66" i="38"/>
  <c r="U312" i="38"/>
  <c r="N108" i="38"/>
  <c r="T60" i="38"/>
  <c r="P218" i="38"/>
  <c r="R410" i="38"/>
  <c r="N60" i="38"/>
  <c r="L10" i="38"/>
  <c r="R391" i="38"/>
  <c r="R390" i="38" s="1"/>
  <c r="O60" i="38"/>
  <c r="M150" i="38"/>
  <c r="M84" i="38"/>
  <c r="M83" i="38" s="1"/>
  <c r="M191" i="38"/>
  <c r="L191" i="38"/>
  <c r="U134" i="38"/>
  <c r="L73" i="38"/>
  <c r="Q227" i="38"/>
  <c r="Q260" i="38"/>
  <c r="S447" i="38"/>
  <c r="S446" i="38" s="1"/>
  <c r="L447" i="38"/>
  <c r="L446" i="38" s="1"/>
  <c r="O410" i="38"/>
  <c r="M447" i="38"/>
  <c r="M446" i="38" s="1"/>
  <c r="P401" i="38"/>
  <c r="O227" i="38"/>
  <c r="S227" i="38"/>
  <c r="M108" i="38"/>
  <c r="L227" i="38"/>
  <c r="Q391" i="38"/>
  <c r="Q390" i="38" s="1"/>
  <c r="P227" i="38"/>
  <c r="Q235" i="38"/>
  <c r="K235" i="38"/>
  <c r="K243" i="38"/>
  <c r="N165" i="38"/>
  <c r="Q210" i="38"/>
  <c r="R334" i="38"/>
  <c r="M235" i="38"/>
  <c r="S73" i="38"/>
  <c r="R381" i="38"/>
  <c r="O191" i="38"/>
  <c r="R66" i="38"/>
  <c r="U210" i="38"/>
  <c r="U73" i="38"/>
  <c r="K260" i="38"/>
  <c r="L410" i="38"/>
  <c r="O35" i="38"/>
  <c r="L60" i="38"/>
  <c r="K191" i="38"/>
  <c r="K410" i="38"/>
  <c r="T260" i="38"/>
  <c r="T73" i="38"/>
  <c r="O235" i="38"/>
  <c r="K73" i="38"/>
  <c r="S210" i="38"/>
  <c r="R119" i="38"/>
  <c r="N194" i="38"/>
  <c r="O84" i="38"/>
  <c r="O83" i="38" s="1"/>
  <c r="Q165" i="38"/>
  <c r="S267" i="38"/>
  <c r="R542" i="38"/>
  <c r="L66" i="38"/>
  <c r="N267" i="38"/>
  <c r="T381" i="38"/>
  <c r="S391" i="38"/>
  <c r="R243" i="38"/>
  <c r="P337" i="38"/>
  <c r="N542" i="38"/>
  <c r="R267" i="38"/>
  <c r="P381" i="38"/>
  <c r="S401" i="38"/>
  <c r="K108" i="38"/>
  <c r="U391" i="38"/>
  <c r="U390" i="38" s="1"/>
  <c r="M227" i="38"/>
  <c r="P210" i="38"/>
  <c r="P209" i="38" s="1"/>
  <c r="O381" i="38"/>
  <c r="L35" i="38"/>
  <c r="O201" i="38"/>
  <c r="K60" i="38"/>
  <c r="U235" i="38"/>
  <c r="R165" i="38"/>
  <c r="O66" i="38"/>
  <c r="N243" i="38"/>
  <c r="T391" i="38"/>
  <c r="T390" i="38" s="1"/>
  <c r="U191" i="38"/>
  <c r="L210" i="38"/>
  <c r="Q35" i="38"/>
  <c r="O210" i="38"/>
  <c r="N119" i="38"/>
  <c r="K165" i="38"/>
  <c r="N210" i="38"/>
  <c r="Q134" i="38"/>
  <c r="O165" i="38"/>
  <c r="T405" i="38"/>
  <c r="T404" i="38" s="1"/>
  <c r="M134" i="38"/>
  <c r="R134" i="38"/>
  <c r="P108" i="38"/>
  <c r="O337" i="38"/>
  <c r="L312" i="38"/>
  <c r="U381" i="38"/>
  <c r="M243" i="38"/>
  <c r="P243" i="38"/>
  <c r="S243" i="38"/>
  <c r="N235" i="38"/>
  <c r="K328" i="38"/>
  <c r="K327" i="38" s="1"/>
  <c r="K210" i="38"/>
  <c r="N401" i="38"/>
  <c r="T337" i="38"/>
  <c r="T333" i="38" s="1"/>
  <c r="O391" i="38"/>
  <c r="O390" i="38" s="1"/>
  <c r="U267" i="38"/>
  <c r="M312" i="38"/>
  <c r="S35" i="38"/>
  <c r="R35" i="38"/>
  <c r="Q60" i="38"/>
  <c r="T165" i="38"/>
  <c r="L218" i="38"/>
  <c r="U150" i="38"/>
  <c r="K10" i="38"/>
  <c r="P10" i="38"/>
  <c r="S108" i="38"/>
  <c r="R108" i="38"/>
  <c r="T210" i="38"/>
  <c r="T209" i="38" s="1"/>
  <c r="O334" i="38"/>
  <c r="R328" i="38"/>
  <c r="R327" i="38" s="1"/>
  <c r="N405" i="38"/>
  <c r="N404" i="38" s="1"/>
  <c r="O73" i="38"/>
  <c r="N334" i="38"/>
  <c r="Q218" i="38"/>
  <c r="S60" i="38"/>
  <c r="P410" i="38"/>
  <c r="U405" i="38"/>
  <c r="U404" i="38" s="1"/>
  <c r="T235" i="38"/>
  <c r="M410" i="38"/>
  <c r="T84" i="38"/>
  <c r="T83" i="38" s="1"/>
  <c r="U218" i="38"/>
  <c r="N134" i="38"/>
  <c r="K542" i="38"/>
  <c r="Q334" i="38"/>
  <c r="P73" i="38"/>
  <c r="R201" i="38"/>
  <c r="N66" i="38"/>
  <c r="O542" i="38"/>
  <c r="O260" i="38"/>
  <c r="U227" i="38"/>
  <c r="L235" i="38"/>
  <c r="R227" i="38"/>
  <c r="N391" i="38"/>
  <c r="N390" i="38" s="1"/>
  <c r="S201" i="38"/>
  <c r="S542" i="38"/>
  <c r="U260" i="38"/>
  <c r="K267" i="38"/>
  <c r="Q243" i="38"/>
  <c r="L381" i="38"/>
  <c r="L333" i="38" s="1"/>
  <c r="K391" i="38"/>
  <c r="K390" i="38" s="1"/>
  <c r="T312" i="38"/>
  <c r="N218" i="38"/>
  <c r="U243" i="38"/>
  <c r="S337" i="38"/>
  <c r="M267" i="38"/>
  <c r="P267" i="38"/>
  <c r="R10" i="38"/>
  <c r="N10" i="38"/>
  <c r="U10" i="38"/>
  <c r="S10" i="38"/>
  <c r="Q10" i="38"/>
  <c r="O10" i="38"/>
  <c r="M10" i="38"/>
  <c r="T10" i="38"/>
  <c r="M391" i="38"/>
  <c r="M390" i="38" s="1"/>
  <c r="R60" i="38"/>
  <c r="P84" i="38"/>
  <c r="P83" i="38" s="1"/>
  <c r="N410" i="38"/>
  <c r="R73" i="38"/>
  <c r="S165" i="38"/>
  <c r="K150" i="38"/>
  <c r="L84" i="38"/>
  <c r="L83" i="38" s="1"/>
  <c r="P150" i="38"/>
  <c r="O119" i="38"/>
  <c r="P119" i="38"/>
  <c r="Q194" i="38"/>
  <c r="U337" i="38"/>
  <c r="N375" i="38"/>
  <c r="Q66" i="38"/>
  <c r="L150" i="38"/>
  <c r="S119" i="38"/>
  <c r="U60" i="38"/>
  <c r="N84" i="38"/>
  <c r="N83" i="38" s="1"/>
  <c r="O405" i="38"/>
  <c r="O404" i="38" s="1"/>
  <c r="Q73" i="38"/>
  <c r="Q84" i="38"/>
  <c r="Q83" i="38" s="1"/>
  <c r="T119" i="38"/>
  <c r="S134" i="38"/>
  <c r="L165" i="38"/>
  <c r="L134" i="38"/>
  <c r="R375" i="38"/>
  <c r="N381" i="38"/>
  <c r="S381" i="38"/>
  <c r="K84" i="38"/>
  <c r="K83" i="38" s="1"/>
  <c r="P35" i="38"/>
  <c r="U35" i="38"/>
  <c r="S84" i="38"/>
  <c r="S83" i="38" s="1"/>
  <c r="M35" i="38"/>
  <c r="T35" i="38"/>
  <c r="N35" i="38"/>
  <c r="L108" i="38"/>
  <c r="K381" i="38"/>
  <c r="K333" i="38" s="1"/>
  <c r="P165" i="38"/>
  <c r="Q410" i="38"/>
  <c r="K35" i="38"/>
  <c r="M210" i="38"/>
  <c r="M209" i="38" s="1"/>
  <c r="T410" i="38"/>
  <c r="L119" i="38"/>
  <c r="K134" i="38"/>
  <c r="T134" i="38"/>
  <c r="R260" i="38"/>
  <c r="Q312" i="38"/>
  <c r="M337" i="38"/>
  <c r="T150" i="38"/>
  <c r="R191" i="38"/>
  <c r="P391" i="38"/>
  <c r="M119" i="38"/>
  <c r="K578" i="38"/>
  <c r="T108" i="38"/>
  <c r="R210" i="38"/>
  <c r="Q119" i="38"/>
  <c r="P134" i="38"/>
  <c r="N191" i="38"/>
  <c r="O218" i="38"/>
  <c r="K218" i="38"/>
  <c r="O328" i="38"/>
  <c r="O327" i="38" s="1"/>
  <c r="K405" i="38"/>
  <c r="K404" i="38" s="1"/>
  <c r="M421" i="38"/>
  <c r="O436" i="38"/>
  <c r="U515" i="38"/>
  <c r="K515" i="38"/>
  <c r="Q328" i="38"/>
  <c r="Q327" i="38" s="1"/>
  <c r="Q432" i="38"/>
  <c r="R421" i="38"/>
  <c r="Q436" i="38"/>
  <c r="N578" i="38"/>
  <c r="O515" i="38"/>
  <c r="O150" i="38"/>
  <c r="R150" i="38"/>
  <c r="Q381" i="38"/>
  <c r="S421" i="38"/>
  <c r="R436" i="38"/>
  <c r="S194" i="38"/>
  <c r="P201" i="38"/>
  <c r="R405" i="38"/>
  <c r="R404" i="38" s="1"/>
  <c r="T194" i="38"/>
  <c r="Q201" i="38"/>
  <c r="L429" i="38"/>
  <c r="T429" i="38"/>
  <c r="U194" i="38"/>
  <c r="P421" i="38"/>
  <c r="U429" i="38"/>
  <c r="R432" i="38"/>
  <c r="O243" i="38"/>
  <c r="L267" i="38"/>
  <c r="P578" i="38"/>
  <c r="P405" i="38"/>
  <c r="P404" i="38" s="1"/>
  <c r="Q429" i="38"/>
  <c r="K436" i="38"/>
  <c r="S436" i="38"/>
  <c r="S515" i="38"/>
  <c r="M201" i="38"/>
  <c r="U201" i="38"/>
  <c r="M328" i="38"/>
  <c r="M327" i="38" s="1"/>
  <c r="K421" i="38"/>
  <c r="S429" i="38"/>
  <c r="M436" i="38"/>
  <c r="U436" i="38"/>
  <c r="M165" i="38"/>
  <c r="U165" i="38"/>
  <c r="T578" i="38"/>
  <c r="L201" i="38"/>
  <c r="T201" i="38"/>
  <c r="L436" i="38"/>
  <c r="M194" i="38"/>
  <c r="M578" i="38"/>
  <c r="N429" i="38"/>
  <c r="S432" i="38"/>
  <c r="P436" i="38"/>
  <c r="K119" i="38"/>
  <c r="M60" i="38"/>
  <c r="N515" i="38"/>
  <c r="U578" i="38"/>
  <c r="M432" i="38"/>
  <c r="U432" i="38"/>
  <c r="N421" i="38"/>
  <c r="K429" i="38"/>
  <c r="U119" i="38"/>
  <c r="S218" i="38"/>
  <c r="M381" i="38"/>
  <c r="L391" i="38"/>
  <c r="L390" i="38" s="1"/>
  <c r="S405" i="38"/>
  <c r="S404" i="38" s="1"/>
  <c r="T328" i="38"/>
  <c r="T327" i="38" s="1"/>
  <c r="L432" i="38"/>
  <c r="T432" i="38"/>
  <c r="R578" i="38"/>
  <c r="R429" i="38"/>
  <c r="O432" i="38"/>
  <c r="L405" i="38"/>
  <c r="L404" i="38" s="1"/>
  <c r="Q578" i="38"/>
  <c r="M405" i="38"/>
  <c r="M404" i="38" s="1"/>
  <c r="Q421" i="38"/>
  <c r="L421" i="38"/>
  <c r="T421" i="38"/>
  <c r="T542" i="38"/>
  <c r="L542" i="38"/>
  <c r="K66" i="38"/>
  <c r="U84" i="38"/>
  <c r="U83" i="38" s="1"/>
  <c r="N150" i="38"/>
  <c r="Q150" i="38"/>
  <c r="M66" i="38"/>
  <c r="L243" i="38"/>
  <c r="Q267" i="38"/>
  <c r="R337" i="38"/>
  <c r="N260" i="38"/>
  <c r="L515" i="38"/>
  <c r="M542" i="38"/>
  <c r="U542" i="38"/>
  <c r="M515" i="38"/>
  <c r="R515" i="38"/>
  <c r="P194" i="38"/>
  <c r="P429" i="38"/>
  <c r="K194" i="38"/>
  <c r="P328" i="38"/>
  <c r="P327" i="38" s="1"/>
  <c r="P432" i="38"/>
  <c r="S66" i="38"/>
  <c r="L194" i="38"/>
  <c r="O421" i="38"/>
  <c r="N436" i="38"/>
  <c r="P66" i="38"/>
  <c r="O134" i="38"/>
  <c r="O194" i="38"/>
  <c r="O429" i="38"/>
  <c r="R235" i="38"/>
  <c r="L578" i="38"/>
  <c r="O578" i="38"/>
  <c r="P191" i="38"/>
  <c r="Q405" i="38"/>
  <c r="Q404" i="38" s="1"/>
  <c r="U421" i="38"/>
  <c r="T436" i="38"/>
  <c r="M429" i="38"/>
  <c r="T267" i="38"/>
  <c r="S578" i="38"/>
  <c r="U66" i="38"/>
  <c r="T191" i="38"/>
  <c r="T243" i="38"/>
  <c r="N312" i="38"/>
  <c r="K432" i="38"/>
  <c r="N432" i="38"/>
  <c r="Q515" i="38"/>
  <c r="P515" i="38"/>
  <c r="R209" i="38" l="1"/>
  <c r="P390" i="38"/>
  <c r="Q209" i="38"/>
  <c r="S333" i="38"/>
  <c r="L209" i="38"/>
  <c r="P333" i="38"/>
  <c r="K226" i="38"/>
  <c r="U209" i="38"/>
  <c r="S209" i="38"/>
  <c r="P9" i="38"/>
  <c r="S9" i="38"/>
  <c r="R226" i="38"/>
  <c r="T9" i="38"/>
  <c r="L9" i="38"/>
  <c r="O209" i="38"/>
  <c r="P226" i="38"/>
  <c r="O9" i="38"/>
  <c r="R9" i="38"/>
  <c r="U333" i="38"/>
  <c r="O333" i="38"/>
  <c r="M226" i="38"/>
  <c r="S226" i="38"/>
  <c r="R333" i="38"/>
  <c r="K9" i="38"/>
  <c r="O226" i="38"/>
  <c r="Q333" i="38"/>
  <c r="K209" i="38"/>
  <c r="U226" i="38"/>
  <c r="N107" i="38"/>
  <c r="Q409" i="38"/>
  <c r="K409" i="38"/>
  <c r="S107" i="38"/>
  <c r="N209" i="38"/>
  <c r="S390" i="38"/>
  <c r="M333" i="38"/>
  <c r="N9" i="38"/>
  <c r="N333" i="38"/>
  <c r="Q107" i="38"/>
  <c r="K107" i="38"/>
  <c r="L226" i="38"/>
  <c r="Q9" i="38"/>
  <c r="U9" i="38"/>
  <c r="M9" i="38"/>
  <c r="U107" i="38"/>
  <c r="T107" i="38"/>
  <c r="P107" i="38"/>
  <c r="T226" i="38"/>
  <c r="N409" i="38"/>
  <c r="M409" i="38"/>
  <c r="U409" i="38"/>
  <c r="L107" i="38"/>
  <c r="R409" i="38"/>
  <c r="M107" i="38"/>
  <c r="Q226" i="38"/>
  <c r="R107" i="38"/>
  <c r="S409" i="38"/>
  <c r="T409" i="38"/>
  <c r="L409" i="38"/>
  <c r="N226" i="38"/>
  <c r="O107" i="38"/>
  <c r="O409" i="38"/>
  <c r="P409" i="38"/>
  <c r="S584" i="38" l="1"/>
  <c r="K584" i="38"/>
  <c r="T584" i="38"/>
  <c r="R584" i="38"/>
  <c r="M584" i="38"/>
  <c r="Q584" i="38"/>
  <c r="P584" i="38"/>
  <c r="U584" i="38"/>
  <c r="N584" i="38"/>
  <c r="L584" i="38"/>
  <c r="O584"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H17" authorId="0">
      <text>
        <r>
          <rPr>
            <b/>
            <sz val="9"/>
            <color indexed="81"/>
            <rFont val="Tahoma"/>
            <family val="2"/>
          </rPr>
          <t>SEDI:</t>
        </r>
        <r>
          <rPr>
            <sz val="9"/>
            <color indexed="81"/>
            <rFont val="Tahoma"/>
            <family val="2"/>
          </rPr>
          <t xml:space="preserve">
En esta celda tiene que colocar qué tipo de presupuesto es si lo pueden cubrir con el recurrente o si van a ocupar lo que es POA recuerde que todos los años nos brindan un recurrente y tenemos que ver como un mejor detalle.</t>
        </r>
      </text>
    </comment>
    <comment ref="I17" authorId="0">
      <text>
        <r>
          <rPr>
            <b/>
            <sz val="9"/>
            <color indexed="81"/>
            <rFont val="Tahoma"/>
            <family val="2"/>
          </rPr>
          <t>SEDI:</t>
        </r>
        <r>
          <rPr>
            <sz val="9"/>
            <color indexed="81"/>
            <rFont val="Tahoma"/>
            <family val="2"/>
          </rPr>
          <t xml:space="preserve">
En esta columna me tendría que colocar lo que son los objetos del gasto de cada uno de las necesidades presentadas.</t>
        </r>
      </text>
    </comment>
  </commentList>
</comments>
</file>

<file path=xl/comments3.xml><?xml version="1.0" encoding="utf-8"?>
<comments xmlns="http://schemas.openxmlformats.org/spreadsheetml/2006/main">
  <authors>
    <author>SEDI</author>
  </authors>
  <commentList>
    <comment ref="G16" authorId="0">
      <text>
        <r>
          <rPr>
            <b/>
            <sz val="9"/>
            <color indexed="81"/>
            <rFont val="Tahoma"/>
            <charset val="1"/>
          </rPr>
          <t>SEDI:</t>
        </r>
        <r>
          <rPr>
            <sz val="9"/>
            <color indexed="81"/>
            <rFont val="Tahoma"/>
            <charset val="1"/>
          </rPr>
          <t xml:space="preserve">
En esta celda tiene que colocar qué tipo de presupuesto es si lo pueden cubrir con el recurrente o si van a ocupar lo que es POA recuerde que todos los años nos brindan un recurrente y tenemos que ver como un mejor detalle.</t>
        </r>
      </text>
    </comment>
  </commentList>
</comments>
</file>

<file path=xl/comments4.xml><?xml version="1.0" encoding="utf-8"?>
<comments xmlns="http://schemas.openxmlformats.org/spreadsheetml/2006/main">
  <authors>
    <author>SEDI</author>
  </authors>
  <commentList>
    <comment ref="D5" authorId="0">
      <text>
        <r>
          <rPr>
            <b/>
            <sz val="9"/>
            <color indexed="81"/>
            <rFont val="Tahoma"/>
            <charset val="1"/>
          </rPr>
          <t>SEDI:</t>
        </r>
        <r>
          <rPr>
            <sz val="9"/>
            <color indexed="81"/>
            <rFont val="Tahoma"/>
            <charset val="1"/>
          </rPr>
          <t xml:space="preserve">
En lo que se refiere a actividades especiales pido a usted me detalle estos costos de manrera detallada ya que así no dice mucho</t>
        </r>
      </text>
    </comment>
    <comment ref="H17" authorId="0">
      <text>
        <r>
          <rPr>
            <b/>
            <sz val="9"/>
            <color indexed="81"/>
            <rFont val="Tahoma"/>
            <family val="2"/>
          </rPr>
          <t>SEDI:</t>
        </r>
        <r>
          <rPr>
            <sz val="9"/>
            <color indexed="81"/>
            <rFont val="Tahoma"/>
            <family val="2"/>
          </rPr>
          <t xml:space="preserve">
En esta celda hágame el favor de detallarme lo que son los objetos del gasto ya que este no puede ser solo aguinaldo y décimo cuarto mes.</t>
        </r>
      </text>
    </comment>
  </commentList>
</comments>
</file>

<file path=xl/comments5.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<sst xmlns="http://schemas.openxmlformats.org/spreadsheetml/2006/main" count="10170" uniqueCount="1950">
  <si>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</si>
  <si>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</si>
  <si>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</si>
  <si>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</si>
  <si>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</si>
  <si>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</si>
  <si>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</si>
  <si>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</si>
  <si>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</si>
  <si>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</si>
  <si>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</si>
  <si>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</si>
  <si>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</si>
  <si>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</si>
  <si>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</si>
  <si>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</si>
  <si>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</si>
  <si>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</si>
  <si>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</si>
  <si>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</si>
  <si>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</si>
  <si>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</si>
  <si>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</si>
  <si>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</si>
  <si>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</si>
  <si>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</si>
  <si>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</si>
  <si>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</si>
  <si>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</si>
  <si>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</si>
  <si>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</si>
  <si>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</si>
  <si>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</si>
  <si>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</si>
  <si>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</si>
  <si>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</si>
  <si>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</si>
  <si>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</si>
  <si>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</si>
  <si>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</si>
  <si>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</si>
  <si>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</si>
  <si>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</si>
  <si>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</si>
  <si>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</si>
  <si>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</si>
  <si>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</si>
  <si>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</si>
  <si>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</si>
  <si>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</si>
  <si>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</si>
  <si>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</si>
  <si>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</si>
  <si>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</si>
  <si>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</si>
  <si>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</si>
  <si>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</si>
  <si>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</si>
  <si>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</si>
  <si>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</si>
  <si>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</si>
  <si>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</si>
  <si>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</si>
  <si>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</si>
  <si>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</si>
  <si>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</si>
  <si>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</si>
  <si>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</si>
  <si>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</si>
  <si>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</si>
  <si>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</si>
  <si>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</si>
  <si>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</si>
  <si>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</si>
  <si>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</si>
  <si>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</si>
  <si>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</si>
  <si>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</si>
  <si>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</si>
  <si>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</si>
  <si>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</si>
  <si>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</si>
  <si>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</si>
  <si>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</si>
  <si>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</si>
  <si>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</si>
  <si>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</si>
  <si>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</si>
  <si>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</si>
  <si>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</si>
  <si>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</si>
  <si>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</si>
  <si>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</si>
  <si>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</si>
  <si>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</si>
  <si>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</si>
  <si>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</si>
  <si>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</si>
  <si>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</si>
  <si>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</si>
  <si>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</si>
  <si>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</si>
  <si>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</si>
  <si>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</si>
  <si>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</si>
  <si>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</si>
  <si>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</si>
  <si>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</si>
  <si>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</si>
  <si>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</si>
  <si>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</si>
  <si>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</si>
  <si>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</si>
  <si>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</si>
  <si>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</si>
  <si>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</si>
  <si>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</si>
  <si>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</si>
  <si>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</si>
  <si>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</si>
  <si>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</si>
  <si>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</si>
  <si>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</si>
  <si>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</si>
  <si>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</si>
  <si>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</si>
  <si>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</si>
  <si>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</si>
  <si>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</si>
  <si>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</si>
  <si>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</si>
  <si>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</si>
  <si>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</si>
  <si>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</si>
  <si>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</si>
  <si>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</si>
  <si>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</si>
  <si>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</si>
  <si>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</si>
  <si>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</si>
  <si>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</si>
  <si>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</si>
  <si>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</si>
  <si>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</si>
  <si>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</si>
  <si>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</si>
  <si>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</si>
  <si>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</si>
  <si>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</si>
  <si>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</si>
  <si>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</si>
  <si>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</si>
  <si>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</si>
  <si>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</si>
  <si>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</si>
  <si>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</si>
  <si>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</si>
  <si>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</si>
  <si>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</si>
  <si>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</si>
  <si>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</si>
  <si>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</si>
  <si>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</si>
  <si>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</si>
  <si>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</si>
  <si>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</si>
  <si>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</si>
  <si>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</si>
  <si>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2.1  Dar asesoramiento tecnico y juridico                   2.2 recopilacion de datos y documentos.                              2.3 Envio de correspondencia e informacion</t>
  </si>
  <si>
    <t>Proyecto</t>
  </si>
  <si>
    <t>Estudiantes</t>
  </si>
  <si>
    <t>Talleres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</si>
  <si>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</si>
  <si>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</si>
  <si>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</si>
  <si>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</si>
  <si>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</si>
  <si>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</si>
  <si>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</si>
  <si>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</si>
  <si>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</si>
  <si>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</si>
  <si>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</si>
  <si>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</si>
  <si>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</si>
  <si>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b.3 Ejecución de la ruta del desarrollo curricular en las unidades Académicas.</t>
  </si>
  <si>
    <t xml:space="preserve">a.1 Realizacion de giras de practicas a diferentes instutuciones y organizaciones del pais </t>
  </si>
  <si>
    <t>c.1 El departemento de silvicultura participará permanentemente en sus áreas de conocimiento  en evaluaciones para el mejoramiento de la educación superior en el país.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</si>
  <si>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</si>
  <si>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</si>
  <si>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</si>
  <si>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</si>
  <si>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</si>
  <si>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</si>
  <si>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</si>
  <si>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</si>
  <si>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</si>
  <si>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</si>
  <si>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</si>
  <si>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</si>
  <si>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</si>
  <si>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</si>
  <si>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</si>
  <si>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</si>
  <si>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</si>
  <si>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</si>
  <si>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</si>
  <si>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</si>
  <si>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</si>
  <si>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</si>
  <si>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</si>
  <si>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</si>
  <si>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</si>
  <si>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</si>
  <si>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</si>
  <si>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</si>
  <si>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</si>
  <si>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</si>
  <si>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</si>
  <si>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</si>
  <si>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</si>
  <si>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</si>
  <si>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</si>
  <si>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</si>
  <si>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</si>
  <si>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</si>
  <si>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</si>
  <si>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</si>
  <si>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</si>
  <si>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</si>
  <si>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</si>
  <si>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</si>
  <si>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</si>
  <si>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</si>
  <si>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</si>
  <si>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</si>
  <si>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</si>
  <si>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</si>
  <si>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</si>
  <si>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</si>
  <si>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</si>
  <si>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</si>
  <si>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</si>
  <si>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</si>
  <si>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</si>
  <si>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</si>
  <si>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</si>
  <si>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</si>
  <si>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</si>
  <si>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</si>
  <si>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</si>
  <si>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</si>
  <si>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</si>
  <si>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</si>
  <si>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</si>
  <si>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</si>
  <si>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</si>
  <si>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</si>
  <si>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</si>
  <si>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</si>
  <si>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</si>
  <si>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</si>
  <si>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</si>
  <si>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</si>
  <si>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</si>
  <si>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</si>
  <si>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</si>
  <si>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</si>
  <si>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</si>
  <si>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</si>
  <si>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</si>
  <si>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</si>
  <si>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</si>
  <si>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</si>
  <si>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</si>
  <si>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</si>
  <si>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</si>
  <si>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</si>
  <si>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</si>
  <si>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</si>
  <si>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</si>
  <si>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</si>
  <si>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</si>
  <si>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</si>
  <si>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</si>
  <si>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</si>
  <si>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</si>
  <si>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</si>
  <si>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</si>
  <si>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</si>
  <si>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</si>
  <si>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</si>
  <si>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</si>
  <si>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</si>
  <si>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</si>
  <si>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</si>
  <si>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</si>
  <si>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</si>
  <si>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</si>
  <si>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</si>
  <si>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</si>
  <si>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</si>
  <si>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</si>
  <si>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</si>
  <si>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</si>
  <si>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</si>
  <si>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</si>
  <si>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</si>
  <si>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</si>
  <si>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</si>
  <si>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</si>
  <si>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</si>
  <si>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</si>
  <si>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</si>
  <si>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</si>
  <si>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</si>
  <si>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</si>
  <si>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</si>
  <si>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</si>
  <si>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</si>
  <si>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</si>
  <si>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</si>
  <si>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</si>
  <si>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</si>
  <si>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</si>
  <si>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</si>
  <si>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</si>
  <si>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</si>
  <si>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</si>
  <si>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</si>
  <si>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</si>
  <si>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</si>
  <si>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</si>
  <si>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</si>
  <si>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</si>
  <si>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</si>
  <si>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</si>
  <si>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</si>
  <si>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</si>
  <si>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</si>
  <si>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</si>
  <si>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</si>
  <si>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</si>
  <si>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</si>
  <si>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</si>
  <si>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</si>
  <si>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</si>
  <si>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</si>
  <si>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</si>
  <si>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</si>
  <si>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</si>
  <si>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</si>
  <si>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</si>
  <si>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</si>
  <si>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</si>
  <si>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</si>
  <si>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</si>
  <si>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</si>
  <si>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</si>
  <si>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</si>
  <si>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</si>
  <si>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</si>
  <si>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</si>
  <si>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</si>
  <si>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</si>
  <si>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</si>
  <si>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</si>
  <si>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</si>
  <si>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</si>
  <si>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</si>
  <si>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</si>
  <si>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</si>
  <si>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</si>
  <si>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</si>
  <si>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</si>
  <si>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</si>
  <si>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</si>
  <si>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</si>
  <si>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</si>
  <si>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</si>
  <si>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</si>
  <si>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</si>
  <si>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</si>
  <si>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</si>
  <si>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</si>
  <si>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</si>
  <si>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</si>
  <si>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</si>
  <si>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</si>
  <si>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</si>
  <si>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</si>
  <si>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</si>
  <si>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</si>
  <si>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</si>
  <si>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</si>
  <si>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</si>
  <si>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</si>
  <si>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</si>
  <si>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</si>
  <si>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</si>
  <si>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</si>
  <si>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</si>
  <si>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</si>
  <si>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</si>
  <si>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</si>
  <si>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</si>
  <si>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</si>
  <si>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</si>
  <si>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</si>
  <si>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</si>
  <si>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</si>
  <si>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</si>
  <si>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</si>
  <si>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</si>
  <si>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</si>
  <si>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</si>
  <si>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</si>
  <si>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</si>
  <si>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</si>
  <si>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</si>
  <si>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</si>
  <si>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</si>
  <si>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</si>
  <si>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</si>
  <si>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</si>
  <si>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</si>
  <si>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</si>
  <si>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</si>
  <si>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</si>
  <si>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</si>
  <si>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</si>
  <si>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</si>
  <si>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</si>
  <si>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</si>
  <si>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</si>
  <si>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</si>
  <si>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</si>
  <si>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</si>
  <si>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</si>
  <si>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</si>
  <si>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</si>
  <si>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</si>
  <si>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</si>
  <si>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</si>
  <si>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</si>
  <si>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</si>
  <si>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</si>
  <si>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</si>
  <si>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</si>
  <si>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</si>
  <si>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</si>
  <si>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</si>
  <si>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</si>
  <si>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</si>
  <si>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</si>
  <si>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</si>
  <si>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</si>
  <si>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</si>
  <si>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</si>
  <si>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</si>
  <si>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</si>
  <si>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</si>
  <si>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</si>
  <si>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</si>
  <si>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</si>
  <si>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</si>
  <si>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</si>
  <si>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</si>
  <si>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</si>
  <si>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</si>
  <si>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</si>
  <si>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</si>
  <si>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</si>
  <si>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</si>
  <si>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</si>
  <si>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</si>
  <si>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</si>
  <si>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</si>
  <si>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</si>
  <si>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</si>
  <si>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</si>
  <si>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</si>
  <si>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</si>
  <si>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</si>
  <si>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</si>
  <si>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</si>
  <si>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</si>
  <si>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</si>
  <si>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</si>
  <si>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</si>
  <si>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</si>
  <si>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</si>
  <si>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</si>
  <si>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</si>
  <si>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</si>
  <si>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</si>
  <si>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</si>
  <si>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</si>
  <si>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</si>
  <si>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</si>
  <si>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</si>
  <si>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</si>
  <si>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</si>
  <si>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</si>
  <si>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</si>
  <si>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</si>
  <si>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</si>
  <si>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</si>
  <si>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</si>
  <si>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</si>
  <si>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</si>
  <si>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</si>
  <si>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</si>
  <si>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</si>
  <si>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</si>
  <si>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</si>
  <si>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</si>
  <si>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</si>
  <si>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</si>
  <si>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</si>
  <si>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</si>
  <si>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</si>
  <si>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</si>
  <si>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</si>
  <si>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</si>
  <si>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</si>
  <si>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</si>
  <si>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</si>
  <si>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</si>
  <si>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</si>
  <si>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</si>
  <si>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</si>
  <si>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</si>
  <si>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</si>
  <si>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</si>
  <si>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</si>
  <si>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</si>
  <si>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</si>
  <si>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</si>
  <si>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</si>
  <si>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</si>
  <si>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</si>
  <si>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</si>
  <si>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</si>
  <si>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</si>
  <si>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</si>
  <si>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</si>
  <si>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</si>
  <si>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</si>
  <si>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</si>
  <si>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</si>
  <si>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</si>
  <si>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</si>
  <si>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</si>
  <si>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</si>
  <si>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</si>
  <si>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</si>
  <si>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</si>
  <si>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</si>
  <si>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</si>
  <si>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</si>
  <si>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</si>
  <si>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</si>
  <si>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</si>
  <si>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</si>
  <si>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</si>
  <si>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</si>
  <si>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</si>
  <si>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</si>
  <si>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</si>
  <si>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</si>
  <si>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</si>
  <si>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</si>
  <si>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</si>
  <si>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</si>
  <si>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</si>
  <si>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</si>
  <si>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</si>
  <si>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</si>
  <si>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</si>
  <si>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</si>
  <si>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</si>
  <si>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</si>
  <si>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</si>
  <si>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</si>
  <si>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</si>
  <si>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</si>
  <si>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</si>
  <si>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</si>
  <si>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</si>
  <si>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</si>
  <si>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</si>
  <si>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</si>
  <si>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</si>
  <si>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</si>
  <si>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</si>
  <si>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</si>
  <si>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</si>
  <si>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</si>
  <si>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</si>
  <si>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</si>
  <si>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</si>
  <si>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</si>
  <si>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</si>
  <si>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</si>
  <si>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</si>
  <si>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</si>
  <si>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2) Participar al menos en dos (2) programas de capacitación , talleres, cursos y seminarios internacionales por la Facultad y por Centro Regional.</t>
  </si>
  <si>
    <t>3) Organizar al menos seis (6) talleres, cursos o seminarios por área de conocimiento a nivel nacional.</t>
  </si>
  <si>
    <t>c) Las Unidades Académicas de la UNAH en todos los niveles, socializan y aplican las políticas de investigación de la UNAH.</t>
  </si>
  <si>
    <t xml:space="preserve">1)Políticas de investigación aplicándose adecuadamente. </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</si>
  <si>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</si>
  <si>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</si>
  <si>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 xml:space="preserve">e) Las Facultades y Centros Regionales Universitarios gestionan recursos internos y externos para el desarrollo de sus investigaciones científicas.  </t>
  </si>
  <si>
    <t>1) Recursos disponibles gestionados para los proyectos de investigación.</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</si>
  <si>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</si>
  <si>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</si>
  <si>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</si>
  <si>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</si>
  <si>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</si>
  <si>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</si>
  <si>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</si>
  <si>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</si>
  <si>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</si>
  <si>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</si>
  <si>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</si>
  <si>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</si>
  <si>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</si>
  <si>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</si>
  <si>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</si>
  <si>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</si>
  <si>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</si>
  <si>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</si>
  <si>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</si>
  <si>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</si>
  <si>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</si>
  <si>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</si>
  <si>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</si>
  <si>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</si>
  <si>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</si>
  <si>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</si>
  <si>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</si>
  <si>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</si>
  <si>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</si>
  <si>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</si>
  <si>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</si>
  <si>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</si>
  <si>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</si>
  <si>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</si>
  <si>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</si>
  <si>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</si>
  <si>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</si>
  <si>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</si>
  <si>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</si>
  <si>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</si>
  <si>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</si>
  <si>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</si>
  <si>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</si>
  <si>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</si>
  <si>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</si>
  <si>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</si>
  <si>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</si>
  <si>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</si>
  <si>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</si>
  <si>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</si>
  <si>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</si>
  <si>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</si>
  <si>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</si>
  <si>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</si>
  <si>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</si>
  <si>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</si>
  <si>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</si>
  <si>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</si>
  <si>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</si>
  <si>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</si>
  <si>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</si>
  <si>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</si>
  <si>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</si>
  <si>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</si>
  <si>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</si>
  <si>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</si>
  <si>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</si>
  <si>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</si>
  <si>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</si>
  <si>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</si>
  <si>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</si>
  <si>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</si>
  <si>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</si>
  <si>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</si>
  <si>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</si>
  <si>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</si>
  <si>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</si>
  <si>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</si>
  <si>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</si>
  <si>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</si>
  <si>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</si>
  <si>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</si>
  <si>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</si>
  <si>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</si>
  <si>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</si>
  <si>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</si>
  <si>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</si>
  <si>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</si>
  <si>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</si>
  <si>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</si>
  <si>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</si>
  <si>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</si>
  <si>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</si>
  <si>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</si>
  <si>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</si>
  <si>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</si>
  <si>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</si>
  <si>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</si>
  <si>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</si>
  <si>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</si>
  <si>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</si>
  <si>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</si>
  <si>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</si>
  <si>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</si>
  <si>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</si>
  <si>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</si>
  <si>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</si>
  <si>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</si>
  <si>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</si>
  <si>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</si>
  <si>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</si>
  <si>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</si>
  <si>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</si>
  <si>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</si>
  <si>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</si>
  <si>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</si>
  <si>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</si>
  <si>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</si>
  <si>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</si>
  <si>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</si>
  <si>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</si>
  <si>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</si>
  <si>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</si>
  <si>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</si>
  <si>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</si>
  <si>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</si>
  <si>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</si>
  <si>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</si>
  <si>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</si>
  <si>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</si>
  <si>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</si>
  <si>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</si>
  <si>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</si>
  <si>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</si>
  <si>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</si>
  <si>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</si>
  <si>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</si>
  <si>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</si>
  <si>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</si>
  <si>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</si>
  <si>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</si>
  <si>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</si>
  <si>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</si>
  <si>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</si>
  <si>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</si>
  <si>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</si>
  <si>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</si>
  <si>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</si>
  <si>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</si>
  <si>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</si>
  <si>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</si>
  <si>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</si>
  <si>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</si>
  <si>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</si>
  <si>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</si>
  <si>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</si>
  <si>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</si>
  <si>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</si>
  <si>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</si>
  <si>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</si>
  <si>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</si>
  <si>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</si>
  <si>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</si>
  <si>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</si>
  <si>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</si>
  <si>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</si>
  <si>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</si>
  <si>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</si>
  <si>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</si>
  <si>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</si>
  <si>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</si>
  <si>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</si>
  <si>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</si>
  <si>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</si>
  <si>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</si>
  <si>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</si>
  <si>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</si>
  <si>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</si>
  <si>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</si>
  <si>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</si>
  <si>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</si>
  <si>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</si>
  <si>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</si>
  <si>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</si>
  <si>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</si>
  <si>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</si>
  <si>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</si>
  <si>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</si>
  <si>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</si>
  <si>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</si>
  <si>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</si>
  <si>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</si>
  <si>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</si>
  <si>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</si>
  <si>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</si>
  <si>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</si>
  <si>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</si>
  <si>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</si>
  <si>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</si>
  <si>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</si>
  <si>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</si>
  <si>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</si>
  <si>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</si>
  <si>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</si>
  <si>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</si>
  <si>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</si>
  <si>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</si>
  <si>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</si>
  <si>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</si>
  <si>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</si>
  <si>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</si>
  <si>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</si>
  <si>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</si>
  <si>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</si>
  <si>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</si>
  <si>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</si>
  <si>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</si>
  <si>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</si>
  <si>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</si>
  <si>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</si>
  <si>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</si>
  <si>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</si>
  <si>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</si>
  <si>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</si>
  <si>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</si>
  <si>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</si>
  <si>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</si>
  <si>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</si>
  <si>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</si>
  <si>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</si>
  <si>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</si>
  <si>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</si>
  <si>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</si>
  <si>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</si>
  <si>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</si>
  <si>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</si>
  <si>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</si>
  <si>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</si>
  <si>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</si>
  <si>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</si>
  <si>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</si>
  <si>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</si>
  <si>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</si>
  <si>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</si>
  <si>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</si>
  <si>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</si>
  <si>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</si>
  <si>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</si>
  <si>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</si>
  <si>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</si>
  <si>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</si>
  <si>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</si>
  <si>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</si>
  <si>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</si>
  <si>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</si>
  <si>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</si>
  <si>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</si>
  <si>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</si>
  <si>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</si>
  <si>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</si>
  <si>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</si>
  <si>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</si>
  <si>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</si>
  <si>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</si>
  <si>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</si>
  <si>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</si>
  <si>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</si>
  <si>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</si>
  <si>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</si>
  <si>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</si>
  <si>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</si>
  <si>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</si>
  <si>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</si>
  <si>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</si>
  <si>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</si>
  <si>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</si>
  <si>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</si>
  <si>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</si>
  <si>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</si>
  <si>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</si>
  <si>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</si>
  <si>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</si>
  <si>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</si>
  <si>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</si>
  <si>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</si>
  <si>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</si>
  <si>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</si>
  <si>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</si>
  <si>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</si>
  <si>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</si>
  <si>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</si>
  <si>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</si>
  <si>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</si>
  <si>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</si>
  <si>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</si>
  <si>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</si>
  <si>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</si>
  <si>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</si>
  <si>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</si>
  <si>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</si>
  <si>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</si>
  <si>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</si>
  <si>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</si>
  <si>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</si>
  <si>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</si>
  <si>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</si>
  <si>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</si>
  <si>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</si>
  <si>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</si>
  <si>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</si>
  <si>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</si>
  <si>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</si>
  <si>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</si>
  <si>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</si>
  <si>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</si>
  <si>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</si>
  <si>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</si>
  <si>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</si>
  <si>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</si>
  <si>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</si>
  <si>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</si>
  <si>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</si>
  <si>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</si>
  <si>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</si>
  <si>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</si>
  <si>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</si>
  <si>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</si>
  <si>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</si>
  <si>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</si>
  <si>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</si>
  <si>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</si>
  <si>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</si>
  <si>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</si>
  <si>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</si>
  <si>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</si>
  <si>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</si>
  <si>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</si>
  <si>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</si>
  <si>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</si>
  <si>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</si>
  <si>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</si>
  <si>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</si>
  <si>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</si>
  <si>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</si>
  <si>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</si>
  <si>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</si>
  <si>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</si>
  <si>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</si>
  <si>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</si>
  <si>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</si>
  <si>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</si>
  <si>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</si>
  <si>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</si>
  <si>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</si>
  <si>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</si>
  <si>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</si>
  <si>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</si>
  <si>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</si>
  <si>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</si>
  <si>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</si>
  <si>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</si>
  <si>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</si>
  <si>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</si>
  <si>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</si>
  <si>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</si>
  <si>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</si>
  <si>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</si>
  <si>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</si>
  <si>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</si>
  <si>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</si>
  <si>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</si>
  <si>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</si>
  <si>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</si>
  <si>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</si>
  <si>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</si>
  <si>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</si>
  <si>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</si>
  <si>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</si>
  <si>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</si>
  <si>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</si>
  <si>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</si>
  <si>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</si>
  <si>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</si>
  <si>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</si>
  <si>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</si>
  <si>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</si>
  <si>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</si>
  <si>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</si>
  <si>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</si>
  <si>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</si>
  <si>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</si>
  <si>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</si>
  <si>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</si>
  <si>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</si>
  <si>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</si>
  <si>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</si>
  <si>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</si>
  <si>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</si>
  <si>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</si>
  <si>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</si>
  <si>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</si>
  <si>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</si>
  <si>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</si>
  <si>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</si>
  <si>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</si>
  <si>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</si>
  <si>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</si>
  <si>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</si>
  <si>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</si>
  <si>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</si>
  <si>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</si>
  <si>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</si>
  <si>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</si>
  <si>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</si>
  <si>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</si>
  <si>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</si>
  <si>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</si>
  <si>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</si>
  <si>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</si>
  <si>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</si>
  <si>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</si>
  <si>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</si>
  <si>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</si>
  <si>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</si>
  <si>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</si>
  <si>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</si>
  <si>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</si>
  <si>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</si>
  <si>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</si>
  <si>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</si>
  <si>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</si>
  <si>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</si>
  <si>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</si>
  <si>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</si>
  <si>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</si>
  <si>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</si>
  <si>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</si>
  <si>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</si>
  <si>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</si>
  <si>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</si>
  <si>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</si>
  <si>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</si>
  <si>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</si>
  <si>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</si>
  <si>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</si>
  <si>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</si>
  <si>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</si>
  <si>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</si>
  <si>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</si>
  <si>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</si>
  <si>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</si>
  <si>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</si>
  <si>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</si>
  <si>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</si>
  <si>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</si>
  <si>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</si>
  <si>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</si>
  <si>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</si>
  <si>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</si>
  <si>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</si>
  <si>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</si>
  <si>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</si>
  <si>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</si>
  <si>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</si>
  <si>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</si>
  <si>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</si>
  <si>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</si>
  <si>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</si>
  <si>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</si>
  <si>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</si>
  <si>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</si>
  <si>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</si>
  <si>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</si>
  <si>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</si>
  <si>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</si>
  <si>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</si>
  <si>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</si>
  <si>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</si>
  <si>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</si>
  <si>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</si>
  <si>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</si>
  <si>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</si>
  <si>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</si>
  <si>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</si>
  <si>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</si>
  <si>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</si>
  <si>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</si>
  <si>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</si>
  <si>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</si>
  <si>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</si>
  <si>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</si>
  <si>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</si>
  <si>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</si>
  <si>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</si>
  <si>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</si>
  <si>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</si>
  <si>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</si>
  <si>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</si>
  <si>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</si>
  <si>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</si>
  <si>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</si>
  <si>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</si>
  <si>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</si>
  <si>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</si>
  <si>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</si>
  <si>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</si>
  <si>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</si>
  <si>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</si>
  <si>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</si>
  <si>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</si>
  <si>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</si>
  <si>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</si>
  <si>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</si>
  <si>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</si>
  <si>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</si>
  <si>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</si>
  <si>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</si>
  <si>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</si>
  <si>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</si>
  <si>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</si>
  <si>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</si>
  <si>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</si>
  <si>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</si>
  <si>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</si>
  <si>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</si>
  <si>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</si>
  <si>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</si>
  <si>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</si>
  <si>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</si>
  <si>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</si>
  <si>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</si>
  <si>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</si>
  <si>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</si>
  <si>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</si>
  <si>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</si>
  <si>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</si>
  <si>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</si>
  <si>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</si>
  <si>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</si>
  <si>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</si>
  <si>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</si>
  <si>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</si>
  <si>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</si>
  <si>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</si>
  <si>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</si>
  <si>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</si>
  <si>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</si>
  <si>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</si>
  <si>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</si>
  <si>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</si>
  <si>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</si>
  <si>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</si>
  <si>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</si>
  <si>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</si>
  <si>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</si>
  <si>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</si>
  <si>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</si>
  <si>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</si>
  <si>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</si>
  <si>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</si>
  <si>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</si>
  <si>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</si>
  <si>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</si>
  <si>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</si>
  <si>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</si>
  <si>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</si>
  <si>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</si>
  <si>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</si>
  <si>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</si>
  <si>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</si>
  <si>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</si>
  <si>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</si>
  <si>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</si>
  <si>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</si>
  <si>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</si>
  <si>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</si>
  <si>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</si>
  <si>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</si>
  <si>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</si>
  <si>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</si>
  <si>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</si>
  <si>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</si>
  <si>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</si>
  <si>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</si>
  <si>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</si>
  <si>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</si>
  <si>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</si>
  <si>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</si>
  <si>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</si>
  <si>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</si>
  <si>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</si>
  <si>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</si>
  <si>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</si>
  <si>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</si>
  <si>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</si>
  <si>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</si>
  <si>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</si>
  <si>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</si>
  <si>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</si>
  <si>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</si>
  <si>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</si>
  <si>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</si>
  <si>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</si>
  <si>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</si>
  <si>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</si>
  <si>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</si>
  <si>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</si>
  <si>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</si>
  <si>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</si>
  <si>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</si>
  <si>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</si>
  <si>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</si>
  <si>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</si>
  <si>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</si>
  <si>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</si>
  <si>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</si>
  <si>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</si>
  <si>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</si>
  <si>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</si>
  <si>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</si>
  <si>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</si>
  <si>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</si>
  <si>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</si>
  <si>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</si>
  <si>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</si>
  <si>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</si>
  <si>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</si>
  <si>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</si>
  <si>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</si>
  <si>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</si>
  <si>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</si>
  <si>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</si>
  <si>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</si>
  <si>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</si>
  <si>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</si>
  <si>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</si>
  <si>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</si>
  <si>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</si>
  <si>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</si>
  <si>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</si>
  <si>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</si>
  <si>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</si>
  <si>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</si>
  <si>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</si>
  <si>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</si>
  <si>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</si>
  <si>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</si>
  <si>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</si>
  <si>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</si>
  <si>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</si>
  <si>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</si>
  <si>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</si>
  <si>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</si>
  <si>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</si>
  <si>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</si>
  <si>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</si>
  <si>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</si>
  <si>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</si>
  <si>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</si>
  <si>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</si>
  <si>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</si>
  <si>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</si>
  <si>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</si>
  <si>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</si>
  <si>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</si>
  <si>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</si>
  <si>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</si>
  <si>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</si>
  <si>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</si>
  <si>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</si>
  <si>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</si>
  <si>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</si>
  <si>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</si>
  <si>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</si>
  <si>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</si>
  <si>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</si>
  <si>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</si>
  <si>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</si>
  <si>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</si>
  <si>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</si>
  <si>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</si>
  <si>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</si>
  <si>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</si>
  <si>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</si>
  <si>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</si>
  <si>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</si>
  <si>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</si>
  <si>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</si>
  <si>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</si>
  <si>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</si>
  <si>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</si>
  <si>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</si>
  <si>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</si>
  <si>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</si>
  <si>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</si>
  <si>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</si>
  <si>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</si>
  <si>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</si>
  <si>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</si>
  <si>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</si>
  <si>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</si>
  <si>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</si>
  <si>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</si>
  <si>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</si>
  <si>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</si>
  <si>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</si>
  <si>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</si>
  <si>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</si>
  <si>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</si>
  <si>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</si>
  <si>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</si>
  <si>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</si>
  <si>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</si>
  <si>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</si>
  <si>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</si>
  <si>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</si>
  <si>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</si>
  <si>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</si>
  <si>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</si>
  <si>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</si>
  <si>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</si>
  <si>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</si>
  <si>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</si>
  <si>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</si>
  <si>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</si>
  <si>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</si>
  <si>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</si>
  <si>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</si>
  <si>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</si>
  <si>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</si>
  <si>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</si>
  <si>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</si>
  <si>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</si>
  <si>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</si>
  <si>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</si>
  <si>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</si>
  <si>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</si>
  <si>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</si>
  <si>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</si>
  <si>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</si>
  <si>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</si>
  <si>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</si>
  <si>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</si>
  <si>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</si>
  <si>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</si>
  <si>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</si>
  <si>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</si>
  <si>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</si>
  <si>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</si>
  <si>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</si>
  <si>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</si>
  <si>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</si>
  <si>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</si>
  <si>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</si>
  <si>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</si>
  <si>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</si>
  <si>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</si>
  <si>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</si>
  <si>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</si>
  <si>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</si>
  <si>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</si>
  <si>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</si>
  <si>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</si>
  <si>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</si>
  <si>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</si>
  <si>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</si>
  <si>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</si>
  <si>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</si>
  <si>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</si>
  <si>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</si>
  <si>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</si>
  <si>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</si>
  <si>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</si>
  <si>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</si>
  <si>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</si>
  <si>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</si>
  <si>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</si>
  <si>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</si>
  <si>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</si>
  <si>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</si>
  <si>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</si>
  <si>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</si>
  <si>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</si>
  <si>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</si>
  <si>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</si>
  <si>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</si>
  <si>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</si>
  <si>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</si>
  <si>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</si>
  <si>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</si>
  <si>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</si>
  <si>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</si>
  <si>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</si>
  <si>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</si>
  <si>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</si>
  <si>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</si>
  <si>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</si>
  <si>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</si>
  <si>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</si>
  <si>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</si>
  <si>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</si>
  <si>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</si>
  <si>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</si>
  <si>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</si>
  <si>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</si>
  <si>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</si>
  <si>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</si>
  <si>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</si>
  <si>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</si>
  <si>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</si>
  <si>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</si>
  <si>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</si>
  <si>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</si>
  <si>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</si>
  <si>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</si>
  <si>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</si>
  <si>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</si>
  <si>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</si>
  <si>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</si>
  <si>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</si>
  <si>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</si>
  <si>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</si>
  <si>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</si>
  <si>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</si>
  <si>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</si>
  <si>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</si>
  <si>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</si>
  <si>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</si>
  <si>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</si>
  <si>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</si>
  <si>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</si>
  <si>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</si>
  <si>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</si>
  <si>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</si>
  <si>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</si>
  <si>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</si>
  <si>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</si>
  <si>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</si>
  <si>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</si>
  <si>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</si>
  <si>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</si>
  <si>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</si>
  <si>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</si>
  <si>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</si>
  <si>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</si>
  <si>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</si>
  <si>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</si>
  <si>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</si>
  <si>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</si>
  <si>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</si>
  <si>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</si>
  <si>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</si>
  <si>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</si>
  <si>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</si>
  <si>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</si>
  <si>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</si>
  <si>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</si>
  <si>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</si>
  <si>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</si>
  <si>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</si>
  <si>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</si>
  <si>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</si>
  <si>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</si>
  <si>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</si>
  <si>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</si>
  <si>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</si>
  <si>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</si>
  <si>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</si>
  <si>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</si>
  <si>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</si>
  <si>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</si>
  <si>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</si>
  <si>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</si>
  <si>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</si>
  <si>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</si>
  <si>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</si>
  <si>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</si>
  <si>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</si>
  <si>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</si>
  <si>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</si>
  <si>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</si>
  <si>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</si>
  <si>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</si>
  <si>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</si>
  <si>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</si>
  <si>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</si>
  <si>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</si>
  <si>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</si>
  <si>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</si>
  <si>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</si>
  <si>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</si>
  <si>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</si>
  <si>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</si>
  <si>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</si>
  <si>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</si>
  <si>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</si>
  <si>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</si>
  <si>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</si>
  <si>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</si>
  <si>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</si>
  <si>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</si>
  <si>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</si>
  <si>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</si>
  <si>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</si>
  <si>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</si>
  <si>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</si>
  <si>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</si>
  <si>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</si>
  <si>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</si>
  <si>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</si>
  <si>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</si>
  <si>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</si>
  <si>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</si>
  <si>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</si>
  <si>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</si>
  <si>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</si>
  <si>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</si>
  <si>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</si>
  <si>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</si>
  <si>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</si>
  <si>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</si>
  <si>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</si>
  <si>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</si>
  <si>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</si>
  <si>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</si>
  <si>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</si>
  <si>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</si>
  <si>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</si>
  <si>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</si>
  <si>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</si>
  <si>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</si>
  <si>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</si>
  <si>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</si>
  <si>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</si>
  <si>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</si>
  <si>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</si>
  <si>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</si>
  <si>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</si>
  <si>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</si>
  <si>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</si>
  <si>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</si>
  <si>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</si>
  <si>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</si>
  <si>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</si>
  <si>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</si>
  <si>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</si>
  <si>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</si>
  <si>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</si>
  <si>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</si>
  <si>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</si>
  <si>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</si>
  <si>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</si>
  <si>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</si>
  <si>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</si>
  <si>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</si>
  <si>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</si>
  <si>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</si>
  <si>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</si>
  <si>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</si>
  <si>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</si>
  <si>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</si>
  <si>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</si>
  <si>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</si>
  <si>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</si>
  <si>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</si>
  <si>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</si>
  <si>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</si>
  <si>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</si>
  <si>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</si>
  <si>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</si>
  <si>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</si>
  <si>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</si>
  <si>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</si>
  <si>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</si>
  <si>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</si>
  <si>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</si>
  <si>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</si>
  <si>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</si>
  <si>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</si>
  <si>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</si>
  <si>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</si>
  <si>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</si>
  <si>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</si>
  <si>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</si>
  <si>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</si>
  <si>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</si>
  <si>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</si>
  <si>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</si>
  <si>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</si>
  <si>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</si>
  <si>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</si>
  <si>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</si>
  <si>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</si>
  <si>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</si>
  <si>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</si>
  <si>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</si>
  <si>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</si>
  <si>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</si>
  <si>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</si>
  <si>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</si>
  <si>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</si>
  <si>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</si>
  <si>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</si>
  <si>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</si>
  <si>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</si>
  <si>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</si>
  <si>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</si>
  <si>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</si>
  <si>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</si>
  <si>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</si>
  <si>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</si>
  <si>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</si>
  <si>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</si>
  <si>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</si>
  <si>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</si>
  <si>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</si>
  <si>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</si>
  <si>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</si>
  <si>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</si>
  <si>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</si>
  <si>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</si>
  <si>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</si>
  <si>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</si>
  <si>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</si>
  <si>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</si>
  <si>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</si>
  <si>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</si>
  <si>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</si>
  <si>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</si>
  <si>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</si>
  <si>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</si>
  <si>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</si>
  <si>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</si>
  <si>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</si>
  <si>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</si>
  <si>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</si>
  <si>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</si>
  <si>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</si>
  <si>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</si>
  <si>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</si>
  <si>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</si>
  <si>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</si>
  <si>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</si>
  <si>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</si>
  <si>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</si>
  <si>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1.a.1</t>
  </si>
  <si>
    <t>Carrera Docente y Instituto de Investigacion Juridica</t>
  </si>
  <si>
    <t>IUDPAS, Carrera Docente y Instituto de Investigacion Juridica</t>
  </si>
  <si>
    <t>Direccion y Profesores Investigadores del Instituto de Investigacion Juridica</t>
  </si>
  <si>
    <t>Decano de la Facultad de Ciencias Juridicas, Coordinadora de la Carrera y Direccion del Instituto de Investigacion Juridica</t>
  </si>
  <si>
    <t>Area de Gestion del Conocimiento</t>
  </si>
  <si>
    <t xml:space="preserve">Direccion, Area de gestion y administracion de proyectos </t>
  </si>
  <si>
    <t>Decano, Direccion y, area de gestion y administracion de proyectos</t>
  </si>
  <si>
    <t>Decano, Direccion y personal del instituto de investigacion juridica</t>
  </si>
  <si>
    <t>Direccion y personal del instituto de investigacion juridica</t>
  </si>
  <si>
    <t>Sandra Lorena Flores</t>
  </si>
  <si>
    <t>Direccion del Instituto de Investigacion Juridica</t>
  </si>
  <si>
    <t>Vicerrectoria asuntos internacionales, direccion del instituto, area comunicación e imagen</t>
  </si>
  <si>
    <t>Direccion de Investigacion Cientifica y Direccion del IIJ</t>
  </si>
  <si>
    <t>Rectoria, vicerrectoria academica, decanato de la facultad de derecho, direccion del IIJ, area de gestion del conocimiento, coordinacion y area de gestion y administracion de proyectos del IIJ</t>
  </si>
  <si>
    <t>uy</t>
  </si>
  <si>
    <t>Definir los ejes atraves de los cuales se puede trabajar para que la utilizacion de la biblioteca sea una realdad (compra de impresora, aanner, aire acondicionado, bibliografia autorizada, equipo, capacitacion e instalaciòn del mismo)        Definir acciones innovadoras que vinculen la biblioteca virtual con la fisica con nuevos mecaismos y accesos de bùsqueda.    Difundir la accesibilidad a traves de la red al riquisimo acervo bibliografico  que se conv¡erva en la biblioteca del IIJ. a profesionales universitarios, docentes y sociedad en general.       Proporcionar un acceso libre y gratuito a documentos digitalizados para permitir la consulta, lectura y descarga de libros.</t>
  </si>
  <si>
    <t>Un (1) Simposio</t>
  </si>
  <si>
    <t xml:space="preserve">No. De encuestas </t>
  </si>
  <si>
    <t xml:space="preserve">No. De Capacitaciones </t>
  </si>
  <si>
    <t>Implementacion de sistema de Gestiòn del Conocimiento</t>
  </si>
  <si>
    <t xml:space="preserve">Implementacion de sistema del Sistema Bibliotecario Presencial y Virtual </t>
  </si>
  <si>
    <t xml:space="preserve">1) Desarrollar al menos, (8)jornadas de capacitacion y entrenamiento durante todo el año.                               B.- Desarrollo de un Marco Curricular y Metodologico para el sistema de investigaciòn </t>
  </si>
  <si>
    <t xml:space="preserve">No. De Capacitaciones para  formacion y Actualizaciòn de  Investigadores </t>
  </si>
  <si>
    <t>Rediseñar las asignaturas del plan de estudios de la carrera de Derecho enfocaddo en Investigacion y propuesta de nueva oferta acadèmica de la misma.</t>
  </si>
  <si>
    <t xml:space="preserve">Al menos desarrollar cuatro (4) seminarios con enfoque en el Desarrollo de Proceso de Orientaciòn estudiantil </t>
  </si>
  <si>
    <t>Sistema de Administracion del Desempeño</t>
  </si>
  <si>
    <t>sistema de Gestiòn del conocimiento.</t>
  </si>
  <si>
    <t xml:space="preserve">No. De cursos y actividades  ofertadas  </t>
  </si>
  <si>
    <t xml:space="preserve">Elaboracion y validaciòn de constructos de actividades y recursos para el logro de competencias transversales en investigaciòn </t>
  </si>
  <si>
    <t>No. De programas de intercambio estudiantil (Nacionla e Interncional)</t>
  </si>
  <si>
    <t xml:space="preserve">No. De cursos </t>
  </si>
  <si>
    <t>Realizar  Pràcticas y pasantias para estudiantes</t>
  </si>
  <si>
    <t>Programas de capacitaciòn tecnològica e investigaciòn</t>
  </si>
  <si>
    <t>Programa de identificaciòn y transferencia del conocimiento.</t>
  </si>
  <si>
    <t>Programa de Gestiòn de Recursos Humanos</t>
  </si>
  <si>
    <t>Programa de Incremento de Recursos Externos</t>
  </si>
  <si>
    <t>Implementaciòn del Manual de Politicas de Gestiòn del  Talento</t>
  </si>
  <si>
    <t>Diseño del programa de Gestiòn por competencias en Investigaciòn y Administrativas</t>
  </si>
  <si>
    <t>Convenios Nacionales e Internacionales</t>
  </si>
  <si>
    <t>Bnchmarketing Institutcional</t>
  </si>
  <si>
    <t xml:space="preserve">Plataforma, Infraestructura, fìsica,  tecnològica, acadèmica </t>
  </si>
  <si>
    <t xml:space="preserve">Presencia e Imagen </t>
  </si>
  <si>
    <t>Liderazgo</t>
  </si>
  <si>
    <t>mercadeo de servicios</t>
  </si>
  <si>
    <t>Programa de Vinculaciòn Universidad Sociedad</t>
  </si>
  <si>
    <t>Biblioteca Virtual</t>
  </si>
  <si>
    <t xml:space="preserve"> Hacer alianzas estrategicas de capacitacion  sobre formulacion de proyectos de investigacion juridica con otras unidades de la UNAH</t>
  </si>
  <si>
    <t>3.1.a.2</t>
  </si>
  <si>
    <t>2.a.1</t>
  </si>
  <si>
    <t>3.1.c.3</t>
  </si>
  <si>
    <t xml:space="preserve"> Llevar a cabo un Simposio para realizar e incorporar la investigacion juridica dentro del pensum academico.</t>
  </si>
  <si>
    <t>3.a.4</t>
  </si>
  <si>
    <t xml:space="preserve"> Revision de los programas de las asignaturas o cursos, laboratorios y talleres para enfocarlos en la investigacion basada en competencia, nuevo plan de estudios y propuesta de nueva oferta academica de la facultad de ciencias juridicas. </t>
  </si>
  <si>
    <t>3.1.c. 5</t>
  </si>
  <si>
    <t>3.b.7.</t>
  </si>
  <si>
    <t>3.a.6.</t>
  </si>
  <si>
    <t>3.1.a.9</t>
  </si>
  <si>
    <t>3.1.a.8</t>
  </si>
  <si>
    <t>3.1.a.10</t>
  </si>
  <si>
    <t xml:space="preserve"> Aplicación de encuestas a Docentes y Estudiantes sobre Investigacion Juridica.</t>
  </si>
  <si>
    <t xml:space="preserve"> Capacitar a profesores, personal administrativo y estudiantes sobre TICs.</t>
  </si>
  <si>
    <t xml:space="preserve"> Medir el rendimiento en investigacion.</t>
  </si>
  <si>
    <t xml:space="preserve"> Evaluacion diagnostica sobre las necesidades de informacion de diversos sectores sociales, acadèmicos y diseño del sistema  a aplicar en los pròximos cinco (5) años.</t>
  </si>
  <si>
    <t>a.- Realizar jornadas de capacitacion y entrenamiento a todo el personal del Instituto.          b.-  Realizar jornadas de capacitacion a profesores y estudiantes de la facultad de Ciencias Juridicas.</t>
  </si>
  <si>
    <t xml:space="preserve"> Promover a los estudiantes de segundo y tercer año, seminarios y taller en investigacion juridica                                </t>
  </si>
  <si>
    <t>Diseño de sistema de asignacion de actividades formaticas (tareas) en coordinacion con los profesores. * diseño transversal del plan de estudios armonizados con ejes de investigacion.</t>
  </si>
  <si>
    <t>1.1.a.11</t>
  </si>
  <si>
    <t>3.1.a.12</t>
  </si>
  <si>
    <t>Cursos libres aplicados a competencias.</t>
  </si>
  <si>
    <t>Gestionar convenios con universidades nacionales.</t>
  </si>
  <si>
    <t>2.1.e.13</t>
  </si>
  <si>
    <t>Gestionar con los docentes de la facultad de derecho para que estudiantes de la carrera realicen investigaciones en el instituto.</t>
  </si>
  <si>
    <t>2.1.a.14</t>
  </si>
  <si>
    <t>Diseño de plataforma de gestion e informacion interna del IIJ enlace con pagina web.</t>
  </si>
  <si>
    <t>2.1.e.15</t>
  </si>
  <si>
    <t xml:space="preserve"> Carga de 4,000 titulos para consulta online.</t>
  </si>
  <si>
    <t>2.1.e.16</t>
  </si>
  <si>
    <t>Diseño de un certificado de autogestion en investigacion juridica.</t>
  </si>
  <si>
    <t>3.1.a.17</t>
  </si>
  <si>
    <t xml:space="preserve"> Implementar la formacion de docentes investigadores, cientifico, tecnologico que sirva para desarrollo integral de innovacion del conocimiento mediante la capacitacion sistematica.</t>
  </si>
  <si>
    <t>3.1.b.18</t>
  </si>
  <si>
    <t xml:space="preserve"> Diseñar y desarrollar actividades que permitan la identificacion y transferencia del conocimiento en el ambito universitario y hacia otras instituciones en el campo nacional e internacional.                          - consolidar una oficina de transferencia de los conocimientos de las investigaciones juridicas al servicion de la comunidad universitaria y sociedad en general contando con las herramientas de apoyo necesario para la realizacion del trabajo.</t>
  </si>
  <si>
    <t>2. 1. a. 19</t>
  </si>
  <si>
    <t>Diseño e identificacion de necesidades.                     - elaborar base de datos de cooperantes.                          - entrevistas de aproximacion con los cooperantes.                           - recoleccion de criterios de cooperacion de la vicerrectoria de relaciones internacionales.</t>
  </si>
  <si>
    <t>2. 1. a. 20</t>
  </si>
  <si>
    <t xml:space="preserve"> Programa gerencial de recursos y autogestion de investigacion. Habilitacion legal de via para el manejo de recursos provenientes de proyectos y recursos generados por venta de servicios y productos cientificos. Planificacion de acuerdo a matriz institucional.</t>
  </si>
  <si>
    <t>3.2. e.21</t>
  </si>
  <si>
    <t>Capacitacion al IIJ sobre motivacion y inteligencia emocional.</t>
  </si>
  <si>
    <t>3.1. b.22</t>
  </si>
  <si>
    <t>Capacitacion al personal del instituto y personal de la facultad de ciencias juridicas.</t>
  </si>
  <si>
    <t>3.1.b. 23</t>
  </si>
  <si>
    <t>Elaborar un registro de convenios o tratados nacionales e internacionales realizados por la UNAH con el fin de facilitar la informacion mediante una red de colaboracion interinstitucional (obtener toda la fuente de informacion referente a convenios de diferentes dependencias y centros de documentacion y archivo de la UNAH).</t>
  </si>
  <si>
    <t>Identificar las instituticiones que realizan investigacion juridica en el campo internacional para establecer un sistema comparativo en los procesos de investigacion.</t>
  </si>
  <si>
    <t>2.e.. 24</t>
  </si>
  <si>
    <t>1.1. a. 25</t>
  </si>
  <si>
    <t>1. 1. e. 26</t>
  </si>
  <si>
    <t>Crear procesos de enseñanza debidamente estructurados.                        Readecuar la enseñanza aprendizaje basado en investigacion con alta exigencia academica y una fuerte carga de trabajo que se convierta en elementos de motivacion.                         revisar y actualizar los planes de estudio de la carrera de derecho y verificar si la investigacion es el eje transversal.             integrar una diversidad de estrategia de educacion transversal y actividades curriculares.                             Internacionalizacion de una cultura emprendedora.</t>
  </si>
  <si>
    <t>3. 2. e. 27</t>
  </si>
  <si>
    <t>Difundir los trabajos de investigacion en el ambito jurìdico a traves de la Revista de Derecho y en otros niveles correspondientes                T rasmision televisa, en canal universitario y demas canales educativos publicos y privados programas radiales de destacados expertos en temas relevantes del pais              Difundir a traves del IIJ, temas sobre la crisis que vive Honduras, tanto Social,Cultural, Politica y Econòmica formulando propuestas que permitan contribuir a superar la crisis vigente.</t>
  </si>
  <si>
    <t xml:space="preserve"> Mayor contribuciòn al conocimiento y a un proceso de formacion  continua.                                  Contribuir al desarrollo interinstitucional del IIJ.que le permita avanzar y adecuar los estànderes edecativos e investigativos con otras instancias de educacion superior nacional e internacionnalmente.</t>
  </si>
  <si>
    <t>Capacitacion continua dirigidos a profesores investigadores, comunidad universitaria facilitacion de adquisiciòn de conocimientos sobre el uso de recursos y servicios por parte de los usuarios.</t>
  </si>
  <si>
    <t>1.1. e. 28</t>
  </si>
  <si>
    <t>1. 1. b. 29</t>
  </si>
  <si>
    <t xml:space="preserve">Acciones y procesos acadèmico ejecutados de las unidades acadèmicas en conjunto con sectores externos a la universidad como el estado, los sectores productivos de la sociedad civil, orientados a resolver problemas y proyectos que tengan impacto positivo a la distancia </t>
  </si>
  <si>
    <t>1.1. c.30</t>
  </si>
  <si>
    <t>74.75</t>
  </si>
  <si>
    <t>96. 25</t>
  </si>
  <si>
    <t>83.00</t>
  </si>
  <si>
    <t>retroalimentacion de conocimientos cintificos juridicos para un mayor fortalecimiento institucional</t>
  </si>
  <si>
    <t>Promover la investigaciòn juridicaa con otras unidades academicas como un aporte institucional</t>
  </si>
  <si>
    <t>incorparar dentro del pensum acdemico la investigaciòn jurida como tal</t>
  </si>
  <si>
    <t xml:space="preserve">actualizacion de los planes de estudios </t>
  </si>
  <si>
    <t xml:space="preserve">mejorar o fortalecer los conocmientos sobre investigaciòn juridica de acuerdo al resultados de las mismas </t>
  </si>
  <si>
    <t xml:space="preserve">Diplomados en investigacion </t>
  </si>
  <si>
    <t>formulacion  descriptiva de investigaciones Juridicas realizadas en el IIJ. por profesores investigador mediante alianza con tras universidades nacionales</t>
  </si>
  <si>
    <t xml:space="preserve">consensuaar con los jefes de departamentos y docentes en general para que sus promagramas de asignaturas sean enfocados en investigacion </t>
  </si>
  <si>
    <t xml:space="preserve"> actualizacion sistematizar la informacion interna del instituto enlasado con la pàgina Web de UNAH.</t>
  </si>
  <si>
    <t>No. De Capacitaciones</t>
  </si>
  <si>
    <t>alianzas estrategicas</t>
  </si>
  <si>
    <t>Simposio</t>
  </si>
  <si>
    <t>Reedificacion Plan de Estudios</t>
  </si>
  <si>
    <t>Seminarios Tallares</t>
  </si>
  <si>
    <t>No. De  Encuestas</t>
  </si>
  <si>
    <t xml:space="preserve">Evaluaciòn </t>
  </si>
  <si>
    <t>Evaluaciòn Diagnòstica</t>
  </si>
  <si>
    <t>No. De Cursos</t>
  </si>
  <si>
    <t>Publicaciones</t>
  </si>
  <si>
    <t>No. De Progrmas</t>
  </si>
  <si>
    <t>Pasantìas</t>
  </si>
  <si>
    <t xml:space="preserve">Proyecto de Investigaciòn </t>
  </si>
  <si>
    <t>pagina Web</t>
  </si>
  <si>
    <t>Programa de Evaluacion</t>
  </si>
  <si>
    <t xml:space="preserve">Programa de Capacitaciòn </t>
  </si>
  <si>
    <t xml:space="preserve">Programa de Identificaciòn </t>
  </si>
  <si>
    <t>Programa de  Gestiòn de Recursos Humanos</t>
  </si>
  <si>
    <t>Programa de Incremento de Recursos  Externos</t>
  </si>
  <si>
    <t xml:space="preserve">Manual  de Politicas de Gestiòn del Talento </t>
  </si>
  <si>
    <t xml:space="preserve">No. De Convenios </t>
  </si>
  <si>
    <t>Alianzas estretagìcas</t>
  </si>
  <si>
    <t>Tecnologia de Punta</t>
  </si>
  <si>
    <t>Publicaciòn de la revista de Derecho</t>
  </si>
  <si>
    <t>Proceso de Formaciòn Continua</t>
  </si>
  <si>
    <t>Programas Vìnculaciòn Sociedad</t>
  </si>
  <si>
    <t>Biblioteca Virtual en Linea</t>
  </si>
  <si>
    <t>contar con los recursos necesarios para desarrollar el congreso y los talleres.</t>
  </si>
  <si>
    <t>Apoyo logìstico e institutcional</t>
  </si>
  <si>
    <t>Apoyo institucional, logistico y humano</t>
  </si>
  <si>
    <t>Apoyo de jefes de departamentos de la facultad de derecho,  docentes investigadoes y autoridades universitarias respectivas</t>
  </si>
  <si>
    <t>Apoyo logistico, recurso humano e unstitucional</t>
  </si>
  <si>
    <t>Recurso humano y Apoya inatitucional</t>
  </si>
  <si>
    <t>contar con el apoya institucional y el recurso material, humano</t>
  </si>
  <si>
    <t>contar con el apoyo financiero  e instiucional</t>
  </si>
  <si>
    <t>contar con el apoya de las autoridades ¡y el recurso financiero y logìstico</t>
  </si>
  <si>
    <t>Contar con el apoyo institucional y  el recurso humano y financiero de las instalaciones fisicas adecuadad</t>
  </si>
  <si>
    <t xml:space="preserve">apoyo de los profesores de la facultade de derecho y los docentes investigadores </t>
  </si>
  <si>
    <t xml:space="preserve">evaluaciòn  Dignòstic </t>
  </si>
  <si>
    <t>es mejorar los estanderes en la calidad de la investigacion</t>
  </si>
  <si>
    <t>dar a conocer los principios basicos de como realizar investigaciòn jurìdica</t>
  </si>
  <si>
    <t>Enriquecer los conocimientos cientifico jurìdico de las uevas tecnologìas</t>
  </si>
  <si>
    <t>apoyo logistico e institucional</t>
  </si>
  <si>
    <t>apoyo logistico  externo con otras universidades a nivel nacional</t>
  </si>
  <si>
    <t xml:space="preserve">Apoyo de los profesores de la facultade de derecho y los docentes investigadores </t>
  </si>
  <si>
    <t>apoyo  de la unidad tecnolgica de la  UNAH</t>
  </si>
  <si>
    <t>Personal espicializado y de apoyo  i institucinal</t>
  </si>
  <si>
    <t>Contar con el apoyo de docentes investigadores , profesores de la facultad y la DICU</t>
  </si>
  <si>
    <t>Vicerrectoria asuntos internacionales, direccion del instituto, area comunicación e imagen, Area de Gestiòn del Conocimiento del IIJ.</t>
  </si>
  <si>
    <t>Direcciòn del IIJ, Area de Gestiòn y Administraciòn de Proyects</t>
  </si>
  <si>
    <t>Direcciòn del IIJ, Area de Gestiòn de Proyectos</t>
  </si>
  <si>
    <t>Personal Administrativo y Doconte del IIJ.</t>
  </si>
  <si>
    <t>Direcciòn del IIJ. Area de Gestiòn  del conocimiento</t>
  </si>
  <si>
    <t>Prepara la poblaciòn estudiantil para obtener un mayor conocmineito en  Investigaciòn  juridica</t>
  </si>
  <si>
    <t>Impleetar un uev medtodo de ensañanza atraves de la investigaciòn incorprada en los programas de estudios de a carrera de derecho por la coorinacion de carrera en consjeo de maeestros</t>
  </si>
  <si>
    <t xml:space="preserve">Mantener informada la poblacion estudiantil especialmente a los de la carrera de derecho y comuna en general mediante las investigiones que se realizan en nuetros instituto </t>
  </si>
  <si>
    <t>Es ampliar los conocimientos cientificos, Juridicos en los docentes para brindar mayores conocimientos y mejores estadares de calidad en la educaciòn superior</t>
  </si>
  <si>
    <t>Ampliar conomientos para un amejor rendimiento en el desempeño del servicio</t>
  </si>
  <si>
    <t xml:space="preserve">Vinculacion IIJ, con otras unidades academicas de l UNAH y otras universidades a nivel nacional </t>
  </si>
  <si>
    <t>enriquecer los conocmieneitos mediante los procesos de formaciòn continua que permitar alcanzar niveles estandarizados en educaciòn e investigaciòn que nos permitan proyeccion internacionalmente</t>
  </si>
  <si>
    <t>El buen funcionamiento de la Bibliotecaeca vVirtual con los standares de aclidad</t>
  </si>
  <si>
    <t>Publicar los artìculos elaboarados por los profesores en la Revista de Derecho y en la Pàgina Web</t>
  </si>
  <si>
    <t xml:space="preserve">Contar con el equipo y material necesario para enlazar la informaciòn en la pagina web.  </t>
  </si>
  <si>
    <t xml:space="preserve">contar  con apoyo institucional el recursos humano y finacieros y material </t>
  </si>
  <si>
    <t xml:space="preserve">Contar con el apoyo financeiero,  Carrera Docente y todo el personal del IIJ. </t>
  </si>
  <si>
    <t>contar con el apoyo logistico del IUDPAS, Carrera Docente y el IIJ.</t>
  </si>
  <si>
    <t xml:space="preserve">Contar con el recurso humano,las instalaciones fìsicas adecuadas, la direcciòn y personal del IIJ.l </t>
  </si>
  <si>
    <t>Contar con apoyo logìstico y el Area de gestiòn  del conocimiento</t>
  </si>
  <si>
    <t>diereeciòn y persinal del IIJ.</t>
  </si>
  <si>
    <t>Instuto  de Investigaciòn Juridica y</t>
  </si>
  <si>
    <t>Entrega de resultados del simposio</t>
  </si>
  <si>
    <t>entrega de resultados de los tallares raelizados para la elboracion del nuevo  Pln de eEstudios de l Faculta de derecho</t>
  </si>
  <si>
    <t>rendir un informe del resultado de las encuentas elaboradas</t>
  </si>
  <si>
    <t>informe de las capacitacitaciones recibidas mediante listados de asistencia u entrag de certificados a los asistentes</t>
  </si>
  <si>
    <t>presentar informe de resultados de la evaluaciòn diagnòstica</t>
  </si>
  <si>
    <t>Presentar los avances de dicho programa que se aolicara a partir del año 2014 al Año 2018.</t>
  </si>
  <si>
    <t>Elaboracion del progrma  de identificaciòn y transparencia del conocimiento que se implementara a partir del año 2014 hasta el año 2018</t>
  </si>
  <si>
    <t>Elaboraciòn de Manual de Politicas de Gestiòn del Talento</t>
  </si>
  <si>
    <t xml:space="preserve">entrega de resultados mediante listados de asistencia y otorgamiento de  finalizacion del mismo </t>
  </si>
  <si>
    <t xml:space="preserve">Poyecciòn con organiznos nacionales e internaciones </t>
  </si>
  <si>
    <t xml:space="preserve">Digitalizaciòn de la informacion </t>
  </si>
  <si>
    <t xml:space="preserve">Contar appyo logistico y financiero e institucional </t>
  </si>
  <si>
    <t>personal docente y administrativo del IIJ, Profesores y estudiantes de la Facultad de Derecho</t>
  </si>
  <si>
    <t>Comunidad Universitaria en general.</t>
  </si>
  <si>
    <t>docentes investigadores, jefes de departamentos  y profesoresde la Facultad de erecho.</t>
  </si>
  <si>
    <t>docentes y estudiantes de la Facutad de Derecho</t>
  </si>
  <si>
    <t>profesores y estudiantes de la Facultad de Derecho</t>
  </si>
  <si>
    <t>Profesores y alumnos de la Facultad de Derecho</t>
  </si>
  <si>
    <t>personal docente y administrativo del IIJ.</t>
  </si>
  <si>
    <t>Poblaciòn universtaria y comuna en gral</t>
  </si>
  <si>
    <t>,</t>
  </si>
  <si>
    <t>diferentes sectores de la comunidad universitarias y Direcciòn IIJ.</t>
  </si>
  <si>
    <t>Docentes Investigadores y coordinaciòn de la carrera de drerecho y  profesores de la Facultade de Derecgo</t>
  </si>
  <si>
    <t>estudiantes y profesores de la Facultad de Derecho</t>
  </si>
  <si>
    <t>comision  de docentes investigadore en el area de gestiòn y admòn de Proyectos</t>
  </si>
  <si>
    <t>personal IIJ, profesores y estudiantes de la Facultad de Derecho</t>
  </si>
  <si>
    <t>contar con el apoyo logistico y financieros adecuado</t>
  </si>
  <si>
    <t>personal especializado</t>
  </si>
  <si>
    <t xml:space="preserve">usuarios </t>
  </si>
  <si>
    <t>Docentes de la facultad  y docentes investigadores</t>
  </si>
  <si>
    <t>diversos sectores de la unah,  otras instituciones afines dentro y fuera del territorio nacional.</t>
  </si>
  <si>
    <t xml:space="preserve">Vicerectoria academica, direcciòn del IIJ.cooperantes </t>
  </si>
  <si>
    <t>Vice rectira de asuntos internacionesY Direcciòn del IIJ.</t>
  </si>
  <si>
    <t>Personal  del  IIJ.</t>
  </si>
  <si>
    <t>Personal del IIJ y de la Facultad de Derecho</t>
  </si>
  <si>
    <t xml:space="preserve">personal vicerrectoria de asuntos internacionales </t>
  </si>
  <si>
    <t>profesores y docentes investigadore y coordinadores y jesfes de departamentos de la carrera de a Derecho</t>
  </si>
  <si>
    <t>Apoyo institucional, tecnico, logistico y financiero</t>
  </si>
  <si>
    <t>Docentes Investigadores, estuddiantes y Poblacion en general.</t>
  </si>
  <si>
    <t>avances de los procesos de einseñanza  estrcutados apartir del año 2014 y finalizando el 2018</t>
  </si>
  <si>
    <t xml:space="preserve">contar con el aòyo logistico financiero y el apoyo institucional pertinente </t>
  </si>
  <si>
    <t>contar co el apoyo financiero logistico</t>
  </si>
  <si>
    <t>Contar con apoyo  de todo el persoanl del IIJ.</t>
  </si>
  <si>
    <t>Informes de resultados de la investigaciòn tematica y documental</t>
  </si>
  <si>
    <t>Docente y administrativos</t>
  </si>
  <si>
    <t>Informe de resultados agragando la lista de asistencia y diplomas</t>
  </si>
  <si>
    <t>docentes investigadoores y profesores de la Facultad de Derecho</t>
  </si>
  <si>
    <t>Unidades academicas de la unah y personal DEL iij.</t>
  </si>
  <si>
    <t>instituciones cooperantes en el ambito nacional e internacional</t>
  </si>
  <si>
    <t>intercambio de criterios de calidad en los procedimeintos de la investigaciò juridica en el ambito internacional</t>
  </si>
  <si>
    <t>base de datos de laas difreentes instituciones que realizan investigaciòn en el campo internacional</t>
  </si>
  <si>
    <t>contar con el apoyo de la DICU, y la direcciòn del IIJ.</t>
  </si>
  <si>
    <t xml:space="preserve">Elaboraciòn de una base de datos de convenios o tratados nacionales e internacionales realiazados por la unah. </t>
  </si>
  <si>
    <t>contar con el apoyo de la vicerectoria academica</t>
  </si>
  <si>
    <t>estructutar y readecuar la enseñanza aprendizaje con alta exigencia academicaimpleentando en el plan de estudios de la carrera de  la investigaciòn  en los programas de asignaturas</t>
  </si>
  <si>
    <t>contar con los recursos finamcieros necesario y la presencia de expertos en la materia</t>
  </si>
  <si>
    <t>contar con eñ apoyo de la vice-rectoria de asuntos internacionales y la direccion del IIJ.</t>
  </si>
  <si>
    <t>DES</t>
  </si>
  <si>
    <t>Contar con el equipo adecuado y el apoyo institucional y financiero requerdio</t>
  </si>
  <si>
    <t>organizmos nacionales e internacionales e instituciones cooperantes</t>
  </si>
  <si>
    <t>estudiantes y profesores</t>
  </si>
  <si>
    <t>correlativo de la actividad</t>
  </si>
  <si>
    <t>correlativo de l actividad</t>
  </si>
  <si>
    <t>correlativo</t>
  </si>
  <si>
    <t>49.708.75</t>
  </si>
  <si>
    <t>24. 855</t>
  </si>
  <si>
    <t>70. 300</t>
  </si>
  <si>
    <t>27. 733</t>
  </si>
  <si>
    <t>21. 125</t>
  </si>
  <si>
    <t>25, 655</t>
  </si>
  <si>
    <t>75. 950</t>
  </si>
  <si>
    <t>64, 220</t>
  </si>
  <si>
    <t xml:space="preserve">20. 150 </t>
  </si>
  <si>
    <t>59.880.00</t>
  </si>
  <si>
    <t>Actividadad</t>
  </si>
  <si>
    <t>3.a.6</t>
  </si>
  <si>
    <t>1.1.a.25</t>
  </si>
  <si>
    <t>1.1.e.26</t>
  </si>
  <si>
    <t>1.1.e.28</t>
  </si>
  <si>
    <t>96.25</t>
  </si>
  <si>
    <t>1.1.c.30</t>
  </si>
  <si>
    <t>29. 990</t>
  </si>
  <si>
    <t>2.e.31</t>
  </si>
  <si>
    <t>1 0 cursos abiertos en grupos de 100 personas:      * Nuevas tecnologias           * Investigacion documental * Coaching cientifico            * Planeacion Estrategica</t>
  </si>
  <si>
    <t>2. 1 .e. 16</t>
  </si>
  <si>
    <t>1.1. d.32</t>
  </si>
  <si>
    <t xml:space="preserve">Publicaciòn </t>
  </si>
  <si>
    <t>Apoyo, financiero,logistico e institucional</t>
  </si>
  <si>
    <t xml:space="preserve">Nuevo del Indice de la Gaceta. </t>
  </si>
  <si>
    <t>Publicación e indexación del nuevo tomo del " indice de la Gceta, Durante los ultimos 10 años</t>
  </si>
  <si>
    <t>Estudiantes universitarios, docentes, abogados y poblacion hondureña en general</t>
  </si>
  <si>
    <t>Direccion del Instituto de Investigación Juridica y Abogada. Shirley Patrcia Berrios</t>
  </si>
  <si>
    <t>publicar el Indice durante los ultimos 10 años</t>
  </si>
  <si>
    <t>Elaboracion del indice del "Diario la Gaceta"</t>
  </si>
  <si>
    <t>publicacion de la Rvista de derecho año 2013</t>
  </si>
  <si>
    <t>1.1.d. 33</t>
  </si>
  <si>
    <t>publicacion de la revista numero 13</t>
  </si>
  <si>
    <t>publicar 200 2jemplares de la revista</t>
  </si>
  <si>
    <t>publicacion</t>
  </si>
  <si>
    <t xml:space="preserve">Direccion del Instituto de Investigación Juridica y Abogada. Sahira Karine Nuñez </t>
  </si>
  <si>
    <t>TOTAL DE INVESTIGACIÓN</t>
  </si>
  <si>
    <t>Enero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</si>
</sst>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0" tint="-0.249977111117893"/>
        <bgColor indexed="64"/>
      </patternFill>
    </fill>
  </fills>
  <borders count="4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2" fillId="0" borderId="28" xfId="0" applyFont="1" applyBorder="1" applyAlignment="1">
      <alignment vertical="top" wrapText="1"/>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41" fontId="25" fillId="8" borderId="0" xfId="16" applyNumberFormat="1" applyFont="1" applyFill="1" applyBorder="1" applyAlignment="1">
      <alignment vertical="center" wrapText="1"/>
    </xf>
    <xf numFmtId="41" fontId="27" fillId="9" borderId="13" xfId="16" applyNumberFormat="1" applyFont="1" applyFill="1" applyBorder="1" applyAlignment="1" applyProtection="1">
      <alignment vertical="center"/>
      <protection locked="0"/>
    </xf>
    <xf numFmtId="41" fontId="28" fillId="12" borderId="26" xfId="0" applyNumberFormat="1" applyFont="1" applyFill="1" applyBorder="1" applyAlignment="1" applyProtection="1">
      <alignment horizontal="center" vertical="center" wrapText="1"/>
      <protection locked="0"/>
    </xf>
    <xf numFmtId="41" fontId="33" fillId="0" borderId="26" xfId="16" applyNumberFormat="1" applyFont="1" applyBorder="1" applyAlignment="1">
      <alignment horizontal="center" vertical="center" wrapText="1"/>
    </xf>
    <xf numFmtId="41" fontId="33" fillId="10" borderId="26" xfId="18" applyNumberFormat="1" applyFont="1" applyFill="1" applyBorder="1" applyAlignment="1">
      <alignment vertical="center" wrapText="1"/>
    </xf>
    <xf numFmtId="41" fontId="34" fillId="10" borderId="26" xfId="18" applyNumberFormat="1" applyFont="1" applyFill="1" applyBorder="1" applyAlignment="1">
      <alignment vertical="center" wrapText="1"/>
    </xf>
    <xf numFmtId="41" fontId="0" fillId="0" borderId="0" xfId="0" applyNumberFormat="1" applyAlignment="1">
      <alignment vertical="center"/>
    </xf>
    <xf numFmtId="41" fontId="25" fillId="8" borderId="0" xfId="19" applyNumberFormat="1" applyFont="1" applyFill="1" applyBorder="1" applyAlignment="1">
      <alignment vertical="center"/>
    </xf>
    <xf numFmtId="41" fontId="27" fillId="8" borderId="13" xfId="19" applyNumberFormat="1" applyFont="1" applyFill="1" applyBorder="1" applyAlignment="1">
      <alignment vertical="center" wrapText="1"/>
    </xf>
    <xf numFmtId="41" fontId="33" fillId="0" borderId="26" xfId="19" applyNumberFormat="1" applyFont="1" applyBorder="1" applyAlignment="1">
      <alignment horizontal="center" vertical="center" wrapText="1"/>
    </xf>
    <xf numFmtId="41" fontId="33" fillId="0" borderId="0" xfId="19" applyNumberFormat="1" applyFont="1" applyBorder="1" applyAlignment="1">
      <alignment vertical="center" wrapText="1"/>
    </xf>
    <xf numFmtId="41" fontId="26" fillId="0" borderId="0" xfId="19" applyNumberFormat="1" applyFont="1" applyBorder="1" applyAlignment="1">
      <alignment vertical="center" wrapText="1"/>
    </xf>
    <xf numFmtId="41" fontId="25" fillId="8" borderId="0" xfId="19" applyNumberFormat="1" applyFont="1" applyFill="1" applyBorder="1" applyAlignment="1">
      <alignment vertical="top"/>
    </xf>
    <xf numFmtId="41" fontId="28" fillId="8" borderId="13" xfId="19" applyNumberFormat="1" applyFont="1" applyFill="1" applyBorder="1" applyAlignment="1">
      <alignment vertical="top"/>
    </xf>
    <xf numFmtId="41" fontId="28" fillId="12" borderId="26" xfId="0" applyNumberFormat="1" applyFont="1" applyFill="1" applyBorder="1" applyAlignment="1" applyProtection="1">
      <alignment horizontal="center" vertical="top" wrapText="1"/>
      <protection locked="0"/>
    </xf>
    <xf numFmtId="41" fontId="35" fillId="10" borderId="16" xfId="19" applyNumberFormat="1" applyFont="1" applyFill="1" applyBorder="1" applyAlignment="1">
      <alignment vertical="top"/>
    </xf>
    <xf numFmtId="41" fontId="40" fillId="0" borderId="26" xfId="19" applyNumberFormat="1" applyFont="1" applyBorder="1" applyAlignment="1">
      <alignment horizontal="right" vertical="top"/>
    </xf>
    <xf numFmtId="41" fontId="40" fillId="10" borderId="26" xfId="19" applyNumberFormat="1" applyFont="1" applyFill="1" applyBorder="1" applyAlignment="1">
      <alignment vertical="top"/>
    </xf>
    <xf numFmtId="41" fontId="8" fillId="0" borderId="0" xfId="19" applyNumberFormat="1" applyAlignment="1">
      <alignment vertical="top"/>
    </xf>
    <xf numFmtId="0" fontId="33" fillId="0" borderId="30" xfId="19" applyFont="1" applyBorder="1" applyAlignment="1">
      <alignment vertical="center" wrapText="1"/>
    </xf>
    <xf numFmtId="41" fontId="27" fillId="9" borderId="13" xfId="19" applyNumberFormat="1" applyFont="1" applyFill="1" applyBorder="1" applyAlignment="1" applyProtection="1">
      <alignment vertical="top"/>
      <protection locked="0"/>
    </xf>
    <xf numFmtId="41" fontId="28" fillId="12" borderId="26" xfId="18" applyNumberFormat="1" applyFont="1" applyFill="1" applyBorder="1" applyAlignment="1" applyProtection="1">
      <alignment horizontal="center" vertical="center" wrapText="1"/>
      <protection locked="0"/>
    </xf>
    <xf numFmtId="41" fontId="33" fillId="10" borderId="26" xfId="19" applyNumberFormat="1" applyFont="1" applyFill="1" applyBorder="1" applyAlignment="1">
      <alignment vertical="top" wrapText="1"/>
    </xf>
    <xf numFmtId="41" fontId="34" fillId="10" borderId="26" xfId="18" applyNumberFormat="1" applyFont="1" applyFill="1" applyBorder="1" applyAlignment="1">
      <alignment vertical="top" wrapText="1"/>
    </xf>
    <xf numFmtId="41" fontId="0" fillId="0" borderId="0" xfId="0" applyNumberFormat="1"/>
    <xf numFmtId="41" fontId="0" fillId="0" borderId="0" xfId="18" applyNumberFormat="1" applyFont="1"/>
    <xf numFmtId="41" fontId="33" fillId="2" borderId="26" xfId="19" applyNumberFormat="1" applyFont="1" applyFill="1" applyBorder="1" applyAlignment="1">
      <alignment horizontal="right" vertical="top" wrapText="1"/>
    </xf>
    <xf numFmtId="41" fontId="33" fillId="10" borderId="26" xfId="19" applyNumberFormat="1" applyFont="1" applyFill="1" applyBorder="1" applyAlignment="1">
      <alignment horizontal="right" vertical="top" wrapText="1"/>
    </xf>
    <xf numFmtId="41" fontId="34" fillId="10" borderId="26" xfId="18" applyNumberFormat="1" applyFont="1" applyFill="1" applyBorder="1" applyAlignment="1">
      <alignment horizontal="right" vertical="top" wrapText="1"/>
    </xf>
    <xf numFmtId="41" fontId="25" fillId="8" borderId="0" xfId="19" applyNumberFormat="1" applyFont="1" applyFill="1" applyBorder="1" applyAlignment="1"/>
    <xf numFmtId="41" fontId="27" fillId="8" borderId="13" xfId="19" applyNumberFormat="1" applyFont="1" applyFill="1" applyBorder="1" applyAlignment="1">
      <alignment vertical="top"/>
    </xf>
    <xf numFmtId="41" fontId="34" fillId="10" borderId="16" xfId="19" applyNumberFormat="1" applyFont="1" applyFill="1" applyBorder="1" applyAlignment="1">
      <alignment vertical="center"/>
    </xf>
    <xf numFmtId="41" fontId="34" fillId="10" borderId="26" xfId="19" applyNumberFormat="1" applyFont="1" applyFill="1" applyBorder="1" applyAlignment="1">
      <alignment horizontal="center" vertical="center" wrapText="1"/>
    </xf>
    <xf numFmtId="41" fontId="34" fillId="10" borderId="26" xfId="18" applyNumberFormat="1" applyFont="1" applyFill="1" applyBorder="1" applyAlignment="1">
      <alignment horizontal="center" vertical="center" wrapText="1"/>
    </xf>
    <xf numFmtId="41" fontId="33" fillId="0" borderId="26" xfId="19" applyNumberFormat="1" applyFont="1" applyFill="1" applyBorder="1" applyAlignment="1">
      <alignment horizontal="center" vertical="top" wrapText="1"/>
    </xf>
    <xf numFmtId="41" fontId="33" fillId="0" borderId="26" xfId="19" applyNumberFormat="1" applyFont="1" applyFill="1" applyBorder="1" applyAlignment="1">
      <alignment horizontal="right" vertical="top" wrapText="1"/>
    </xf>
    <xf numFmtId="41" fontId="33" fillId="0" borderId="26" xfId="18" applyNumberFormat="1" applyFont="1" applyFill="1" applyBorder="1" applyAlignment="1">
      <alignment horizontal="right" vertical="top" wrapText="1"/>
    </xf>
    <xf numFmtId="41" fontId="26" fillId="0" borderId="0" xfId="19" applyNumberFormat="1" applyFont="1" applyBorder="1" applyAlignment="1">
      <alignment vertical="top" wrapText="1"/>
    </xf>
    <xf numFmtId="41" fontId="26" fillId="0" borderId="0" xfId="18" applyNumberFormat="1" applyFont="1" applyBorder="1" applyAlignment="1">
      <alignment vertical="top" wrapText="1"/>
    </xf>
    <xf numFmtId="41" fontId="33" fillId="10" borderId="26" xfId="16" applyNumberFormat="1" applyFont="1" applyFill="1" applyBorder="1" applyAlignment="1">
      <alignment horizontal="right" vertical="top" wrapText="1"/>
    </xf>
    <xf numFmtId="41" fontId="33" fillId="10" borderId="26" xfId="19" applyNumberFormat="1" applyFont="1" applyFill="1" applyBorder="1" applyAlignment="1">
      <alignment horizontal="right" wrapText="1"/>
    </xf>
    <xf numFmtId="41" fontId="34" fillId="10" borderId="26" xfId="18" applyNumberFormat="1" applyFont="1" applyFill="1" applyBorder="1" applyAlignment="1">
      <alignment horizontal="right" wrapText="1"/>
    </xf>
    <xf numFmtId="41" fontId="29" fillId="8" borderId="13" xfId="19" applyNumberFormat="1" applyFont="1" applyFill="1" applyBorder="1" applyAlignment="1">
      <alignment vertical="center"/>
    </xf>
    <xf numFmtId="41" fontId="29" fillId="12" borderId="26" xfId="0" applyNumberFormat="1" applyFont="1" applyFill="1" applyBorder="1" applyAlignment="1" applyProtection="1">
      <alignment horizontal="center" vertical="top" wrapText="1"/>
      <protection locked="0"/>
    </xf>
    <xf numFmtId="41" fontId="29" fillId="12" borderId="26" xfId="18" applyNumberFormat="1" applyFont="1" applyFill="1" applyBorder="1" applyAlignment="1" applyProtection="1">
      <alignment horizontal="center" vertical="top" wrapText="1"/>
      <protection locked="0"/>
    </xf>
    <xf numFmtId="41" fontId="40" fillId="0" borderId="26" xfId="19" applyNumberFormat="1" applyFont="1" applyFill="1" applyBorder="1" applyAlignment="1">
      <alignment vertical="top"/>
    </xf>
    <xf numFmtId="41" fontId="16" fillId="10" borderId="26" xfId="18" applyNumberFormat="1" applyFont="1" applyFill="1" applyBorder="1" applyAlignment="1">
      <alignment vertical="top"/>
    </xf>
    <xf numFmtId="41" fontId="25" fillId="8" borderId="0" xfId="16" applyNumberFormat="1" applyFont="1" applyFill="1" applyBorder="1" applyAlignment="1">
      <alignment vertical="top"/>
    </xf>
    <xf numFmtId="41" fontId="27" fillId="9" borderId="13" xfId="16" applyNumberFormat="1" applyFont="1" applyFill="1" applyBorder="1" applyAlignment="1" applyProtection="1">
      <alignment vertical="top"/>
      <protection locked="0"/>
    </xf>
    <xf numFmtId="41" fontId="33" fillId="0" borderId="26" xfId="16" applyNumberFormat="1" applyFont="1" applyFill="1" applyBorder="1" applyAlignment="1">
      <alignment horizontal="right" vertical="top" wrapText="1"/>
    </xf>
    <xf numFmtId="41" fontId="33" fillId="0" borderId="26" xfId="16" applyNumberFormat="1" applyFont="1" applyFill="1" applyBorder="1" applyAlignment="1">
      <alignment horizontal="right" wrapText="1"/>
    </xf>
    <xf numFmtId="41" fontId="33" fillId="0" borderId="26" xfId="18" applyNumberFormat="1" applyFont="1" applyFill="1" applyBorder="1" applyAlignment="1">
      <alignment horizontal="right" wrapText="1"/>
    </xf>
    <xf numFmtId="41" fontId="33" fillId="10" borderId="26" xfId="16" applyNumberFormat="1" applyFont="1" applyFill="1" applyBorder="1" applyAlignment="1">
      <alignment horizontal="right" wrapText="1"/>
    </xf>
    <xf numFmtId="41" fontId="32" fillId="0" borderId="26" xfId="0" applyNumberFormat="1" applyFont="1" applyBorder="1"/>
    <xf numFmtId="0" fontId="39" fillId="0" borderId="26" xfId="19" applyFont="1" applyBorder="1" applyAlignment="1">
      <alignment horizontal="center" vertical="center" wrapText="1"/>
    </xf>
    <xf numFmtId="4" fontId="33" fillId="0" borderId="26" xfId="19" applyNumberFormat="1" applyFont="1" applyBorder="1" applyAlignment="1">
      <alignment horizontal="right" vertical="center" wrapText="1"/>
    </xf>
    <xf numFmtId="0" fontId="29" fillId="0" borderId="36" xfId="19" applyFont="1" applyBorder="1" applyAlignment="1">
      <alignment vertical="center" wrapText="1"/>
    </xf>
    <xf numFmtId="0" fontId="26" fillId="0" borderId="0" xfId="19" applyFont="1" applyBorder="1" applyAlignment="1">
      <alignment vertical="center"/>
    </xf>
    <xf numFmtId="0" fontId="26" fillId="0" borderId="26" xfId="19" applyFont="1" applyFill="1" applyBorder="1" applyAlignment="1">
      <alignment horizontal="center" vertical="center" wrapText="1"/>
    </xf>
    <xf numFmtId="0" fontId="23" fillId="17" borderId="13" xfId="0" applyFont="1" applyFill="1" applyBorder="1" applyAlignment="1">
      <alignment horizontal="center" vertical="center"/>
    </xf>
    <xf numFmtId="3" fontId="39" fillId="0" borderId="26" xfId="19" applyNumberFormat="1" applyFont="1" applyBorder="1" applyAlignment="1">
      <alignment horizontal="center" vertical="center" wrapText="1"/>
    </xf>
    <xf numFmtId="0" fontId="26" fillId="21" borderId="26" xfId="19" applyFon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41" fontId="27" fillId="12" borderId="29" xfId="0" applyNumberFormat="1" applyFont="1" applyFill="1" applyBorder="1" applyAlignment="1" applyProtection="1">
      <alignment horizontal="center" vertical="center" wrapText="1"/>
      <protection locked="0"/>
    </xf>
    <xf numFmtId="41" fontId="27" fillId="12" borderId="31" xfId="0" applyNumberFormat="1" applyFont="1" applyFill="1" applyBorder="1" applyAlignment="1" applyProtection="1">
      <alignment horizontal="center" vertical="center" wrapText="1"/>
      <protection locked="0"/>
    </xf>
    <xf numFmtId="41" fontId="27" fillId="12" borderId="43" xfId="0" applyNumberFormat="1" applyFont="1" applyFill="1" applyBorder="1" applyAlignment="1" applyProtection="1">
      <alignment horizontal="center" vertical="center" wrapText="1"/>
      <protection locked="0"/>
    </xf>
    <xf numFmtId="41" fontId="27" fillId="12" borderId="44" xfId="0" applyNumberFormat="1" applyFont="1" applyFill="1" applyBorder="1" applyAlignment="1" applyProtection="1">
      <alignment horizontal="center" vertical="center" wrapText="1"/>
      <protection locked="0"/>
    </xf>
    <xf numFmtId="0" fontId="26" fillId="21" borderId="26" xfId="19" applyFont="1" applyFill="1" applyBorder="1" applyAlignment="1">
      <alignment horizontal="center" vertical="center"/>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44"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41" fontId="27" fillId="12" borderId="26" xfId="0" applyNumberFormat="1"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41" fontId="27" fillId="12" borderId="26" xfId="0" applyNumberFormat="1"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2" borderId="26" xfId="0" applyFont="1" applyFill="1" applyBorder="1" applyAlignment="1" applyProtection="1">
      <alignment horizontal="center" vertical="top"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43" fontId="28" fillId="12" borderId="30" xfId="18" applyFont="1" applyFill="1" applyBorder="1" applyAlignment="1" applyProtection="1">
      <alignment horizontal="center" vertical="center" wrapText="1"/>
      <protection locked="0"/>
    </xf>
    <xf numFmtId="43" fontId="28" fillId="12" borderId="28" xfId="18" applyFont="1" applyFill="1" applyBorder="1" applyAlignment="1" applyProtection="1">
      <alignment horizontal="center" vertical="center" wrapText="1"/>
      <protection locked="0"/>
    </xf>
    <xf numFmtId="43" fontId="28" fillId="12" borderId="27" xfId="18"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41" fontId="29" fillId="12" borderId="29" xfId="0" applyNumberFormat="1" applyFont="1" applyFill="1" applyBorder="1" applyAlignment="1" applyProtection="1">
      <alignment horizontal="center" vertical="top" wrapText="1"/>
      <protection locked="0"/>
    </xf>
    <xf numFmtId="41" fontId="29" fillId="12" borderId="31" xfId="0" applyNumberFormat="1" applyFont="1" applyFill="1" applyBorder="1" applyAlignment="1" applyProtection="1">
      <alignment horizontal="center" vertical="top" wrapText="1"/>
      <protection locked="0"/>
    </xf>
    <xf numFmtId="41" fontId="29" fillId="12" borderId="43" xfId="0" applyNumberFormat="1" applyFont="1" applyFill="1" applyBorder="1" applyAlignment="1" applyProtection="1">
      <alignment horizontal="center" vertical="top" wrapText="1"/>
      <protection locked="0"/>
    </xf>
    <xf numFmtId="41" fontId="29" fillId="12" borderId="44" xfId="0" applyNumberFormat="1"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5152768"/>
        <c:axId val="75199616"/>
        <c:axId val="0"/>
      </c:bar3DChart>
      <c:catAx>
        <c:axId val="75152768"/>
        <c:scaling>
          <c:orientation val="minMax"/>
        </c:scaling>
        <c:delete val="0"/>
        <c:axPos val="b"/>
        <c:majorTickMark val="none"/>
        <c:minorTickMark val="none"/>
        <c:tickLblPos val="nextTo"/>
        <c:txPr>
          <a:bodyPr/>
          <a:lstStyle/>
          <a:p>
            <a:pPr>
              <a:defRPr lang="es-HN"/>
            </a:pPr>
            <a:endParaRPr lang="es-HN"/>
          </a:p>
        </c:txPr>
        <c:crossAx val="75199616"/>
        <c:crosses val="autoZero"/>
        <c:auto val="1"/>
        <c:lblAlgn val="ctr"/>
        <c:lblOffset val="100"/>
        <c:noMultiLvlLbl val="0"/>
      </c:catAx>
      <c:valAx>
        <c:axId val="751996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15276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5217920"/>
        <c:axId val="75498240"/>
        <c:axId val="0"/>
      </c:bar3DChart>
      <c:catAx>
        <c:axId val="75217920"/>
        <c:scaling>
          <c:orientation val="minMax"/>
        </c:scaling>
        <c:delete val="0"/>
        <c:axPos val="b"/>
        <c:majorTickMark val="none"/>
        <c:minorTickMark val="none"/>
        <c:tickLblPos val="nextTo"/>
        <c:txPr>
          <a:bodyPr/>
          <a:lstStyle/>
          <a:p>
            <a:pPr>
              <a:defRPr lang="es-HN"/>
            </a:pPr>
            <a:endParaRPr lang="es-HN"/>
          </a:p>
        </c:txPr>
        <c:crossAx val="75498240"/>
        <c:crosses val="autoZero"/>
        <c:auto val="1"/>
        <c:lblAlgn val="ctr"/>
        <c:lblOffset val="100"/>
        <c:noMultiLvlLbl val="0"/>
      </c:catAx>
      <c:valAx>
        <c:axId val="754982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217920"/>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75"/>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1</c:v>
                </c:pt>
                <c:pt idx="1">
                  <c:v>0</c:v>
                </c:pt>
                <c:pt idx="2">
                  <c:v>0</c:v>
                </c:pt>
                <c:pt idx="3">
                  <c:v>6</c:v>
                </c:pt>
                <c:pt idx="4">
                  <c:v>0</c:v>
                </c:pt>
                <c:pt idx="5">
                  <c:v>2</c:v>
                </c:pt>
                <c:pt idx="6">
                  <c:v>2</c:v>
                </c:pt>
                <c:pt idx="7">
                  <c:v>0</c:v>
                </c:pt>
                <c:pt idx="8">
                  <c:v>0</c:v>
                </c:pt>
                <c:pt idx="9">
                  <c:v>1</c:v>
                </c:pt>
                <c:pt idx="10">
                  <c:v>1</c:v>
                </c:pt>
                <c:pt idx="11">
                  <c:v>0</c:v>
                </c:pt>
                <c:pt idx="12">
                  <c:v>0</c:v>
                </c:pt>
                <c:pt idx="13">
                  <c:v>0</c:v>
                </c:pt>
                <c:pt idx="14">
                  <c:v>1</c:v>
                </c:pt>
                <c:pt idx="15">
                  <c:v>6</c:v>
                </c:pt>
                <c:pt idx="16">
                  <c:v>100</c:v>
                </c:pt>
              </c:numCache>
            </c:numRef>
          </c:val>
        </c:ser>
        <c:dLbls>
          <c:showLegendKey val="0"/>
          <c:showVal val="0"/>
          <c:showCatName val="0"/>
          <c:showSerName val="0"/>
          <c:showPercent val="0"/>
          <c:showBubbleSize val="0"/>
        </c:dLbls>
        <c:gapWidth val="150"/>
        <c:shape val="box"/>
        <c:axId val="75520640"/>
        <c:axId val="75526528"/>
        <c:axId val="0"/>
      </c:bar3DChart>
      <c:catAx>
        <c:axId val="75520640"/>
        <c:scaling>
          <c:orientation val="minMax"/>
        </c:scaling>
        <c:delete val="0"/>
        <c:axPos val="b"/>
        <c:majorTickMark val="none"/>
        <c:minorTickMark val="none"/>
        <c:tickLblPos val="nextTo"/>
        <c:txPr>
          <a:bodyPr/>
          <a:lstStyle/>
          <a:p>
            <a:pPr>
              <a:defRPr lang="es-HN"/>
            </a:pPr>
            <a:endParaRPr lang="es-HN"/>
          </a:p>
        </c:txPr>
        <c:crossAx val="75526528"/>
        <c:crosses val="autoZero"/>
        <c:auto val="1"/>
        <c:lblAlgn val="ctr"/>
        <c:lblOffset val="100"/>
        <c:noMultiLvlLbl val="0"/>
      </c:catAx>
      <c:valAx>
        <c:axId val="755265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5206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89" l="0.70000000000000062" r="0.70000000000000062" t="0.75000000000000089"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26" dataDxfId="25">
  <autoFilter ref="B2:C14"/>
  <tableColumns count="2">
    <tableColumn id="1" name="Descripción" dataDxfId="24"/>
    <tableColumn id="2" name="Monto" dataDxfId="23"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2" dataDxfId="21">
  <autoFilter ref="B33:D51"/>
  <tableColumns count="3">
    <tableColumn id="1" name="Descripción" dataDxfId="20"/>
    <tableColumn id="2" name="Cantidad" dataDxfId="19" dataCellStyle="Millares"/>
    <tableColumn id="3" name="Montos" dataDxfId="18">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7" dataDxfId="16">
  <autoFilter ref="B62:D74"/>
  <tableColumns count="3">
    <tableColumn id="1" name="Descripción" dataDxfId="15"/>
    <tableColumn id="2" name="Cantidad" dataDxfId="14" dataCellStyle="Millares"/>
    <tableColumn id="3" name="Montos" dataDxfId="13">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2">
  <autoFilter ref="B79:D97"/>
  <tableColumns count="3">
    <tableColumn id="1" name="Descripción " dataDxfId="11"/>
    <tableColumn id="2" name="Cantidad" dataDxfId="10" dataCellStyle="Millares"/>
    <tableColumn id="3" name="Montos" dataDxfId="9">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7"/>
      <c r="U2" s="517"/>
      <c r="V2" s="517"/>
      <c r="W2" s="517"/>
      <c r="X2" s="517"/>
      <c r="Y2" s="517"/>
      <c r="Z2" s="517"/>
      <c r="AA2" s="517"/>
      <c r="AB2" s="517"/>
      <c r="AC2" s="517" t="s">
        <v>25</v>
      </c>
      <c r="AD2" s="517"/>
      <c r="AE2" s="517"/>
      <c r="AF2" s="517"/>
      <c r="AG2" s="517"/>
      <c r="AH2" s="517"/>
      <c r="AI2" s="517"/>
      <c r="AJ2" s="517"/>
    </row>
    <row r="3" spans="2:36" ht="16.5" customHeight="1" x14ac:dyDescent="0.25">
      <c r="B3" s="33" t="s">
        <v>7</v>
      </c>
      <c r="C3" s="33"/>
      <c r="D3" s="33"/>
      <c r="E3" s="33"/>
      <c r="F3" s="33"/>
      <c r="G3" s="33"/>
      <c r="H3" s="33"/>
      <c r="I3" s="33"/>
      <c r="J3" s="33"/>
      <c r="K3" s="33"/>
      <c r="L3" s="33"/>
      <c r="M3" s="33"/>
      <c r="N3" s="33"/>
      <c r="O3" s="33"/>
      <c r="P3" s="33"/>
      <c r="Q3" s="33"/>
      <c r="R3" s="33"/>
      <c r="S3" s="33"/>
      <c r="T3" s="517"/>
      <c r="U3" s="517"/>
      <c r="V3" s="517"/>
      <c r="W3" s="517"/>
      <c r="X3" s="517"/>
      <c r="Y3" s="517"/>
      <c r="Z3" s="517"/>
      <c r="AA3" s="517"/>
      <c r="AB3" s="517"/>
      <c r="AC3" s="517" t="s">
        <v>7</v>
      </c>
      <c r="AD3" s="517"/>
      <c r="AE3" s="517"/>
      <c r="AF3" s="517"/>
      <c r="AG3" s="517"/>
      <c r="AH3" s="517"/>
      <c r="AI3" s="517"/>
      <c r="AJ3" s="517"/>
    </row>
    <row r="4" spans="2:36" ht="12.75" customHeight="1" x14ac:dyDescent="0.25">
      <c r="B4" s="33" t="s">
        <v>36</v>
      </c>
      <c r="C4" s="33"/>
      <c r="D4" s="33"/>
      <c r="E4" s="33"/>
      <c r="F4" s="33"/>
      <c r="G4" s="33"/>
      <c r="H4" s="33"/>
      <c r="I4" s="33"/>
      <c r="J4" s="33"/>
      <c r="K4" s="33"/>
      <c r="L4" s="33"/>
      <c r="M4" s="33"/>
      <c r="N4" s="33"/>
      <c r="O4" s="33"/>
      <c r="P4" s="33"/>
      <c r="Q4" s="33"/>
      <c r="R4" s="33"/>
      <c r="S4" s="33"/>
      <c r="T4" s="517"/>
      <c r="U4" s="517"/>
      <c r="V4" s="517"/>
      <c r="W4" s="517"/>
      <c r="X4" s="517"/>
      <c r="Y4" s="517"/>
      <c r="Z4" s="517"/>
      <c r="AA4" s="517"/>
      <c r="AB4" s="517"/>
      <c r="AC4" s="517" t="s">
        <v>36</v>
      </c>
      <c r="AD4" s="517"/>
      <c r="AE4" s="517"/>
      <c r="AF4" s="517"/>
      <c r="AG4" s="517"/>
      <c r="AH4" s="517"/>
      <c r="AI4" s="517"/>
      <c r="AJ4" s="517"/>
    </row>
    <row r="5" spans="2:36" ht="15.75" x14ac:dyDescent="0.25">
      <c r="B5" s="2"/>
      <c r="C5" s="2"/>
      <c r="D5" s="2"/>
    </row>
    <row r="6" spans="2:36" ht="16.5" thickBot="1" x14ac:dyDescent="0.3">
      <c r="B6" s="2"/>
      <c r="C6" s="2"/>
      <c r="D6" s="2"/>
    </row>
    <row r="7" spans="2:36" ht="75.75" customHeight="1" x14ac:dyDescent="0.25">
      <c r="B7" s="512" t="s">
        <v>20</v>
      </c>
      <c r="C7" s="512" t="s">
        <v>38</v>
      </c>
      <c r="D7" s="512" t="s">
        <v>39</v>
      </c>
      <c r="E7" s="514" t="s">
        <v>40</v>
      </c>
      <c r="F7" s="512" t="s">
        <v>37</v>
      </c>
      <c r="G7" s="514" t="s">
        <v>9</v>
      </c>
      <c r="H7" s="516" t="s">
        <v>0</v>
      </c>
      <c r="I7" s="516" t="s">
        <v>8</v>
      </c>
      <c r="J7" s="516" t="s">
        <v>16</v>
      </c>
      <c r="K7" s="516"/>
      <c r="L7" s="516" t="s">
        <v>13</v>
      </c>
      <c r="M7" s="516"/>
      <c r="N7" s="516"/>
      <c r="O7" s="516"/>
      <c r="P7" s="516"/>
      <c r="Q7" s="516"/>
      <c r="R7" s="516"/>
      <c r="S7" s="516"/>
      <c r="T7" s="512" t="s">
        <v>14</v>
      </c>
      <c r="U7" s="516" t="s">
        <v>18</v>
      </c>
      <c r="V7" s="516" t="s">
        <v>26</v>
      </c>
      <c r="W7" s="516"/>
      <c r="X7" s="516" t="s">
        <v>15</v>
      </c>
      <c r="Y7" s="516" t="s">
        <v>17</v>
      </c>
      <c r="Z7" s="516"/>
      <c r="AA7" s="516" t="s">
        <v>22</v>
      </c>
      <c r="AB7" s="516" t="s">
        <v>32</v>
      </c>
      <c r="AC7" s="518" t="s">
        <v>31</v>
      </c>
      <c r="AD7" s="518"/>
      <c r="AE7" s="518"/>
      <c r="AF7" s="518"/>
      <c r="AG7" s="516" t="s">
        <v>28</v>
      </c>
      <c r="AH7" s="516" t="s">
        <v>29</v>
      </c>
      <c r="AI7" s="516" t="s">
        <v>1</v>
      </c>
      <c r="AJ7" s="516" t="s">
        <v>2</v>
      </c>
    </row>
    <row r="8" spans="2:36" ht="15.75" customHeight="1" x14ac:dyDescent="0.25">
      <c r="B8" s="513"/>
      <c r="C8" s="513"/>
      <c r="D8" s="513"/>
      <c r="E8" s="515"/>
      <c r="F8" s="513"/>
      <c r="G8" s="515"/>
      <c r="H8" s="511"/>
      <c r="I8" s="511"/>
      <c r="J8" s="511" t="s">
        <v>33</v>
      </c>
      <c r="K8" s="511" t="s">
        <v>19</v>
      </c>
      <c r="L8" s="519" t="s">
        <v>3</v>
      </c>
      <c r="M8" s="519"/>
      <c r="N8" s="519" t="s">
        <v>4</v>
      </c>
      <c r="O8" s="519"/>
      <c r="P8" s="519" t="s">
        <v>5</v>
      </c>
      <c r="Q8" s="519"/>
      <c r="R8" s="519" t="s">
        <v>6</v>
      </c>
      <c r="S8" s="519"/>
      <c r="T8" s="513"/>
      <c r="U8" s="511"/>
      <c r="V8" s="511" t="s">
        <v>23</v>
      </c>
      <c r="W8" s="511" t="s">
        <v>21</v>
      </c>
      <c r="X8" s="511"/>
      <c r="Y8" s="511" t="s">
        <v>23</v>
      </c>
      <c r="Z8" s="511" t="s">
        <v>21</v>
      </c>
      <c r="AA8" s="511"/>
      <c r="AB8" s="511"/>
      <c r="AC8" s="14" t="s">
        <v>3</v>
      </c>
      <c r="AD8" s="14" t="s">
        <v>4</v>
      </c>
      <c r="AE8" s="14" t="s">
        <v>5</v>
      </c>
      <c r="AF8" s="14" t="s">
        <v>6</v>
      </c>
      <c r="AG8" s="511"/>
      <c r="AH8" s="511"/>
      <c r="AI8" s="511"/>
      <c r="AJ8" s="511"/>
    </row>
    <row r="9" spans="2:36" ht="78.75" x14ac:dyDescent="0.25">
      <c r="B9" s="513"/>
      <c r="C9" s="513"/>
      <c r="D9" s="513"/>
      <c r="E9" s="515"/>
      <c r="F9" s="513"/>
      <c r="G9" s="515"/>
      <c r="H9" s="511"/>
      <c r="I9" s="511"/>
      <c r="J9" s="511"/>
      <c r="K9" s="511"/>
      <c r="L9" s="32" t="s">
        <v>11</v>
      </c>
      <c r="M9" s="32" t="s">
        <v>12</v>
      </c>
      <c r="N9" s="32" t="s">
        <v>11</v>
      </c>
      <c r="O9" s="32" t="s">
        <v>12</v>
      </c>
      <c r="P9" s="32" t="s">
        <v>11</v>
      </c>
      <c r="Q9" s="32" t="s">
        <v>12</v>
      </c>
      <c r="R9" s="32" t="s">
        <v>11</v>
      </c>
      <c r="S9" s="32" t="s">
        <v>12</v>
      </c>
      <c r="T9" s="513"/>
      <c r="U9" s="511"/>
      <c r="V9" s="511"/>
      <c r="W9" s="511"/>
      <c r="X9" s="511"/>
      <c r="Y9" s="511"/>
      <c r="Z9" s="511"/>
      <c r="AA9" s="511"/>
      <c r="AB9" s="511"/>
      <c r="AC9" s="14" t="s">
        <v>24</v>
      </c>
      <c r="AD9" s="14" t="s">
        <v>24</v>
      </c>
      <c r="AE9" s="14" t="s">
        <v>24</v>
      </c>
      <c r="AF9" s="14" t="s">
        <v>24</v>
      </c>
      <c r="AG9" s="511"/>
      <c r="AH9" s="511"/>
      <c r="AI9" s="511"/>
      <c r="AJ9" s="511"/>
    </row>
    <row r="10" spans="2:36" ht="136.5" customHeight="1" x14ac:dyDescent="0.25">
      <c r="B10" s="39"/>
      <c r="C10" s="39"/>
      <c r="D10" s="39"/>
      <c r="E10" s="40"/>
      <c r="F10" s="41" t="s">
        <v>92</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09" t="s">
        <v>10</v>
      </c>
      <c r="K31" s="510"/>
      <c r="L31" s="507"/>
      <c r="M31" s="508"/>
      <c r="N31" s="507"/>
      <c r="O31" s="508"/>
      <c r="P31" s="507"/>
      <c r="Q31" s="508"/>
      <c r="R31" s="507"/>
      <c r="S31" s="50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31" zoomScale="86" zoomScaleNormal="86" zoomScaleSheetLayoutView="80" workbookViewId="0">
      <selection activeCell="J242" sqref="J242"/>
    </sheetView>
  </sheetViews>
  <sheetFormatPr baseColWidth="10" defaultColWidth="11.5703125" defaultRowHeight="15" x14ac:dyDescent="0.25"/>
  <cols>
    <col min="1" max="1" width="19.28515625" style="108" customWidth="1"/>
    <col min="2" max="2" width="17" style="108" customWidth="1"/>
    <col min="3" max="3" width="41.7109375" style="108" customWidth="1"/>
    <col min="4" max="4" width="26.85546875" style="108" bestFit="1" customWidth="1"/>
    <col min="5" max="5" width="36.7109375" style="108" bestFit="1" customWidth="1"/>
    <col min="6" max="6" width="21.85546875" style="108" customWidth="1"/>
    <col min="7" max="7" width="16.5703125" style="94" customWidth="1"/>
    <col min="8" max="8" width="24.140625" style="108" bestFit="1" customWidth="1"/>
    <col min="9" max="9" width="36" style="108" bestFit="1" customWidth="1"/>
    <col min="10" max="10" width="28.140625" style="108" bestFit="1" customWidth="1"/>
    <col min="11" max="11" width="19.85546875" style="108" bestFit="1" customWidth="1"/>
    <col min="12" max="12" width="12.7109375" style="108" bestFit="1" customWidth="1"/>
    <col min="13"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45" t="s">
        <v>207</v>
      </c>
      <c r="E2" s="145" t="s">
        <v>170</v>
      </c>
      <c r="F2" s="145" t="s">
        <v>562</v>
      </c>
      <c r="G2" s="183" t="s">
        <v>208</v>
      </c>
      <c r="H2" s="145" t="s">
        <v>563</v>
      </c>
      <c r="I2" s="145" t="s">
        <v>564</v>
      </c>
      <c r="J2" s="145" t="s">
        <v>209</v>
      </c>
      <c r="K2" s="145" t="s">
        <v>565</v>
      </c>
      <c r="M2" s="145" t="s">
        <v>555</v>
      </c>
      <c r="N2" s="145" t="s">
        <v>556</v>
      </c>
      <c r="O2" s="145" t="s">
        <v>799</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53.25" thickBot="1" x14ac:dyDescent="0.3">
      <c r="C5" s="109" t="s">
        <v>473</v>
      </c>
      <c r="D5" s="226">
        <f>SUMIF(C:C,$C$10,D:D)</f>
        <v>0</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row>
    <row r="9" spans="1:576" ht="15.75" thickBot="1" x14ac:dyDescent="0.3">
      <c r="C9" s="130"/>
      <c r="D9" s="130"/>
      <c r="E9" s="130"/>
      <c r="F9" s="130"/>
      <c r="G9" s="95"/>
      <c r="H9" s="130"/>
      <c r="I9" s="130"/>
    </row>
    <row r="10" spans="1:576" ht="15.75" thickBot="1" x14ac:dyDescent="0.3">
      <c r="C10" s="180" t="s">
        <v>53</v>
      </c>
      <c r="D10" s="131">
        <f>SUM(F17:F51)</f>
        <v>0</v>
      </c>
      <c r="F10" s="72"/>
      <c r="G10" s="96"/>
      <c r="H10" s="72"/>
      <c r="I10" s="72"/>
    </row>
    <row r="11" spans="1:576" x14ac:dyDescent="0.25">
      <c r="C11" s="72"/>
      <c r="D11" s="31"/>
      <c r="E11" s="116"/>
      <c r="F11" s="116"/>
      <c r="G11" s="116"/>
      <c r="H11" s="93"/>
      <c r="I11" s="93"/>
      <c r="J11" s="93"/>
      <c r="K11" s="135"/>
    </row>
    <row r="12" spans="1:576" ht="15.75" x14ac:dyDescent="0.25">
      <c r="B12" s="116"/>
      <c r="C12" s="439" t="s">
        <v>476</v>
      </c>
      <c r="D12" s="235"/>
      <c r="E12" s="116"/>
      <c r="F12" s="116"/>
      <c r="G12" s="116"/>
      <c r="H12" s="93"/>
      <c r="I12" s="93"/>
      <c r="J12" s="93"/>
      <c r="K12" s="135"/>
    </row>
    <row r="13" spans="1:576" ht="18.75" x14ac:dyDescent="0.25">
      <c r="B13" s="116"/>
      <c r="C13" s="253"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6"/>
      <c r="F13" s="116"/>
      <c r="G13" s="116"/>
      <c r="H13" s="93"/>
      <c r="I13" s="93"/>
      <c r="J13" s="93"/>
      <c r="K13" s="135"/>
    </row>
    <row r="14" spans="1:576" x14ac:dyDescent="0.25">
      <c r="B14" s="116"/>
      <c r="E14" s="116"/>
      <c r="F14" s="116"/>
      <c r="G14" s="116"/>
      <c r="H14" s="93"/>
      <c r="I14" s="93"/>
      <c r="J14" s="93"/>
      <c r="K14" s="135"/>
    </row>
    <row r="15" spans="1:576" ht="15.75" thickBot="1" x14ac:dyDescent="0.3">
      <c r="F15" s="116"/>
      <c r="G15" s="93"/>
      <c r="H15" s="93"/>
      <c r="I15" s="93"/>
    </row>
    <row r="16" spans="1:576" ht="30.75" thickBot="1" x14ac:dyDescent="0.3">
      <c r="C16" s="152" t="s">
        <v>44</v>
      </c>
      <c r="D16" s="157" t="s">
        <v>55</v>
      </c>
      <c r="E16" s="159" t="s">
        <v>57</v>
      </c>
      <c r="F16" s="158" t="s">
        <v>27</v>
      </c>
      <c r="G16" s="156" t="s">
        <v>213</v>
      </c>
      <c r="H16" s="159" t="s">
        <v>46</v>
      </c>
      <c r="I16" s="156" t="s">
        <v>214</v>
      </c>
      <c r="J16" s="156" t="s">
        <v>495</v>
      </c>
      <c r="K16" s="156" t="s">
        <v>496</v>
      </c>
      <c r="L16" s="156" t="s">
        <v>169</v>
      </c>
    </row>
    <row r="17" spans="3:12" x14ac:dyDescent="0.25">
      <c r="C17" s="164"/>
      <c r="D17" s="181"/>
      <c r="E17" s="138"/>
      <c r="F17" s="120">
        <f t="shared" ref="F17:F51" si="0">D17*E17</f>
        <v>0</v>
      </c>
      <c r="G17" s="184"/>
      <c r="H17" s="165"/>
      <c r="I17" s="153" t="e">
        <f>VLOOKUP(H17,Presupuesto!$B$8:$C$583,2,0)</f>
        <v>#N/A</v>
      </c>
      <c r="J17" s="264"/>
      <c r="K17" s="121"/>
      <c r="L17" s="121"/>
    </row>
    <row r="18" spans="3:12" x14ac:dyDescent="0.25">
      <c r="C18" s="164"/>
      <c r="D18" s="181"/>
      <c r="E18" s="146"/>
      <c r="F18" s="120">
        <f t="shared" si="0"/>
        <v>0</v>
      </c>
      <c r="G18" s="184"/>
      <c r="H18" s="165"/>
      <c r="I18" s="153" t="e">
        <f>VLOOKUP(H18,Presupuesto!$B$8:$C$583,2,0)</f>
        <v>#N/A</v>
      </c>
      <c r="J18" s="121">
        <f>$J$17</f>
        <v>0</v>
      </c>
      <c r="K18" s="121"/>
      <c r="L18" s="121"/>
    </row>
    <row r="19" spans="3:12" x14ac:dyDescent="0.25">
      <c r="C19" s="164"/>
      <c r="D19" s="181"/>
      <c r="E19" s="146"/>
      <c r="F19" s="120">
        <f t="shared" si="0"/>
        <v>0</v>
      </c>
      <c r="G19" s="184"/>
      <c r="H19" s="165"/>
      <c r="I19" s="153" t="e">
        <f>VLOOKUP(H19,Presupuesto!$B$8:$C$583,2,0)</f>
        <v>#N/A</v>
      </c>
      <c r="J19" s="121">
        <f t="shared" ref="J19:J50" si="1">$J$17</f>
        <v>0</v>
      </c>
      <c r="K19" s="121"/>
      <c r="L19" s="121"/>
    </row>
    <row r="20" spans="3:12" x14ac:dyDescent="0.25">
      <c r="C20" s="164"/>
      <c r="D20" s="181"/>
      <c r="E20" s="146"/>
      <c r="F20" s="120">
        <f t="shared" si="0"/>
        <v>0</v>
      </c>
      <c r="G20" s="184"/>
      <c r="H20" s="165"/>
      <c r="I20" s="153" t="e">
        <f>VLOOKUP(H20,Presupuesto!$B$8:$C$583,2,0)</f>
        <v>#N/A</v>
      </c>
      <c r="J20" s="121">
        <f t="shared" si="1"/>
        <v>0</v>
      </c>
      <c r="K20" s="121"/>
      <c r="L20" s="121"/>
    </row>
    <row r="21" spans="3:12" x14ac:dyDescent="0.25">
      <c r="C21" s="164"/>
      <c r="D21" s="181"/>
      <c r="E21" s="146"/>
      <c r="F21" s="120">
        <f t="shared" si="0"/>
        <v>0</v>
      </c>
      <c r="G21" s="184"/>
      <c r="H21" s="165"/>
      <c r="I21" s="153" t="e">
        <f>VLOOKUP(H21,Presupuesto!$B$8:$C$583,2,0)</f>
        <v>#N/A</v>
      </c>
      <c r="J21" s="121">
        <f t="shared" si="1"/>
        <v>0</v>
      </c>
      <c r="K21" s="121"/>
      <c r="L21" s="121"/>
    </row>
    <row r="22" spans="3:12" x14ac:dyDescent="0.25">
      <c r="C22" s="164"/>
      <c r="D22" s="181"/>
      <c r="E22" s="146"/>
      <c r="F22" s="120">
        <f t="shared" si="0"/>
        <v>0</v>
      </c>
      <c r="G22" s="184"/>
      <c r="H22" s="165"/>
      <c r="I22" s="153" t="e">
        <f>VLOOKUP(H22,Presupuesto!$B$8:$C$583,2,0)</f>
        <v>#N/A</v>
      </c>
      <c r="J22" s="121">
        <f t="shared" si="1"/>
        <v>0</v>
      </c>
      <c r="K22" s="121"/>
      <c r="L22" s="121"/>
    </row>
    <row r="23" spans="3:12" x14ac:dyDescent="0.25">
      <c r="C23" s="164"/>
      <c r="D23" s="181"/>
      <c r="E23" s="146"/>
      <c r="F23" s="120">
        <f t="shared" si="0"/>
        <v>0</v>
      </c>
      <c r="G23" s="184"/>
      <c r="H23" s="165"/>
      <c r="I23" s="153" t="e">
        <f>VLOOKUP(H23,Presupuesto!$B$8:$C$583,2,0)</f>
        <v>#N/A</v>
      </c>
      <c r="J23" s="121">
        <f t="shared" si="1"/>
        <v>0</v>
      </c>
      <c r="K23" s="121"/>
      <c r="L23" s="121"/>
    </row>
    <row r="24" spans="3:12" x14ac:dyDescent="0.25">
      <c r="C24" s="164"/>
      <c r="D24" s="181"/>
      <c r="E24" s="146"/>
      <c r="F24" s="120">
        <f t="shared" si="0"/>
        <v>0</v>
      </c>
      <c r="G24" s="184"/>
      <c r="H24" s="165"/>
      <c r="I24" s="153" t="e">
        <f>VLOOKUP(H24,Presupuesto!$B$8:$C$583,2,0)</f>
        <v>#N/A</v>
      </c>
      <c r="J24" s="121">
        <f t="shared" si="1"/>
        <v>0</v>
      </c>
      <c r="K24" s="121"/>
      <c r="L24" s="121"/>
    </row>
    <row r="25" spans="3:12" x14ac:dyDescent="0.25">
      <c r="C25" s="164"/>
      <c r="D25" s="181"/>
      <c r="E25" s="146"/>
      <c r="F25" s="120">
        <f t="shared" si="0"/>
        <v>0</v>
      </c>
      <c r="G25" s="184"/>
      <c r="H25" s="165"/>
      <c r="I25" s="153" t="e">
        <f>VLOOKUP(H25,Presupuesto!$B$8:$C$583,2,0)</f>
        <v>#N/A</v>
      </c>
      <c r="J25" s="121">
        <f t="shared" si="1"/>
        <v>0</v>
      </c>
      <c r="K25" s="121"/>
      <c r="L25" s="121"/>
    </row>
    <row r="26" spans="3:12" x14ac:dyDescent="0.25">
      <c r="C26" s="164"/>
      <c r="D26" s="181"/>
      <c r="E26" s="146"/>
      <c r="F26" s="120">
        <f t="shared" si="0"/>
        <v>0</v>
      </c>
      <c r="G26" s="184"/>
      <c r="H26" s="165"/>
      <c r="I26" s="153" t="e">
        <f>VLOOKUP(H26,Presupuesto!$B$8:$C$583,2,0)</f>
        <v>#N/A</v>
      </c>
      <c r="J26" s="121">
        <f t="shared" si="1"/>
        <v>0</v>
      </c>
      <c r="K26" s="121"/>
      <c r="L26" s="121"/>
    </row>
    <row r="27" spans="3:12" x14ac:dyDescent="0.25">
      <c r="C27" s="164"/>
      <c r="D27" s="181"/>
      <c r="E27" s="146"/>
      <c r="F27" s="120">
        <f t="shared" si="0"/>
        <v>0</v>
      </c>
      <c r="G27" s="184"/>
      <c r="H27" s="165"/>
      <c r="I27" s="153" t="e">
        <f>VLOOKUP(H27,Presupuesto!$B$8:$C$583,2,0)</f>
        <v>#N/A</v>
      </c>
      <c r="J27" s="121">
        <f t="shared" si="1"/>
        <v>0</v>
      </c>
      <c r="K27" s="121"/>
      <c r="L27" s="121"/>
    </row>
    <row r="28" spans="3:12" x14ac:dyDescent="0.25">
      <c r="C28" s="164"/>
      <c r="D28" s="181"/>
      <c r="E28" s="146"/>
      <c r="F28" s="120">
        <f t="shared" si="0"/>
        <v>0</v>
      </c>
      <c r="G28" s="184"/>
      <c r="H28" s="165"/>
      <c r="I28" s="153" t="e">
        <f>VLOOKUP(H28,Presupuesto!$B$8:$C$583,2,0)</f>
        <v>#N/A</v>
      </c>
      <c r="J28" s="121">
        <f t="shared" si="1"/>
        <v>0</v>
      </c>
      <c r="K28" s="121"/>
      <c r="L28" s="121"/>
    </row>
    <row r="29" spans="3:12" x14ac:dyDescent="0.25">
      <c r="C29" s="164"/>
      <c r="D29" s="181"/>
      <c r="E29" s="146"/>
      <c r="F29" s="120">
        <f t="shared" si="0"/>
        <v>0</v>
      </c>
      <c r="G29" s="184"/>
      <c r="H29" s="165"/>
      <c r="I29" s="153" t="e">
        <f>VLOOKUP(H29,Presupuesto!$B$8:$C$583,2,0)</f>
        <v>#N/A</v>
      </c>
      <c r="J29" s="121">
        <f t="shared" si="1"/>
        <v>0</v>
      </c>
      <c r="K29" s="121"/>
      <c r="L29" s="121"/>
    </row>
    <row r="30" spans="3:12" x14ac:dyDescent="0.25">
      <c r="C30" s="164"/>
      <c r="D30" s="181"/>
      <c r="E30" s="146"/>
      <c r="F30" s="120">
        <f t="shared" si="0"/>
        <v>0</v>
      </c>
      <c r="G30" s="184"/>
      <c r="H30" s="165"/>
      <c r="I30" s="153" t="e">
        <f>VLOOKUP(H30,Presupuesto!$B$8:$C$583,2,0)</f>
        <v>#N/A</v>
      </c>
      <c r="J30" s="121">
        <f t="shared" si="1"/>
        <v>0</v>
      </c>
      <c r="K30" s="121"/>
      <c r="L30" s="121"/>
    </row>
    <row r="31" spans="3:12" x14ac:dyDescent="0.25">
      <c r="C31" s="164"/>
      <c r="D31" s="181"/>
      <c r="E31" s="146"/>
      <c r="F31" s="120">
        <f t="shared" si="0"/>
        <v>0</v>
      </c>
      <c r="G31" s="184"/>
      <c r="H31" s="165"/>
      <c r="I31" s="153" t="e">
        <f>VLOOKUP(H31,Presupuesto!$B$8:$C$583,2,0)</f>
        <v>#N/A</v>
      </c>
      <c r="J31" s="121">
        <f t="shared" si="1"/>
        <v>0</v>
      </c>
      <c r="K31" s="121"/>
      <c r="L31" s="121"/>
    </row>
    <row r="32" spans="3:12" x14ac:dyDescent="0.25">
      <c r="C32" s="164"/>
      <c r="D32" s="181"/>
      <c r="E32" s="146"/>
      <c r="F32" s="120">
        <f t="shared" si="0"/>
        <v>0</v>
      </c>
      <c r="G32" s="184"/>
      <c r="H32" s="165"/>
      <c r="I32" s="153" t="e">
        <f>VLOOKUP(H32,Presupuesto!$B$8:$C$583,2,0)</f>
        <v>#N/A</v>
      </c>
      <c r="J32" s="121">
        <f t="shared" si="1"/>
        <v>0</v>
      </c>
      <c r="K32" s="121"/>
      <c r="L32" s="121"/>
    </row>
    <row r="33" spans="3:12" x14ac:dyDescent="0.25">
      <c r="C33" s="164"/>
      <c r="D33" s="181"/>
      <c r="E33" s="146"/>
      <c r="F33" s="120">
        <f t="shared" si="0"/>
        <v>0</v>
      </c>
      <c r="G33" s="184"/>
      <c r="H33" s="165"/>
      <c r="I33" s="153" t="e">
        <f>VLOOKUP(H33,Presupuesto!$B$8:$C$583,2,0)</f>
        <v>#N/A</v>
      </c>
      <c r="J33" s="121">
        <f t="shared" si="1"/>
        <v>0</v>
      </c>
      <c r="K33" s="121"/>
      <c r="L33" s="121"/>
    </row>
    <row r="34" spans="3:12" x14ac:dyDescent="0.25">
      <c r="C34" s="164"/>
      <c r="D34" s="181"/>
      <c r="E34" s="146"/>
      <c r="F34" s="120">
        <f t="shared" si="0"/>
        <v>0</v>
      </c>
      <c r="G34" s="184"/>
      <c r="H34" s="165"/>
      <c r="I34" s="153" t="e">
        <f>VLOOKUP(H34,Presupuesto!$B$8:$C$583,2,0)</f>
        <v>#N/A</v>
      </c>
      <c r="J34" s="121">
        <f t="shared" si="1"/>
        <v>0</v>
      </c>
      <c r="K34" s="121"/>
      <c r="L34" s="121"/>
    </row>
    <row r="35" spans="3:12" x14ac:dyDescent="0.25">
      <c r="C35" s="164"/>
      <c r="D35" s="181"/>
      <c r="E35" s="146"/>
      <c r="F35" s="120">
        <f t="shared" si="0"/>
        <v>0</v>
      </c>
      <c r="G35" s="184"/>
      <c r="H35" s="165"/>
      <c r="I35" s="153" t="e">
        <f>VLOOKUP(H35,Presupuesto!$B$8:$C$583,2,0)</f>
        <v>#N/A</v>
      </c>
      <c r="J35" s="121">
        <f t="shared" si="1"/>
        <v>0</v>
      </c>
      <c r="K35" s="121"/>
      <c r="L35" s="121"/>
    </row>
    <row r="36" spans="3:12" x14ac:dyDescent="0.25">
      <c r="C36" s="164"/>
      <c r="D36" s="181"/>
      <c r="E36" s="146"/>
      <c r="F36" s="120">
        <f t="shared" si="0"/>
        <v>0</v>
      </c>
      <c r="G36" s="184"/>
      <c r="H36" s="165"/>
      <c r="I36" s="153" t="e">
        <f>VLOOKUP(H36,Presupuesto!$B$8:$C$583,2,0)</f>
        <v>#N/A</v>
      </c>
      <c r="J36" s="121">
        <f t="shared" si="1"/>
        <v>0</v>
      </c>
      <c r="K36" s="121"/>
      <c r="L36" s="121"/>
    </row>
    <row r="37" spans="3:12" x14ac:dyDescent="0.25">
      <c r="C37" s="164"/>
      <c r="D37" s="181"/>
      <c r="E37" s="146"/>
      <c r="F37" s="120">
        <f t="shared" si="0"/>
        <v>0</v>
      </c>
      <c r="G37" s="184"/>
      <c r="H37" s="165"/>
      <c r="I37" s="153" t="e">
        <f>VLOOKUP(H37,Presupuesto!$B$8:$C$583,2,0)</f>
        <v>#N/A</v>
      </c>
      <c r="J37" s="121">
        <f t="shared" si="1"/>
        <v>0</v>
      </c>
      <c r="K37" s="121"/>
      <c r="L37" s="121"/>
    </row>
    <row r="38" spans="3:12" x14ac:dyDescent="0.25">
      <c r="C38" s="164"/>
      <c r="D38" s="181"/>
      <c r="E38" s="146"/>
      <c r="F38" s="120">
        <f t="shared" si="0"/>
        <v>0</v>
      </c>
      <c r="G38" s="184"/>
      <c r="H38" s="165"/>
      <c r="I38" s="153" t="e">
        <f>VLOOKUP(H38,Presupuesto!$B$8:$C$583,2,0)</f>
        <v>#N/A</v>
      </c>
      <c r="J38" s="121">
        <f t="shared" si="1"/>
        <v>0</v>
      </c>
      <c r="K38" s="121"/>
      <c r="L38" s="121"/>
    </row>
    <row r="39" spans="3:12" x14ac:dyDescent="0.25">
      <c r="C39" s="166"/>
      <c r="D39" s="181"/>
      <c r="E39" s="141"/>
      <c r="F39" s="120">
        <f t="shared" si="0"/>
        <v>0</v>
      </c>
      <c r="G39" s="184"/>
      <c r="H39" s="167"/>
      <c r="I39" s="153" t="e">
        <f>VLOOKUP(H39,Presupuesto!$B$8:$C$583,2,0)</f>
        <v>#N/A</v>
      </c>
      <c r="J39" s="121">
        <f t="shared" si="1"/>
        <v>0</v>
      </c>
      <c r="K39" s="121"/>
      <c r="L39" s="121"/>
    </row>
    <row r="40" spans="3:12" x14ac:dyDescent="0.25">
      <c r="C40" s="166"/>
      <c r="D40" s="181"/>
      <c r="E40" s="141"/>
      <c r="F40" s="120">
        <f t="shared" si="0"/>
        <v>0</v>
      </c>
      <c r="G40" s="184"/>
      <c r="H40" s="167"/>
      <c r="I40" s="153" t="e">
        <f>VLOOKUP(H40,Presupuesto!$B$8:$C$583,2,0)</f>
        <v>#N/A</v>
      </c>
      <c r="J40" s="121">
        <f t="shared" si="1"/>
        <v>0</v>
      </c>
      <c r="K40" s="121"/>
      <c r="L40" s="121"/>
    </row>
    <row r="41" spans="3:12" x14ac:dyDescent="0.25">
      <c r="C41" s="166"/>
      <c r="D41" s="181"/>
      <c r="E41" s="141"/>
      <c r="F41" s="120">
        <f t="shared" si="0"/>
        <v>0</v>
      </c>
      <c r="G41" s="184"/>
      <c r="H41" s="167"/>
      <c r="I41" s="153" t="e">
        <f>VLOOKUP(H41,Presupuesto!$B$8:$C$583,2,0)</f>
        <v>#N/A</v>
      </c>
      <c r="J41" s="121">
        <f t="shared" si="1"/>
        <v>0</v>
      </c>
      <c r="K41" s="121"/>
      <c r="L41" s="121"/>
    </row>
    <row r="42" spans="3:12" x14ac:dyDescent="0.25">
      <c r="C42" s="166"/>
      <c r="D42" s="181"/>
      <c r="E42" s="141"/>
      <c r="F42" s="120">
        <f t="shared" si="0"/>
        <v>0</v>
      </c>
      <c r="G42" s="184"/>
      <c r="H42" s="167"/>
      <c r="I42" s="153" t="e">
        <f>VLOOKUP(H42,Presupuesto!$B$8:$C$583,2,0)</f>
        <v>#N/A</v>
      </c>
      <c r="J42" s="121">
        <f t="shared" si="1"/>
        <v>0</v>
      </c>
      <c r="K42" s="121"/>
      <c r="L42" s="121"/>
    </row>
    <row r="43" spans="3:12" x14ac:dyDescent="0.25">
      <c r="C43" s="166"/>
      <c r="D43" s="181"/>
      <c r="E43" s="141"/>
      <c r="F43" s="120">
        <f t="shared" si="0"/>
        <v>0</v>
      </c>
      <c r="G43" s="184"/>
      <c r="H43" s="167"/>
      <c r="I43" s="153" t="e">
        <f>VLOOKUP(H43,Presupuesto!$B$8:$C$583,2,0)</f>
        <v>#N/A</v>
      </c>
      <c r="J43" s="121">
        <f t="shared" si="1"/>
        <v>0</v>
      </c>
      <c r="K43" s="121"/>
      <c r="L43" s="121"/>
    </row>
    <row r="44" spans="3:12" x14ac:dyDescent="0.25">
      <c r="C44" s="166"/>
      <c r="D44" s="181"/>
      <c r="E44" s="141"/>
      <c r="F44" s="120">
        <f t="shared" si="0"/>
        <v>0</v>
      </c>
      <c r="G44" s="184"/>
      <c r="H44" s="167"/>
      <c r="I44" s="153" t="e">
        <f>VLOOKUP(H44,Presupuesto!$B$8:$C$583,2,0)</f>
        <v>#N/A</v>
      </c>
      <c r="J44" s="121">
        <f t="shared" si="1"/>
        <v>0</v>
      </c>
      <c r="K44" s="121"/>
      <c r="L44" s="121"/>
    </row>
    <row r="45" spans="3:12" x14ac:dyDescent="0.25">
      <c r="C45" s="166"/>
      <c r="D45" s="181"/>
      <c r="E45" s="141"/>
      <c r="F45" s="120">
        <f t="shared" si="0"/>
        <v>0</v>
      </c>
      <c r="G45" s="184"/>
      <c r="H45" s="167"/>
      <c r="I45" s="153" t="e">
        <f>VLOOKUP(H45,Presupuesto!$B$8:$C$583,2,0)</f>
        <v>#N/A</v>
      </c>
      <c r="J45" s="121">
        <f t="shared" si="1"/>
        <v>0</v>
      </c>
      <c r="K45" s="121"/>
      <c r="L45" s="121"/>
    </row>
    <row r="46" spans="3:12" x14ac:dyDescent="0.25">
      <c r="C46" s="166"/>
      <c r="D46" s="181"/>
      <c r="E46" s="141"/>
      <c r="F46" s="120">
        <f t="shared" si="0"/>
        <v>0</v>
      </c>
      <c r="G46" s="184"/>
      <c r="H46" s="167"/>
      <c r="I46" s="153" t="e">
        <f>VLOOKUP(H46,Presupuesto!$B$8:$C$583,2,0)</f>
        <v>#N/A</v>
      </c>
      <c r="J46" s="121">
        <f t="shared" si="1"/>
        <v>0</v>
      </c>
      <c r="K46" s="121"/>
      <c r="L46" s="121"/>
    </row>
    <row r="47" spans="3:12" x14ac:dyDescent="0.25">
      <c r="C47" s="168"/>
      <c r="D47" s="181"/>
      <c r="E47" s="141"/>
      <c r="F47" s="120">
        <f t="shared" si="0"/>
        <v>0</v>
      </c>
      <c r="G47" s="184"/>
      <c r="H47" s="169"/>
      <c r="I47" s="153" t="e">
        <f>VLOOKUP(H47,Presupuesto!$B$8:$C$583,2,0)</f>
        <v>#N/A</v>
      </c>
      <c r="J47" s="121">
        <f t="shared" si="1"/>
        <v>0</v>
      </c>
      <c r="K47" s="121"/>
      <c r="L47" s="121"/>
    </row>
    <row r="48" spans="3:12" x14ac:dyDescent="0.25">
      <c r="C48" s="168"/>
      <c r="D48" s="181"/>
      <c r="E48" s="141"/>
      <c r="F48" s="120">
        <f t="shared" si="0"/>
        <v>0</v>
      </c>
      <c r="G48" s="184"/>
      <c r="H48" s="169"/>
      <c r="I48" s="153" t="e">
        <f>VLOOKUP(H48,Presupuesto!$B$8:$C$583,2,0)</f>
        <v>#N/A</v>
      </c>
      <c r="J48" s="121">
        <f t="shared" si="1"/>
        <v>0</v>
      </c>
      <c r="K48" s="121"/>
      <c r="L48" s="121"/>
    </row>
    <row r="49" spans="3:12" x14ac:dyDescent="0.25">
      <c r="C49" s="168"/>
      <c r="D49" s="181"/>
      <c r="E49" s="141"/>
      <c r="F49" s="120">
        <f t="shared" si="0"/>
        <v>0</v>
      </c>
      <c r="G49" s="184"/>
      <c r="H49" s="169"/>
      <c r="I49" s="153" t="e">
        <f>VLOOKUP(H49,Presupuesto!$B$8:$C$583,2,0)</f>
        <v>#N/A</v>
      </c>
      <c r="J49" s="121">
        <f t="shared" si="1"/>
        <v>0</v>
      </c>
      <c r="K49" s="121"/>
      <c r="L49" s="121"/>
    </row>
    <row r="50" spans="3:12" x14ac:dyDescent="0.25">
      <c r="C50" s="168"/>
      <c r="D50" s="181"/>
      <c r="E50" s="141"/>
      <c r="F50" s="120">
        <f t="shared" si="0"/>
        <v>0</v>
      </c>
      <c r="G50" s="184"/>
      <c r="H50" s="169"/>
      <c r="I50" s="153" t="e">
        <f>VLOOKUP(H50,Presupuesto!$B$8:$C$583,2,0)</f>
        <v>#N/A</v>
      </c>
      <c r="J50" s="121">
        <f t="shared" si="1"/>
        <v>0</v>
      </c>
      <c r="K50" s="121"/>
      <c r="L50" s="121"/>
    </row>
    <row r="51" spans="3:12" ht="15.75" thickBot="1" x14ac:dyDescent="0.3">
      <c r="C51" s="170"/>
      <c r="D51" s="268"/>
      <c r="E51" s="126"/>
      <c r="F51" s="128">
        <f t="shared" si="0"/>
        <v>0</v>
      </c>
      <c r="G51" s="185"/>
      <c r="H51" s="171"/>
      <c r="I51" s="155" t="e">
        <f>VLOOKUP(H51,Presupuesto!$B$8:$C$583,2,0)</f>
        <v>#N/A</v>
      </c>
      <c r="J51" s="129">
        <f t="shared" ref="J51" si="2">$J$20</f>
        <v>0</v>
      </c>
      <c r="K51" s="147"/>
      <c r="L51" s="129"/>
    </row>
    <row r="52" spans="3:12" x14ac:dyDescent="0.25">
      <c r="F52" s="113"/>
      <c r="G52" s="112"/>
      <c r="H52" s="113"/>
      <c r="I52" s="113"/>
    </row>
    <row r="53" spans="3:12" ht="15.75" thickBot="1" x14ac:dyDescent="0.3"/>
    <row r="54" spans="3:12" ht="15.75" thickBot="1" x14ac:dyDescent="0.3">
      <c r="C54" s="180" t="s">
        <v>53</v>
      </c>
      <c r="D54" s="131">
        <f>SUM(F61:F95)</f>
        <v>0</v>
      </c>
      <c r="F54" s="72"/>
      <c r="G54" s="96"/>
      <c r="H54" s="72"/>
      <c r="I54" s="72"/>
    </row>
    <row r="55" spans="3:12" x14ac:dyDescent="0.25">
      <c r="C55" s="72"/>
      <c r="D55" s="31"/>
      <c r="E55" s="116"/>
      <c r="F55" s="116"/>
      <c r="G55" s="116"/>
      <c r="H55" s="93"/>
      <c r="I55" s="93"/>
      <c r="J55" s="93"/>
      <c r="K55" s="135"/>
    </row>
    <row r="56" spans="3:12" ht="15.75" x14ac:dyDescent="0.25">
      <c r="C56" s="439" t="s">
        <v>476</v>
      </c>
      <c r="D56" s="235"/>
      <c r="E56" s="116"/>
      <c r="F56" s="116"/>
      <c r="G56" s="116"/>
      <c r="H56" s="93"/>
      <c r="I56" s="93"/>
      <c r="J56" s="93"/>
      <c r="K56" s="135"/>
    </row>
    <row r="57" spans="3:12" ht="18.75" x14ac:dyDescent="0.25">
      <c r="C57" s="253"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E57" s="116"/>
      <c r="F57" s="116"/>
      <c r="G57" s="116"/>
      <c r="H57" s="93"/>
      <c r="I57" s="93"/>
      <c r="J57" s="93"/>
      <c r="K57" s="135"/>
    </row>
    <row r="58" spans="3:12" x14ac:dyDescent="0.25">
      <c r="E58" s="116"/>
      <c r="F58" s="116"/>
      <c r="G58" s="116"/>
      <c r="H58" s="93"/>
      <c r="I58" s="93"/>
      <c r="J58" s="93"/>
      <c r="K58" s="135"/>
    </row>
    <row r="59" spans="3:12" ht="15.75" thickBot="1" x14ac:dyDescent="0.3">
      <c r="F59" s="116"/>
      <c r="G59" s="93"/>
      <c r="H59" s="93"/>
      <c r="I59" s="93"/>
    </row>
    <row r="60" spans="3:12" ht="30.75" thickBot="1" x14ac:dyDescent="0.3">
      <c r="C60" s="152" t="s">
        <v>44</v>
      </c>
      <c r="D60" s="157" t="s">
        <v>55</v>
      </c>
      <c r="E60" s="159" t="s">
        <v>57</v>
      </c>
      <c r="F60" s="158" t="s">
        <v>27</v>
      </c>
      <c r="G60" s="156" t="s">
        <v>213</v>
      </c>
      <c r="H60" s="159" t="s">
        <v>46</v>
      </c>
      <c r="I60" s="156" t="s">
        <v>214</v>
      </c>
      <c r="J60" s="156" t="s">
        <v>495</v>
      </c>
      <c r="K60" s="156" t="s">
        <v>496</v>
      </c>
      <c r="L60" s="156" t="s">
        <v>169</v>
      </c>
    </row>
    <row r="61" spans="3:12" x14ac:dyDescent="0.25">
      <c r="C61" s="164"/>
      <c r="D61" s="181"/>
      <c r="E61" s="138"/>
      <c r="F61" s="120">
        <f t="shared" ref="F61:F95" si="3">D61*E61</f>
        <v>0</v>
      </c>
      <c r="G61" s="184"/>
      <c r="H61" s="165"/>
      <c r="I61" s="153" t="e">
        <f>VLOOKUP(H61,Presupuesto!$B$8:$C$583,2,0)</f>
        <v>#N/A</v>
      </c>
      <c r="J61" s="264"/>
      <c r="K61" s="121"/>
      <c r="L61" s="121"/>
    </row>
    <row r="62" spans="3:12" x14ac:dyDescent="0.25">
      <c r="C62" s="164"/>
      <c r="D62" s="181"/>
      <c r="E62" s="146"/>
      <c r="F62" s="120">
        <f t="shared" si="3"/>
        <v>0</v>
      </c>
      <c r="G62" s="184"/>
      <c r="H62" s="165"/>
      <c r="I62" s="153" t="e">
        <f>VLOOKUP(H62,Presupuesto!$B$8:$C$583,2,0)</f>
        <v>#N/A</v>
      </c>
      <c r="J62" s="121">
        <f>$J$61</f>
        <v>0</v>
      </c>
      <c r="K62" s="121"/>
      <c r="L62" s="121"/>
    </row>
    <row r="63" spans="3:12" x14ac:dyDescent="0.25">
      <c r="C63" s="164"/>
      <c r="D63" s="181"/>
      <c r="E63" s="146"/>
      <c r="F63" s="120">
        <f t="shared" si="3"/>
        <v>0</v>
      </c>
      <c r="G63" s="184"/>
      <c r="H63" s="165"/>
      <c r="I63" s="153" t="e">
        <f>VLOOKUP(H63,Presupuesto!$B$8:$C$583,2,0)</f>
        <v>#N/A</v>
      </c>
      <c r="J63" s="121">
        <f t="shared" ref="J63:J95" si="4">$J$61</f>
        <v>0</v>
      </c>
      <c r="K63" s="121"/>
      <c r="L63" s="121"/>
    </row>
    <row r="64" spans="3:12" x14ac:dyDescent="0.25">
      <c r="C64" s="164"/>
      <c r="D64" s="181"/>
      <c r="E64" s="146"/>
      <c r="F64" s="120">
        <f t="shared" si="3"/>
        <v>0</v>
      </c>
      <c r="G64" s="184"/>
      <c r="H64" s="165"/>
      <c r="I64" s="153" t="e">
        <f>VLOOKUP(H64,Presupuesto!$B$8:$C$583,2,0)</f>
        <v>#N/A</v>
      </c>
      <c r="J64" s="121">
        <f t="shared" si="4"/>
        <v>0</v>
      </c>
      <c r="K64" s="121"/>
      <c r="L64" s="121"/>
    </row>
    <row r="65" spans="3:12" x14ac:dyDescent="0.25">
      <c r="C65" s="164"/>
      <c r="D65" s="181"/>
      <c r="E65" s="146"/>
      <c r="F65" s="120">
        <f t="shared" si="3"/>
        <v>0</v>
      </c>
      <c r="G65" s="184"/>
      <c r="H65" s="165"/>
      <c r="I65" s="153" t="e">
        <f>VLOOKUP(H65,Presupuesto!$B$8:$C$583,2,0)</f>
        <v>#N/A</v>
      </c>
      <c r="J65" s="121">
        <f t="shared" si="4"/>
        <v>0</v>
      </c>
      <c r="K65" s="121"/>
      <c r="L65" s="121"/>
    </row>
    <row r="66" spans="3:12" x14ac:dyDescent="0.25">
      <c r="C66" s="164"/>
      <c r="D66" s="181"/>
      <c r="E66" s="146"/>
      <c r="F66" s="120">
        <f t="shared" si="3"/>
        <v>0</v>
      </c>
      <c r="G66" s="184"/>
      <c r="H66" s="165"/>
      <c r="I66" s="153" t="e">
        <f>VLOOKUP(H66,Presupuesto!$B$8:$C$583,2,0)</f>
        <v>#N/A</v>
      </c>
      <c r="J66" s="121">
        <f t="shared" si="4"/>
        <v>0</v>
      </c>
      <c r="K66" s="121"/>
      <c r="L66" s="121"/>
    </row>
    <row r="67" spans="3:12" x14ac:dyDescent="0.25">
      <c r="C67" s="164"/>
      <c r="D67" s="181"/>
      <c r="E67" s="146"/>
      <c r="F67" s="120">
        <f t="shared" si="3"/>
        <v>0</v>
      </c>
      <c r="G67" s="184"/>
      <c r="H67" s="165"/>
      <c r="I67" s="153" t="e">
        <f>VLOOKUP(H67,Presupuesto!$B$8:$C$583,2,0)</f>
        <v>#N/A</v>
      </c>
      <c r="J67" s="121">
        <f t="shared" si="4"/>
        <v>0</v>
      </c>
      <c r="K67" s="121"/>
      <c r="L67" s="121"/>
    </row>
    <row r="68" spans="3:12" x14ac:dyDescent="0.25">
      <c r="C68" s="164"/>
      <c r="D68" s="181"/>
      <c r="E68" s="146"/>
      <c r="F68" s="120">
        <f t="shared" si="3"/>
        <v>0</v>
      </c>
      <c r="G68" s="184"/>
      <c r="H68" s="165"/>
      <c r="I68" s="153" t="e">
        <f>VLOOKUP(H68,Presupuesto!$B$8:$C$583,2,0)</f>
        <v>#N/A</v>
      </c>
      <c r="J68" s="121">
        <f t="shared" si="4"/>
        <v>0</v>
      </c>
      <c r="K68" s="121"/>
      <c r="L68" s="121"/>
    </row>
    <row r="69" spans="3:12" x14ac:dyDescent="0.25">
      <c r="C69" s="164"/>
      <c r="D69" s="181"/>
      <c r="E69" s="146"/>
      <c r="F69" s="120">
        <f t="shared" si="3"/>
        <v>0</v>
      </c>
      <c r="G69" s="184"/>
      <c r="H69" s="165"/>
      <c r="I69" s="153" t="e">
        <f>VLOOKUP(H69,Presupuesto!$B$8:$C$583,2,0)</f>
        <v>#N/A</v>
      </c>
      <c r="J69" s="121">
        <f t="shared" si="4"/>
        <v>0</v>
      </c>
      <c r="K69" s="121"/>
      <c r="L69" s="121"/>
    </row>
    <row r="70" spans="3:12" x14ac:dyDescent="0.25">
      <c r="C70" s="164"/>
      <c r="D70" s="181"/>
      <c r="E70" s="146"/>
      <c r="F70" s="120">
        <f t="shared" si="3"/>
        <v>0</v>
      </c>
      <c r="G70" s="184"/>
      <c r="H70" s="165"/>
      <c r="I70" s="153" t="e">
        <f>VLOOKUP(H70,Presupuesto!$B$8:$C$583,2,0)</f>
        <v>#N/A</v>
      </c>
      <c r="J70" s="121">
        <f t="shared" si="4"/>
        <v>0</v>
      </c>
      <c r="K70" s="121"/>
      <c r="L70" s="121"/>
    </row>
    <row r="71" spans="3:12" x14ac:dyDescent="0.25">
      <c r="C71" s="164"/>
      <c r="D71" s="181"/>
      <c r="E71" s="146"/>
      <c r="F71" s="120">
        <f t="shared" si="3"/>
        <v>0</v>
      </c>
      <c r="G71" s="184"/>
      <c r="H71" s="165"/>
      <c r="I71" s="153" t="e">
        <f>VLOOKUP(H71,Presupuesto!$B$8:$C$583,2,0)</f>
        <v>#N/A</v>
      </c>
      <c r="J71" s="121">
        <f t="shared" si="4"/>
        <v>0</v>
      </c>
      <c r="K71" s="121"/>
      <c r="L71" s="121"/>
    </row>
    <row r="72" spans="3:12" x14ac:dyDescent="0.25">
      <c r="C72" s="164"/>
      <c r="D72" s="181"/>
      <c r="E72" s="146"/>
      <c r="F72" s="120">
        <f t="shared" si="3"/>
        <v>0</v>
      </c>
      <c r="G72" s="184"/>
      <c r="H72" s="165"/>
      <c r="I72" s="153" t="e">
        <f>VLOOKUP(H72,Presupuesto!$B$8:$C$583,2,0)</f>
        <v>#N/A</v>
      </c>
      <c r="J72" s="121">
        <f t="shared" si="4"/>
        <v>0</v>
      </c>
      <c r="K72" s="121"/>
      <c r="L72" s="121"/>
    </row>
    <row r="73" spans="3:12" x14ac:dyDescent="0.25">
      <c r="C73" s="164"/>
      <c r="D73" s="181"/>
      <c r="E73" s="146"/>
      <c r="F73" s="120">
        <f t="shared" si="3"/>
        <v>0</v>
      </c>
      <c r="G73" s="184"/>
      <c r="H73" s="165"/>
      <c r="I73" s="153" t="e">
        <f>VLOOKUP(H73,Presupuesto!$B$8:$C$583,2,0)</f>
        <v>#N/A</v>
      </c>
      <c r="J73" s="121">
        <f t="shared" si="4"/>
        <v>0</v>
      </c>
      <c r="K73" s="121"/>
      <c r="L73" s="121"/>
    </row>
    <row r="74" spans="3:12" x14ac:dyDescent="0.25">
      <c r="C74" s="164"/>
      <c r="D74" s="181"/>
      <c r="E74" s="146"/>
      <c r="F74" s="120">
        <f t="shared" si="3"/>
        <v>0</v>
      </c>
      <c r="G74" s="184"/>
      <c r="H74" s="165"/>
      <c r="I74" s="153" t="e">
        <f>VLOOKUP(H74,Presupuesto!$B$8:$C$583,2,0)</f>
        <v>#N/A</v>
      </c>
      <c r="J74" s="121">
        <f t="shared" si="4"/>
        <v>0</v>
      </c>
      <c r="K74" s="121"/>
      <c r="L74" s="121"/>
    </row>
    <row r="75" spans="3:12" x14ac:dyDescent="0.25">
      <c r="C75" s="164"/>
      <c r="D75" s="181"/>
      <c r="E75" s="146"/>
      <c r="F75" s="120">
        <f t="shared" si="3"/>
        <v>0</v>
      </c>
      <c r="G75" s="184"/>
      <c r="H75" s="165"/>
      <c r="I75" s="153" t="e">
        <f>VLOOKUP(H75,Presupuesto!$B$8:$C$583,2,0)</f>
        <v>#N/A</v>
      </c>
      <c r="J75" s="121">
        <f t="shared" si="4"/>
        <v>0</v>
      </c>
      <c r="K75" s="121"/>
      <c r="L75" s="121"/>
    </row>
    <row r="76" spans="3:12" x14ac:dyDescent="0.25">
      <c r="C76" s="164"/>
      <c r="D76" s="181"/>
      <c r="E76" s="146"/>
      <c r="F76" s="120">
        <f t="shared" si="3"/>
        <v>0</v>
      </c>
      <c r="G76" s="184"/>
      <c r="H76" s="165"/>
      <c r="I76" s="153" t="e">
        <f>VLOOKUP(H76,Presupuesto!$B$8:$C$583,2,0)</f>
        <v>#N/A</v>
      </c>
      <c r="J76" s="121">
        <f t="shared" si="4"/>
        <v>0</v>
      </c>
      <c r="K76" s="121"/>
      <c r="L76" s="121"/>
    </row>
    <row r="77" spans="3:12" x14ac:dyDescent="0.25">
      <c r="C77" s="164"/>
      <c r="D77" s="181"/>
      <c r="E77" s="146"/>
      <c r="F77" s="120">
        <f t="shared" si="3"/>
        <v>0</v>
      </c>
      <c r="G77" s="184"/>
      <c r="H77" s="165"/>
      <c r="I77" s="153" t="e">
        <f>VLOOKUP(H77,Presupuesto!$B$8:$C$583,2,0)</f>
        <v>#N/A</v>
      </c>
      <c r="J77" s="121">
        <f t="shared" si="4"/>
        <v>0</v>
      </c>
      <c r="K77" s="121"/>
      <c r="L77" s="121"/>
    </row>
    <row r="78" spans="3:12" x14ac:dyDescent="0.25">
      <c r="C78" s="164"/>
      <c r="D78" s="181"/>
      <c r="E78" s="146"/>
      <c r="F78" s="120">
        <f t="shared" si="3"/>
        <v>0</v>
      </c>
      <c r="G78" s="184"/>
      <c r="H78" s="165"/>
      <c r="I78" s="153" t="e">
        <f>VLOOKUP(H78,Presupuesto!$B$8:$C$583,2,0)</f>
        <v>#N/A</v>
      </c>
      <c r="J78" s="121">
        <f t="shared" si="4"/>
        <v>0</v>
      </c>
      <c r="K78" s="121"/>
      <c r="L78" s="121"/>
    </row>
    <row r="79" spans="3:12" x14ac:dyDescent="0.25">
      <c r="C79" s="164"/>
      <c r="D79" s="181"/>
      <c r="E79" s="146"/>
      <c r="F79" s="120">
        <f t="shared" si="3"/>
        <v>0</v>
      </c>
      <c r="G79" s="184"/>
      <c r="H79" s="165"/>
      <c r="I79" s="153" t="e">
        <f>VLOOKUP(H79,Presupuesto!$B$8:$C$583,2,0)</f>
        <v>#N/A</v>
      </c>
      <c r="J79" s="121">
        <f t="shared" si="4"/>
        <v>0</v>
      </c>
      <c r="K79" s="121"/>
      <c r="L79" s="121"/>
    </row>
    <row r="80" spans="3:12" x14ac:dyDescent="0.25">
      <c r="C80" s="164"/>
      <c r="D80" s="181"/>
      <c r="E80" s="146"/>
      <c r="F80" s="120">
        <f t="shared" si="3"/>
        <v>0</v>
      </c>
      <c r="G80" s="184"/>
      <c r="H80" s="165"/>
      <c r="I80" s="153" t="e">
        <f>VLOOKUP(H80,Presupuesto!$B$8:$C$583,2,0)</f>
        <v>#N/A</v>
      </c>
      <c r="J80" s="121">
        <f t="shared" si="4"/>
        <v>0</v>
      </c>
      <c r="K80" s="121"/>
      <c r="L80" s="121"/>
    </row>
    <row r="81" spans="3:12" x14ac:dyDescent="0.25">
      <c r="C81" s="164"/>
      <c r="D81" s="181"/>
      <c r="E81" s="146"/>
      <c r="F81" s="120">
        <f t="shared" si="3"/>
        <v>0</v>
      </c>
      <c r="G81" s="184"/>
      <c r="H81" s="165"/>
      <c r="I81" s="153" t="e">
        <f>VLOOKUP(H81,Presupuesto!$B$8:$C$583,2,0)</f>
        <v>#N/A</v>
      </c>
      <c r="J81" s="121">
        <f t="shared" si="4"/>
        <v>0</v>
      </c>
      <c r="K81" s="121"/>
      <c r="L81" s="121"/>
    </row>
    <row r="82" spans="3:12" x14ac:dyDescent="0.25">
      <c r="C82" s="164"/>
      <c r="D82" s="181"/>
      <c r="E82" s="146"/>
      <c r="F82" s="120">
        <f t="shared" si="3"/>
        <v>0</v>
      </c>
      <c r="G82" s="184"/>
      <c r="H82" s="165"/>
      <c r="I82" s="153" t="e">
        <f>VLOOKUP(H82,Presupuesto!$B$8:$C$583,2,0)</f>
        <v>#N/A</v>
      </c>
      <c r="J82" s="121">
        <f t="shared" si="4"/>
        <v>0</v>
      </c>
      <c r="K82" s="121"/>
      <c r="L82" s="121"/>
    </row>
    <row r="83" spans="3:12" x14ac:dyDescent="0.25">
      <c r="C83" s="166"/>
      <c r="D83" s="181"/>
      <c r="E83" s="141"/>
      <c r="F83" s="120">
        <f t="shared" si="3"/>
        <v>0</v>
      </c>
      <c r="G83" s="184"/>
      <c r="H83" s="167"/>
      <c r="I83" s="153" t="e">
        <f>VLOOKUP(H83,Presupuesto!$B$8:$C$583,2,0)</f>
        <v>#N/A</v>
      </c>
      <c r="J83" s="121">
        <f t="shared" si="4"/>
        <v>0</v>
      </c>
      <c r="K83" s="121"/>
      <c r="L83" s="121"/>
    </row>
    <row r="84" spans="3:12" x14ac:dyDescent="0.25">
      <c r="C84" s="166"/>
      <c r="D84" s="181"/>
      <c r="E84" s="141"/>
      <c r="F84" s="120">
        <f t="shared" si="3"/>
        <v>0</v>
      </c>
      <c r="G84" s="184"/>
      <c r="H84" s="167"/>
      <c r="I84" s="153" t="e">
        <f>VLOOKUP(H84,Presupuesto!$B$8:$C$583,2,0)</f>
        <v>#N/A</v>
      </c>
      <c r="J84" s="121">
        <f t="shared" si="4"/>
        <v>0</v>
      </c>
      <c r="K84" s="121"/>
      <c r="L84" s="121"/>
    </row>
    <row r="85" spans="3:12" x14ac:dyDescent="0.25">
      <c r="C85" s="166"/>
      <c r="D85" s="181"/>
      <c r="E85" s="141"/>
      <c r="F85" s="120">
        <f t="shared" si="3"/>
        <v>0</v>
      </c>
      <c r="G85" s="184"/>
      <c r="H85" s="167"/>
      <c r="I85" s="153" t="e">
        <f>VLOOKUP(H85,Presupuesto!$B$8:$C$583,2,0)</f>
        <v>#N/A</v>
      </c>
      <c r="J85" s="121">
        <f t="shared" si="4"/>
        <v>0</v>
      </c>
      <c r="K85" s="121"/>
      <c r="L85" s="121"/>
    </row>
    <row r="86" spans="3:12" x14ac:dyDescent="0.25">
      <c r="C86" s="166"/>
      <c r="D86" s="181"/>
      <c r="E86" s="141"/>
      <c r="F86" s="120">
        <f t="shared" si="3"/>
        <v>0</v>
      </c>
      <c r="G86" s="184"/>
      <c r="H86" s="167"/>
      <c r="I86" s="153" t="e">
        <f>VLOOKUP(H86,Presupuesto!$B$8:$C$583,2,0)</f>
        <v>#N/A</v>
      </c>
      <c r="J86" s="121">
        <f t="shared" si="4"/>
        <v>0</v>
      </c>
      <c r="K86" s="121"/>
      <c r="L86" s="121"/>
    </row>
    <row r="87" spans="3:12" x14ac:dyDescent="0.25">
      <c r="C87" s="166"/>
      <c r="D87" s="181"/>
      <c r="E87" s="141"/>
      <c r="F87" s="120">
        <f t="shared" si="3"/>
        <v>0</v>
      </c>
      <c r="G87" s="184"/>
      <c r="H87" s="167"/>
      <c r="I87" s="153" t="e">
        <f>VLOOKUP(H87,Presupuesto!$B$8:$C$583,2,0)</f>
        <v>#N/A</v>
      </c>
      <c r="J87" s="121">
        <f t="shared" si="4"/>
        <v>0</v>
      </c>
      <c r="K87" s="121"/>
      <c r="L87" s="121"/>
    </row>
    <row r="88" spans="3:12" x14ac:dyDescent="0.25">
      <c r="C88" s="166"/>
      <c r="D88" s="181"/>
      <c r="E88" s="141"/>
      <c r="F88" s="120">
        <f t="shared" si="3"/>
        <v>0</v>
      </c>
      <c r="G88" s="184"/>
      <c r="H88" s="167"/>
      <c r="I88" s="153" t="e">
        <f>VLOOKUP(H88,Presupuesto!$B$8:$C$583,2,0)</f>
        <v>#N/A</v>
      </c>
      <c r="J88" s="121">
        <f t="shared" si="4"/>
        <v>0</v>
      </c>
      <c r="K88" s="121"/>
      <c r="L88" s="121"/>
    </row>
    <row r="89" spans="3:12" x14ac:dyDescent="0.25">
      <c r="C89" s="166"/>
      <c r="D89" s="181"/>
      <c r="E89" s="141"/>
      <c r="F89" s="120">
        <f t="shared" si="3"/>
        <v>0</v>
      </c>
      <c r="G89" s="184"/>
      <c r="H89" s="167"/>
      <c r="I89" s="153" t="e">
        <f>VLOOKUP(H89,Presupuesto!$B$8:$C$583,2,0)</f>
        <v>#N/A</v>
      </c>
      <c r="J89" s="121">
        <f t="shared" si="4"/>
        <v>0</v>
      </c>
      <c r="K89" s="121"/>
      <c r="L89" s="121"/>
    </row>
    <row r="90" spans="3:12" x14ac:dyDescent="0.25">
      <c r="C90" s="166"/>
      <c r="D90" s="181"/>
      <c r="E90" s="141"/>
      <c r="F90" s="120">
        <f t="shared" si="3"/>
        <v>0</v>
      </c>
      <c r="G90" s="184"/>
      <c r="H90" s="167"/>
      <c r="I90" s="153" t="e">
        <f>VLOOKUP(H90,Presupuesto!$B$8:$C$583,2,0)</f>
        <v>#N/A</v>
      </c>
      <c r="J90" s="121">
        <f t="shared" si="4"/>
        <v>0</v>
      </c>
      <c r="K90" s="121"/>
      <c r="L90" s="121"/>
    </row>
    <row r="91" spans="3:12" x14ac:dyDescent="0.25">
      <c r="C91" s="168"/>
      <c r="D91" s="181"/>
      <c r="E91" s="141"/>
      <c r="F91" s="120">
        <f t="shared" si="3"/>
        <v>0</v>
      </c>
      <c r="G91" s="184"/>
      <c r="H91" s="169"/>
      <c r="I91" s="153" t="e">
        <f>VLOOKUP(H91,Presupuesto!$B$8:$C$583,2,0)</f>
        <v>#N/A</v>
      </c>
      <c r="J91" s="121">
        <f t="shared" si="4"/>
        <v>0</v>
      </c>
      <c r="K91" s="121"/>
      <c r="L91" s="121"/>
    </row>
    <row r="92" spans="3:12" x14ac:dyDescent="0.25">
      <c r="C92" s="168"/>
      <c r="D92" s="181"/>
      <c r="E92" s="141"/>
      <c r="F92" s="120">
        <f t="shared" si="3"/>
        <v>0</v>
      </c>
      <c r="G92" s="184"/>
      <c r="H92" s="169"/>
      <c r="I92" s="153" t="e">
        <f>VLOOKUP(H92,Presupuesto!$B$8:$C$583,2,0)</f>
        <v>#N/A</v>
      </c>
      <c r="J92" s="121">
        <f t="shared" si="4"/>
        <v>0</v>
      </c>
      <c r="K92" s="121"/>
      <c r="L92" s="121"/>
    </row>
    <row r="93" spans="3:12" x14ac:dyDescent="0.25">
      <c r="C93" s="168"/>
      <c r="D93" s="181"/>
      <c r="E93" s="141"/>
      <c r="F93" s="120">
        <f t="shared" si="3"/>
        <v>0</v>
      </c>
      <c r="G93" s="184"/>
      <c r="H93" s="169"/>
      <c r="I93" s="153" t="e">
        <f>VLOOKUP(H93,Presupuesto!$B$8:$C$583,2,0)</f>
        <v>#N/A</v>
      </c>
      <c r="J93" s="121">
        <f t="shared" si="4"/>
        <v>0</v>
      </c>
      <c r="K93" s="121"/>
      <c r="L93" s="121"/>
    </row>
    <row r="94" spans="3:12" x14ac:dyDescent="0.25">
      <c r="C94" s="168"/>
      <c r="D94" s="181"/>
      <c r="E94" s="141"/>
      <c r="F94" s="120">
        <f t="shared" si="3"/>
        <v>0</v>
      </c>
      <c r="G94" s="184"/>
      <c r="H94" s="169"/>
      <c r="I94" s="153" t="e">
        <f>VLOOKUP(H94,Presupuesto!$B$8:$C$583,2,0)</f>
        <v>#N/A</v>
      </c>
      <c r="J94" s="121">
        <f t="shared" si="4"/>
        <v>0</v>
      </c>
      <c r="K94" s="121"/>
      <c r="L94" s="121"/>
    </row>
    <row r="95" spans="3:12" ht="15.75" thickBot="1" x14ac:dyDescent="0.3">
      <c r="C95" s="170"/>
      <c r="D95" s="268"/>
      <c r="E95" s="126"/>
      <c r="F95" s="128">
        <f t="shared" si="3"/>
        <v>0</v>
      </c>
      <c r="G95" s="185"/>
      <c r="H95" s="171"/>
      <c r="I95" s="155" t="e">
        <f>VLOOKUP(H95,Presupuesto!$B$8:$C$583,2,0)</f>
        <v>#N/A</v>
      </c>
      <c r="J95" s="121">
        <f t="shared" si="4"/>
        <v>0</v>
      </c>
      <c r="K95" s="147"/>
      <c r="L95" s="129"/>
    </row>
    <row r="97" spans="3:12" ht="15.75" thickBot="1" x14ac:dyDescent="0.3"/>
    <row r="98" spans="3:12" ht="15.75" thickBot="1" x14ac:dyDescent="0.3">
      <c r="C98" s="180" t="s">
        <v>53</v>
      </c>
      <c r="D98" s="131">
        <f>SUM(F105:F139)</f>
        <v>0</v>
      </c>
      <c r="F98" s="72"/>
      <c r="G98" s="96"/>
      <c r="H98" s="72"/>
      <c r="I98" s="72"/>
    </row>
    <row r="99" spans="3:12" x14ac:dyDescent="0.25">
      <c r="C99" s="72"/>
      <c r="D99" s="31"/>
      <c r="E99" s="116"/>
      <c r="F99" s="116"/>
      <c r="G99" s="116"/>
      <c r="H99" s="93"/>
      <c r="I99" s="93"/>
      <c r="J99" s="93"/>
      <c r="K99" s="135"/>
    </row>
    <row r="100" spans="3:12" ht="15.75" x14ac:dyDescent="0.25">
      <c r="C100" s="439" t="s">
        <v>476</v>
      </c>
      <c r="D100" s="235"/>
      <c r="E100" s="116"/>
      <c r="F100" s="116"/>
      <c r="G100" s="116"/>
      <c r="H100" s="93"/>
      <c r="I100" s="93"/>
      <c r="J100" s="93"/>
      <c r="K100" s="135"/>
    </row>
    <row r="101" spans="3:12" ht="18.75" x14ac:dyDescent="0.25">
      <c r="C101" s="253"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E101" s="116"/>
      <c r="F101" s="116"/>
      <c r="G101" s="116"/>
      <c r="H101" s="93"/>
      <c r="I101" s="93"/>
      <c r="J101" s="93"/>
      <c r="K101" s="135"/>
    </row>
    <row r="102" spans="3:12" x14ac:dyDescent="0.25">
      <c r="E102" s="116"/>
      <c r="F102" s="116"/>
      <c r="G102" s="116"/>
      <c r="H102" s="93"/>
      <c r="I102" s="93"/>
      <c r="J102" s="93"/>
      <c r="K102" s="135"/>
    </row>
    <row r="103" spans="3:12" ht="15.75" thickBot="1" x14ac:dyDescent="0.3">
      <c r="F103" s="116"/>
      <c r="G103" s="93"/>
      <c r="H103" s="93"/>
      <c r="I103" s="93"/>
    </row>
    <row r="104" spans="3:12" ht="30.75" thickBot="1" x14ac:dyDescent="0.3">
      <c r="C104" s="152" t="s">
        <v>44</v>
      </c>
      <c r="D104" s="157" t="s">
        <v>55</v>
      </c>
      <c r="E104" s="159" t="s">
        <v>57</v>
      </c>
      <c r="F104" s="158" t="s">
        <v>27</v>
      </c>
      <c r="G104" s="156" t="s">
        <v>213</v>
      </c>
      <c r="H104" s="159" t="s">
        <v>46</v>
      </c>
      <c r="I104" s="156" t="s">
        <v>214</v>
      </c>
      <c r="J104" s="156" t="s">
        <v>495</v>
      </c>
      <c r="K104" s="156" t="s">
        <v>496</v>
      </c>
      <c r="L104" s="156" t="s">
        <v>169</v>
      </c>
    </row>
    <row r="105" spans="3:12" x14ac:dyDescent="0.25">
      <c r="C105" s="164"/>
      <c r="D105" s="181"/>
      <c r="E105" s="138"/>
      <c r="F105" s="120">
        <f t="shared" ref="F105:F139" si="5">D105*E105</f>
        <v>0</v>
      </c>
      <c r="G105" s="184"/>
      <c r="H105" s="165"/>
      <c r="I105" s="153" t="e">
        <f>VLOOKUP(H105,Presupuesto!$B$8:$C$583,2,0)</f>
        <v>#N/A</v>
      </c>
      <c r="J105" s="264"/>
      <c r="K105" s="121"/>
      <c r="L105" s="121"/>
    </row>
    <row r="106" spans="3:12" x14ac:dyDescent="0.25">
      <c r="C106" s="164"/>
      <c r="D106" s="181"/>
      <c r="E106" s="146"/>
      <c r="F106" s="120">
        <f t="shared" si="5"/>
        <v>0</v>
      </c>
      <c r="G106" s="184"/>
      <c r="H106" s="165"/>
      <c r="I106" s="153" t="e">
        <f>VLOOKUP(H106,Presupuesto!$B$8:$C$583,2,0)</f>
        <v>#N/A</v>
      </c>
      <c r="J106" s="121">
        <f>$J$105</f>
        <v>0</v>
      </c>
      <c r="K106" s="121"/>
      <c r="L106" s="121"/>
    </row>
    <row r="107" spans="3:12" x14ac:dyDescent="0.25">
      <c r="C107" s="164"/>
      <c r="D107" s="181"/>
      <c r="E107" s="146"/>
      <c r="F107" s="120">
        <f t="shared" si="5"/>
        <v>0</v>
      </c>
      <c r="G107" s="184"/>
      <c r="H107" s="165"/>
      <c r="I107" s="153" t="e">
        <f>VLOOKUP(H107,Presupuesto!$B$8:$C$583,2,0)</f>
        <v>#N/A</v>
      </c>
      <c r="J107" s="121">
        <f t="shared" ref="J107:J139" si="6">$J$105</f>
        <v>0</v>
      </c>
      <c r="K107" s="121"/>
      <c r="L107" s="121"/>
    </row>
    <row r="108" spans="3:12" x14ac:dyDescent="0.25">
      <c r="C108" s="164"/>
      <c r="D108" s="181"/>
      <c r="E108" s="146"/>
      <c r="F108" s="120">
        <f t="shared" si="5"/>
        <v>0</v>
      </c>
      <c r="G108" s="184"/>
      <c r="H108" s="165"/>
      <c r="I108" s="153" t="e">
        <f>VLOOKUP(H108,Presupuesto!$B$8:$C$583,2,0)</f>
        <v>#N/A</v>
      </c>
      <c r="J108" s="121">
        <f t="shared" si="6"/>
        <v>0</v>
      </c>
      <c r="K108" s="121"/>
      <c r="L108" s="121"/>
    </row>
    <row r="109" spans="3:12" x14ac:dyDescent="0.25">
      <c r="C109" s="164"/>
      <c r="D109" s="181"/>
      <c r="E109" s="146"/>
      <c r="F109" s="120">
        <f t="shared" si="5"/>
        <v>0</v>
      </c>
      <c r="G109" s="184"/>
      <c r="H109" s="165"/>
      <c r="I109" s="153" t="e">
        <f>VLOOKUP(H109,Presupuesto!$B$8:$C$583,2,0)</f>
        <v>#N/A</v>
      </c>
      <c r="J109" s="121">
        <f t="shared" si="6"/>
        <v>0</v>
      </c>
      <c r="K109" s="121"/>
      <c r="L109" s="121"/>
    </row>
    <row r="110" spans="3:12" x14ac:dyDescent="0.25">
      <c r="C110" s="164"/>
      <c r="D110" s="181"/>
      <c r="E110" s="146"/>
      <c r="F110" s="120">
        <f t="shared" si="5"/>
        <v>0</v>
      </c>
      <c r="G110" s="184"/>
      <c r="H110" s="165"/>
      <c r="I110" s="153" t="e">
        <f>VLOOKUP(H110,Presupuesto!$B$8:$C$583,2,0)</f>
        <v>#N/A</v>
      </c>
      <c r="J110" s="121">
        <f t="shared" si="6"/>
        <v>0</v>
      </c>
      <c r="K110" s="121"/>
      <c r="L110" s="121"/>
    </row>
    <row r="111" spans="3:12" x14ac:dyDescent="0.25">
      <c r="C111" s="164"/>
      <c r="D111" s="181"/>
      <c r="E111" s="146"/>
      <c r="F111" s="120">
        <f t="shared" si="5"/>
        <v>0</v>
      </c>
      <c r="G111" s="184"/>
      <c r="H111" s="165"/>
      <c r="I111" s="153" t="e">
        <f>VLOOKUP(H111,Presupuesto!$B$8:$C$583,2,0)</f>
        <v>#N/A</v>
      </c>
      <c r="J111" s="121">
        <f t="shared" si="6"/>
        <v>0</v>
      </c>
      <c r="K111" s="121"/>
      <c r="L111" s="121"/>
    </row>
    <row r="112" spans="3:12" x14ac:dyDescent="0.25">
      <c r="C112" s="164"/>
      <c r="D112" s="181"/>
      <c r="E112" s="146"/>
      <c r="F112" s="120">
        <f t="shared" si="5"/>
        <v>0</v>
      </c>
      <c r="G112" s="184"/>
      <c r="H112" s="165"/>
      <c r="I112" s="153" t="e">
        <f>VLOOKUP(H112,Presupuesto!$B$8:$C$583,2,0)</f>
        <v>#N/A</v>
      </c>
      <c r="J112" s="121">
        <f t="shared" si="6"/>
        <v>0</v>
      </c>
      <c r="K112" s="121"/>
      <c r="L112" s="121"/>
    </row>
    <row r="113" spans="3:12" x14ac:dyDescent="0.25">
      <c r="C113" s="164"/>
      <c r="D113" s="181"/>
      <c r="E113" s="146"/>
      <c r="F113" s="120">
        <f t="shared" si="5"/>
        <v>0</v>
      </c>
      <c r="G113" s="184"/>
      <c r="H113" s="165"/>
      <c r="I113" s="153" t="e">
        <f>VLOOKUP(H113,Presupuesto!$B$8:$C$583,2,0)</f>
        <v>#N/A</v>
      </c>
      <c r="J113" s="121">
        <f t="shared" si="6"/>
        <v>0</v>
      </c>
      <c r="K113" s="121"/>
      <c r="L113" s="121"/>
    </row>
    <row r="114" spans="3:12" x14ac:dyDescent="0.25">
      <c r="C114" s="164"/>
      <c r="D114" s="181"/>
      <c r="E114" s="146"/>
      <c r="F114" s="120">
        <f t="shared" si="5"/>
        <v>0</v>
      </c>
      <c r="G114" s="184"/>
      <c r="H114" s="165"/>
      <c r="I114" s="153" t="e">
        <f>VLOOKUP(H114,Presupuesto!$B$8:$C$583,2,0)</f>
        <v>#N/A</v>
      </c>
      <c r="J114" s="121">
        <f t="shared" si="6"/>
        <v>0</v>
      </c>
      <c r="K114" s="121"/>
      <c r="L114" s="121"/>
    </row>
    <row r="115" spans="3:12" x14ac:dyDescent="0.25">
      <c r="C115" s="164"/>
      <c r="D115" s="181"/>
      <c r="E115" s="146"/>
      <c r="F115" s="120">
        <f t="shared" si="5"/>
        <v>0</v>
      </c>
      <c r="G115" s="184"/>
      <c r="H115" s="165"/>
      <c r="I115" s="153" t="e">
        <f>VLOOKUP(H115,Presupuesto!$B$8:$C$583,2,0)</f>
        <v>#N/A</v>
      </c>
      <c r="J115" s="121">
        <f t="shared" si="6"/>
        <v>0</v>
      </c>
      <c r="K115" s="121"/>
      <c r="L115" s="121"/>
    </row>
    <row r="116" spans="3:12" x14ac:dyDescent="0.25">
      <c r="C116" s="164"/>
      <c r="D116" s="181"/>
      <c r="E116" s="146"/>
      <c r="F116" s="120">
        <f t="shared" si="5"/>
        <v>0</v>
      </c>
      <c r="G116" s="184"/>
      <c r="H116" s="165"/>
      <c r="I116" s="153" t="e">
        <f>VLOOKUP(H116,Presupuesto!$B$8:$C$583,2,0)</f>
        <v>#N/A</v>
      </c>
      <c r="J116" s="121">
        <f t="shared" si="6"/>
        <v>0</v>
      </c>
      <c r="K116" s="121"/>
      <c r="L116" s="121"/>
    </row>
    <row r="117" spans="3:12" x14ac:dyDescent="0.25">
      <c r="C117" s="164"/>
      <c r="D117" s="181"/>
      <c r="E117" s="146"/>
      <c r="F117" s="120">
        <f t="shared" si="5"/>
        <v>0</v>
      </c>
      <c r="G117" s="184"/>
      <c r="H117" s="165"/>
      <c r="I117" s="153" t="e">
        <f>VLOOKUP(H117,Presupuesto!$B$8:$C$583,2,0)</f>
        <v>#N/A</v>
      </c>
      <c r="J117" s="121">
        <f t="shared" si="6"/>
        <v>0</v>
      </c>
      <c r="K117" s="121"/>
      <c r="L117" s="121"/>
    </row>
    <row r="118" spans="3:12" x14ac:dyDescent="0.25">
      <c r="C118" s="164"/>
      <c r="D118" s="181"/>
      <c r="E118" s="146"/>
      <c r="F118" s="120">
        <f t="shared" si="5"/>
        <v>0</v>
      </c>
      <c r="G118" s="184"/>
      <c r="H118" s="165"/>
      <c r="I118" s="153" t="e">
        <f>VLOOKUP(H118,Presupuesto!$B$8:$C$583,2,0)</f>
        <v>#N/A</v>
      </c>
      <c r="J118" s="121">
        <f t="shared" si="6"/>
        <v>0</v>
      </c>
      <c r="K118" s="121"/>
      <c r="L118" s="121"/>
    </row>
    <row r="119" spans="3:12" x14ac:dyDescent="0.25">
      <c r="C119" s="164"/>
      <c r="D119" s="181"/>
      <c r="E119" s="146"/>
      <c r="F119" s="120">
        <f t="shared" si="5"/>
        <v>0</v>
      </c>
      <c r="G119" s="184"/>
      <c r="H119" s="165"/>
      <c r="I119" s="153" t="e">
        <f>VLOOKUP(H119,Presupuesto!$B$8:$C$583,2,0)</f>
        <v>#N/A</v>
      </c>
      <c r="J119" s="121">
        <f t="shared" si="6"/>
        <v>0</v>
      </c>
      <c r="K119" s="121"/>
      <c r="L119" s="121"/>
    </row>
    <row r="120" spans="3:12" x14ac:dyDescent="0.25">
      <c r="C120" s="164"/>
      <c r="D120" s="181"/>
      <c r="E120" s="146"/>
      <c r="F120" s="120">
        <f t="shared" si="5"/>
        <v>0</v>
      </c>
      <c r="G120" s="184"/>
      <c r="H120" s="165"/>
      <c r="I120" s="153" t="e">
        <f>VLOOKUP(H120,Presupuesto!$B$8:$C$583,2,0)</f>
        <v>#N/A</v>
      </c>
      <c r="J120" s="121">
        <f t="shared" si="6"/>
        <v>0</v>
      </c>
      <c r="K120" s="121"/>
      <c r="L120" s="121"/>
    </row>
    <row r="121" spans="3:12" x14ac:dyDescent="0.25">
      <c r="C121" s="164"/>
      <c r="D121" s="181"/>
      <c r="E121" s="146"/>
      <c r="F121" s="120">
        <f t="shared" si="5"/>
        <v>0</v>
      </c>
      <c r="G121" s="184"/>
      <c r="H121" s="165"/>
      <c r="I121" s="153" t="e">
        <f>VLOOKUP(H121,Presupuesto!$B$8:$C$583,2,0)</f>
        <v>#N/A</v>
      </c>
      <c r="J121" s="121">
        <f t="shared" si="6"/>
        <v>0</v>
      </c>
      <c r="K121" s="121"/>
      <c r="L121" s="121"/>
    </row>
    <row r="122" spans="3:12" x14ac:dyDescent="0.25">
      <c r="C122" s="164"/>
      <c r="D122" s="181"/>
      <c r="E122" s="146"/>
      <c r="F122" s="120">
        <f t="shared" si="5"/>
        <v>0</v>
      </c>
      <c r="G122" s="184"/>
      <c r="H122" s="165"/>
      <c r="I122" s="153" t="e">
        <f>VLOOKUP(H122,Presupuesto!$B$8:$C$583,2,0)</f>
        <v>#N/A</v>
      </c>
      <c r="J122" s="121">
        <f t="shared" si="6"/>
        <v>0</v>
      </c>
      <c r="K122" s="121"/>
      <c r="L122" s="121"/>
    </row>
    <row r="123" spans="3:12" x14ac:dyDescent="0.25">
      <c r="C123" s="164"/>
      <c r="D123" s="181"/>
      <c r="E123" s="146"/>
      <c r="F123" s="120">
        <f t="shared" si="5"/>
        <v>0</v>
      </c>
      <c r="G123" s="184"/>
      <c r="H123" s="165"/>
      <c r="I123" s="153" t="e">
        <f>VLOOKUP(H123,Presupuesto!$B$8:$C$583,2,0)</f>
        <v>#N/A</v>
      </c>
      <c r="J123" s="121">
        <f t="shared" si="6"/>
        <v>0</v>
      </c>
      <c r="K123" s="121"/>
      <c r="L123" s="121"/>
    </row>
    <row r="124" spans="3:12" x14ac:dyDescent="0.25">
      <c r="C124" s="164"/>
      <c r="D124" s="181"/>
      <c r="E124" s="146"/>
      <c r="F124" s="120">
        <f t="shared" si="5"/>
        <v>0</v>
      </c>
      <c r="G124" s="184"/>
      <c r="H124" s="165"/>
      <c r="I124" s="153" t="e">
        <f>VLOOKUP(H124,Presupuesto!$B$8:$C$583,2,0)</f>
        <v>#N/A</v>
      </c>
      <c r="J124" s="121">
        <f t="shared" si="6"/>
        <v>0</v>
      </c>
      <c r="K124" s="121"/>
      <c r="L124" s="121"/>
    </row>
    <row r="125" spans="3:12" x14ac:dyDescent="0.25">
      <c r="C125" s="164"/>
      <c r="D125" s="181"/>
      <c r="E125" s="146"/>
      <c r="F125" s="120">
        <f t="shared" si="5"/>
        <v>0</v>
      </c>
      <c r="G125" s="184"/>
      <c r="H125" s="165"/>
      <c r="I125" s="153" t="e">
        <f>VLOOKUP(H125,Presupuesto!$B$8:$C$583,2,0)</f>
        <v>#N/A</v>
      </c>
      <c r="J125" s="121">
        <f t="shared" si="6"/>
        <v>0</v>
      </c>
      <c r="K125" s="121"/>
      <c r="L125" s="121"/>
    </row>
    <row r="126" spans="3:12" x14ac:dyDescent="0.25">
      <c r="C126" s="164"/>
      <c r="D126" s="181"/>
      <c r="E126" s="146"/>
      <c r="F126" s="120">
        <f t="shared" si="5"/>
        <v>0</v>
      </c>
      <c r="G126" s="184"/>
      <c r="H126" s="165"/>
      <c r="I126" s="153" t="e">
        <f>VLOOKUP(H126,Presupuesto!$B$8:$C$583,2,0)</f>
        <v>#N/A</v>
      </c>
      <c r="J126" s="121">
        <f t="shared" si="6"/>
        <v>0</v>
      </c>
      <c r="K126" s="121"/>
      <c r="L126" s="121"/>
    </row>
    <row r="127" spans="3:12" x14ac:dyDescent="0.25">
      <c r="C127" s="166"/>
      <c r="D127" s="181"/>
      <c r="E127" s="141"/>
      <c r="F127" s="120">
        <f t="shared" si="5"/>
        <v>0</v>
      </c>
      <c r="G127" s="184"/>
      <c r="H127" s="167"/>
      <c r="I127" s="153" t="e">
        <f>VLOOKUP(H127,Presupuesto!$B$8:$C$583,2,0)</f>
        <v>#N/A</v>
      </c>
      <c r="J127" s="121">
        <f t="shared" si="6"/>
        <v>0</v>
      </c>
      <c r="K127" s="121"/>
      <c r="L127" s="121"/>
    </row>
    <row r="128" spans="3:12" x14ac:dyDescent="0.25">
      <c r="C128" s="166"/>
      <c r="D128" s="181"/>
      <c r="E128" s="141"/>
      <c r="F128" s="120">
        <f t="shared" si="5"/>
        <v>0</v>
      </c>
      <c r="G128" s="184"/>
      <c r="H128" s="167"/>
      <c r="I128" s="153" t="e">
        <f>VLOOKUP(H128,Presupuesto!$B$8:$C$583,2,0)</f>
        <v>#N/A</v>
      </c>
      <c r="J128" s="121">
        <f t="shared" si="6"/>
        <v>0</v>
      </c>
      <c r="K128" s="121"/>
      <c r="L128" s="121"/>
    </row>
    <row r="129" spans="3:12" x14ac:dyDescent="0.25">
      <c r="C129" s="166"/>
      <c r="D129" s="181"/>
      <c r="E129" s="141"/>
      <c r="F129" s="120">
        <f t="shared" si="5"/>
        <v>0</v>
      </c>
      <c r="G129" s="184"/>
      <c r="H129" s="167"/>
      <c r="I129" s="153" t="e">
        <f>VLOOKUP(H129,Presupuesto!$B$8:$C$583,2,0)</f>
        <v>#N/A</v>
      </c>
      <c r="J129" s="121">
        <f t="shared" si="6"/>
        <v>0</v>
      </c>
      <c r="K129" s="121"/>
      <c r="L129" s="121"/>
    </row>
    <row r="130" spans="3:12" x14ac:dyDescent="0.25">
      <c r="C130" s="166"/>
      <c r="D130" s="181"/>
      <c r="E130" s="141"/>
      <c r="F130" s="120">
        <f t="shared" si="5"/>
        <v>0</v>
      </c>
      <c r="G130" s="184"/>
      <c r="H130" s="167"/>
      <c r="I130" s="153" t="e">
        <f>VLOOKUP(H130,Presupuesto!$B$8:$C$583,2,0)</f>
        <v>#N/A</v>
      </c>
      <c r="J130" s="121">
        <f t="shared" si="6"/>
        <v>0</v>
      </c>
      <c r="K130" s="121"/>
      <c r="L130" s="121"/>
    </row>
    <row r="131" spans="3:12" x14ac:dyDescent="0.25">
      <c r="C131" s="166"/>
      <c r="D131" s="181"/>
      <c r="E131" s="141"/>
      <c r="F131" s="120">
        <f t="shared" si="5"/>
        <v>0</v>
      </c>
      <c r="G131" s="184"/>
      <c r="H131" s="167"/>
      <c r="I131" s="153" t="e">
        <f>VLOOKUP(H131,Presupuesto!$B$8:$C$583,2,0)</f>
        <v>#N/A</v>
      </c>
      <c r="J131" s="121">
        <f t="shared" si="6"/>
        <v>0</v>
      </c>
      <c r="K131" s="121"/>
      <c r="L131" s="121"/>
    </row>
    <row r="132" spans="3:12" x14ac:dyDescent="0.25">
      <c r="C132" s="166"/>
      <c r="D132" s="181"/>
      <c r="E132" s="141"/>
      <c r="F132" s="120">
        <f t="shared" si="5"/>
        <v>0</v>
      </c>
      <c r="G132" s="184"/>
      <c r="H132" s="167"/>
      <c r="I132" s="153" t="e">
        <f>VLOOKUP(H132,Presupuesto!$B$8:$C$583,2,0)</f>
        <v>#N/A</v>
      </c>
      <c r="J132" s="121">
        <f t="shared" si="6"/>
        <v>0</v>
      </c>
      <c r="K132" s="121"/>
      <c r="L132" s="121"/>
    </row>
    <row r="133" spans="3:12" x14ac:dyDescent="0.25">
      <c r="C133" s="166"/>
      <c r="D133" s="181"/>
      <c r="E133" s="141"/>
      <c r="F133" s="120">
        <f t="shared" si="5"/>
        <v>0</v>
      </c>
      <c r="G133" s="184"/>
      <c r="H133" s="167"/>
      <c r="I133" s="153" t="e">
        <f>VLOOKUP(H133,Presupuesto!$B$8:$C$583,2,0)</f>
        <v>#N/A</v>
      </c>
      <c r="J133" s="121">
        <f t="shared" si="6"/>
        <v>0</v>
      </c>
      <c r="K133" s="121"/>
      <c r="L133" s="121"/>
    </row>
    <row r="134" spans="3:12" x14ac:dyDescent="0.25">
      <c r="C134" s="166"/>
      <c r="D134" s="181"/>
      <c r="E134" s="141"/>
      <c r="F134" s="120">
        <f t="shared" si="5"/>
        <v>0</v>
      </c>
      <c r="G134" s="184"/>
      <c r="H134" s="167"/>
      <c r="I134" s="153" t="e">
        <f>VLOOKUP(H134,Presupuesto!$B$8:$C$583,2,0)</f>
        <v>#N/A</v>
      </c>
      <c r="J134" s="121">
        <f t="shared" si="6"/>
        <v>0</v>
      </c>
      <c r="K134" s="121"/>
      <c r="L134" s="121"/>
    </row>
    <row r="135" spans="3:12" x14ac:dyDescent="0.25">
      <c r="C135" s="168"/>
      <c r="D135" s="181"/>
      <c r="E135" s="141"/>
      <c r="F135" s="120">
        <f t="shared" si="5"/>
        <v>0</v>
      </c>
      <c r="G135" s="184"/>
      <c r="H135" s="169"/>
      <c r="I135" s="153" t="e">
        <f>VLOOKUP(H135,Presupuesto!$B$8:$C$583,2,0)</f>
        <v>#N/A</v>
      </c>
      <c r="J135" s="121">
        <f t="shared" si="6"/>
        <v>0</v>
      </c>
      <c r="K135" s="121"/>
      <c r="L135" s="121"/>
    </row>
    <row r="136" spans="3:12" x14ac:dyDescent="0.25">
      <c r="C136" s="168"/>
      <c r="D136" s="181"/>
      <c r="E136" s="141"/>
      <c r="F136" s="120">
        <f t="shared" si="5"/>
        <v>0</v>
      </c>
      <c r="G136" s="184"/>
      <c r="H136" s="169"/>
      <c r="I136" s="153" t="e">
        <f>VLOOKUP(H136,Presupuesto!$B$8:$C$583,2,0)</f>
        <v>#N/A</v>
      </c>
      <c r="J136" s="121">
        <f t="shared" si="6"/>
        <v>0</v>
      </c>
      <c r="K136" s="121"/>
      <c r="L136" s="121"/>
    </row>
    <row r="137" spans="3:12" x14ac:dyDescent="0.25">
      <c r="C137" s="168"/>
      <c r="D137" s="181"/>
      <c r="E137" s="141"/>
      <c r="F137" s="120">
        <f t="shared" si="5"/>
        <v>0</v>
      </c>
      <c r="G137" s="184"/>
      <c r="H137" s="169"/>
      <c r="I137" s="153" t="e">
        <f>VLOOKUP(H137,Presupuesto!$B$8:$C$583,2,0)</f>
        <v>#N/A</v>
      </c>
      <c r="J137" s="121">
        <f t="shared" si="6"/>
        <v>0</v>
      </c>
      <c r="K137" s="121"/>
      <c r="L137" s="121"/>
    </row>
    <row r="138" spans="3:12" x14ac:dyDescent="0.25">
      <c r="C138" s="168"/>
      <c r="D138" s="181"/>
      <c r="E138" s="141"/>
      <c r="F138" s="120">
        <f t="shared" si="5"/>
        <v>0</v>
      </c>
      <c r="G138" s="184"/>
      <c r="H138" s="169"/>
      <c r="I138" s="153" t="e">
        <f>VLOOKUP(H138,Presupuesto!$B$8:$C$583,2,0)</f>
        <v>#N/A</v>
      </c>
      <c r="J138" s="121">
        <f t="shared" si="6"/>
        <v>0</v>
      </c>
      <c r="K138" s="121"/>
      <c r="L138" s="121"/>
    </row>
    <row r="139" spans="3:12" ht="15.75" thickBot="1" x14ac:dyDescent="0.3">
      <c r="C139" s="170"/>
      <c r="D139" s="268"/>
      <c r="E139" s="126"/>
      <c r="F139" s="128">
        <f t="shared" si="5"/>
        <v>0</v>
      </c>
      <c r="G139" s="185"/>
      <c r="H139" s="171"/>
      <c r="I139" s="155" t="e">
        <f>VLOOKUP(H139,Presupuesto!$B$8:$C$583,2,0)</f>
        <v>#N/A</v>
      </c>
      <c r="J139" s="121">
        <f t="shared" si="6"/>
        <v>0</v>
      </c>
      <c r="K139" s="147"/>
      <c r="L139" s="129"/>
    </row>
    <row r="141" spans="3:12" ht="15.75" thickBot="1" x14ac:dyDescent="0.3"/>
    <row r="142" spans="3:12" ht="15.75" thickBot="1" x14ac:dyDescent="0.3">
      <c r="C142" s="180" t="s">
        <v>53</v>
      </c>
      <c r="D142" s="131">
        <f>SUM(F149:F183)</f>
        <v>0</v>
      </c>
      <c r="F142" s="72"/>
      <c r="G142" s="96"/>
      <c r="H142" s="72"/>
      <c r="I142" s="72"/>
    </row>
    <row r="143" spans="3:12" x14ac:dyDescent="0.25">
      <c r="C143" s="72"/>
      <c r="D143" s="31"/>
      <c r="E143" s="116"/>
      <c r="F143" s="116"/>
      <c r="G143" s="116"/>
      <c r="H143" s="93"/>
      <c r="I143" s="93"/>
      <c r="J143" s="93"/>
      <c r="K143" s="135"/>
    </row>
    <row r="144" spans="3:12" ht="15.75" x14ac:dyDescent="0.25">
      <c r="C144" s="439" t="s">
        <v>476</v>
      </c>
      <c r="D144" s="235"/>
      <c r="E144" s="116"/>
      <c r="F144" s="116"/>
      <c r="G144" s="116"/>
      <c r="H144" s="93"/>
      <c r="I144" s="93"/>
      <c r="J144" s="93"/>
      <c r="K144" s="135"/>
    </row>
    <row r="145" spans="3:12" ht="18.75" x14ac:dyDescent="0.25">
      <c r="C145" s="253"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E145" s="116"/>
      <c r="F145" s="116"/>
      <c r="G145" s="116"/>
      <c r="H145" s="93"/>
      <c r="I145" s="93"/>
      <c r="J145" s="93"/>
      <c r="K145" s="135"/>
    </row>
    <row r="146" spans="3:12" x14ac:dyDescent="0.25">
      <c r="E146" s="116"/>
      <c r="F146" s="116"/>
      <c r="G146" s="116"/>
      <c r="H146" s="93"/>
      <c r="I146" s="93"/>
      <c r="J146" s="93"/>
      <c r="K146" s="135"/>
    </row>
    <row r="147" spans="3:12" ht="15.75" thickBot="1" x14ac:dyDescent="0.3">
      <c r="F147" s="116"/>
      <c r="G147" s="93"/>
      <c r="H147" s="93"/>
      <c r="I147" s="93"/>
    </row>
    <row r="148" spans="3:12" ht="30.75" thickBot="1" x14ac:dyDescent="0.3">
      <c r="C148" s="152" t="s">
        <v>44</v>
      </c>
      <c r="D148" s="157" t="s">
        <v>55</v>
      </c>
      <c r="E148" s="159" t="s">
        <v>57</v>
      </c>
      <c r="F148" s="158" t="s">
        <v>27</v>
      </c>
      <c r="G148" s="156" t="s">
        <v>213</v>
      </c>
      <c r="H148" s="159" t="s">
        <v>46</v>
      </c>
      <c r="I148" s="156" t="s">
        <v>214</v>
      </c>
      <c r="J148" s="156" t="s">
        <v>495</v>
      </c>
      <c r="K148" s="156" t="s">
        <v>496</v>
      </c>
      <c r="L148" s="156" t="s">
        <v>169</v>
      </c>
    </row>
    <row r="149" spans="3:12" x14ac:dyDescent="0.25">
      <c r="C149" s="164"/>
      <c r="D149" s="181"/>
      <c r="E149" s="138"/>
      <c r="F149" s="120">
        <f t="shared" ref="F149:F183" si="7">D149*E149</f>
        <v>0</v>
      </c>
      <c r="G149" s="184"/>
      <c r="H149" s="165"/>
      <c r="I149" s="153" t="e">
        <f>VLOOKUP(H149,Presupuesto!$B$8:$C$583,2,0)</f>
        <v>#N/A</v>
      </c>
      <c r="J149" s="264"/>
      <c r="K149" s="121"/>
      <c r="L149" s="121"/>
    </row>
    <row r="150" spans="3:12" x14ac:dyDescent="0.25">
      <c r="C150" s="164"/>
      <c r="D150" s="181"/>
      <c r="E150" s="146"/>
      <c r="F150" s="120">
        <f t="shared" si="7"/>
        <v>0</v>
      </c>
      <c r="G150" s="184"/>
      <c r="H150" s="165"/>
      <c r="I150" s="153" t="e">
        <f>VLOOKUP(H150,Presupuesto!$B$8:$C$583,2,0)</f>
        <v>#N/A</v>
      </c>
      <c r="J150" s="121">
        <f>$J$149</f>
        <v>0</v>
      </c>
      <c r="K150" s="121"/>
      <c r="L150" s="121"/>
    </row>
    <row r="151" spans="3:12" x14ac:dyDescent="0.25">
      <c r="C151" s="164"/>
      <c r="D151" s="181"/>
      <c r="E151" s="146"/>
      <c r="F151" s="120">
        <f t="shared" si="7"/>
        <v>0</v>
      </c>
      <c r="G151" s="184"/>
      <c r="H151" s="165"/>
      <c r="I151" s="153" t="e">
        <f>VLOOKUP(H151,Presupuesto!$B$8:$C$583,2,0)</f>
        <v>#N/A</v>
      </c>
      <c r="J151" s="121">
        <f t="shared" ref="J151:J183" si="8">$J$149</f>
        <v>0</v>
      </c>
      <c r="K151" s="121"/>
      <c r="L151" s="121"/>
    </row>
    <row r="152" spans="3:12" x14ac:dyDescent="0.25">
      <c r="C152" s="164"/>
      <c r="D152" s="181"/>
      <c r="E152" s="146"/>
      <c r="F152" s="120">
        <f t="shared" si="7"/>
        <v>0</v>
      </c>
      <c r="G152" s="184"/>
      <c r="H152" s="165"/>
      <c r="I152" s="153" t="e">
        <f>VLOOKUP(H152,Presupuesto!$B$8:$C$583,2,0)</f>
        <v>#N/A</v>
      </c>
      <c r="J152" s="121">
        <f t="shared" si="8"/>
        <v>0</v>
      </c>
      <c r="K152" s="121"/>
      <c r="L152" s="121"/>
    </row>
    <row r="153" spans="3:12" x14ac:dyDescent="0.25">
      <c r="C153" s="164"/>
      <c r="D153" s="181"/>
      <c r="E153" s="146"/>
      <c r="F153" s="120">
        <f t="shared" si="7"/>
        <v>0</v>
      </c>
      <c r="G153" s="184"/>
      <c r="H153" s="165"/>
      <c r="I153" s="153" t="e">
        <f>VLOOKUP(H153,Presupuesto!$B$8:$C$583,2,0)</f>
        <v>#N/A</v>
      </c>
      <c r="J153" s="121">
        <f t="shared" si="8"/>
        <v>0</v>
      </c>
      <c r="K153" s="121"/>
      <c r="L153" s="121"/>
    </row>
    <row r="154" spans="3:12" x14ac:dyDescent="0.25">
      <c r="C154" s="164"/>
      <c r="D154" s="181"/>
      <c r="E154" s="146"/>
      <c r="F154" s="120">
        <f t="shared" si="7"/>
        <v>0</v>
      </c>
      <c r="G154" s="184"/>
      <c r="H154" s="165"/>
      <c r="I154" s="153" t="e">
        <f>VLOOKUP(H154,Presupuesto!$B$8:$C$583,2,0)</f>
        <v>#N/A</v>
      </c>
      <c r="J154" s="121">
        <f t="shared" si="8"/>
        <v>0</v>
      </c>
      <c r="K154" s="121"/>
      <c r="L154" s="121"/>
    </row>
    <row r="155" spans="3:12" x14ac:dyDescent="0.25">
      <c r="C155" s="164"/>
      <c r="D155" s="181"/>
      <c r="E155" s="146"/>
      <c r="F155" s="120">
        <f t="shared" si="7"/>
        <v>0</v>
      </c>
      <c r="G155" s="184"/>
      <c r="H155" s="165"/>
      <c r="I155" s="153" t="e">
        <f>VLOOKUP(H155,Presupuesto!$B$8:$C$583,2,0)</f>
        <v>#N/A</v>
      </c>
      <c r="J155" s="121">
        <f t="shared" si="8"/>
        <v>0</v>
      </c>
      <c r="K155" s="121"/>
      <c r="L155" s="121"/>
    </row>
    <row r="156" spans="3:12" x14ac:dyDescent="0.25">
      <c r="C156" s="164"/>
      <c r="D156" s="181"/>
      <c r="E156" s="146"/>
      <c r="F156" s="120">
        <f t="shared" si="7"/>
        <v>0</v>
      </c>
      <c r="G156" s="184"/>
      <c r="H156" s="165"/>
      <c r="I156" s="153" t="e">
        <f>VLOOKUP(H156,Presupuesto!$B$8:$C$583,2,0)</f>
        <v>#N/A</v>
      </c>
      <c r="J156" s="121">
        <f t="shared" si="8"/>
        <v>0</v>
      </c>
      <c r="K156" s="121"/>
      <c r="L156" s="121"/>
    </row>
    <row r="157" spans="3:12" x14ac:dyDescent="0.25">
      <c r="C157" s="164"/>
      <c r="D157" s="181"/>
      <c r="E157" s="146"/>
      <c r="F157" s="120">
        <f t="shared" si="7"/>
        <v>0</v>
      </c>
      <c r="G157" s="184"/>
      <c r="H157" s="165"/>
      <c r="I157" s="153" t="e">
        <f>VLOOKUP(H157,Presupuesto!$B$8:$C$583,2,0)</f>
        <v>#N/A</v>
      </c>
      <c r="J157" s="121">
        <f t="shared" si="8"/>
        <v>0</v>
      </c>
      <c r="K157" s="121"/>
      <c r="L157" s="121"/>
    </row>
    <row r="158" spans="3:12" x14ac:dyDescent="0.25">
      <c r="C158" s="164"/>
      <c r="D158" s="181"/>
      <c r="E158" s="146"/>
      <c r="F158" s="120">
        <f t="shared" si="7"/>
        <v>0</v>
      </c>
      <c r="G158" s="184"/>
      <c r="H158" s="165"/>
      <c r="I158" s="153" t="e">
        <f>VLOOKUP(H158,Presupuesto!$B$8:$C$583,2,0)</f>
        <v>#N/A</v>
      </c>
      <c r="J158" s="121">
        <f t="shared" si="8"/>
        <v>0</v>
      </c>
      <c r="K158" s="121"/>
      <c r="L158" s="121"/>
    </row>
    <row r="159" spans="3:12" x14ac:dyDescent="0.25">
      <c r="C159" s="164"/>
      <c r="D159" s="181"/>
      <c r="E159" s="146"/>
      <c r="F159" s="120">
        <f t="shared" si="7"/>
        <v>0</v>
      </c>
      <c r="G159" s="184"/>
      <c r="H159" s="165"/>
      <c r="I159" s="153" t="e">
        <f>VLOOKUP(H159,Presupuesto!$B$8:$C$583,2,0)</f>
        <v>#N/A</v>
      </c>
      <c r="J159" s="121">
        <f t="shared" si="8"/>
        <v>0</v>
      </c>
      <c r="K159" s="121"/>
      <c r="L159" s="121"/>
    </row>
    <row r="160" spans="3:12" x14ac:dyDescent="0.25">
      <c r="C160" s="164"/>
      <c r="D160" s="181"/>
      <c r="E160" s="146"/>
      <c r="F160" s="120">
        <f t="shared" si="7"/>
        <v>0</v>
      </c>
      <c r="G160" s="184"/>
      <c r="H160" s="165"/>
      <c r="I160" s="153" t="e">
        <f>VLOOKUP(H160,Presupuesto!$B$8:$C$583,2,0)</f>
        <v>#N/A</v>
      </c>
      <c r="J160" s="121">
        <f t="shared" si="8"/>
        <v>0</v>
      </c>
      <c r="K160" s="121"/>
      <c r="L160" s="121"/>
    </row>
    <row r="161" spans="3:12" x14ac:dyDescent="0.25">
      <c r="C161" s="164"/>
      <c r="D161" s="181"/>
      <c r="E161" s="146"/>
      <c r="F161" s="120">
        <f t="shared" si="7"/>
        <v>0</v>
      </c>
      <c r="G161" s="184"/>
      <c r="H161" s="165"/>
      <c r="I161" s="153" t="e">
        <f>VLOOKUP(H161,Presupuesto!$B$8:$C$583,2,0)</f>
        <v>#N/A</v>
      </c>
      <c r="J161" s="121">
        <f t="shared" si="8"/>
        <v>0</v>
      </c>
      <c r="K161" s="121"/>
      <c r="L161" s="121"/>
    </row>
    <row r="162" spans="3:12" x14ac:dyDescent="0.25">
      <c r="C162" s="164"/>
      <c r="D162" s="181"/>
      <c r="E162" s="146"/>
      <c r="F162" s="120">
        <f t="shared" si="7"/>
        <v>0</v>
      </c>
      <c r="G162" s="184"/>
      <c r="H162" s="165"/>
      <c r="I162" s="153" t="e">
        <f>VLOOKUP(H162,Presupuesto!$B$8:$C$583,2,0)</f>
        <v>#N/A</v>
      </c>
      <c r="J162" s="121">
        <f t="shared" si="8"/>
        <v>0</v>
      </c>
      <c r="K162" s="121"/>
      <c r="L162" s="121"/>
    </row>
    <row r="163" spans="3:12" x14ac:dyDescent="0.25">
      <c r="C163" s="164"/>
      <c r="D163" s="181"/>
      <c r="E163" s="146"/>
      <c r="F163" s="120">
        <f t="shared" si="7"/>
        <v>0</v>
      </c>
      <c r="G163" s="184"/>
      <c r="H163" s="165"/>
      <c r="I163" s="153" t="e">
        <f>VLOOKUP(H163,Presupuesto!$B$8:$C$583,2,0)</f>
        <v>#N/A</v>
      </c>
      <c r="J163" s="121">
        <f t="shared" si="8"/>
        <v>0</v>
      </c>
      <c r="K163" s="121"/>
      <c r="L163" s="121"/>
    </row>
    <row r="164" spans="3:12" x14ac:dyDescent="0.25">
      <c r="C164" s="164"/>
      <c r="D164" s="181"/>
      <c r="E164" s="146"/>
      <c r="F164" s="120">
        <f t="shared" si="7"/>
        <v>0</v>
      </c>
      <c r="G164" s="184"/>
      <c r="H164" s="165"/>
      <c r="I164" s="153" t="e">
        <f>VLOOKUP(H164,Presupuesto!$B$8:$C$583,2,0)</f>
        <v>#N/A</v>
      </c>
      <c r="J164" s="121">
        <f t="shared" si="8"/>
        <v>0</v>
      </c>
      <c r="K164" s="121"/>
      <c r="L164" s="121"/>
    </row>
    <row r="165" spans="3:12" x14ac:dyDescent="0.25">
      <c r="C165" s="164"/>
      <c r="D165" s="181"/>
      <c r="E165" s="146"/>
      <c r="F165" s="120">
        <f t="shared" si="7"/>
        <v>0</v>
      </c>
      <c r="G165" s="184"/>
      <c r="H165" s="165"/>
      <c r="I165" s="153" t="e">
        <f>VLOOKUP(H165,Presupuesto!$B$8:$C$583,2,0)</f>
        <v>#N/A</v>
      </c>
      <c r="J165" s="121">
        <f t="shared" si="8"/>
        <v>0</v>
      </c>
      <c r="K165" s="121"/>
      <c r="L165" s="121"/>
    </row>
    <row r="166" spans="3:12" x14ac:dyDescent="0.25">
      <c r="C166" s="164"/>
      <c r="D166" s="181"/>
      <c r="E166" s="146"/>
      <c r="F166" s="120">
        <f t="shared" si="7"/>
        <v>0</v>
      </c>
      <c r="G166" s="184"/>
      <c r="H166" s="165"/>
      <c r="I166" s="153" t="e">
        <f>VLOOKUP(H166,Presupuesto!$B$8:$C$583,2,0)</f>
        <v>#N/A</v>
      </c>
      <c r="J166" s="121">
        <f t="shared" si="8"/>
        <v>0</v>
      </c>
      <c r="K166" s="121"/>
      <c r="L166" s="121"/>
    </row>
    <row r="167" spans="3:12" x14ac:dyDescent="0.25">
      <c r="C167" s="164"/>
      <c r="D167" s="181"/>
      <c r="E167" s="146"/>
      <c r="F167" s="120">
        <f t="shared" si="7"/>
        <v>0</v>
      </c>
      <c r="G167" s="184"/>
      <c r="H167" s="165"/>
      <c r="I167" s="153" t="e">
        <f>VLOOKUP(H167,Presupuesto!$B$8:$C$583,2,0)</f>
        <v>#N/A</v>
      </c>
      <c r="J167" s="121">
        <f t="shared" si="8"/>
        <v>0</v>
      </c>
      <c r="K167" s="121"/>
      <c r="L167" s="121"/>
    </row>
    <row r="168" spans="3:12" x14ac:dyDescent="0.25">
      <c r="C168" s="164"/>
      <c r="D168" s="181"/>
      <c r="E168" s="146"/>
      <c r="F168" s="120">
        <f t="shared" si="7"/>
        <v>0</v>
      </c>
      <c r="G168" s="184"/>
      <c r="H168" s="165"/>
      <c r="I168" s="153" t="e">
        <f>VLOOKUP(H168,Presupuesto!$B$8:$C$583,2,0)</f>
        <v>#N/A</v>
      </c>
      <c r="J168" s="121">
        <f t="shared" si="8"/>
        <v>0</v>
      </c>
      <c r="K168" s="121"/>
      <c r="L168" s="121"/>
    </row>
    <row r="169" spans="3:12" x14ac:dyDescent="0.25">
      <c r="C169" s="164"/>
      <c r="D169" s="181"/>
      <c r="E169" s="146"/>
      <c r="F169" s="120">
        <f t="shared" si="7"/>
        <v>0</v>
      </c>
      <c r="G169" s="184"/>
      <c r="H169" s="165"/>
      <c r="I169" s="153" t="e">
        <f>VLOOKUP(H169,Presupuesto!$B$8:$C$583,2,0)</f>
        <v>#N/A</v>
      </c>
      <c r="J169" s="121">
        <f t="shared" si="8"/>
        <v>0</v>
      </c>
      <c r="K169" s="121"/>
      <c r="L169" s="121"/>
    </row>
    <row r="170" spans="3:12" x14ac:dyDescent="0.25">
      <c r="C170" s="164"/>
      <c r="D170" s="181"/>
      <c r="E170" s="146"/>
      <c r="F170" s="120">
        <f t="shared" si="7"/>
        <v>0</v>
      </c>
      <c r="G170" s="184"/>
      <c r="H170" s="165"/>
      <c r="I170" s="153" t="e">
        <f>VLOOKUP(H170,Presupuesto!$B$8:$C$583,2,0)</f>
        <v>#N/A</v>
      </c>
      <c r="J170" s="121">
        <f t="shared" si="8"/>
        <v>0</v>
      </c>
      <c r="K170" s="121"/>
      <c r="L170" s="121"/>
    </row>
    <row r="171" spans="3:12" x14ac:dyDescent="0.25">
      <c r="C171" s="166"/>
      <c r="D171" s="181"/>
      <c r="E171" s="141"/>
      <c r="F171" s="120">
        <f t="shared" si="7"/>
        <v>0</v>
      </c>
      <c r="G171" s="184"/>
      <c r="H171" s="167"/>
      <c r="I171" s="153" t="e">
        <f>VLOOKUP(H171,Presupuesto!$B$8:$C$583,2,0)</f>
        <v>#N/A</v>
      </c>
      <c r="J171" s="121">
        <f t="shared" si="8"/>
        <v>0</v>
      </c>
      <c r="K171" s="121"/>
      <c r="L171" s="121"/>
    </row>
    <row r="172" spans="3:12" x14ac:dyDescent="0.25">
      <c r="C172" s="166"/>
      <c r="D172" s="181"/>
      <c r="E172" s="141"/>
      <c r="F172" s="120">
        <f t="shared" si="7"/>
        <v>0</v>
      </c>
      <c r="G172" s="184"/>
      <c r="H172" s="167"/>
      <c r="I172" s="153" t="e">
        <f>VLOOKUP(H172,Presupuesto!$B$8:$C$583,2,0)</f>
        <v>#N/A</v>
      </c>
      <c r="J172" s="121">
        <f t="shared" si="8"/>
        <v>0</v>
      </c>
      <c r="K172" s="121"/>
      <c r="L172" s="121"/>
    </row>
    <row r="173" spans="3:12" x14ac:dyDescent="0.25">
      <c r="C173" s="166"/>
      <c r="D173" s="181"/>
      <c r="E173" s="141"/>
      <c r="F173" s="120">
        <f t="shared" si="7"/>
        <v>0</v>
      </c>
      <c r="G173" s="184"/>
      <c r="H173" s="167"/>
      <c r="I173" s="153" t="e">
        <f>VLOOKUP(H173,Presupuesto!$B$8:$C$583,2,0)</f>
        <v>#N/A</v>
      </c>
      <c r="J173" s="121">
        <f t="shared" si="8"/>
        <v>0</v>
      </c>
      <c r="K173" s="121"/>
      <c r="L173" s="121"/>
    </row>
    <row r="174" spans="3:12" x14ac:dyDescent="0.25">
      <c r="C174" s="166"/>
      <c r="D174" s="181"/>
      <c r="E174" s="141"/>
      <c r="F174" s="120">
        <f t="shared" si="7"/>
        <v>0</v>
      </c>
      <c r="G174" s="184"/>
      <c r="H174" s="167"/>
      <c r="I174" s="153" t="e">
        <f>VLOOKUP(H174,Presupuesto!$B$8:$C$583,2,0)</f>
        <v>#N/A</v>
      </c>
      <c r="J174" s="121">
        <f t="shared" si="8"/>
        <v>0</v>
      </c>
      <c r="K174" s="121"/>
      <c r="L174" s="121"/>
    </row>
    <row r="175" spans="3:12" x14ac:dyDescent="0.25">
      <c r="C175" s="166"/>
      <c r="D175" s="181"/>
      <c r="E175" s="141"/>
      <c r="F175" s="120">
        <f t="shared" si="7"/>
        <v>0</v>
      </c>
      <c r="G175" s="184"/>
      <c r="H175" s="167"/>
      <c r="I175" s="153" t="e">
        <f>VLOOKUP(H175,Presupuesto!$B$8:$C$583,2,0)</f>
        <v>#N/A</v>
      </c>
      <c r="J175" s="121">
        <f t="shared" si="8"/>
        <v>0</v>
      </c>
      <c r="K175" s="121"/>
      <c r="L175" s="121"/>
    </row>
    <row r="176" spans="3:12" x14ac:dyDescent="0.25">
      <c r="C176" s="166"/>
      <c r="D176" s="181"/>
      <c r="E176" s="141"/>
      <c r="F176" s="120">
        <f t="shared" si="7"/>
        <v>0</v>
      </c>
      <c r="G176" s="184"/>
      <c r="H176" s="167"/>
      <c r="I176" s="153" t="e">
        <f>VLOOKUP(H176,Presupuesto!$B$8:$C$583,2,0)</f>
        <v>#N/A</v>
      </c>
      <c r="J176" s="121">
        <f t="shared" si="8"/>
        <v>0</v>
      </c>
      <c r="K176" s="121"/>
      <c r="L176" s="121"/>
    </row>
    <row r="177" spans="3:12" x14ac:dyDescent="0.25">
      <c r="C177" s="166"/>
      <c r="D177" s="181"/>
      <c r="E177" s="141"/>
      <c r="F177" s="120">
        <f t="shared" si="7"/>
        <v>0</v>
      </c>
      <c r="G177" s="184"/>
      <c r="H177" s="167"/>
      <c r="I177" s="153" t="e">
        <f>VLOOKUP(H177,Presupuesto!$B$8:$C$583,2,0)</f>
        <v>#N/A</v>
      </c>
      <c r="J177" s="121">
        <f t="shared" si="8"/>
        <v>0</v>
      </c>
      <c r="K177" s="121"/>
      <c r="L177" s="121"/>
    </row>
    <row r="178" spans="3:12" x14ac:dyDescent="0.25">
      <c r="C178" s="166"/>
      <c r="D178" s="181"/>
      <c r="E178" s="141"/>
      <c r="F178" s="120">
        <f t="shared" si="7"/>
        <v>0</v>
      </c>
      <c r="G178" s="184"/>
      <c r="H178" s="167"/>
      <c r="I178" s="153" t="e">
        <f>VLOOKUP(H178,Presupuesto!$B$8:$C$583,2,0)</f>
        <v>#N/A</v>
      </c>
      <c r="J178" s="121">
        <f t="shared" si="8"/>
        <v>0</v>
      </c>
      <c r="K178" s="121"/>
      <c r="L178" s="121"/>
    </row>
    <row r="179" spans="3:12" x14ac:dyDescent="0.25">
      <c r="C179" s="168"/>
      <c r="D179" s="181"/>
      <c r="E179" s="141"/>
      <c r="F179" s="120">
        <f t="shared" si="7"/>
        <v>0</v>
      </c>
      <c r="G179" s="184"/>
      <c r="H179" s="169"/>
      <c r="I179" s="153" t="e">
        <f>VLOOKUP(H179,Presupuesto!$B$8:$C$583,2,0)</f>
        <v>#N/A</v>
      </c>
      <c r="J179" s="121">
        <f t="shared" si="8"/>
        <v>0</v>
      </c>
      <c r="K179" s="121"/>
      <c r="L179" s="121"/>
    </row>
    <row r="180" spans="3:12" x14ac:dyDescent="0.25">
      <c r="C180" s="168"/>
      <c r="D180" s="181"/>
      <c r="E180" s="141"/>
      <c r="F180" s="120">
        <f t="shared" si="7"/>
        <v>0</v>
      </c>
      <c r="G180" s="184"/>
      <c r="H180" s="169"/>
      <c r="I180" s="153" t="e">
        <f>VLOOKUP(H180,Presupuesto!$B$8:$C$583,2,0)</f>
        <v>#N/A</v>
      </c>
      <c r="J180" s="121">
        <f t="shared" si="8"/>
        <v>0</v>
      </c>
      <c r="K180" s="121"/>
      <c r="L180" s="121"/>
    </row>
    <row r="181" spans="3:12" x14ac:dyDescent="0.25">
      <c r="C181" s="168"/>
      <c r="D181" s="181"/>
      <c r="E181" s="141"/>
      <c r="F181" s="120">
        <f t="shared" si="7"/>
        <v>0</v>
      </c>
      <c r="G181" s="184"/>
      <c r="H181" s="169"/>
      <c r="I181" s="153" t="e">
        <f>VLOOKUP(H181,Presupuesto!$B$8:$C$583,2,0)</f>
        <v>#N/A</v>
      </c>
      <c r="J181" s="121">
        <f t="shared" si="8"/>
        <v>0</v>
      </c>
      <c r="K181" s="121"/>
      <c r="L181" s="121"/>
    </row>
    <row r="182" spans="3:12" x14ac:dyDescent="0.25">
      <c r="C182" s="168"/>
      <c r="D182" s="181"/>
      <c r="E182" s="141"/>
      <c r="F182" s="120">
        <f t="shared" si="7"/>
        <v>0</v>
      </c>
      <c r="G182" s="184"/>
      <c r="H182" s="169"/>
      <c r="I182" s="153" t="e">
        <f>VLOOKUP(H182,Presupuesto!$B$8:$C$583,2,0)</f>
        <v>#N/A</v>
      </c>
      <c r="J182" s="121">
        <f t="shared" si="8"/>
        <v>0</v>
      </c>
      <c r="K182" s="121"/>
      <c r="L182" s="121"/>
    </row>
    <row r="183" spans="3:12" ht="15.75" thickBot="1" x14ac:dyDescent="0.3">
      <c r="C183" s="170"/>
      <c r="D183" s="268"/>
      <c r="E183" s="126"/>
      <c r="F183" s="128">
        <f t="shared" si="7"/>
        <v>0</v>
      </c>
      <c r="G183" s="185"/>
      <c r="H183" s="171"/>
      <c r="I183" s="155" t="e">
        <f>VLOOKUP(H183,Presupuesto!$B$8:$C$583,2,0)</f>
        <v>#N/A</v>
      </c>
      <c r="J183" s="121">
        <f t="shared" si="8"/>
        <v>0</v>
      </c>
      <c r="K183" s="147"/>
      <c r="L183" s="129"/>
    </row>
    <row r="184" spans="3:12" x14ac:dyDescent="0.25">
      <c r="F184" s="113"/>
      <c r="G184" s="112"/>
      <c r="H184" s="113"/>
      <c r="I184" s="113"/>
    </row>
    <row r="185" spans="3:12" ht="15.75" thickBot="1" x14ac:dyDescent="0.3"/>
    <row r="186" spans="3:12" ht="15.75" thickBot="1" x14ac:dyDescent="0.3">
      <c r="C186" s="180" t="s">
        <v>53</v>
      </c>
      <c r="D186" s="131">
        <f>SUM(F193:F227)</f>
        <v>0</v>
      </c>
      <c r="F186" s="72"/>
      <c r="G186" s="96"/>
      <c r="H186" s="72"/>
      <c r="I186" s="72"/>
    </row>
    <row r="187" spans="3:12" x14ac:dyDescent="0.25">
      <c r="C187" s="72"/>
      <c r="D187" s="31"/>
      <c r="E187" s="116"/>
      <c r="F187" s="116"/>
      <c r="G187" s="116"/>
      <c r="H187" s="93"/>
      <c r="I187" s="93"/>
      <c r="J187" s="93"/>
      <c r="K187" s="135"/>
    </row>
    <row r="188" spans="3:12" ht="15.75" x14ac:dyDescent="0.25">
      <c r="C188" s="439" t="s">
        <v>476</v>
      </c>
      <c r="D188" s="235"/>
      <c r="E188" s="116"/>
      <c r="F188" s="116"/>
      <c r="G188" s="116"/>
      <c r="H188" s="93"/>
      <c r="I188" s="93"/>
      <c r="J188" s="93"/>
      <c r="K188" s="135"/>
    </row>
    <row r="189" spans="3:12" ht="18.75" x14ac:dyDescent="0.25">
      <c r="C189" s="253"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E189" s="116"/>
      <c r="F189" s="116"/>
      <c r="G189" s="116"/>
      <c r="H189" s="93"/>
      <c r="I189" s="93"/>
      <c r="J189" s="93"/>
      <c r="K189" s="135"/>
    </row>
    <row r="190" spans="3:12" x14ac:dyDescent="0.25">
      <c r="E190" s="116"/>
      <c r="F190" s="116"/>
      <c r="G190" s="116"/>
      <c r="H190" s="93"/>
      <c r="I190" s="93"/>
      <c r="J190" s="93"/>
      <c r="K190" s="135"/>
    </row>
    <row r="191" spans="3:12" ht="15.75" thickBot="1" x14ac:dyDescent="0.3">
      <c r="F191" s="116"/>
      <c r="G191" s="93"/>
      <c r="H191" s="93"/>
      <c r="I191" s="93"/>
    </row>
    <row r="192" spans="3:12" ht="30.75" thickBot="1" x14ac:dyDescent="0.3">
      <c r="C192" s="152" t="s">
        <v>44</v>
      </c>
      <c r="D192" s="157" t="s">
        <v>55</v>
      </c>
      <c r="E192" s="159" t="s">
        <v>57</v>
      </c>
      <c r="F192" s="158" t="s">
        <v>27</v>
      </c>
      <c r="G192" s="156" t="s">
        <v>213</v>
      </c>
      <c r="H192" s="159" t="s">
        <v>46</v>
      </c>
      <c r="I192" s="156" t="s">
        <v>214</v>
      </c>
      <c r="J192" s="156" t="s">
        <v>495</v>
      </c>
      <c r="K192" s="156" t="s">
        <v>496</v>
      </c>
      <c r="L192" s="156" t="s">
        <v>169</v>
      </c>
    </row>
    <row r="193" spans="3:12" x14ac:dyDescent="0.25">
      <c r="C193" s="164"/>
      <c r="D193" s="181"/>
      <c r="E193" s="138"/>
      <c r="F193" s="120">
        <f t="shared" ref="F193:F227" si="9">D193*E193</f>
        <v>0</v>
      </c>
      <c r="G193" s="184"/>
      <c r="H193" s="165"/>
      <c r="I193" s="153" t="e">
        <f>VLOOKUP(H193,Presupuesto!$B$8:$C$583,2,0)</f>
        <v>#N/A</v>
      </c>
      <c r="J193" s="264"/>
      <c r="K193" s="121"/>
      <c r="L193" s="121"/>
    </row>
    <row r="194" spans="3:12" x14ac:dyDescent="0.25">
      <c r="C194" s="164"/>
      <c r="D194" s="181"/>
      <c r="E194" s="146"/>
      <c r="F194" s="120">
        <f t="shared" si="9"/>
        <v>0</v>
      </c>
      <c r="G194" s="184"/>
      <c r="H194" s="165"/>
      <c r="I194" s="153" t="e">
        <f>VLOOKUP(H194,Presupuesto!$B$8:$C$583,2,0)</f>
        <v>#N/A</v>
      </c>
      <c r="J194" s="121">
        <f>$J$193</f>
        <v>0</v>
      </c>
      <c r="K194" s="121"/>
      <c r="L194" s="121"/>
    </row>
    <row r="195" spans="3:12" x14ac:dyDescent="0.25">
      <c r="C195" s="164"/>
      <c r="D195" s="181"/>
      <c r="E195" s="146"/>
      <c r="F195" s="120">
        <f t="shared" si="9"/>
        <v>0</v>
      </c>
      <c r="G195" s="184"/>
      <c r="H195" s="165"/>
      <c r="I195" s="153" t="e">
        <f>VLOOKUP(H195,Presupuesto!$B$8:$C$583,2,0)</f>
        <v>#N/A</v>
      </c>
      <c r="J195" s="121">
        <f t="shared" ref="J195:J227" si="10">$J$193</f>
        <v>0</v>
      </c>
      <c r="K195" s="121"/>
      <c r="L195" s="121"/>
    </row>
    <row r="196" spans="3:12" x14ac:dyDescent="0.25">
      <c r="C196" s="164"/>
      <c r="D196" s="181"/>
      <c r="E196" s="146"/>
      <c r="F196" s="120">
        <f t="shared" si="9"/>
        <v>0</v>
      </c>
      <c r="G196" s="184"/>
      <c r="H196" s="165"/>
      <c r="I196" s="153" t="e">
        <f>VLOOKUP(H196,Presupuesto!$B$8:$C$583,2,0)</f>
        <v>#N/A</v>
      </c>
      <c r="J196" s="121">
        <f t="shared" si="10"/>
        <v>0</v>
      </c>
      <c r="K196" s="121"/>
      <c r="L196" s="121"/>
    </row>
    <row r="197" spans="3:12" x14ac:dyDescent="0.25">
      <c r="C197" s="164"/>
      <c r="D197" s="181"/>
      <c r="E197" s="146"/>
      <c r="F197" s="120">
        <f t="shared" si="9"/>
        <v>0</v>
      </c>
      <c r="G197" s="184"/>
      <c r="H197" s="165"/>
      <c r="I197" s="153" t="e">
        <f>VLOOKUP(H197,Presupuesto!$B$8:$C$583,2,0)</f>
        <v>#N/A</v>
      </c>
      <c r="J197" s="121">
        <f t="shared" si="10"/>
        <v>0</v>
      </c>
      <c r="K197" s="121"/>
      <c r="L197" s="121"/>
    </row>
    <row r="198" spans="3:12" x14ac:dyDescent="0.25">
      <c r="C198" s="164"/>
      <c r="D198" s="181"/>
      <c r="E198" s="146"/>
      <c r="F198" s="120">
        <f t="shared" si="9"/>
        <v>0</v>
      </c>
      <c r="G198" s="184"/>
      <c r="H198" s="165"/>
      <c r="I198" s="153" t="e">
        <f>VLOOKUP(H198,Presupuesto!$B$8:$C$583,2,0)</f>
        <v>#N/A</v>
      </c>
      <c r="J198" s="121">
        <f t="shared" si="10"/>
        <v>0</v>
      </c>
      <c r="K198" s="121"/>
      <c r="L198" s="121"/>
    </row>
    <row r="199" spans="3:12" x14ac:dyDescent="0.25">
      <c r="C199" s="164"/>
      <c r="D199" s="181"/>
      <c r="E199" s="146"/>
      <c r="F199" s="120">
        <f t="shared" si="9"/>
        <v>0</v>
      </c>
      <c r="G199" s="184"/>
      <c r="H199" s="165"/>
      <c r="I199" s="153" t="e">
        <f>VLOOKUP(H199,Presupuesto!$B$8:$C$583,2,0)</f>
        <v>#N/A</v>
      </c>
      <c r="J199" s="121">
        <f t="shared" si="10"/>
        <v>0</v>
      </c>
      <c r="K199" s="121"/>
      <c r="L199" s="121"/>
    </row>
    <row r="200" spans="3:12" x14ac:dyDescent="0.25">
      <c r="C200" s="164"/>
      <c r="D200" s="181"/>
      <c r="E200" s="146"/>
      <c r="F200" s="120">
        <f t="shared" si="9"/>
        <v>0</v>
      </c>
      <c r="G200" s="184"/>
      <c r="H200" s="165"/>
      <c r="I200" s="153" t="e">
        <f>VLOOKUP(H200,Presupuesto!$B$8:$C$583,2,0)</f>
        <v>#N/A</v>
      </c>
      <c r="J200" s="121">
        <f t="shared" si="10"/>
        <v>0</v>
      </c>
      <c r="K200" s="121"/>
      <c r="L200" s="121"/>
    </row>
    <row r="201" spans="3:12" x14ac:dyDescent="0.25">
      <c r="C201" s="164"/>
      <c r="D201" s="181"/>
      <c r="E201" s="146"/>
      <c r="F201" s="120">
        <f t="shared" si="9"/>
        <v>0</v>
      </c>
      <c r="G201" s="184"/>
      <c r="H201" s="165"/>
      <c r="I201" s="153" t="e">
        <f>VLOOKUP(H201,Presupuesto!$B$8:$C$583,2,0)</f>
        <v>#N/A</v>
      </c>
      <c r="J201" s="121">
        <f t="shared" si="10"/>
        <v>0</v>
      </c>
      <c r="K201" s="121"/>
      <c r="L201" s="121"/>
    </row>
    <row r="202" spans="3:12" x14ac:dyDescent="0.25">
      <c r="C202" s="164"/>
      <c r="D202" s="181"/>
      <c r="E202" s="146"/>
      <c r="F202" s="120">
        <f t="shared" si="9"/>
        <v>0</v>
      </c>
      <c r="G202" s="184"/>
      <c r="H202" s="165"/>
      <c r="I202" s="153" t="e">
        <f>VLOOKUP(H202,Presupuesto!$B$8:$C$583,2,0)</f>
        <v>#N/A</v>
      </c>
      <c r="J202" s="121">
        <f t="shared" si="10"/>
        <v>0</v>
      </c>
      <c r="K202" s="121"/>
      <c r="L202" s="121"/>
    </row>
    <row r="203" spans="3:12" x14ac:dyDescent="0.25">
      <c r="C203" s="164"/>
      <c r="D203" s="181"/>
      <c r="E203" s="146"/>
      <c r="F203" s="120">
        <f t="shared" si="9"/>
        <v>0</v>
      </c>
      <c r="G203" s="184"/>
      <c r="H203" s="165"/>
      <c r="I203" s="153" t="e">
        <f>VLOOKUP(H203,Presupuesto!$B$8:$C$583,2,0)</f>
        <v>#N/A</v>
      </c>
      <c r="J203" s="121">
        <f t="shared" si="10"/>
        <v>0</v>
      </c>
      <c r="K203" s="121"/>
      <c r="L203" s="121"/>
    </row>
    <row r="204" spans="3:12" x14ac:dyDescent="0.25">
      <c r="C204" s="164"/>
      <c r="D204" s="181"/>
      <c r="E204" s="146"/>
      <c r="F204" s="120">
        <f t="shared" si="9"/>
        <v>0</v>
      </c>
      <c r="G204" s="184"/>
      <c r="H204" s="165"/>
      <c r="I204" s="153" t="e">
        <f>VLOOKUP(H204,Presupuesto!$B$8:$C$583,2,0)</f>
        <v>#N/A</v>
      </c>
      <c r="J204" s="121">
        <f t="shared" si="10"/>
        <v>0</v>
      </c>
      <c r="K204" s="121"/>
      <c r="L204" s="121"/>
    </row>
    <row r="205" spans="3:12" x14ac:dyDescent="0.25">
      <c r="C205" s="164"/>
      <c r="D205" s="181"/>
      <c r="E205" s="146"/>
      <c r="F205" s="120">
        <f t="shared" si="9"/>
        <v>0</v>
      </c>
      <c r="G205" s="184"/>
      <c r="H205" s="165"/>
      <c r="I205" s="153" t="e">
        <f>VLOOKUP(H205,Presupuesto!$B$8:$C$583,2,0)</f>
        <v>#N/A</v>
      </c>
      <c r="J205" s="121">
        <f t="shared" si="10"/>
        <v>0</v>
      </c>
      <c r="K205" s="121"/>
      <c r="L205" s="121"/>
    </row>
    <row r="206" spans="3:12" x14ac:dyDescent="0.25">
      <c r="C206" s="164"/>
      <c r="D206" s="181"/>
      <c r="E206" s="146"/>
      <c r="F206" s="120">
        <f t="shared" si="9"/>
        <v>0</v>
      </c>
      <c r="G206" s="184"/>
      <c r="H206" s="165"/>
      <c r="I206" s="153" t="e">
        <f>VLOOKUP(H206,Presupuesto!$B$8:$C$583,2,0)</f>
        <v>#N/A</v>
      </c>
      <c r="J206" s="121">
        <f t="shared" si="10"/>
        <v>0</v>
      </c>
      <c r="K206" s="121"/>
      <c r="L206" s="121"/>
    </row>
    <row r="207" spans="3:12" x14ac:dyDescent="0.25">
      <c r="C207" s="164"/>
      <c r="D207" s="181"/>
      <c r="E207" s="146"/>
      <c r="F207" s="120">
        <f t="shared" si="9"/>
        <v>0</v>
      </c>
      <c r="G207" s="184"/>
      <c r="H207" s="165"/>
      <c r="I207" s="153" t="e">
        <f>VLOOKUP(H207,Presupuesto!$B$8:$C$583,2,0)</f>
        <v>#N/A</v>
      </c>
      <c r="J207" s="121">
        <f t="shared" si="10"/>
        <v>0</v>
      </c>
      <c r="K207" s="121"/>
      <c r="L207" s="121"/>
    </row>
    <row r="208" spans="3:12" x14ac:dyDescent="0.25">
      <c r="C208" s="164"/>
      <c r="D208" s="181"/>
      <c r="E208" s="146"/>
      <c r="F208" s="120">
        <f t="shared" si="9"/>
        <v>0</v>
      </c>
      <c r="G208" s="184"/>
      <c r="H208" s="165"/>
      <c r="I208" s="153" t="e">
        <f>VLOOKUP(H208,Presupuesto!$B$8:$C$583,2,0)</f>
        <v>#N/A</v>
      </c>
      <c r="J208" s="121">
        <f t="shared" si="10"/>
        <v>0</v>
      </c>
      <c r="K208" s="121"/>
      <c r="L208" s="121"/>
    </row>
    <row r="209" spans="3:12" x14ac:dyDescent="0.25">
      <c r="C209" s="164"/>
      <c r="D209" s="181"/>
      <c r="E209" s="146"/>
      <c r="F209" s="120">
        <f t="shared" si="9"/>
        <v>0</v>
      </c>
      <c r="G209" s="184"/>
      <c r="H209" s="165"/>
      <c r="I209" s="153" t="e">
        <f>VLOOKUP(H209,Presupuesto!$B$8:$C$583,2,0)</f>
        <v>#N/A</v>
      </c>
      <c r="J209" s="121">
        <f t="shared" si="10"/>
        <v>0</v>
      </c>
      <c r="K209" s="121"/>
      <c r="L209" s="121"/>
    </row>
    <row r="210" spans="3:12" x14ac:dyDescent="0.25">
      <c r="C210" s="164"/>
      <c r="D210" s="181"/>
      <c r="E210" s="146"/>
      <c r="F210" s="120">
        <f t="shared" si="9"/>
        <v>0</v>
      </c>
      <c r="G210" s="184"/>
      <c r="H210" s="165"/>
      <c r="I210" s="153" t="e">
        <f>VLOOKUP(H210,Presupuesto!$B$8:$C$583,2,0)</f>
        <v>#N/A</v>
      </c>
      <c r="J210" s="121">
        <f t="shared" si="10"/>
        <v>0</v>
      </c>
      <c r="K210" s="121"/>
      <c r="L210" s="121"/>
    </row>
    <row r="211" spans="3:12" x14ac:dyDescent="0.25">
      <c r="C211" s="164"/>
      <c r="D211" s="181"/>
      <c r="E211" s="146"/>
      <c r="F211" s="120">
        <f t="shared" si="9"/>
        <v>0</v>
      </c>
      <c r="G211" s="184"/>
      <c r="H211" s="165"/>
      <c r="I211" s="153" t="e">
        <f>VLOOKUP(H211,Presupuesto!$B$8:$C$583,2,0)</f>
        <v>#N/A</v>
      </c>
      <c r="J211" s="121">
        <f t="shared" si="10"/>
        <v>0</v>
      </c>
      <c r="K211" s="121"/>
      <c r="L211" s="121"/>
    </row>
    <row r="212" spans="3:12" x14ac:dyDescent="0.25">
      <c r="C212" s="164"/>
      <c r="D212" s="181"/>
      <c r="E212" s="146"/>
      <c r="F212" s="120">
        <f t="shared" si="9"/>
        <v>0</v>
      </c>
      <c r="G212" s="184"/>
      <c r="H212" s="165"/>
      <c r="I212" s="153" t="e">
        <f>VLOOKUP(H212,Presupuesto!$B$8:$C$583,2,0)</f>
        <v>#N/A</v>
      </c>
      <c r="J212" s="121">
        <f t="shared" si="10"/>
        <v>0</v>
      </c>
      <c r="K212" s="121"/>
      <c r="L212" s="121"/>
    </row>
    <row r="213" spans="3:12" x14ac:dyDescent="0.25">
      <c r="C213" s="164"/>
      <c r="D213" s="181"/>
      <c r="E213" s="146"/>
      <c r="F213" s="120">
        <f t="shared" si="9"/>
        <v>0</v>
      </c>
      <c r="G213" s="184"/>
      <c r="H213" s="165"/>
      <c r="I213" s="153" t="e">
        <f>VLOOKUP(H213,Presupuesto!$B$8:$C$583,2,0)</f>
        <v>#N/A</v>
      </c>
      <c r="J213" s="121">
        <f t="shared" si="10"/>
        <v>0</v>
      </c>
      <c r="K213" s="121"/>
      <c r="L213" s="121"/>
    </row>
    <row r="214" spans="3:12" x14ac:dyDescent="0.25">
      <c r="C214" s="164"/>
      <c r="D214" s="181"/>
      <c r="E214" s="146"/>
      <c r="F214" s="120">
        <f t="shared" si="9"/>
        <v>0</v>
      </c>
      <c r="G214" s="184"/>
      <c r="H214" s="165"/>
      <c r="I214" s="153" t="e">
        <f>VLOOKUP(H214,Presupuesto!$B$8:$C$583,2,0)</f>
        <v>#N/A</v>
      </c>
      <c r="J214" s="121">
        <f t="shared" si="10"/>
        <v>0</v>
      </c>
      <c r="K214" s="121"/>
      <c r="L214" s="121"/>
    </row>
    <row r="215" spans="3:12" x14ac:dyDescent="0.25">
      <c r="C215" s="166"/>
      <c r="D215" s="181"/>
      <c r="E215" s="141"/>
      <c r="F215" s="120">
        <f t="shared" si="9"/>
        <v>0</v>
      </c>
      <c r="G215" s="184"/>
      <c r="H215" s="167"/>
      <c r="I215" s="153" t="e">
        <f>VLOOKUP(H215,Presupuesto!$B$8:$C$583,2,0)</f>
        <v>#N/A</v>
      </c>
      <c r="J215" s="121">
        <f t="shared" si="10"/>
        <v>0</v>
      </c>
      <c r="K215" s="121"/>
      <c r="L215" s="121"/>
    </row>
    <row r="216" spans="3:12" x14ac:dyDescent="0.25">
      <c r="C216" s="166"/>
      <c r="D216" s="181"/>
      <c r="E216" s="141"/>
      <c r="F216" s="120">
        <f t="shared" si="9"/>
        <v>0</v>
      </c>
      <c r="G216" s="184"/>
      <c r="H216" s="167"/>
      <c r="I216" s="153" t="e">
        <f>VLOOKUP(H216,Presupuesto!$B$8:$C$583,2,0)</f>
        <v>#N/A</v>
      </c>
      <c r="J216" s="121">
        <f t="shared" si="10"/>
        <v>0</v>
      </c>
      <c r="K216" s="121"/>
      <c r="L216" s="121"/>
    </row>
    <row r="217" spans="3:12" x14ac:dyDescent="0.25">
      <c r="C217" s="166"/>
      <c r="D217" s="181"/>
      <c r="E217" s="141"/>
      <c r="F217" s="120">
        <f t="shared" si="9"/>
        <v>0</v>
      </c>
      <c r="G217" s="184"/>
      <c r="H217" s="167"/>
      <c r="I217" s="153" t="e">
        <f>VLOOKUP(H217,Presupuesto!$B$8:$C$583,2,0)</f>
        <v>#N/A</v>
      </c>
      <c r="J217" s="121">
        <f t="shared" si="10"/>
        <v>0</v>
      </c>
      <c r="K217" s="121"/>
      <c r="L217" s="121"/>
    </row>
    <row r="218" spans="3:12" x14ac:dyDescent="0.25">
      <c r="C218" s="166"/>
      <c r="D218" s="181"/>
      <c r="E218" s="141"/>
      <c r="F218" s="120">
        <f t="shared" si="9"/>
        <v>0</v>
      </c>
      <c r="G218" s="184"/>
      <c r="H218" s="167"/>
      <c r="I218" s="153" t="e">
        <f>VLOOKUP(H218,Presupuesto!$B$8:$C$583,2,0)</f>
        <v>#N/A</v>
      </c>
      <c r="J218" s="121">
        <f t="shared" si="10"/>
        <v>0</v>
      </c>
      <c r="K218" s="121"/>
      <c r="L218" s="121"/>
    </row>
    <row r="219" spans="3:12" x14ac:dyDescent="0.25">
      <c r="C219" s="166"/>
      <c r="D219" s="181"/>
      <c r="E219" s="141"/>
      <c r="F219" s="120">
        <f t="shared" si="9"/>
        <v>0</v>
      </c>
      <c r="G219" s="184"/>
      <c r="H219" s="167"/>
      <c r="I219" s="153" t="e">
        <f>VLOOKUP(H219,Presupuesto!$B$8:$C$583,2,0)</f>
        <v>#N/A</v>
      </c>
      <c r="J219" s="121">
        <f t="shared" si="10"/>
        <v>0</v>
      </c>
      <c r="K219" s="121"/>
      <c r="L219" s="121"/>
    </row>
    <row r="220" spans="3:12" x14ac:dyDescent="0.25">
      <c r="C220" s="166"/>
      <c r="D220" s="181"/>
      <c r="E220" s="141"/>
      <c r="F220" s="120">
        <f t="shared" si="9"/>
        <v>0</v>
      </c>
      <c r="G220" s="184"/>
      <c r="H220" s="167"/>
      <c r="I220" s="153" t="e">
        <f>VLOOKUP(H220,Presupuesto!$B$8:$C$583,2,0)</f>
        <v>#N/A</v>
      </c>
      <c r="J220" s="121">
        <f t="shared" si="10"/>
        <v>0</v>
      </c>
      <c r="K220" s="121"/>
      <c r="L220" s="121"/>
    </row>
    <row r="221" spans="3:12" x14ac:dyDescent="0.25">
      <c r="C221" s="166"/>
      <c r="D221" s="181"/>
      <c r="E221" s="141"/>
      <c r="F221" s="120">
        <f t="shared" si="9"/>
        <v>0</v>
      </c>
      <c r="G221" s="184"/>
      <c r="H221" s="167"/>
      <c r="I221" s="153" t="e">
        <f>VLOOKUP(H221,Presupuesto!$B$8:$C$583,2,0)</f>
        <v>#N/A</v>
      </c>
      <c r="J221" s="121">
        <f t="shared" si="10"/>
        <v>0</v>
      </c>
      <c r="K221" s="121"/>
      <c r="L221" s="121"/>
    </row>
    <row r="222" spans="3:12" x14ac:dyDescent="0.25">
      <c r="C222" s="166"/>
      <c r="D222" s="181"/>
      <c r="E222" s="141"/>
      <c r="F222" s="120">
        <f t="shared" si="9"/>
        <v>0</v>
      </c>
      <c r="G222" s="184"/>
      <c r="H222" s="167"/>
      <c r="I222" s="153" t="e">
        <f>VLOOKUP(H222,Presupuesto!$B$8:$C$583,2,0)</f>
        <v>#N/A</v>
      </c>
      <c r="J222" s="121">
        <f t="shared" si="10"/>
        <v>0</v>
      </c>
      <c r="K222" s="121"/>
      <c r="L222" s="121"/>
    </row>
    <row r="223" spans="3:12" x14ac:dyDescent="0.25">
      <c r="C223" s="168"/>
      <c r="D223" s="181"/>
      <c r="E223" s="141"/>
      <c r="F223" s="120">
        <f t="shared" si="9"/>
        <v>0</v>
      </c>
      <c r="G223" s="184"/>
      <c r="H223" s="169"/>
      <c r="I223" s="153" t="e">
        <f>VLOOKUP(H223,Presupuesto!$B$8:$C$583,2,0)</f>
        <v>#N/A</v>
      </c>
      <c r="J223" s="121">
        <f t="shared" si="10"/>
        <v>0</v>
      </c>
      <c r="K223" s="121"/>
      <c r="L223" s="121"/>
    </row>
    <row r="224" spans="3:12" x14ac:dyDescent="0.25">
      <c r="C224" s="168"/>
      <c r="D224" s="181"/>
      <c r="E224" s="141"/>
      <c r="F224" s="120">
        <f t="shared" si="9"/>
        <v>0</v>
      </c>
      <c r="G224" s="184"/>
      <c r="H224" s="169"/>
      <c r="I224" s="153" t="e">
        <f>VLOOKUP(H224,Presupuesto!$B$8:$C$583,2,0)</f>
        <v>#N/A</v>
      </c>
      <c r="J224" s="121">
        <f t="shared" si="10"/>
        <v>0</v>
      </c>
      <c r="K224" s="121"/>
      <c r="L224" s="121"/>
    </row>
    <row r="225" spans="3:12" x14ac:dyDescent="0.25">
      <c r="C225" s="168"/>
      <c r="D225" s="181"/>
      <c r="E225" s="141"/>
      <c r="F225" s="120">
        <f t="shared" si="9"/>
        <v>0</v>
      </c>
      <c r="G225" s="184"/>
      <c r="H225" s="169"/>
      <c r="I225" s="153" t="e">
        <f>VLOOKUP(H225,Presupuesto!$B$8:$C$583,2,0)</f>
        <v>#N/A</v>
      </c>
      <c r="J225" s="121">
        <f t="shared" si="10"/>
        <v>0</v>
      </c>
      <c r="K225" s="121"/>
      <c r="L225" s="121"/>
    </row>
    <row r="226" spans="3:12" x14ac:dyDescent="0.25">
      <c r="C226" s="168"/>
      <c r="D226" s="181"/>
      <c r="E226" s="141"/>
      <c r="F226" s="120">
        <f t="shared" si="9"/>
        <v>0</v>
      </c>
      <c r="G226" s="184"/>
      <c r="H226" s="169"/>
      <c r="I226" s="153" t="e">
        <f>VLOOKUP(H226,Presupuesto!$B$8:$C$583,2,0)</f>
        <v>#N/A</v>
      </c>
      <c r="J226" s="121">
        <f t="shared" si="10"/>
        <v>0</v>
      </c>
      <c r="K226" s="121"/>
      <c r="L226" s="121"/>
    </row>
    <row r="227" spans="3:12" ht="15.75" thickBot="1" x14ac:dyDescent="0.3">
      <c r="C227" s="170"/>
      <c r="D227" s="268"/>
      <c r="E227" s="126"/>
      <c r="F227" s="128">
        <f t="shared" si="9"/>
        <v>0</v>
      </c>
      <c r="G227" s="185"/>
      <c r="H227" s="171"/>
      <c r="I227" s="155" t="e">
        <f>VLOOKUP(H227,Presupuesto!$B$8:$C$583,2,0)</f>
        <v>#N/A</v>
      </c>
      <c r="J227" s="121">
        <f t="shared" si="10"/>
        <v>0</v>
      </c>
      <c r="K227" s="147"/>
      <c r="L227" s="129"/>
    </row>
    <row r="229" spans="3:12" ht="15.75" thickBot="1" x14ac:dyDescent="0.3"/>
    <row r="230" spans="3:12" ht="15.75" thickBot="1" x14ac:dyDescent="0.3">
      <c r="C230" s="180" t="s">
        <v>53</v>
      </c>
      <c r="D230" s="131">
        <f>SUM(F237:F271)</f>
        <v>0</v>
      </c>
      <c r="F230" s="72"/>
      <c r="G230" s="96"/>
      <c r="H230" s="72"/>
      <c r="I230" s="72"/>
    </row>
    <row r="231" spans="3:12" x14ac:dyDescent="0.25">
      <c r="C231" s="72"/>
      <c r="D231" s="31"/>
      <c r="E231" s="116"/>
      <c r="F231" s="116"/>
      <c r="G231" s="116"/>
      <c r="H231" s="93"/>
      <c r="I231" s="93"/>
      <c r="J231" s="93"/>
      <c r="K231" s="135"/>
    </row>
    <row r="232" spans="3:12" ht="15.75" x14ac:dyDescent="0.25">
      <c r="C232" s="439" t="s">
        <v>476</v>
      </c>
      <c r="D232" s="235"/>
      <c r="E232" s="116"/>
      <c r="F232" s="116"/>
      <c r="G232" s="116"/>
      <c r="H232" s="93"/>
      <c r="I232" s="93"/>
      <c r="J232" s="93"/>
      <c r="K232" s="135"/>
    </row>
    <row r="233" spans="3:12" ht="18.75" x14ac:dyDescent="0.25">
      <c r="C233" s="253"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E233" s="116"/>
      <c r="F233" s="116"/>
      <c r="G233" s="116"/>
      <c r="H233" s="93"/>
      <c r="I233" s="93"/>
      <c r="J233" s="93"/>
      <c r="K233" s="135"/>
    </row>
    <row r="234" spans="3:12" x14ac:dyDescent="0.25">
      <c r="E234" s="116"/>
      <c r="F234" s="116"/>
      <c r="G234" s="116"/>
      <c r="H234" s="93"/>
      <c r="I234" s="93"/>
      <c r="J234" s="93"/>
      <c r="K234" s="135"/>
    </row>
    <row r="235" spans="3:12" ht="15.75" thickBot="1" x14ac:dyDescent="0.3">
      <c r="F235" s="116"/>
      <c r="G235" s="93"/>
      <c r="H235" s="93"/>
      <c r="I235" s="93"/>
    </row>
    <row r="236" spans="3:12" ht="30.75" thickBot="1" x14ac:dyDescent="0.3">
      <c r="C236" s="152" t="s">
        <v>44</v>
      </c>
      <c r="D236" s="157" t="s">
        <v>55</v>
      </c>
      <c r="E236" s="159" t="s">
        <v>57</v>
      </c>
      <c r="F236" s="158" t="s">
        <v>27</v>
      </c>
      <c r="G236" s="156" t="s">
        <v>213</v>
      </c>
      <c r="H236" s="159" t="s">
        <v>46</v>
      </c>
      <c r="I236" s="156" t="s">
        <v>214</v>
      </c>
      <c r="J236" s="156" t="s">
        <v>495</v>
      </c>
      <c r="K236" s="156" t="s">
        <v>496</v>
      </c>
      <c r="L236" s="156" t="s">
        <v>169</v>
      </c>
    </row>
    <row r="237" spans="3:12" x14ac:dyDescent="0.25">
      <c r="C237" s="164"/>
      <c r="D237" s="181"/>
      <c r="E237" s="138"/>
      <c r="F237" s="120">
        <f t="shared" ref="F237:F271" si="11">D237*E237</f>
        <v>0</v>
      </c>
      <c r="G237" s="184"/>
      <c r="H237" s="165"/>
      <c r="I237" s="153" t="e">
        <f>VLOOKUP(H237,Presupuesto!$B$8:$C$583,2,0)</f>
        <v>#N/A</v>
      </c>
      <c r="J237" s="264"/>
      <c r="K237" s="121"/>
      <c r="L237" s="121"/>
    </row>
    <row r="238" spans="3:12" x14ac:dyDescent="0.25">
      <c r="C238" s="164"/>
      <c r="D238" s="181"/>
      <c r="E238" s="146"/>
      <c r="F238" s="120">
        <f t="shared" si="11"/>
        <v>0</v>
      </c>
      <c r="G238" s="184"/>
      <c r="H238" s="165"/>
      <c r="I238" s="153" t="e">
        <f>VLOOKUP(H238,Presupuesto!$B$8:$C$583,2,0)</f>
        <v>#N/A</v>
      </c>
      <c r="J238" s="121">
        <f>$J$237</f>
        <v>0</v>
      </c>
      <c r="K238" s="121"/>
      <c r="L238" s="121"/>
    </row>
    <row r="239" spans="3:12" x14ac:dyDescent="0.25">
      <c r="C239" s="164"/>
      <c r="D239" s="181"/>
      <c r="E239" s="146"/>
      <c r="F239" s="120">
        <f t="shared" si="11"/>
        <v>0</v>
      </c>
      <c r="G239" s="184"/>
      <c r="H239" s="165"/>
      <c r="I239" s="153" t="e">
        <f>VLOOKUP(H239,Presupuesto!$B$8:$C$583,2,0)</f>
        <v>#N/A</v>
      </c>
      <c r="J239" s="121">
        <f t="shared" ref="J239:J271" si="12">$J$237</f>
        <v>0</v>
      </c>
      <c r="K239" s="121"/>
      <c r="L239" s="121"/>
    </row>
    <row r="240" spans="3:12" x14ac:dyDescent="0.25">
      <c r="C240" s="164"/>
      <c r="D240" s="181"/>
      <c r="E240" s="146"/>
      <c r="F240" s="120">
        <f t="shared" si="11"/>
        <v>0</v>
      </c>
      <c r="G240" s="184"/>
      <c r="H240" s="165"/>
      <c r="I240" s="153" t="e">
        <f>VLOOKUP(H240,Presupuesto!$B$8:$C$583,2,0)</f>
        <v>#N/A</v>
      </c>
      <c r="J240" s="121">
        <f t="shared" si="12"/>
        <v>0</v>
      </c>
      <c r="K240" s="121"/>
      <c r="L240" s="121"/>
    </row>
    <row r="241" spans="3:12" x14ac:dyDescent="0.25">
      <c r="C241" s="164"/>
      <c r="D241" s="181"/>
      <c r="E241" s="146"/>
      <c r="F241" s="120">
        <f t="shared" si="11"/>
        <v>0</v>
      </c>
      <c r="G241" s="184"/>
      <c r="H241" s="165"/>
      <c r="I241" s="153" t="e">
        <f>VLOOKUP(H241,Presupuesto!$B$8:$C$583,2,0)</f>
        <v>#N/A</v>
      </c>
      <c r="J241" s="121">
        <f t="shared" si="12"/>
        <v>0</v>
      </c>
      <c r="K241" s="121"/>
      <c r="L241" s="121"/>
    </row>
    <row r="242" spans="3:12" x14ac:dyDescent="0.25">
      <c r="C242" s="164"/>
      <c r="D242" s="181"/>
      <c r="E242" s="146"/>
      <c r="F242" s="120">
        <f t="shared" si="11"/>
        <v>0</v>
      </c>
      <c r="G242" s="184"/>
      <c r="H242" s="165"/>
      <c r="I242" s="153" t="e">
        <f>VLOOKUP(H242,Presupuesto!$B$8:$C$583,2,0)</f>
        <v>#N/A</v>
      </c>
      <c r="J242" s="121">
        <f t="shared" si="12"/>
        <v>0</v>
      </c>
      <c r="K242" s="121"/>
      <c r="L242" s="121"/>
    </row>
    <row r="243" spans="3:12" x14ac:dyDescent="0.25">
      <c r="C243" s="164"/>
      <c r="D243" s="181"/>
      <c r="E243" s="146"/>
      <c r="F243" s="120">
        <f t="shared" si="11"/>
        <v>0</v>
      </c>
      <c r="G243" s="184"/>
      <c r="H243" s="165"/>
      <c r="I243" s="153" t="e">
        <f>VLOOKUP(H243,Presupuesto!$B$8:$C$583,2,0)</f>
        <v>#N/A</v>
      </c>
      <c r="J243" s="121">
        <f t="shared" si="12"/>
        <v>0</v>
      </c>
      <c r="K243" s="121"/>
      <c r="L243" s="121"/>
    </row>
    <row r="244" spans="3:12" x14ac:dyDescent="0.25">
      <c r="C244" s="164"/>
      <c r="D244" s="181"/>
      <c r="E244" s="146"/>
      <c r="F244" s="120">
        <f t="shared" si="11"/>
        <v>0</v>
      </c>
      <c r="G244" s="184"/>
      <c r="H244" s="165"/>
      <c r="I244" s="153" t="e">
        <f>VLOOKUP(H244,Presupuesto!$B$8:$C$583,2,0)</f>
        <v>#N/A</v>
      </c>
      <c r="J244" s="121">
        <f t="shared" si="12"/>
        <v>0</v>
      </c>
      <c r="K244" s="121"/>
      <c r="L244" s="121"/>
    </row>
    <row r="245" spans="3:12" x14ac:dyDescent="0.25">
      <c r="C245" s="164"/>
      <c r="D245" s="181"/>
      <c r="E245" s="146"/>
      <c r="F245" s="120">
        <f t="shared" si="11"/>
        <v>0</v>
      </c>
      <c r="G245" s="184"/>
      <c r="H245" s="165"/>
      <c r="I245" s="153" t="e">
        <f>VLOOKUP(H245,Presupuesto!$B$8:$C$583,2,0)</f>
        <v>#N/A</v>
      </c>
      <c r="J245" s="121">
        <f t="shared" si="12"/>
        <v>0</v>
      </c>
      <c r="K245" s="121"/>
      <c r="L245" s="121"/>
    </row>
    <row r="246" spans="3:12" x14ac:dyDescent="0.25">
      <c r="C246" s="164"/>
      <c r="D246" s="181"/>
      <c r="E246" s="146"/>
      <c r="F246" s="120">
        <f t="shared" si="11"/>
        <v>0</v>
      </c>
      <c r="G246" s="184"/>
      <c r="H246" s="165"/>
      <c r="I246" s="153" t="e">
        <f>VLOOKUP(H246,Presupuesto!$B$8:$C$583,2,0)</f>
        <v>#N/A</v>
      </c>
      <c r="J246" s="121">
        <f t="shared" si="12"/>
        <v>0</v>
      </c>
      <c r="K246" s="121"/>
      <c r="L246" s="121"/>
    </row>
    <row r="247" spans="3:12" x14ac:dyDescent="0.25">
      <c r="C247" s="164"/>
      <c r="D247" s="181"/>
      <c r="E247" s="146"/>
      <c r="F247" s="120">
        <f t="shared" si="11"/>
        <v>0</v>
      </c>
      <c r="G247" s="184"/>
      <c r="H247" s="165"/>
      <c r="I247" s="153" t="e">
        <f>VLOOKUP(H247,Presupuesto!$B$8:$C$583,2,0)</f>
        <v>#N/A</v>
      </c>
      <c r="J247" s="121">
        <f t="shared" si="12"/>
        <v>0</v>
      </c>
      <c r="K247" s="121"/>
      <c r="L247" s="121"/>
    </row>
    <row r="248" spans="3:12" x14ac:dyDescent="0.25">
      <c r="C248" s="164"/>
      <c r="D248" s="181"/>
      <c r="E248" s="146"/>
      <c r="F248" s="120">
        <f t="shared" si="11"/>
        <v>0</v>
      </c>
      <c r="G248" s="184"/>
      <c r="H248" s="165"/>
      <c r="I248" s="153" t="e">
        <f>VLOOKUP(H248,Presupuesto!$B$8:$C$583,2,0)</f>
        <v>#N/A</v>
      </c>
      <c r="J248" s="121">
        <f t="shared" si="12"/>
        <v>0</v>
      </c>
      <c r="K248" s="121"/>
      <c r="L248" s="121"/>
    </row>
    <row r="249" spans="3:12" x14ac:dyDescent="0.25">
      <c r="C249" s="164"/>
      <c r="D249" s="181"/>
      <c r="E249" s="146"/>
      <c r="F249" s="120">
        <f t="shared" si="11"/>
        <v>0</v>
      </c>
      <c r="G249" s="184"/>
      <c r="H249" s="165"/>
      <c r="I249" s="153" t="e">
        <f>VLOOKUP(H249,Presupuesto!$B$8:$C$583,2,0)</f>
        <v>#N/A</v>
      </c>
      <c r="J249" s="121">
        <f t="shared" si="12"/>
        <v>0</v>
      </c>
      <c r="K249" s="121"/>
      <c r="L249" s="121"/>
    </row>
    <row r="250" spans="3:12" x14ac:dyDescent="0.25">
      <c r="C250" s="164"/>
      <c r="D250" s="181"/>
      <c r="E250" s="146"/>
      <c r="F250" s="120">
        <f t="shared" si="11"/>
        <v>0</v>
      </c>
      <c r="G250" s="184"/>
      <c r="H250" s="165"/>
      <c r="I250" s="153" t="e">
        <f>VLOOKUP(H250,Presupuesto!$B$8:$C$583,2,0)</f>
        <v>#N/A</v>
      </c>
      <c r="J250" s="121">
        <f t="shared" si="12"/>
        <v>0</v>
      </c>
      <c r="K250" s="121"/>
      <c r="L250" s="121"/>
    </row>
    <row r="251" spans="3:12" x14ac:dyDescent="0.25">
      <c r="C251" s="164"/>
      <c r="D251" s="181"/>
      <c r="E251" s="146"/>
      <c r="F251" s="120">
        <f t="shared" si="11"/>
        <v>0</v>
      </c>
      <c r="G251" s="184"/>
      <c r="H251" s="165"/>
      <c r="I251" s="153" t="e">
        <f>VLOOKUP(H251,Presupuesto!$B$8:$C$583,2,0)</f>
        <v>#N/A</v>
      </c>
      <c r="J251" s="121">
        <f t="shared" si="12"/>
        <v>0</v>
      </c>
      <c r="K251" s="121"/>
      <c r="L251" s="121"/>
    </row>
    <row r="252" spans="3:12" x14ac:dyDescent="0.25">
      <c r="C252" s="164"/>
      <c r="D252" s="181"/>
      <c r="E252" s="146"/>
      <c r="F252" s="120">
        <f t="shared" si="11"/>
        <v>0</v>
      </c>
      <c r="G252" s="184"/>
      <c r="H252" s="165"/>
      <c r="I252" s="153" t="e">
        <f>VLOOKUP(H252,Presupuesto!$B$8:$C$583,2,0)</f>
        <v>#N/A</v>
      </c>
      <c r="J252" s="121">
        <f t="shared" si="12"/>
        <v>0</v>
      </c>
      <c r="K252" s="121"/>
      <c r="L252" s="121"/>
    </row>
    <row r="253" spans="3:12" x14ac:dyDescent="0.25">
      <c r="C253" s="164"/>
      <c r="D253" s="181"/>
      <c r="E253" s="146"/>
      <c r="F253" s="120">
        <f t="shared" si="11"/>
        <v>0</v>
      </c>
      <c r="G253" s="184"/>
      <c r="H253" s="165"/>
      <c r="I253" s="153" t="e">
        <f>VLOOKUP(H253,Presupuesto!$B$8:$C$583,2,0)</f>
        <v>#N/A</v>
      </c>
      <c r="J253" s="121">
        <f t="shared" si="12"/>
        <v>0</v>
      </c>
      <c r="K253" s="121"/>
      <c r="L253" s="121"/>
    </row>
    <row r="254" spans="3:12" x14ac:dyDescent="0.25">
      <c r="C254" s="164"/>
      <c r="D254" s="181"/>
      <c r="E254" s="146"/>
      <c r="F254" s="120">
        <f t="shared" si="11"/>
        <v>0</v>
      </c>
      <c r="G254" s="184"/>
      <c r="H254" s="165"/>
      <c r="I254" s="153" t="e">
        <f>VLOOKUP(H254,Presupuesto!$B$8:$C$583,2,0)</f>
        <v>#N/A</v>
      </c>
      <c r="J254" s="121">
        <f t="shared" si="12"/>
        <v>0</v>
      </c>
      <c r="K254" s="121"/>
      <c r="L254" s="121"/>
    </row>
    <row r="255" spans="3:12" x14ac:dyDescent="0.25">
      <c r="C255" s="164"/>
      <c r="D255" s="181"/>
      <c r="E255" s="146"/>
      <c r="F255" s="120">
        <f t="shared" si="11"/>
        <v>0</v>
      </c>
      <c r="G255" s="184"/>
      <c r="H255" s="165"/>
      <c r="I255" s="153" t="e">
        <f>VLOOKUP(H255,Presupuesto!$B$8:$C$583,2,0)</f>
        <v>#N/A</v>
      </c>
      <c r="J255" s="121">
        <f t="shared" si="12"/>
        <v>0</v>
      </c>
      <c r="K255" s="121"/>
      <c r="L255" s="121"/>
    </row>
    <row r="256" spans="3:12" x14ac:dyDescent="0.25">
      <c r="C256" s="164"/>
      <c r="D256" s="181"/>
      <c r="E256" s="146"/>
      <c r="F256" s="120">
        <f t="shared" si="11"/>
        <v>0</v>
      </c>
      <c r="G256" s="184"/>
      <c r="H256" s="165"/>
      <c r="I256" s="153" t="e">
        <f>VLOOKUP(H256,Presupuesto!$B$8:$C$583,2,0)</f>
        <v>#N/A</v>
      </c>
      <c r="J256" s="121">
        <f t="shared" si="12"/>
        <v>0</v>
      </c>
      <c r="K256" s="121"/>
      <c r="L256" s="121"/>
    </row>
    <row r="257" spans="3:12" x14ac:dyDescent="0.25">
      <c r="C257" s="164"/>
      <c r="D257" s="181"/>
      <c r="E257" s="146"/>
      <c r="F257" s="120">
        <f t="shared" si="11"/>
        <v>0</v>
      </c>
      <c r="G257" s="184"/>
      <c r="H257" s="165"/>
      <c r="I257" s="153" t="e">
        <f>VLOOKUP(H257,Presupuesto!$B$8:$C$583,2,0)</f>
        <v>#N/A</v>
      </c>
      <c r="J257" s="121">
        <f t="shared" si="12"/>
        <v>0</v>
      </c>
      <c r="K257" s="121"/>
      <c r="L257" s="121"/>
    </row>
    <row r="258" spans="3:12" x14ac:dyDescent="0.25">
      <c r="C258" s="164"/>
      <c r="D258" s="181"/>
      <c r="E258" s="146"/>
      <c r="F258" s="120">
        <f t="shared" si="11"/>
        <v>0</v>
      </c>
      <c r="G258" s="184"/>
      <c r="H258" s="165"/>
      <c r="I258" s="153" t="e">
        <f>VLOOKUP(H258,Presupuesto!$B$8:$C$583,2,0)</f>
        <v>#N/A</v>
      </c>
      <c r="J258" s="121">
        <f t="shared" si="12"/>
        <v>0</v>
      </c>
      <c r="K258" s="121"/>
      <c r="L258" s="121"/>
    </row>
    <row r="259" spans="3:12" x14ac:dyDescent="0.25">
      <c r="C259" s="166"/>
      <c r="D259" s="181"/>
      <c r="E259" s="141"/>
      <c r="F259" s="120">
        <f t="shared" si="11"/>
        <v>0</v>
      </c>
      <c r="G259" s="184"/>
      <c r="H259" s="167"/>
      <c r="I259" s="153" t="e">
        <f>VLOOKUP(H259,Presupuesto!$B$8:$C$583,2,0)</f>
        <v>#N/A</v>
      </c>
      <c r="J259" s="121">
        <f t="shared" si="12"/>
        <v>0</v>
      </c>
      <c r="K259" s="121"/>
      <c r="L259" s="121"/>
    </row>
    <row r="260" spans="3:12" x14ac:dyDescent="0.25">
      <c r="C260" s="166"/>
      <c r="D260" s="181"/>
      <c r="E260" s="141"/>
      <c r="F260" s="120">
        <f t="shared" si="11"/>
        <v>0</v>
      </c>
      <c r="G260" s="184"/>
      <c r="H260" s="167"/>
      <c r="I260" s="153" t="e">
        <f>VLOOKUP(H260,Presupuesto!$B$8:$C$583,2,0)</f>
        <v>#N/A</v>
      </c>
      <c r="J260" s="121">
        <f t="shared" si="12"/>
        <v>0</v>
      </c>
      <c r="K260" s="121"/>
      <c r="L260" s="121"/>
    </row>
    <row r="261" spans="3:12" x14ac:dyDescent="0.25">
      <c r="C261" s="166"/>
      <c r="D261" s="181"/>
      <c r="E261" s="141"/>
      <c r="F261" s="120">
        <f t="shared" si="11"/>
        <v>0</v>
      </c>
      <c r="G261" s="184"/>
      <c r="H261" s="167"/>
      <c r="I261" s="153" t="e">
        <f>VLOOKUP(H261,Presupuesto!$B$8:$C$583,2,0)</f>
        <v>#N/A</v>
      </c>
      <c r="J261" s="121">
        <f t="shared" si="12"/>
        <v>0</v>
      </c>
      <c r="K261" s="121"/>
      <c r="L261" s="121"/>
    </row>
    <row r="262" spans="3:12" x14ac:dyDescent="0.25">
      <c r="C262" s="166"/>
      <c r="D262" s="181"/>
      <c r="E262" s="141"/>
      <c r="F262" s="120">
        <f t="shared" si="11"/>
        <v>0</v>
      </c>
      <c r="G262" s="184"/>
      <c r="H262" s="167"/>
      <c r="I262" s="153" t="e">
        <f>VLOOKUP(H262,Presupuesto!$B$8:$C$583,2,0)</f>
        <v>#N/A</v>
      </c>
      <c r="J262" s="121">
        <f t="shared" si="12"/>
        <v>0</v>
      </c>
      <c r="K262" s="121"/>
      <c r="L262" s="121"/>
    </row>
    <row r="263" spans="3:12" x14ac:dyDescent="0.25">
      <c r="C263" s="166"/>
      <c r="D263" s="181"/>
      <c r="E263" s="141"/>
      <c r="F263" s="120">
        <f t="shared" si="11"/>
        <v>0</v>
      </c>
      <c r="G263" s="184"/>
      <c r="H263" s="167"/>
      <c r="I263" s="153" t="e">
        <f>VLOOKUP(H263,Presupuesto!$B$8:$C$583,2,0)</f>
        <v>#N/A</v>
      </c>
      <c r="J263" s="121">
        <f t="shared" si="12"/>
        <v>0</v>
      </c>
      <c r="K263" s="121"/>
      <c r="L263" s="121"/>
    </row>
    <row r="264" spans="3:12" x14ac:dyDescent="0.25">
      <c r="C264" s="166"/>
      <c r="D264" s="181"/>
      <c r="E264" s="141"/>
      <c r="F264" s="120">
        <f t="shared" si="11"/>
        <v>0</v>
      </c>
      <c r="G264" s="184"/>
      <c r="H264" s="167"/>
      <c r="I264" s="153" t="e">
        <f>VLOOKUP(H264,Presupuesto!$B$8:$C$583,2,0)</f>
        <v>#N/A</v>
      </c>
      <c r="J264" s="121">
        <f t="shared" si="12"/>
        <v>0</v>
      </c>
      <c r="K264" s="121"/>
      <c r="L264" s="121"/>
    </row>
    <row r="265" spans="3:12" x14ac:dyDescent="0.25">
      <c r="C265" s="166"/>
      <c r="D265" s="181"/>
      <c r="E265" s="141"/>
      <c r="F265" s="120">
        <f t="shared" si="11"/>
        <v>0</v>
      </c>
      <c r="G265" s="184"/>
      <c r="H265" s="167"/>
      <c r="I265" s="153" t="e">
        <f>VLOOKUP(H265,Presupuesto!$B$8:$C$583,2,0)</f>
        <v>#N/A</v>
      </c>
      <c r="J265" s="121">
        <f t="shared" si="12"/>
        <v>0</v>
      </c>
      <c r="K265" s="121"/>
      <c r="L265" s="121"/>
    </row>
    <row r="266" spans="3:12" x14ac:dyDescent="0.25">
      <c r="C266" s="166"/>
      <c r="D266" s="181"/>
      <c r="E266" s="141"/>
      <c r="F266" s="120">
        <f t="shared" si="11"/>
        <v>0</v>
      </c>
      <c r="G266" s="184"/>
      <c r="H266" s="167"/>
      <c r="I266" s="153" t="e">
        <f>VLOOKUP(H266,Presupuesto!$B$8:$C$583,2,0)</f>
        <v>#N/A</v>
      </c>
      <c r="J266" s="121">
        <f t="shared" si="12"/>
        <v>0</v>
      </c>
      <c r="K266" s="121"/>
      <c r="L266" s="121"/>
    </row>
    <row r="267" spans="3:12" x14ac:dyDescent="0.25">
      <c r="C267" s="168"/>
      <c r="D267" s="181"/>
      <c r="E267" s="141"/>
      <c r="F267" s="120">
        <f t="shared" si="11"/>
        <v>0</v>
      </c>
      <c r="G267" s="184"/>
      <c r="H267" s="169"/>
      <c r="I267" s="153" t="e">
        <f>VLOOKUP(H267,Presupuesto!$B$8:$C$583,2,0)</f>
        <v>#N/A</v>
      </c>
      <c r="J267" s="121">
        <f t="shared" si="12"/>
        <v>0</v>
      </c>
      <c r="K267" s="121"/>
      <c r="L267" s="121"/>
    </row>
    <row r="268" spans="3:12" x14ac:dyDescent="0.25">
      <c r="C268" s="168"/>
      <c r="D268" s="181"/>
      <c r="E268" s="141"/>
      <c r="F268" s="120">
        <f t="shared" si="11"/>
        <v>0</v>
      </c>
      <c r="G268" s="184"/>
      <c r="H268" s="169"/>
      <c r="I268" s="153" t="e">
        <f>VLOOKUP(H268,Presupuesto!$B$8:$C$583,2,0)</f>
        <v>#N/A</v>
      </c>
      <c r="J268" s="121">
        <f t="shared" si="12"/>
        <v>0</v>
      </c>
      <c r="K268" s="121"/>
      <c r="L268" s="121"/>
    </row>
    <row r="269" spans="3:12" x14ac:dyDescent="0.25">
      <c r="C269" s="168"/>
      <c r="D269" s="181"/>
      <c r="E269" s="141"/>
      <c r="F269" s="120">
        <f t="shared" si="11"/>
        <v>0</v>
      </c>
      <c r="G269" s="184"/>
      <c r="H269" s="169"/>
      <c r="I269" s="153" t="e">
        <f>VLOOKUP(H269,Presupuesto!$B$8:$C$583,2,0)</f>
        <v>#N/A</v>
      </c>
      <c r="J269" s="121">
        <f t="shared" si="12"/>
        <v>0</v>
      </c>
      <c r="K269" s="121"/>
      <c r="L269" s="121"/>
    </row>
    <row r="270" spans="3:12" x14ac:dyDescent="0.25">
      <c r="C270" s="168"/>
      <c r="D270" s="181"/>
      <c r="E270" s="141"/>
      <c r="F270" s="120">
        <f t="shared" si="11"/>
        <v>0</v>
      </c>
      <c r="G270" s="184"/>
      <c r="H270" s="169"/>
      <c r="I270" s="153" t="e">
        <f>VLOOKUP(H270,Presupuesto!$B$8:$C$583,2,0)</f>
        <v>#N/A</v>
      </c>
      <c r="J270" s="121">
        <f t="shared" si="12"/>
        <v>0</v>
      </c>
      <c r="K270" s="121"/>
      <c r="L270" s="121"/>
    </row>
    <row r="271" spans="3:12" ht="15.75" thickBot="1" x14ac:dyDescent="0.3">
      <c r="C271" s="170"/>
      <c r="D271" s="268"/>
      <c r="E271" s="126"/>
      <c r="F271" s="128">
        <f t="shared" si="11"/>
        <v>0</v>
      </c>
      <c r="G271" s="185"/>
      <c r="H271" s="171"/>
      <c r="I271" s="155" t="e">
        <f>VLOOKUP(H271,Presupuesto!$B$8:$C$583,2,0)</f>
        <v>#N/A</v>
      </c>
      <c r="J271" s="121">
        <f t="shared" si="12"/>
        <v>0</v>
      </c>
      <c r="K271" s="147"/>
      <c r="L271" s="129"/>
    </row>
  </sheetData>
  <dataValidations count="5">
    <dataValidation type="list" allowBlank="1" showInputMessage="1" showErrorMessage="1" errorTitle="¡Ingreso Inválido!" error="Seleccione una opción de la lista." promptTitle="Tipo de Presupuesto" prompt="Seleccione una opción de la lista." sqref="G17:G51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237:H271 H193:H227 H149:H183 H105:H139 H61:H95">
      <formula1>$A$1:$VD$1</formula1>
    </dataValidation>
    <dataValidation type="list" allowBlank="1" showInputMessage="1" showErrorMessage="1" errorTitle="¡Ingreso Inválido!" error="Seleccione una opción de la lista." promptTitle="Proyecto" prompt="Seleccione una opción." sqref="L17:L51 L237:L271 L193:L227 L149:L183 L105:L139 L61:L9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4" zoomScaleSheetLayoutView="90" workbookViewId="0">
      <selection activeCell="C237" sqref="C237"/>
    </sheetView>
  </sheetViews>
  <sheetFormatPr baseColWidth="10" defaultColWidth="11.5703125" defaultRowHeight="15" x14ac:dyDescent="0.25"/>
  <cols>
    <col min="1" max="1" width="20.140625" style="108" customWidth="1"/>
    <col min="2" max="2" width="17" style="108" customWidth="1"/>
    <col min="3" max="3" width="53.42578125" style="108" customWidth="1"/>
    <col min="4" max="4" width="20.7109375" style="108" bestFit="1" customWidth="1"/>
    <col min="5" max="5" width="28.28515625" style="108" customWidth="1"/>
    <col min="6" max="6" width="21.85546875" style="108" customWidth="1"/>
    <col min="7" max="7" width="16.5703125" style="94" customWidth="1"/>
    <col min="8" max="8" width="14.28515625" style="108" customWidth="1"/>
    <col min="9" max="9" width="40.28515625" style="108" customWidth="1"/>
    <col min="10" max="10" width="28.140625" style="108" bestFit="1" customWidth="1"/>
    <col min="11" max="11" width="19.85546875" style="108" bestFit="1" customWidth="1"/>
    <col min="12" max="12" width="34.85546875" style="108" bestFit="1" customWidth="1"/>
    <col min="13"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53.25" thickBot="1" x14ac:dyDescent="0.3">
      <c r="C5" s="109" t="s">
        <v>506</v>
      </c>
      <c r="D5" s="226">
        <f>SUMIF(C:C,$C$10,D:D)</f>
        <v>0</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row>
    <row r="9" spans="1:576" ht="15.75" thickBot="1" x14ac:dyDescent="0.3">
      <c r="C9" s="130"/>
      <c r="D9" s="130"/>
      <c r="E9" s="130"/>
      <c r="F9" s="130"/>
      <c r="G9" s="95"/>
      <c r="H9" s="130"/>
      <c r="I9" s="130"/>
      <c r="K9" s="200"/>
    </row>
    <row r="10" spans="1:576" ht="15.75" thickBot="1" x14ac:dyDescent="0.3">
      <c r="C10" s="180" t="s">
        <v>53</v>
      </c>
      <c r="D10" s="131">
        <f>SUM(F17:F51)</f>
        <v>0</v>
      </c>
      <c r="G10" s="96"/>
      <c r="H10" s="72"/>
      <c r="I10" s="72"/>
    </row>
    <row r="11" spans="1:576" x14ac:dyDescent="0.25">
      <c r="G11" s="96"/>
      <c r="H11" s="72"/>
      <c r="I11" s="72"/>
    </row>
    <row r="12" spans="1:576" ht="15.75" x14ac:dyDescent="0.25">
      <c r="C12" s="439" t="s">
        <v>476</v>
      </c>
      <c r="D12" s="235"/>
      <c r="F12" s="72"/>
      <c r="G12" s="96"/>
      <c r="H12" s="72"/>
      <c r="I12" s="72"/>
    </row>
    <row r="13" spans="1:576" ht="18.75" x14ac:dyDescent="0.25">
      <c r="C13" s="253"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6"/>
      <c r="H13" s="72"/>
      <c r="I13" s="72"/>
    </row>
    <row r="14" spans="1:576" x14ac:dyDescent="0.25">
      <c r="F14" s="72"/>
      <c r="G14" s="96"/>
      <c r="H14" s="72"/>
      <c r="I14" s="72"/>
    </row>
    <row r="15" spans="1:576" ht="42.75" thickBot="1" x14ac:dyDescent="0.3">
      <c r="F15" s="116"/>
      <c r="G15" s="93"/>
      <c r="H15" s="93"/>
      <c r="I15" s="93"/>
      <c r="L15" s="272"/>
      <c r="M15" s="273"/>
      <c r="N15" s="272"/>
      <c r="O15" s="272"/>
      <c r="P15" s="275" t="s">
        <v>559</v>
      </c>
      <c r="Q15" s="275" t="s">
        <v>560</v>
      </c>
    </row>
    <row r="16" spans="1:576" ht="30.75" thickBot="1" x14ac:dyDescent="0.3">
      <c r="C16" s="152" t="s">
        <v>44</v>
      </c>
      <c r="D16" s="152" t="s">
        <v>55</v>
      </c>
      <c r="E16" s="159" t="s">
        <v>57</v>
      </c>
      <c r="F16" s="158" t="s">
        <v>27</v>
      </c>
      <c r="G16" s="156" t="s">
        <v>213</v>
      </c>
      <c r="H16" s="159" t="s">
        <v>46</v>
      </c>
      <c r="I16" s="156" t="s">
        <v>214</v>
      </c>
      <c r="J16" s="156" t="s">
        <v>495</v>
      </c>
      <c r="K16" s="156" t="s">
        <v>496</v>
      </c>
      <c r="L16" s="269" t="s">
        <v>21</v>
      </c>
      <c r="M16" s="269" t="s">
        <v>55</v>
      </c>
      <c r="N16" s="270" t="s">
        <v>557</v>
      </c>
      <c r="O16" s="271" t="s">
        <v>558</v>
      </c>
      <c r="P16" s="274">
        <v>0.7</v>
      </c>
      <c r="Q16" s="274">
        <v>0.3</v>
      </c>
    </row>
    <row r="17" spans="3:17" x14ac:dyDescent="0.25">
      <c r="C17" s="266" t="s">
        <v>523</v>
      </c>
      <c r="D17" s="267"/>
      <c r="E17" s="265">
        <f>HLOOKUP(C17,$AH$2:$BU$3,2,0)</f>
        <v>1200</v>
      </c>
      <c r="F17" s="120">
        <f t="shared" ref="F17:F51" si="0">D17*E17</f>
        <v>0</v>
      </c>
      <c r="G17" s="184"/>
      <c r="H17" s="165"/>
      <c r="I17" s="153" t="e">
        <f>VLOOKUP(H17,Presupuesto!$B$8:$C$583,2,0)</f>
        <v>#N/A</v>
      </c>
      <c r="J17" s="264"/>
      <c r="K17" s="121"/>
      <c r="L17" s="164"/>
      <c r="M17" s="181"/>
      <c r="N17" s="146"/>
      <c r="O17" s="120">
        <f t="shared" ref="O17:O51" si="1">M17*N17</f>
        <v>0</v>
      </c>
      <c r="P17" s="120">
        <f>$O17*P$16</f>
        <v>0</v>
      </c>
      <c r="Q17" s="120">
        <f t="shared" ref="Q17:Q51" si="2">$O17*Q$16</f>
        <v>0</v>
      </c>
    </row>
    <row r="18" spans="3:17" x14ac:dyDescent="0.25">
      <c r="C18" s="164"/>
      <c r="D18" s="181"/>
      <c r="E18" s="146"/>
      <c r="F18" s="120">
        <f t="shared" si="0"/>
        <v>0</v>
      </c>
      <c r="G18" s="184"/>
      <c r="H18" s="165"/>
      <c r="I18" s="153" t="e">
        <f>VLOOKUP(H18,Presupuesto!$B$8:$C$583,2,0)</f>
        <v>#N/A</v>
      </c>
      <c r="J18" s="121">
        <f>$J$17</f>
        <v>0</v>
      </c>
      <c r="K18" s="121"/>
      <c r="L18" s="164"/>
      <c r="M18" s="181"/>
      <c r="N18" s="146"/>
      <c r="O18" s="120">
        <f t="shared" si="1"/>
        <v>0</v>
      </c>
      <c r="P18" s="120">
        <f t="shared" ref="P18:P37" si="3">$O18*P$16</f>
        <v>0</v>
      </c>
      <c r="Q18" s="120">
        <f t="shared" si="2"/>
        <v>0</v>
      </c>
    </row>
    <row r="19" spans="3:17" x14ac:dyDescent="0.25">
      <c r="C19" s="164"/>
      <c r="D19" s="181"/>
      <c r="E19" s="146"/>
      <c r="F19" s="120">
        <f t="shared" si="0"/>
        <v>0</v>
      </c>
      <c r="G19" s="184"/>
      <c r="H19" s="165"/>
      <c r="I19" s="153" t="e">
        <f>VLOOKUP(H19,Presupuesto!$B$8:$C$583,2,0)</f>
        <v>#N/A</v>
      </c>
      <c r="J19" s="121">
        <f t="shared" ref="J19:J50" si="4">$J$17</f>
        <v>0</v>
      </c>
      <c r="K19" s="121"/>
      <c r="L19" s="164"/>
      <c r="M19" s="181"/>
      <c r="N19" s="146"/>
      <c r="O19" s="120">
        <f t="shared" si="1"/>
        <v>0</v>
      </c>
      <c r="P19" s="120">
        <f t="shared" si="3"/>
        <v>0</v>
      </c>
      <c r="Q19" s="120">
        <f t="shared" si="2"/>
        <v>0</v>
      </c>
    </row>
    <row r="20" spans="3:17" x14ac:dyDescent="0.25">
      <c r="C20" s="164"/>
      <c r="D20" s="181"/>
      <c r="E20" s="146"/>
      <c r="F20" s="120">
        <f t="shared" si="0"/>
        <v>0</v>
      </c>
      <c r="G20" s="184"/>
      <c r="H20" s="165"/>
      <c r="I20" s="153" t="e">
        <f>VLOOKUP(H20,Presupuesto!$B$8:$C$583,2,0)</f>
        <v>#N/A</v>
      </c>
      <c r="J20" s="121">
        <f t="shared" si="4"/>
        <v>0</v>
      </c>
      <c r="K20" s="121"/>
      <c r="L20" s="164"/>
      <c r="M20" s="181"/>
      <c r="N20" s="146"/>
      <c r="O20" s="120">
        <f t="shared" si="1"/>
        <v>0</v>
      </c>
      <c r="P20" s="120">
        <f t="shared" si="3"/>
        <v>0</v>
      </c>
      <c r="Q20" s="120">
        <f t="shared" si="2"/>
        <v>0</v>
      </c>
    </row>
    <row r="21" spans="3:17" x14ac:dyDescent="0.25">
      <c r="C21" s="164"/>
      <c r="D21" s="181"/>
      <c r="E21" s="146"/>
      <c r="F21" s="120">
        <f t="shared" si="0"/>
        <v>0</v>
      </c>
      <c r="G21" s="184"/>
      <c r="H21" s="165"/>
      <c r="I21" s="153" t="e">
        <f>VLOOKUP(H21,Presupuesto!$B$8:$C$583,2,0)</f>
        <v>#N/A</v>
      </c>
      <c r="J21" s="121">
        <f t="shared" si="4"/>
        <v>0</v>
      </c>
      <c r="K21" s="121"/>
      <c r="L21" s="164"/>
      <c r="M21" s="181"/>
      <c r="N21" s="146"/>
      <c r="O21" s="120">
        <f t="shared" si="1"/>
        <v>0</v>
      </c>
      <c r="P21" s="120">
        <f t="shared" si="3"/>
        <v>0</v>
      </c>
      <c r="Q21" s="120">
        <f t="shared" si="2"/>
        <v>0</v>
      </c>
    </row>
    <row r="22" spans="3:17" x14ac:dyDescent="0.25">
      <c r="C22" s="164"/>
      <c r="D22" s="181"/>
      <c r="E22" s="146"/>
      <c r="F22" s="120">
        <f t="shared" si="0"/>
        <v>0</v>
      </c>
      <c r="G22" s="184"/>
      <c r="H22" s="165"/>
      <c r="I22" s="153" t="e">
        <f>VLOOKUP(H22,Presupuesto!$B$8:$C$583,2,0)</f>
        <v>#N/A</v>
      </c>
      <c r="J22" s="121">
        <f t="shared" si="4"/>
        <v>0</v>
      </c>
      <c r="K22" s="121"/>
      <c r="L22" s="164"/>
      <c r="M22" s="181"/>
      <c r="N22" s="146"/>
      <c r="O22" s="120">
        <f t="shared" si="1"/>
        <v>0</v>
      </c>
      <c r="P22" s="120">
        <f t="shared" si="3"/>
        <v>0</v>
      </c>
      <c r="Q22" s="120">
        <f t="shared" si="2"/>
        <v>0</v>
      </c>
    </row>
    <row r="23" spans="3:17" x14ac:dyDescent="0.25">
      <c r="C23" s="164"/>
      <c r="D23" s="181"/>
      <c r="E23" s="146"/>
      <c r="F23" s="120">
        <f t="shared" si="0"/>
        <v>0</v>
      </c>
      <c r="G23" s="184"/>
      <c r="H23" s="165"/>
      <c r="I23" s="153" t="e">
        <f>VLOOKUP(H23,Presupuesto!$B$8:$C$583,2,0)</f>
        <v>#N/A</v>
      </c>
      <c r="J23" s="121">
        <f t="shared" si="4"/>
        <v>0</v>
      </c>
      <c r="K23" s="121"/>
      <c r="L23" s="164"/>
      <c r="M23" s="181"/>
      <c r="N23" s="146"/>
      <c r="O23" s="120">
        <f t="shared" si="1"/>
        <v>0</v>
      </c>
      <c r="P23" s="120">
        <f t="shared" si="3"/>
        <v>0</v>
      </c>
      <c r="Q23" s="120">
        <f t="shared" si="2"/>
        <v>0</v>
      </c>
    </row>
    <row r="24" spans="3:17" x14ac:dyDescent="0.25">
      <c r="C24" s="164"/>
      <c r="D24" s="181"/>
      <c r="E24" s="146"/>
      <c r="F24" s="120">
        <f t="shared" si="0"/>
        <v>0</v>
      </c>
      <c r="G24" s="184"/>
      <c r="H24" s="165"/>
      <c r="I24" s="153" t="e">
        <f>VLOOKUP(H24,Presupuesto!$B$8:$C$583,2,0)</f>
        <v>#N/A</v>
      </c>
      <c r="J24" s="121">
        <f t="shared" si="4"/>
        <v>0</v>
      </c>
      <c r="K24" s="121"/>
      <c r="L24" s="164"/>
      <c r="M24" s="181"/>
      <c r="N24" s="146"/>
      <c r="O24" s="120">
        <f t="shared" si="1"/>
        <v>0</v>
      </c>
      <c r="P24" s="120">
        <f t="shared" si="3"/>
        <v>0</v>
      </c>
      <c r="Q24" s="120">
        <f t="shared" si="2"/>
        <v>0</v>
      </c>
    </row>
    <row r="25" spans="3:17" x14ac:dyDescent="0.25">
      <c r="C25" s="164"/>
      <c r="D25" s="181"/>
      <c r="E25" s="146"/>
      <c r="F25" s="120">
        <f t="shared" si="0"/>
        <v>0</v>
      </c>
      <c r="G25" s="184"/>
      <c r="H25" s="165"/>
      <c r="I25" s="153" t="e">
        <f>VLOOKUP(H25,Presupuesto!$B$8:$C$583,2,0)</f>
        <v>#N/A</v>
      </c>
      <c r="J25" s="121">
        <f t="shared" si="4"/>
        <v>0</v>
      </c>
      <c r="K25" s="121"/>
      <c r="L25" s="164"/>
      <c r="M25" s="181"/>
      <c r="N25" s="146"/>
      <c r="O25" s="120">
        <f t="shared" si="1"/>
        <v>0</v>
      </c>
      <c r="P25" s="120">
        <f t="shared" si="3"/>
        <v>0</v>
      </c>
      <c r="Q25" s="120">
        <f t="shared" si="2"/>
        <v>0</v>
      </c>
    </row>
    <row r="26" spans="3:17" x14ac:dyDescent="0.25">
      <c r="C26" s="164"/>
      <c r="D26" s="181"/>
      <c r="E26" s="146"/>
      <c r="F26" s="120">
        <f t="shared" si="0"/>
        <v>0</v>
      </c>
      <c r="G26" s="184"/>
      <c r="H26" s="165"/>
      <c r="I26" s="153" t="e">
        <f>VLOOKUP(H26,Presupuesto!$B$8:$C$583,2,0)</f>
        <v>#N/A</v>
      </c>
      <c r="J26" s="121">
        <f t="shared" si="4"/>
        <v>0</v>
      </c>
      <c r="K26" s="121"/>
      <c r="L26" s="164"/>
      <c r="M26" s="181"/>
      <c r="N26" s="146"/>
      <c r="O26" s="120">
        <f t="shared" si="1"/>
        <v>0</v>
      </c>
      <c r="P26" s="120">
        <f t="shared" si="3"/>
        <v>0</v>
      </c>
      <c r="Q26" s="120">
        <f t="shared" si="2"/>
        <v>0</v>
      </c>
    </row>
    <row r="27" spans="3:17" x14ac:dyDescent="0.25">
      <c r="C27" s="164"/>
      <c r="D27" s="181"/>
      <c r="E27" s="146"/>
      <c r="F27" s="120">
        <f t="shared" si="0"/>
        <v>0</v>
      </c>
      <c r="G27" s="184"/>
      <c r="H27" s="165"/>
      <c r="I27" s="153" t="e">
        <f>VLOOKUP(H27,Presupuesto!$B$8:$C$583,2,0)</f>
        <v>#N/A</v>
      </c>
      <c r="J27" s="121">
        <f t="shared" si="4"/>
        <v>0</v>
      </c>
      <c r="K27" s="121"/>
      <c r="L27" s="164"/>
      <c r="M27" s="181"/>
      <c r="N27" s="146"/>
      <c r="O27" s="120">
        <f t="shared" si="1"/>
        <v>0</v>
      </c>
      <c r="P27" s="120">
        <f t="shared" si="3"/>
        <v>0</v>
      </c>
      <c r="Q27" s="120">
        <f t="shared" si="2"/>
        <v>0</v>
      </c>
    </row>
    <row r="28" spans="3:17" x14ac:dyDescent="0.25">
      <c r="C28" s="164"/>
      <c r="D28" s="181"/>
      <c r="E28" s="146"/>
      <c r="F28" s="120">
        <f t="shared" si="0"/>
        <v>0</v>
      </c>
      <c r="G28" s="184"/>
      <c r="H28" s="165"/>
      <c r="I28" s="153" t="e">
        <f>VLOOKUP(H28,Presupuesto!$B$8:$C$583,2,0)</f>
        <v>#N/A</v>
      </c>
      <c r="J28" s="121">
        <f t="shared" si="4"/>
        <v>0</v>
      </c>
      <c r="K28" s="121"/>
      <c r="L28" s="164"/>
      <c r="M28" s="181"/>
      <c r="N28" s="146"/>
      <c r="O28" s="120">
        <f t="shared" si="1"/>
        <v>0</v>
      </c>
      <c r="P28" s="120">
        <f t="shared" si="3"/>
        <v>0</v>
      </c>
      <c r="Q28" s="120">
        <f t="shared" si="2"/>
        <v>0</v>
      </c>
    </row>
    <row r="29" spans="3:17" x14ac:dyDescent="0.25">
      <c r="C29" s="164"/>
      <c r="D29" s="181"/>
      <c r="E29" s="146"/>
      <c r="F29" s="120">
        <f t="shared" si="0"/>
        <v>0</v>
      </c>
      <c r="G29" s="184"/>
      <c r="H29" s="165"/>
      <c r="I29" s="153" t="e">
        <f>VLOOKUP(H29,Presupuesto!$B$8:$C$583,2,0)</f>
        <v>#N/A</v>
      </c>
      <c r="J29" s="121">
        <f t="shared" si="4"/>
        <v>0</v>
      </c>
      <c r="K29" s="121"/>
      <c r="L29" s="164"/>
      <c r="M29" s="181"/>
      <c r="N29" s="146"/>
      <c r="O29" s="120">
        <f t="shared" si="1"/>
        <v>0</v>
      </c>
      <c r="P29" s="120">
        <f t="shared" si="3"/>
        <v>0</v>
      </c>
      <c r="Q29" s="120">
        <f t="shared" si="2"/>
        <v>0</v>
      </c>
    </row>
    <row r="30" spans="3:17" x14ac:dyDescent="0.25">
      <c r="C30" s="164"/>
      <c r="D30" s="181"/>
      <c r="E30" s="146"/>
      <c r="F30" s="120">
        <f t="shared" si="0"/>
        <v>0</v>
      </c>
      <c r="G30" s="184"/>
      <c r="H30" s="165"/>
      <c r="I30" s="153" t="e">
        <f>VLOOKUP(H30,Presupuesto!$B$8:$C$583,2,0)</f>
        <v>#N/A</v>
      </c>
      <c r="J30" s="121">
        <f t="shared" si="4"/>
        <v>0</v>
      </c>
      <c r="K30" s="121"/>
      <c r="L30" s="164"/>
      <c r="M30" s="181"/>
      <c r="N30" s="146"/>
      <c r="O30" s="120">
        <f t="shared" si="1"/>
        <v>0</v>
      </c>
      <c r="P30" s="120">
        <f t="shared" si="3"/>
        <v>0</v>
      </c>
      <c r="Q30" s="120">
        <f t="shared" si="2"/>
        <v>0</v>
      </c>
    </row>
    <row r="31" spans="3:17" x14ac:dyDescent="0.25">
      <c r="C31" s="164"/>
      <c r="D31" s="181"/>
      <c r="E31" s="146"/>
      <c r="F31" s="120">
        <f t="shared" si="0"/>
        <v>0</v>
      </c>
      <c r="G31" s="184"/>
      <c r="H31" s="165"/>
      <c r="I31" s="153" t="e">
        <f>VLOOKUP(H31,Presupuesto!$B$8:$C$583,2,0)</f>
        <v>#N/A</v>
      </c>
      <c r="J31" s="121">
        <f t="shared" si="4"/>
        <v>0</v>
      </c>
      <c r="K31" s="121"/>
      <c r="L31" s="164"/>
      <c r="M31" s="181"/>
      <c r="N31" s="146"/>
      <c r="O31" s="120">
        <f t="shared" si="1"/>
        <v>0</v>
      </c>
      <c r="P31" s="120">
        <f t="shared" si="3"/>
        <v>0</v>
      </c>
      <c r="Q31" s="120">
        <f t="shared" si="2"/>
        <v>0</v>
      </c>
    </row>
    <row r="32" spans="3:17" x14ac:dyDescent="0.25">
      <c r="C32" s="164"/>
      <c r="D32" s="181"/>
      <c r="E32" s="146"/>
      <c r="F32" s="120">
        <f t="shared" si="0"/>
        <v>0</v>
      </c>
      <c r="G32" s="184"/>
      <c r="H32" s="165"/>
      <c r="I32" s="153" t="e">
        <f>VLOOKUP(H32,Presupuesto!$B$8:$C$583,2,0)</f>
        <v>#N/A</v>
      </c>
      <c r="J32" s="121">
        <f t="shared" si="4"/>
        <v>0</v>
      </c>
      <c r="K32" s="121"/>
      <c r="L32" s="164"/>
      <c r="M32" s="181"/>
      <c r="N32" s="146"/>
      <c r="O32" s="120">
        <f t="shared" si="1"/>
        <v>0</v>
      </c>
      <c r="P32" s="120">
        <f t="shared" si="3"/>
        <v>0</v>
      </c>
      <c r="Q32" s="120">
        <f t="shared" si="2"/>
        <v>0</v>
      </c>
    </row>
    <row r="33" spans="3:17" x14ac:dyDescent="0.25">
      <c r="C33" s="164"/>
      <c r="D33" s="181"/>
      <c r="E33" s="146"/>
      <c r="F33" s="120">
        <f t="shared" si="0"/>
        <v>0</v>
      </c>
      <c r="G33" s="184"/>
      <c r="H33" s="165"/>
      <c r="I33" s="153" t="e">
        <f>VLOOKUP(H33,Presupuesto!$B$8:$C$583,2,0)</f>
        <v>#N/A</v>
      </c>
      <c r="J33" s="121">
        <f t="shared" si="4"/>
        <v>0</v>
      </c>
      <c r="K33" s="121"/>
      <c r="L33" s="164"/>
      <c r="M33" s="181"/>
      <c r="N33" s="146"/>
      <c r="O33" s="120">
        <f t="shared" si="1"/>
        <v>0</v>
      </c>
      <c r="P33" s="120">
        <f t="shared" si="3"/>
        <v>0</v>
      </c>
      <c r="Q33" s="120">
        <f t="shared" si="2"/>
        <v>0</v>
      </c>
    </row>
    <row r="34" spans="3:17" x14ac:dyDescent="0.25">
      <c r="C34" s="164"/>
      <c r="D34" s="181"/>
      <c r="E34" s="146"/>
      <c r="F34" s="120">
        <f t="shared" si="0"/>
        <v>0</v>
      </c>
      <c r="G34" s="184"/>
      <c r="H34" s="165"/>
      <c r="I34" s="153" t="e">
        <f>VLOOKUP(H34,Presupuesto!$B$8:$C$583,2,0)</f>
        <v>#N/A</v>
      </c>
      <c r="J34" s="121">
        <f t="shared" si="4"/>
        <v>0</v>
      </c>
      <c r="K34" s="121"/>
      <c r="L34" s="164"/>
      <c r="M34" s="181"/>
      <c r="N34" s="146"/>
      <c r="O34" s="120">
        <f t="shared" si="1"/>
        <v>0</v>
      </c>
      <c r="P34" s="120">
        <f t="shared" si="3"/>
        <v>0</v>
      </c>
      <c r="Q34" s="120">
        <f t="shared" si="2"/>
        <v>0</v>
      </c>
    </row>
    <row r="35" spans="3:17" x14ac:dyDescent="0.25">
      <c r="C35" s="164"/>
      <c r="D35" s="181"/>
      <c r="E35" s="146"/>
      <c r="F35" s="120">
        <f t="shared" si="0"/>
        <v>0</v>
      </c>
      <c r="G35" s="184"/>
      <c r="H35" s="165"/>
      <c r="I35" s="153" t="e">
        <f>VLOOKUP(H35,Presupuesto!$B$8:$C$583,2,0)</f>
        <v>#N/A</v>
      </c>
      <c r="J35" s="121">
        <f t="shared" si="4"/>
        <v>0</v>
      </c>
      <c r="K35" s="121"/>
      <c r="L35" s="164"/>
      <c r="M35" s="181"/>
      <c r="N35" s="146"/>
      <c r="O35" s="120">
        <f t="shared" si="1"/>
        <v>0</v>
      </c>
      <c r="P35" s="120">
        <f t="shared" si="3"/>
        <v>0</v>
      </c>
      <c r="Q35" s="120">
        <f t="shared" si="2"/>
        <v>0</v>
      </c>
    </row>
    <row r="36" spans="3:17" x14ac:dyDescent="0.25">
      <c r="C36" s="164"/>
      <c r="D36" s="181"/>
      <c r="E36" s="146"/>
      <c r="F36" s="120">
        <f t="shared" si="0"/>
        <v>0</v>
      </c>
      <c r="G36" s="184"/>
      <c r="H36" s="165"/>
      <c r="I36" s="153" t="e">
        <f>VLOOKUP(H36,Presupuesto!$B$8:$C$583,2,0)</f>
        <v>#N/A</v>
      </c>
      <c r="J36" s="121">
        <f t="shared" si="4"/>
        <v>0</v>
      </c>
      <c r="K36" s="121"/>
      <c r="L36" s="164"/>
      <c r="M36" s="181"/>
      <c r="N36" s="146"/>
      <c r="O36" s="120">
        <f t="shared" si="1"/>
        <v>0</v>
      </c>
      <c r="P36" s="120">
        <f t="shared" si="3"/>
        <v>0</v>
      </c>
      <c r="Q36" s="120">
        <f t="shared" si="2"/>
        <v>0</v>
      </c>
    </row>
    <row r="37" spans="3:17" x14ac:dyDescent="0.25">
      <c r="C37" s="164"/>
      <c r="D37" s="181"/>
      <c r="E37" s="146"/>
      <c r="F37" s="120">
        <f t="shared" si="0"/>
        <v>0</v>
      </c>
      <c r="G37" s="184"/>
      <c r="H37" s="165"/>
      <c r="I37" s="153" t="e">
        <f>VLOOKUP(H37,Presupuesto!$B$8:$C$583,2,0)</f>
        <v>#N/A</v>
      </c>
      <c r="J37" s="121">
        <f t="shared" si="4"/>
        <v>0</v>
      </c>
      <c r="K37" s="121"/>
      <c r="L37" s="164"/>
      <c r="M37" s="181"/>
      <c r="N37" s="146"/>
      <c r="O37" s="120">
        <f t="shared" si="1"/>
        <v>0</v>
      </c>
      <c r="P37" s="120">
        <f t="shared" si="3"/>
        <v>0</v>
      </c>
      <c r="Q37" s="120">
        <f t="shared" si="2"/>
        <v>0</v>
      </c>
    </row>
    <row r="38" spans="3:17" x14ac:dyDescent="0.25">
      <c r="C38" s="164"/>
      <c r="D38" s="181"/>
      <c r="E38" s="146"/>
      <c r="F38" s="120">
        <f t="shared" si="0"/>
        <v>0</v>
      </c>
      <c r="G38" s="184"/>
      <c r="H38" s="165"/>
      <c r="I38" s="153" t="e">
        <f>VLOOKUP(H38,Presupuesto!$B$8:$C$583,2,0)</f>
        <v>#N/A</v>
      </c>
      <c r="J38" s="121">
        <f t="shared" si="4"/>
        <v>0</v>
      </c>
      <c r="K38" s="121"/>
      <c r="L38" s="164"/>
      <c r="M38" s="181"/>
      <c r="N38" s="146"/>
      <c r="O38" s="120">
        <f t="shared" si="1"/>
        <v>0</v>
      </c>
      <c r="P38" s="120">
        <f t="shared" ref="P38:P51" si="5">$O38*P$16</f>
        <v>0</v>
      </c>
      <c r="Q38" s="120">
        <f t="shared" si="2"/>
        <v>0</v>
      </c>
    </row>
    <row r="39" spans="3:17" x14ac:dyDescent="0.25">
      <c r="C39" s="166"/>
      <c r="D39" s="174"/>
      <c r="E39" s="141"/>
      <c r="F39" s="120">
        <f t="shared" si="0"/>
        <v>0</v>
      </c>
      <c r="G39" s="184"/>
      <c r="H39" s="167"/>
      <c r="I39" s="153" t="e">
        <f>VLOOKUP(H39,Presupuesto!$B$8:$C$583,2,0)</f>
        <v>#N/A</v>
      </c>
      <c r="J39" s="121">
        <f t="shared" si="4"/>
        <v>0</v>
      </c>
      <c r="K39" s="121"/>
      <c r="L39" s="166"/>
      <c r="M39" s="174"/>
      <c r="N39" s="141"/>
      <c r="O39" s="120">
        <f t="shared" si="1"/>
        <v>0</v>
      </c>
      <c r="P39" s="120">
        <f t="shared" si="5"/>
        <v>0</v>
      </c>
      <c r="Q39" s="120">
        <f t="shared" si="2"/>
        <v>0</v>
      </c>
    </row>
    <row r="40" spans="3:17" x14ac:dyDescent="0.25">
      <c r="C40" s="166"/>
      <c r="D40" s="174"/>
      <c r="E40" s="141"/>
      <c r="F40" s="120">
        <f t="shared" si="0"/>
        <v>0</v>
      </c>
      <c r="G40" s="184"/>
      <c r="H40" s="167"/>
      <c r="I40" s="153" t="e">
        <f>VLOOKUP(H40,Presupuesto!$B$8:$C$583,2,0)</f>
        <v>#N/A</v>
      </c>
      <c r="J40" s="121">
        <f t="shared" si="4"/>
        <v>0</v>
      </c>
      <c r="K40" s="121"/>
      <c r="L40" s="166"/>
      <c r="M40" s="174"/>
      <c r="N40" s="141"/>
      <c r="O40" s="120">
        <f t="shared" si="1"/>
        <v>0</v>
      </c>
      <c r="P40" s="120">
        <f t="shared" si="5"/>
        <v>0</v>
      </c>
      <c r="Q40" s="120">
        <f t="shared" si="2"/>
        <v>0</v>
      </c>
    </row>
    <row r="41" spans="3:17" x14ac:dyDescent="0.25">
      <c r="C41" s="166"/>
      <c r="D41" s="174"/>
      <c r="E41" s="141"/>
      <c r="F41" s="120">
        <f t="shared" si="0"/>
        <v>0</v>
      </c>
      <c r="G41" s="184"/>
      <c r="H41" s="167"/>
      <c r="I41" s="153" t="e">
        <f>VLOOKUP(H41,Presupuesto!$B$8:$C$583,2,0)</f>
        <v>#N/A</v>
      </c>
      <c r="J41" s="121">
        <f t="shared" si="4"/>
        <v>0</v>
      </c>
      <c r="K41" s="121"/>
      <c r="L41" s="166"/>
      <c r="M41" s="174"/>
      <c r="N41" s="141"/>
      <c r="O41" s="120">
        <f t="shared" si="1"/>
        <v>0</v>
      </c>
      <c r="P41" s="120">
        <f t="shared" si="5"/>
        <v>0</v>
      </c>
      <c r="Q41" s="120">
        <f t="shared" si="2"/>
        <v>0</v>
      </c>
    </row>
    <row r="42" spans="3:17" x14ac:dyDescent="0.25">
      <c r="C42" s="166"/>
      <c r="D42" s="174"/>
      <c r="E42" s="141"/>
      <c r="F42" s="120">
        <f t="shared" si="0"/>
        <v>0</v>
      </c>
      <c r="G42" s="184"/>
      <c r="H42" s="167"/>
      <c r="I42" s="153" t="e">
        <f>VLOOKUP(H42,Presupuesto!$B$8:$C$583,2,0)</f>
        <v>#N/A</v>
      </c>
      <c r="J42" s="121">
        <f t="shared" si="4"/>
        <v>0</v>
      </c>
      <c r="K42" s="121"/>
      <c r="L42" s="166"/>
      <c r="M42" s="174"/>
      <c r="N42" s="141"/>
      <c r="O42" s="120">
        <f t="shared" si="1"/>
        <v>0</v>
      </c>
      <c r="P42" s="120">
        <f t="shared" si="5"/>
        <v>0</v>
      </c>
      <c r="Q42" s="120">
        <f t="shared" si="2"/>
        <v>0</v>
      </c>
    </row>
    <row r="43" spans="3:17" x14ac:dyDescent="0.25">
      <c r="C43" s="166"/>
      <c r="D43" s="174"/>
      <c r="E43" s="141"/>
      <c r="F43" s="120">
        <f t="shared" si="0"/>
        <v>0</v>
      </c>
      <c r="G43" s="184"/>
      <c r="H43" s="167"/>
      <c r="I43" s="153" t="e">
        <f>VLOOKUP(H43,Presupuesto!$B$8:$C$583,2,0)</f>
        <v>#N/A</v>
      </c>
      <c r="J43" s="121">
        <f t="shared" si="4"/>
        <v>0</v>
      </c>
      <c r="K43" s="121"/>
      <c r="L43" s="166"/>
      <c r="M43" s="174"/>
      <c r="N43" s="141"/>
      <c r="O43" s="120">
        <f t="shared" si="1"/>
        <v>0</v>
      </c>
      <c r="P43" s="120">
        <f t="shared" si="5"/>
        <v>0</v>
      </c>
      <c r="Q43" s="120">
        <f t="shared" si="2"/>
        <v>0</v>
      </c>
    </row>
    <row r="44" spans="3:17" x14ac:dyDescent="0.25">
      <c r="C44" s="166"/>
      <c r="D44" s="174"/>
      <c r="E44" s="141"/>
      <c r="F44" s="120">
        <f t="shared" si="0"/>
        <v>0</v>
      </c>
      <c r="G44" s="184"/>
      <c r="H44" s="167"/>
      <c r="I44" s="153" t="e">
        <f>VLOOKUP(H44,Presupuesto!$B$8:$C$583,2,0)</f>
        <v>#N/A</v>
      </c>
      <c r="J44" s="121">
        <f t="shared" si="4"/>
        <v>0</v>
      </c>
      <c r="K44" s="121"/>
      <c r="L44" s="166"/>
      <c r="M44" s="174"/>
      <c r="N44" s="141"/>
      <c r="O44" s="120">
        <f t="shared" si="1"/>
        <v>0</v>
      </c>
      <c r="P44" s="120">
        <f t="shared" si="5"/>
        <v>0</v>
      </c>
      <c r="Q44" s="120">
        <f t="shared" si="2"/>
        <v>0</v>
      </c>
    </row>
    <row r="45" spans="3:17" x14ac:dyDescent="0.25">
      <c r="C45" s="166"/>
      <c r="D45" s="174"/>
      <c r="E45" s="141"/>
      <c r="F45" s="120">
        <f t="shared" si="0"/>
        <v>0</v>
      </c>
      <c r="G45" s="184"/>
      <c r="H45" s="167"/>
      <c r="I45" s="153" t="e">
        <f>VLOOKUP(H45,Presupuesto!$B$8:$C$583,2,0)</f>
        <v>#N/A</v>
      </c>
      <c r="J45" s="121">
        <f t="shared" si="4"/>
        <v>0</v>
      </c>
      <c r="K45" s="121"/>
      <c r="L45" s="166"/>
      <c r="M45" s="174"/>
      <c r="N45" s="141"/>
      <c r="O45" s="120">
        <f t="shared" si="1"/>
        <v>0</v>
      </c>
      <c r="P45" s="120">
        <f t="shared" si="5"/>
        <v>0</v>
      </c>
      <c r="Q45" s="120">
        <f t="shared" si="2"/>
        <v>0</v>
      </c>
    </row>
    <row r="46" spans="3:17" x14ac:dyDescent="0.25">
      <c r="C46" s="166"/>
      <c r="D46" s="174"/>
      <c r="E46" s="141"/>
      <c r="F46" s="120">
        <f t="shared" si="0"/>
        <v>0</v>
      </c>
      <c r="G46" s="184"/>
      <c r="H46" s="167"/>
      <c r="I46" s="153" t="e">
        <f>VLOOKUP(H46,Presupuesto!$B$8:$C$583,2,0)</f>
        <v>#N/A</v>
      </c>
      <c r="J46" s="121">
        <f t="shared" si="4"/>
        <v>0</v>
      </c>
      <c r="K46" s="121"/>
      <c r="L46" s="166"/>
      <c r="M46" s="174"/>
      <c r="N46" s="141"/>
      <c r="O46" s="120">
        <f t="shared" si="1"/>
        <v>0</v>
      </c>
      <c r="P46" s="120">
        <f t="shared" si="5"/>
        <v>0</v>
      </c>
      <c r="Q46" s="120">
        <f t="shared" si="2"/>
        <v>0</v>
      </c>
    </row>
    <row r="47" spans="3:17" x14ac:dyDescent="0.25">
      <c r="C47" s="168"/>
      <c r="D47" s="174"/>
      <c r="E47" s="141"/>
      <c r="F47" s="120">
        <f t="shared" si="0"/>
        <v>0</v>
      </c>
      <c r="G47" s="184"/>
      <c r="H47" s="169"/>
      <c r="I47" s="153" t="e">
        <f>VLOOKUP(H47,Presupuesto!$B$8:$C$583,2,0)</f>
        <v>#N/A</v>
      </c>
      <c r="J47" s="121">
        <f t="shared" si="4"/>
        <v>0</v>
      </c>
      <c r="K47" s="121"/>
      <c r="L47" s="168"/>
      <c r="M47" s="174"/>
      <c r="N47" s="141"/>
      <c r="O47" s="120">
        <f t="shared" si="1"/>
        <v>0</v>
      </c>
      <c r="P47" s="120">
        <f t="shared" si="5"/>
        <v>0</v>
      </c>
      <c r="Q47" s="120">
        <f t="shared" si="2"/>
        <v>0</v>
      </c>
    </row>
    <row r="48" spans="3:17" x14ac:dyDescent="0.25">
      <c r="C48" s="168"/>
      <c r="D48" s="174"/>
      <c r="E48" s="141"/>
      <c r="F48" s="120">
        <f t="shared" si="0"/>
        <v>0</v>
      </c>
      <c r="G48" s="184"/>
      <c r="H48" s="169"/>
      <c r="I48" s="153" t="e">
        <f>VLOOKUP(H48,Presupuesto!$B$8:$C$583,2,0)</f>
        <v>#N/A</v>
      </c>
      <c r="J48" s="121">
        <f t="shared" si="4"/>
        <v>0</v>
      </c>
      <c r="K48" s="121"/>
      <c r="L48" s="168"/>
      <c r="M48" s="174"/>
      <c r="N48" s="141"/>
      <c r="O48" s="120">
        <f t="shared" si="1"/>
        <v>0</v>
      </c>
      <c r="P48" s="120">
        <f t="shared" si="5"/>
        <v>0</v>
      </c>
      <c r="Q48" s="120">
        <f t="shared" si="2"/>
        <v>0</v>
      </c>
    </row>
    <row r="49" spans="3:17" x14ac:dyDescent="0.25">
      <c r="C49" s="168"/>
      <c r="D49" s="174"/>
      <c r="E49" s="141"/>
      <c r="F49" s="120">
        <f t="shared" si="0"/>
        <v>0</v>
      </c>
      <c r="G49" s="184"/>
      <c r="H49" s="169"/>
      <c r="I49" s="153" t="e">
        <f>VLOOKUP(H49,Presupuesto!$B$8:$C$583,2,0)</f>
        <v>#N/A</v>
      </c>
      <c r="J49" s="121">
        <f t="shared" si="4"/>
        <v>0</v>
      </c>
      <c r="K49" s="121"/>
      <c r="L49" s="168"/>
      <c r="M49" s="174"/>
      <c r="N49" s="141"/>
      <c r="O49" s="120">
        <f t="shared" si="1"/>
        <v>0</v>
      </c>
      <c r="P49" s="120">
        <f t="shared" si="5"/>
        <v>0</v>
      </c>
      <c r="Q49" s="120">
        <f t="shared" si="2"/>
        <v>0</v>
      </c>
    </row>
    <row r="50" spans="3:17" x14ac:dyDescent="0.25">
      <c r="C50" s="168"/>
      <c r="D50" s="174"/>
      <c r="E50" s="141"/>
      <c r="F50" s="120">
        <f t="shared" si="0"/>
        <v>0</v>
      </c>
      <c r="G50" s="184"/>
      <c r="H50" s="169"/>
      <c r="I50" s="153" t="e">
        <f>VLOOKUP(H50,Presupuesto!$B$8:$C$583,2,0)</f>
        <v>#N/A</v>
      </c>
      <c r="J50" s="121">
        <f t="shared" si="4"/>
        <v>0</v>
      </c>
      <c r="K50" s="121"/>
      <c r="L50" s="168"/>
      <c r="M50" s="174"/>
      <c r="N50" s="141"/>
      <c r="O50" s="120">
        <f t="shared" si="1"/>
        <v>0</v>
      </c>
      <c r="P50" s="120">
        <f t="shared" si="5"/>
        <v>0</v>
      </c>
      <c r="Q50" s="120">
        <f t="shared" si="2"/>
        <v>0</v>
      </c>
    </row>
    <row r="51" spans="3:17" ht="15.75" thickBot="1" x14ac:dyDescent="0.3">
      <c r="C51" s="170"/>
      <c r="D51" s="182"/>
      <c r="E51" s="126"/>
      <c r="F51" s="128">
        <f t="shared" si="0"/>
        <v>0</v>
      </c>
      <c r="G51" s="185"/>
      <c r="H51" s="171"/>
      <c r="I51" s="155" t="e">
        <f>VLOOKUP(H51,Presupuesto!$B$8:$C$583,2,0)</f>
        <v>#N/A</v>
      </c>
      <c r="J51" s="129">
        <f t="shared" ref="J51" si="6">$J$20</f>
        <v>0</v>
      </c>
      <c r="K51" s="147"/>
      <c r="L51" s="170"/>
      <c r="M51" s="182"/>
      <c r="N51" s="126"/>
      <c r="O51" s="128">
        <f t="shared" si="1"/>
        <v>0</v>
      </c>
      <c r="P51" s="128">
        <f t="shared" si="5"/>
        <v>0</v>
      </c>
      <c r="Q51" s="128">
        <f t="shared" si="2"/>
        <v>0</v>
      </c>
    </row>
    <row r="52" spans="3:17" x14ac:dyDescent="0.25">
      <c r="G52" s="108"/>
    </row>
    <row r="53" spans="3:17" ht="15.75" thickBot="1" x14ac:dyDescent="0.3">
      <c r="G53" s="108"/>
    </row>
    <row r="54" spans="3:17" ht="15.75" thickBot="1" x14ac:dyDescent="0.3">
      <c r="C54" s="180" t="s">
        <v>53</v>
      </c>
      <c r="D54" s="131">
        <f>SUM(F61:F95)</f>
        <v>0</v>
      </c>
      <c r="G54" s="96"/>
      <c r="H54" s="72"/>
      <c r="I54" s="72"/>
    </row>
    <row r="55" spans="3:17" x14ac:dyDescent="0.25">
      <c r="G55" s="96"/>
      <c r="H55" s="72"/>
      <c r="I55" s="72"/>
    </row>
    <row r="56" spans="3:17" ht="15.75" x14ac:dyDescent="0.25">
      <c r="C56" s="439" t="s">
        <v>476</v>
      </c>
      <c r="D56" s="235"/>
      <c r="F56" s="72"/>
      <c r="G56" s="96"/>
      <c r="H56" s="72"/>
      <c r="I56" s="72"/>
    </row>
    <row r="57" spans="3:17" ht="18.75" x14ac:dyDescent="0.25">
      <c r="C57" s="253"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F57" s="72"/>
      <c r="G57" s="96"/>
      <c r="H57" s="72"/>
      <c r="I57" s="72"/>
    </row>
    <row r="58" spans="3:17" x14ac:dyDescent="0.25">
      <c r="F58" s="72"/>
      <c r="G58" s="96"/>
      <c r="H58" s="72"/>
      <c r="I58" s="72"/>
    </row>
    <row r="59" spans="3:17" ht="42.75" thickBot="1" x14ac:dyDescent="0.3">
      <c r="F59" s="116"/>
      <c r="G59" s="93"/>
      <c r="H59" s="93"/>
      <c r="I59" s="93"/>
      <c r="L59" s="272"/>
      <c r="M59" s="273"/>
      <c r="N59" s="272"/>
      <c r="O59" s="272"/>
      <c r="P59" s="275" t="s">
        <v>559</v>
      </c>
      <c r="Q59" s="275" t="s">
        <v>560</v>
      </c>
    </row>
    <row r="60" spans="3:17" ht="30.75" thickBot="1" x14ac:dyDescent="0.3">
      <c r="C60" s="152" t="s">
        <v>44</v>
      </c>
      <c r="D60" s="152" t="s">
        <v>55</v>
      </c>
      <c r="E60" s="159" t="s">
        <v>57</v>
      </c>
      <c r="F60" s="158" t="s">
        <v>27</v>
      </c>
      <c r="G60" s="156" t="s">
        <v>213</v>
      </c>
      <c r="H60" s="159" t="s">
        <v>46</v>
      </c>
      <c r="I60" s="156" t="s">
        <v>214</v>
      </c>
      <c r="J60" s="156" t="s">
        <v>495</v>
      </c>
      <c r="K60" s="156" t="s">
        <v>496</v>
      </c>
      <c r="L60" s="269" t="s">
        <v>21</v>
      </c>
      <c r="M60" s="269" t="s">
        <v>55</v>
      </c>
      <c r="N60" s="270" t="s">
        <v>557</v>
      </c>
      <c r="O60" s="271" t="s">
        <v>558</v>
      </c>
      <c r="P60" s="274">
        <v>0.7</v>
      </c>
      <c r="Q60" s="274">
        <v>0.3</v>
      </c>
    </row>
    <row r="61" spans="3:17" x14ac:dyDescent="0.25">
      <c r="C61" s="266" t="s">
        <v>523</v>
      </c>
      <c r="D61" s="267"/>
      <c r="E61" s="265">
        <f>HLOOKUP(C61,$AH$2:$BU$3,2,0)</f>
        <v>1200</v>
      </c>
      <c r="F61" s="120">
        <f t="shared" ref="F61:F95" si="7">D61*E61</f>
        <v>0</v>
      </c>
      <c r="G61" s="184"/>
      <c r="H61" s="165"/>
      <c r="I61" s="153" t="e">
        <f>VLOOKUP(H61,Presupuesto!$B$8:$C$583,2,0)</f>
        <v>#N/A</v>
      </c>
      <c r="J61" s="264"/>
      <c r="K61" s="121"/>
      <c r="L61" s="164"/>
      <c r="M61" s="181"/>
      <c r="N61" s="146"/>
      <c r="O61" s="120">
        <f t="shared" ref="O61:O95" si="8">M61*N61</f>
        <v>0</v>
      </c>
      <c r="P61" s="120">
        <f>$O61*P$16</f>
        <v>0</v>
      </c>
      <c r="Q61" s="120">
        <f t="shared" ref="Q61:Q95" si="9">$O61*Q$16</f>
        <v>0</v>
      </c>
    </row>
    <row r="62" spans="3:17" x14ac:dyDescent="0.25">
      <c r="C62" s="164"/>
      <c r="D62" s="181"/>
      <c r="E62" s="146"/>
      <c r="F62" s="120">
        <f t="shared" si="7"/>
        <v>0</v>
      </c>
      <c r="G62" s="184"/>
      <c r="H62" s="165"/>
      <c r="I62" s="153" t="e">
        <f>VLOOKUP(H62,Presupuesto!$B$8:$C$583,2,0)</f>
        <v>#N/A</v>
      </c>
      <c r="J62" s="121">
        <f>$J$61</f>
        <v>0</v>
      </c>
      <c r="K62" s="121"/>
      <c r="L62" s="164"/>
      <c r="M62" s="181"/>
      <c r="N62" s="146"/>
      <c r="O62" s="120">
        <f t="shared" si="8"/>
        <v>0</v>
      </c>
      <c r="P62" s="120">
        <f t="shared" ref="P62:P95" si="10">$O62*P$16</f>
        <v>0</v>
      </c>
      <c r="Q62" s="120">
        <f t="shared" si="9"/>
        <v>0</v>
      </c>
    </row>
    <row r="63" spans="3:17" x14ac:dyDescent="0.25">
      <c r="C63" s="164"/>
      <c r="D63" s="181"/>
      <c r="E63" s="146"/>
      <c r="F63" s="120">
        <f t="shared" si="7"/>
        <v>0</v>
      </c>
      <c r="G63" s="184"/>
      <c r="H63" s="165"/>
      <c r="I63" s="153" t="e">
        <f>VLOOKUP(H63,Presupuesto!$B$8:$C$583,2,0)</f>
        <v>#N/A</v>
      </c>
      <c r="J63" s="121">
        <f t="shared" ref="J63:J94" si="11">$J$61</f>
        <v>0</v>
      </c>
      <c r="K63" s="121"/>
      <c r="L63" s="164"/>
      <c r="M63" s="181"/>
      <c r="N63" s="146"/>
      <c r="O63" s="120">
        <f t="shared" si="8"/>
        <v>0</v>
      </c>
      <c r="P63" s="120">
        <f t="shared" si="10"/>
        <v>0</v>
      </c>
      <c r="Q63" s="120">
        <f t="shared" si="9"/>
        <v>0</v>
      </c>
    </row>
    <row r="64" spans="3:17" x14ac:dyDescent="0.25">
      <c r="C64" s="164"/>
      <c r="D64" s="181"/>
      <c r="E64" s="146"/>
      <c r="F64" s="120">
        <f t="shared" si="7"/>
        <v>0</v>
      </c>
      <c r="G64" s="184"/>
      <c r="H64" s="165"/>
      <c r="I64" s="153" t="e">
        <f>VLOOKUP(H64,Presupuesto!$B$8:$C$583,2,0)</f>
        <v>#N/A</v>
      </c>
      <c r="J64" s="121">
        <f t="shared" si="11"/>
        <v>0</v>
      </c>
      <c r="K64" s="121"/>
      <c r="L64" s="164"/>
      <c r="M64" s="181"/>
      <c r="N64" s="146"/>
      <c r="O64" s="120">
        <f t="shared" si="8"/>
        <v>0</v>
      </c>
      <c r="P64" s="120">
        <f t="shared" si="10"/>
        <v>0</v>
      </c>
      <c r="Q64" s="120">
        <f t="shared" si="9"/>
        <v>0</v>
      </c>
    </row>
    <row r="65" spans="3:17" x14ac:dyDescent="0.25">
      <c r="C65" s="164"/>
      <c r="D65" s="181"/>
      <c r="E65" s="146"/>
      <c r="F65" s="120">
        <f t="shared" si="7"/>
        <v>0</v>
      </c>
      <c r="G65" s="184"/>
      <c r="H65" s="165"/>
      <c r="I65" s="153" t="e">
        <f>VLOOKUP(H65,Presupuesto!$B$8:$C$583,2,0)</f>
        <v>#N/A</v>
      </c>
      <c r="J65" s="121">
        <f t="shared" si="11"/>
        <v>0</v>
      </c>
      <c r="K65" s="121"/>
      <c r="L65" s="164"/>
      <c r="M65" s="181"/>
      <c r="N65" s="146"/>
      <c r="O65" s="120">
        <f t="shared" si="8"/>
        <v>0</v>
      </c>
      <c r="P65" s="120">
        <f t="shared" si="10"/>
        <v>0</v>
      </c>
      <c r="Q65" s="120">
        <f t="shared" si="9"/>
        <v>0</v>
      </c>
    </row>
    <row r="66" spans="3:17" x14ac:dyDescent="0.25">
      <c r="C66" s="164"/>
      <c r="D66" s="181"/>
      <c r="E66" s="146"/>
      <c r="F66" s="120">
        <f t="shared" si="7"/>
        <v>0</v>
      </c>
      <c r="G66" s="184"/>
      <c r="H66" s="165"/>
      <c r="I66" s="153" t="e">
        <f>VLOOKUP(H66,Presupuesto!$B$8:$C$583,2,0)</f>
        <v>#N/A</v>
      </c>
      <c r="J66" s="121">
        <f t="shared" si="11"/>
        <v>0</v>
      </c>
      <c r="K66" s="121"/>
      <c r="L66" s="164"/>
      <c r="M66" s="181"/>
      <c r="N66" s="146"/>
      <c r="O66" s="120">
        <f t="shared" si="8"/>
        <v>0</v>
      </c>
      <c r="P66" s="120">
        <f t="shared" si="10"/>
        <v>0</v>
      </c>
      <c r="Q66" s="120">
        <f t="shared" si="9"/>
        <v>0</v>
      </c>
    </row>
    <row r="67" spans="3:17" x14ac:dyDescent="0.25">
      <c r="C67" s="164"/>
      <c r="D67" s="181"/>
      <c r="E67" s="146"/>
      <c r="F67" s="120">
        <f t="shared" si="7"/>
        <v>0</v>
      </c>
      <c r="G67" s="184"/>
      <c r="H67" s="165"/>
      <c r="I67" s="153" t="e">
        <f>VLOOKUP(H67,Presupuesto!$B$8:$C$583,2,0)</f>
        <v>#N/A</v>
      </c>
      <c r="J67" s="121">
        <f t="shared" si="11"/>
        <v>0</v>
      </c>
      <c r="K67" s="121"/>
      <c r="L67" s="164"/>
      <c r="M67" s="181"/>
      <c r="N67" s="146"/>
      <c r="O67" s="120">
        <f t="shared" si="8"/>
        <v>0</v>
      </c>
      <c r="P67" s="120">
        <f t="shared" si="10"/>
        <v>0</v>
      </c>
      <c r="Q67" s="120">
        <f t="shared" si="9"/>
        <v>0</v>
      </c>
    </row>
    <row r="68" spans="3:17" x14ac:dyDescent="0.25">
      <c r="C68" s="164"/>
      <c r="D68" s="181"/>
      <c r="E68" s="146"/>
      <c r="F68" s="120">
        <f t="shared" si="7"/>
        <v>0</v>
      </c>
      <c r="G68" s="184"/>
      <c r="H68" s="165"/>
      <c r="I68" s="153" t="e">
        <f>VLOOKUP(H68,Presupuesto!$B$8:$C$583,2,0)</f>
        <v>#N/A</v>
      </c>
      <c r="J68" s="121">
        <f t="shared" si="11"/>
        <v>0</v>
      </c>
      <c r="K68" s="121"/>
      <c r="L68" s="164"/>
      <c r="M68" s="181"/>
      <c r="N68" s="146"/>
      <c r="O68" s="120">
        <f t="shared" si="8"/>
        <v>0</v>
      </c>
      <c r="P68" s="120">
        <f t="shared" si="10"/>
        <v>0</v>
      </c>
      <c r="Q68" s="120">
        <f t="shared" si="9"/>
        <v>0</v>
      </c>
    </row>
    <row r="69" spans="3:17" x14ac:dyDescent="0.25">
      <c r="C69" s="164"/>
      <c r="D69" s="181"/>
      <c r="E69" s="146"/>
      <c r="F69" s="120">
        <f t="shared" si="7"/>
        <v>0</v>
      </c>
      <c r="G69" s="184"/>
      <c r="H69" s="165"/>
      <c r="I69" s="153" t="e">
        <f>VLOOKUP(H69,Presupuesto!$B$8:$C$583,2,0)</f>
        <v>#N/A</v>
      </c>
      <c r="J69" s="121">
        <f t="shared" si="11"/>
        <v>0</v>
      </c>
      <c r="K69" s="121"/>
      <c r="L69" s="164"/>
      <c r="M69" s="181"/>
      <c r="N69" s="146"/>
      <c r="O69" s="120">
        <f t="shared" si="8"/>
        <v>0</v>
      </c>
      <c r="P69" s="120">
        <f t="shared" si="10"/>
        <v>0</v>
      </c>
      <c r="Q69" s="120">
        <f t="shared" si="9"/>
        <v>0</v>
      </c>
    </row>
    <row r="70" spans="3:17" x14ac:dyDescent="0.25">
      <c r="C70" s="164"/>
      <c r="D70" s="181"/>
      <c r="E70" s="146"/>
      <c r="F70" s="120">
        <f t="shared" si="7"/>
        <v>0</v>
      </c>
      <c r="G70" s="184"/>
      <c r="H70" s="165"/>
      <c r="I70" s="153" t="e">
        <f>VLOOKUP(H70,Presupuesto!$B$8:$C$583,2,0)</f>
        <v>#N/A</v>
      </c>
      <c r="J70" s="121">
        <f t="shared" si="11"/>
        <v>0</v>
      </c>
      <c r="K70" s="121"/>
      <c r="L70" s="164"/>
      <c r="M70" s="181"/>
      <c r="N70" s="146"/>
      <c r="O70" s="120">
        <f t="shared" si="8"/>
        <v>0</v>
      </c>
      <c r="P70" s="120">
        <f t="shared" si="10"/>
        <v>0</v>
      </c>
      <c r="Q70" s="120">
        <f t="shared" si="9"/>
        <v>0</v>
      </c>
    </row>
    <row r="71" spans="3:17" x14ac:dyDescent="0.25">
      <c r="C71" s="164"/>
      <c r="D71" s="181"/>
      <c r="E71" s="146"/>
      <c r="F71" s="120">
        <f t="shared" si="7"/>
        <v>0</v>
      </c>
      <c r="G71" s="184"/>
      <c r="H71" s="165"/>
      <c r="I71" s="153" t="e">
        <f>VLOOKUP(H71,Presupuesto!$B$8:$C$583,2,0)</f>
        <v>#N/A</v>
      </c>
      <c r="J71" s="121">
        <f t="shared" si="11"/>
        <v>0</v>
      </c>
      <c r="K71" s="121"/>
      <c r="L71" s="164"/>
      <c r="M71" s="181"/>
      <c r="N71" s="146"/>
      <c r="O71" s="120">
        <f t="shared" si="8"/>
        <v>0</v>
      </c>
      <c r="P71" s="120">
        <f t="shared" si="10"/>
        <v>0</v>
      </c>
      <c r="Q71" s="120">
        <f t="shared" si="9"/>
        <v>0</v>
      </c>
    </row>
    <row r="72" spans="3:17" x14ac:dyDescent="0.25">
      <c r="C72" s="164"/>
      <c r="D72" s="181"/>
      <c r="E72" s="146"/>
      <c r="F72" s="120">
        <f t="shared" si="7"/>
        <v>0</v>
      </c>
      <c r="G72" s="184"/>
      <c r="H72" s="165"/>
      <c r="I72" s="153" t="e">
        <f>VLOOKUP(H72,Presupuesto!$B$8:$C$583,2,0)</f>
        <v>#N/A</v>
      </c>
      <c r="J72" s="121">
        <f t="shared" si="11"/>
        <v>0</v>
      </c>
      <c r="K72" s="121"/>
      <c r="L72" s="164"/>
      <c r="M72" s="181"/>
      <c r="N72" s="146"/>
      <c r="O72" s="120">
        <f t="shared" si="8"/>
        <v>0</v>
      </c>
      <c r="P72" s="120">
        <f t="shared" si="10"/>
        <v>0</v>
      </c>
      <c r="Q72" s="120">
        <f t="shared" si="9"/>
        <v>0</v>
      </c>
    </row>
    <row r="73" spans="3:17" x14ac:dyDescent="0.25">
      <c r="C73" s="164"/>
      <c r="D73" s="181"/>
      <c r="E73" s="146"/>
      <c r="F73" s="120">
        <f t="shared" si="7"/>
        <v>0</v>
      </c>
      <c r="G73" s="184"/>
      <c r="H73" s="165"/>
      <c r="I73" s="153" t="e">
        <f>VLOOKUP(H73,Presupuesto!$B$8:$C$583,2,0)</f>
        <v>#N/A</v>
      </c>
      <c r="J73" s="121">
        <f t="shared" si="11"/>
        <v>0</v>
      </c>
      <c r="K73" s="121"/>
      <c r="L73" s="164"/>
      <c r="M73" s="181"/>
      <c r="N73" s="146"/>
      <c r="O73" s="120">
        <f t="shared" si="8"/>
        <v>0</v>
      </c>
      <c r="P73" s="120">
        <f t="shared" si="10"/>
        <v>0</v>
      </c>
      <c r="Q73" s="120">
        <f t="shared" si="9"/>
        <v>0</v>
      </c>
    </row>
    <row r="74" spans="3:17" x14ac:dyDescent="0.25">
      <c r="C74" s="164"/>
      <c r="D74" s="181"/>
      <c r="E74" s="146"/>
      <c r="F74" s="120">
        <f t="shared" si="7"/>
        <v>0</v>
      </c>
      <c r="G74" s="184"/>
      <c r="H74" s="165"/>
      <c r="I74" s="153" t="e">
        <f>VLOOKUP(H74,Presupuesto!$B$8:$C$583,2,0)</f>
        <v>#N/A</v>
      </c>
      <c r="J74" s="121">
        <f t="shared" si="11"/>
        <v>0</v>
      </c>
      <c r="K74" s="121"/>
      <c r="L74" s="164"/>
      <c r="M74" s="181"/>
      <c r="N74" s="146"/>
      <c r="O74" s="120">
        <f t="shared" si="8"/>
        <v>0</v>
      </c>
      <c r="P74" s="120">
        <f t="shared" si="10"/>
        <v>0</v>
      </c>
      <c r="Q74" s="120">
        <f t="shared" si="9"/>
        <v>0</v>
      </c>
    </row>
    <row r="75" spans="3:17" x14ac:dyDescent="0.25">
      <c r="C75" s="164"/>
      <c r="D75" s="181"/>
      <c r="E75" s="146"/>
      <c r="F75" s="120">
        <f t="shared" si="7"/>
        <v>0</v>
      </c>
      <c r="G75" s="184"/>
      <c r="H75" s="165"/>
      <c r="I75" s="153" t="e">
        <f>VLOOKUP(H75,Presupuesto!$B$8:$C$583,2,0)</f>
        <v>#N/A</v>
      </c>
      <c r="J75" s="121">
        <f t="shared" si="11"/>
        <v>0</v>
      </c>
      <c r="K75" s="121"/>
      <c r="L75" s="164"/>
      <c r="M75" s="181"/>
      <c r="N75" s="146"/>
      <c r="O75" s="120">
        <f t="shared" si="8"/>
        <v>0</v>
      </c>
      <c r="P75" s="120">
        <f t="shared" si="10"/>
        <v>0</v>
      </c>
      <c r="Q75" s="120">
        <f t="shared" si="9"/>
        <v>0</v>
      </c>
    </row>
    <row r="76" spans="3:17" x14ac:dyDescent="0.25">
      <c r="C76" s="164"/>
      <c r="D76" s="181"/>
      <c r="E76" s="146"/>
      <c r="F76" s="120">
        <f t="shared" si="7"/>
        <v>0</v>
      </c>
      <c r="G76" s="184"/>
      <c r="H76" s="165"/>
      <c r="I76" s="153" t="e">
        <f>VLOOKUP(H76,Presupuesto!$B$8:$C$583,2,0)</f>
        <v>#N/A</v>
      </c>
      <c r="J76" s="121">
        <f t="shared" si="11"/>
        <v>0</v>
      </c>
      <c r="K76" s="121"/>
      <c r="L76" s="164"/>
      <c r="M76" s="181"/>
      <c r="N76" s="146"/>
      <c r="O76" s="120">
        <f t="shared" si="8"/>
        <v>0</v>
      </c>
      <c r="P76" s="120">
        <f t="shared" si="10"/>
        <v>0</v>
      </c>
      <c r="Q76" s="120">
        <f t="shared" si="9"/>
        <v>0</v>
      </c>
    </row>
    <row r="77" spans="3:17" x14ac:dyDescent="0.25">
      <c r="C77" s="164"/>
      <c r="D77" s="181"/>
      <c r="E77" s="146"/>
      <c r="F77" s="120">
        <f t="shared" si="7"/>
        <v>0</v>
      </c>
      <c r="G77" s="184"/>
      <c r="H77" s="165"/>
      <c r="I77" s="153" t="e">
        <f>VLOOKUP(H77,Presupuesto!$B$8:$C$583,2,0)</f>
        <v>#N/A</v>
      </c>
      <c r="J77" s="121">
        <f t="shared" si="11"/>
        <v>0</v>
      </c>
      <c r="K77" s="121"/>
      <c r="L77" s="164"/>
      <c r="M77" s="181"/>
      <c r="N77" s="146"/>
      <c r="O77" s="120">
        <f t="shared" si="8"/>
        <v>0</v>
      </c>
      <c r="P77" s="120">
        <f t="shared" si="10"/>
        <v>0</v>
      </c>
      <c r="Q77" s="120">
        <f t="shared" si="9"/>
        <v>0</v>
      </c>
    </row>
    <row r="78" spans="3:17" x14ac:dyDescent="0.25">
      <c r="C78" s="164"/>
      <c r="D78" s="181"/>
      <c r="E78" s="146"/>
      <c r="F78" s="120">
        <f t="shared" si="7"/>
        <v>0</v>
      </c>
      <c r="G78" s="184"/>
      <c r="H78" s="165"/>
      <c r="I78" s="153" t="e">
        <f>VLOOKUP(H78,Presupuesto!$B$8:$C$583,2,0)</f>
        <v>#N/A</v>
      </c>
      <c r="J78" s="121">
        <f t="shared" si="11"/>
        <v>0</v>
      </c>
      <c r="K78" s="121"/>
      <c r="L78" s="164"/>
      <c r="M78" s="181"/>
      <c r="N78" s="146"/>
      <c r="O78" s="120">
        <f t="shared" si="8"/>
        <v>0</v>
      </c>
      <c r="P78" s="120">
        <f t="shared" si="10"/>
        <v>0</v>
      </c>
      <c r="Q78" s="120">
        <f t="shared" si="9"/>
        <v>0</v>
      </c>
    </row>
    <row r="79" spans="3:17" x14ac:dyDescent="0.25">
      <c r="C79" s="164"/>
      <c r="D79" s="181"/>
      <c r="E79" s="146"/>
      <c r="F79" s="120">
        <f t="shared" si="7"/>
        <v>0</v>
      </c>
      <c r="G79" s="184"/>
      <c r="H79" s="165"/>
      <c r="I79" s="153" t="e">
        <f>VLOOKUP(H79,Presupuesto!$B$8:$C$583,2,0)</f>
        <v>#N/A</v>
      </c>
      <c r="J79" s="121">
        <f t="shared" si="11"/>
        <v>0</v>
      </c>
      <c r="K79" s="121"/>
      <c r="L79" s="164"/>
      <c r="M79" s="181"/>
      <c r="N79" s="146"/>
      <c r="O79" s="120">
        <f t="shared" si="8"/>
        <v>0</v>
      </c>
      <c r="P79" s="120">
        <f t="shared" si="10"/>
        <v>0</v>
      </c>
      <c r="Q79" s="120">
        <f t="shared" si="9"/>
        <v>0</v>
      </c>
    </row>
    <row r="80" spans="3:17" x14ac:dyDescent="0.25">
      <c r="C80" s="164"/>
      <c r="D80" s="181"/>
      <c r="E80" s="146"/>
      <c r="F80" s="120">
        <f t="shared" si="7"/>
        <v>0</v>
      </c>
      <c r="G80" s="184"/>
      <c r="H80" s="165"/>
      <c r="I80" s="153" t="e">
        <f>VLOOKUP(H80,Presupuesto!$B$8:$C$583,2,0)</f>
        <v>#N/A</v>
      </c>
      <c r="J80" s="121">
        <f t="shared" si="11"/>
        <v>0</v>
      </c>
      <c r="K80" s="121"/>
      <c r="L80" s="164"/>
      <c r="M80" s="181"/>
      <c r="N80" s="146"/>
      <c r="O80" s="120">
        <f t="shared" si="8"/>
        <v>0</v>
      </c>
      <c r="P80" s="120">
        <f t="shared" si="10"/>
        <v>0</v>
      </c>
      <c r="Q80" s="120">
        <f t="shared" si="9"/>
        <v>0</v>
      </c>
    </row>
    <row r="81" spans="3:17" x14ac:dyDescent="0.25">
      <c r="C81" s="164"/>
      <c r="D81" s="181"/>
      <c r="E81" s="146"/>
      <c r="F81" s="120">
        <f t="shared" si="7"/>
        <v>0</v>
      </c>
      <c r="G81" s="184"/>
      <c r="H81" s="165"/>
      <c r="I81" s="153" t="e">
        <f>VLOOKUP(H81,Presupuesto!$B$8:$C$583,2,0)</f>
        <v>#N/A</v>
      </c>
      <c r="J81" s="121">
        <f t="shared" si="11"/>
        <v>0</v>
      </c>
      <c r="K81" s="121"/>
      <c r="L81" s="164"/>
      <c r="M81" s="181"/>
      <c r="N81" s="146"/>
      <c r="O81" s="120">
        <f t="shared" si="8"/>
        <v>0</v>
      </c>
      <c r="P81" s="120">
        <f t="shared" si="10"/>
        <v>0</v>
      </c>
      <c r="Q81" s="120">
        <f t="shared" si="9"/>
        <v>0</v>
      </c>
    </row>
    <row r="82" spans="3:17" x14ac:dyDescent="0.25">
      <c r="C82" s="164"/>
      <c r="D82" s="181"/>
      <c r="E82" s="146"/>
      <c r="F82" s="120">
        <f t="shared" si="7"/>
        <v>0</v>
      </c>
      <c r="G82" s="184"/>
      <c r="H82" s="165"/>
      <c r="I82" s="153" t="e">
        <f>VLOOKUP(H82,Presupuesto!$B$8:$C$583,2,0)</f>
        <v>#N/A</v>
      </c>
      <c r="J82" s="121">
        <f t="shared" si="11"/>
        <v>0</v>
      </c>
      <c r="K82" s="121"/>
      <c r="L82" s="164"/>
      <c r="M82" s="181"/>
      <c r="N82" s="146"/>
      <c r="O82" s="120">
        <f t="shared" si="8"/>
        <v>0</v>
      </c>
      <c r="P82" s="120">
        <f t="shared" si="10"/>
        <v>0</v>
      </c>
      <c r="Q82" s="120">
        <f t="shared" si="9"/>
        <v>0</v>
      </c>
    </row>
    <row r="83" spans="3:17" x14ac:dyDescent="0.25">
      <c r="C83" s="166"/>
      <c r="D83" s="174"/>
      <c r="E83" s="141"/>
      <c r="F83" s="120">
        <f t="shared" si="7"/>
        <v>0</v>
      </c>
      <c r="G83" s="184"/>
      <c r="H83" s="167"/>
      <c r="I83" s="153" t="e">
        <f>VLOOKUP(H83,Presupuesto!$B$8:$C$583,2,0)</f>
        <v>#N/A</v>
      </c>
      <c r="J83" s="121">
        <f t="shared" si="11"/>
        <v>0</v>
      </c>
      <c r="K83" s="121"/>
      <c r="L83" s="166"/>
      <c r="M83" s="174"/>
      <c r="N83" s="141"/>
      <c r="O83" s="120">
        <f t="shared" si="8"/>
        <v>0</v>
      </c>
      <c r="P83" s="120">
        <f t="shared" si="10"/>
        <v>0</v>
      </c>
      <c r="Q83" s="120">
        <f t="shared" si="9"/>
        <v>0</v>
      </c>
    </row>
    <row r="84" spans="3:17" x14ac:dyDescent="0.25">
      <c r="C84" s="166"/>
      <c r="D84" s="174"/>
      <c r="E84" s="141"/>
      <c r="F84" s="120">
        <f t="shared" si="7"/>
        <v>0</v>
      </c>
      <c r="G84" s="184"/>
      <c r="H84" s="167"/>
      <c r="I84" s="153" t="e">
        <f>VLOOKUP(H84,Presupuesto!$B$8:$C$583,2,0)</f>
        <v>#N/A</v>
      </c>
      <c r="J84" s="121">
        <f t="shared" si="11"/>
        <v>0</v>
      </c>
      <c r="K84" s="121"/>
      <c r="L84" s="166"/>
      <c r="M84" s="174"/>
      <c r="N84" s="141"/>
      <c r="O84" s="120">
        <f t="shared" si="8"/>
        <v>0</v>
      </c>
      <c r="P84" s="120">
        <f t="shared" si="10"/>
        <v>0</v>
      </c>
      <c r="Q84" s="120">
        <f t="shared" si="9"/>
        <v>0</v>
      </c>
    </row>
    <row r="85" spans="3:17" x14ac:dyDescent="0.25">
      <c r="C85" s="166"/>
      <c r="D85" s="174"/>
      <c r="E85" s="141"/>
      <c r="F85" s="120">
        <f t="shared" si="7"/>
        <v>0</v>
      </c>
      <c r="G85" s="184"/>
      <c r="H85" s="167"/>
      <c r="I85" s="153" t="e">
        <f>VLOOKUP(H85,Presupuesto!$B$8:$C$583,2,0)</f>
        <v>#N/A</v>
      </c>
      <c r="J85" s="121">
        <f t="shared" si="11"/>
        <v>0</v>
      </c>
      <c r="K85" s="121"/>
      <c r="L85" s="166"/>
      <c r="M85" s="174"/>
      <c r="N85" s="141"/>
      <c r="O85" s="120">
        <f t="shared" si="8"/>
        <v>0</v>
      </c>
      <c r="P85" s="120">
        <f t="shared" si="10"/>
        <v>0</v>
      </c>
      <c r="Q85" s="120">
        <f t="shared" si="9"/>
        <v>0</v>
      </c>
    </row>
    <row r="86" spans="3:17" x14ac:dyDescent="0.25">
      <c r="C86" s="166"/>
      <c r="D86" s="174"/>
      <c r="E86" s="141"/>
      <c r="F86" s="120">
        <f t="shared" si="7"/>
        <v>0</v>
      </c>
      <c r="G86" s="184"/>
      <c r="H86" s="167"/>
      <c r="I86" s="153" t="e">
        <f>VLOOKUP(H86,Presupuesto!$B$8:$C$583,2,0)</f>
        <v>#N/A</v>
      </c>
      <c r="J86" s="121">
        <f t="shared" si="11"/>
        <v>0</v>
      </c>
      <c r="K86" s="121"/>
      <c r="L86" s="166"/>
      <c r="M86" s="174"/>
      <c r="N86" s="141"/>
      <c r="O86" s="120">
        <f t="shared" si="8"/>
        <v>0</v>
      </c>
      <c r="P86" s="120">
        <f t="shared" si="10"/>
        <v>0</v>
      </c>
      <c r="Q86" s="120">
        <f t="shared" si="9"/>
        <v>0</v>
      </c>
    </row>
    <row r="87" spans="3:17" x14ac:dyDescent="0.25">
      <c r="C87" s="166"/>
      <c r="D87" s="174"/>
      <c r="E87" s="141"/>
      <c r="F87" s="120">
        <f t="shared" si="7"/>
        <v>0</v>
      </c>
      <c r="G87" s="184"/>
      <c r="H87" s="167"/>
      <c r="I87" s="153" t="e">
        <f>VLOOKUP(H87,Presupuesto!$B$8:$C$583,2,0)</f>
        <v>#N/A</v>
      </c>
      <c r="J87" s="121">
        <f t="shared" si="11"/>
        <v>0</v>
      </c>
      <c r="K87" s="121"/>
      <c r="L87" s="166"/>
      <c r="M87" s="174"/>
      <c r="N87" s="141"/>
      <c r="O87" s="120">
        <f t="shared" si="8"/>
        <v>0</v>
      </c>
      <c r="P87" s="120">
        <f t="shared" si="10"/>
        <v>0</v>
      </c>
      <c r="Q87" s="120">
        <f t="shared" si="9"/>
        <v>0</v>
      </c>
    </row>
    <row r="88" spans="3:17" x14ac:dyDescent="0.25">
      <c r="C88" s="166"/>
      <c r="D88" s="174"/>
      <c r="E88" s="141"/>
      <c r="F88" s="120">
        <f t="shared" si="7"/>
        <v>0</v>
      </c>
      <c r="G88" s="184"/>
      <c r="H88" s="167"/>
      <c r="I88" s="153" t="e">
        <f>VLOOKUP(H88,Presupuesto!$B$8:$C$583,2,0)</f>
        <v>#N/A</v>
      </c>
      <c r="J88" s="121">
        <f t="shared" si="11"/>
        <v>0</v>
      </c>
      <c r="K88" s="121"/>
      <c r="L88" s="166"/>
      <c r="M88" s="174"/>
      <c r="N88" s="141"/>
      <c r="O88" s="120">
        <f t="shared" si="8"/>
        <v>0</v>
      </c>
      <c r="P88" s="120">
        <f t="shared" si="10"/>
        <v>0</v>
      </c>
      <c r="Q88" s="120">
        <f t="shared" si="9"/>
        <v>0</v>
      </c>
    </row>
    <row r="89" spans="3:17" x14ac:dyDescent="0.25">
      <c r="C89" s="166"/>
      <c r="D89" s="174"/>
      <c r="E89" s="141"/>
      <c r="F89" s="120">
        <f t="shared" si="7"/>
        <v>0</v>
      </c>
      <c r="G89" s="184"/>
      <c r="H89" s="167"/>
      <c r="I89" s="153" t="e">
        <f>VLOOKUP(H89,Presupuesto!$B$8:$C$583,2,0)</f>
        <v>#N/A</v>
      </c>
      <c r="J89" s="121">
        <f t="shared" si="11"/>
        <v>0</v>
      </c>
      <c r="K89" s="121"/>
      <c r="L89" s="166"/>
      <c r="M89" s="174"/>
      <c r="N89" s="141"/>
      <c r="O89" s="120">
        <f t="shared" si="8"/>
        <v>0</v>
      </c>
      <c r="P89" s="120">
        <f t="shared" si="10"/>
        <v>0</v>
      </c>
      <c r="Q89" s="120">
        <f t="shared" si="9"/>
        <v>0</v>
      </c>
    </row>
    <row r="90" spans="3:17" x14ac:dyDescent="0.25">
      <c r="C90" s="166"/>
      <c r="D90" s="174"/>
      <c r="E90" s="141"/>
      <c r="F90" s="120">
        <f t="shared" si="7"/>
        <v>0</v>
      </c>
      <c r="G90" s="184"/>
      <c r="H90" s="167"/>
      <c r="I90" s="153" t="e">
        <f>VLOOKUP(H90,Presupuesto!$B$8:$C$583,2,0)</f>
        <v>#N/A</v>
      </c>
      <c r="J90" s="121">
        <f t="shared" si="11"/>
        <v>0</v>
      </c>
      <c r="K90" s="121"/>
      <c r="L90" s="166"/>
      <c r="M90" s="174"/>
      <c r="N90" s="141"/>
      <c r="O90" s="120">
        <f t="shared" si="8"/>
        <v>0</v>
      </c>
      <c r="P90" s="120">
        <f t="shared" si="10"/>
        <v>0</v>
      </c>
      <c r="Q90" s="120">
        <f t="shared" si="9"/>
        <v>0</v>
      </c>
    </row>
    <row r="91" spans="3:17" x14ac:dyDescent="0.25">
      <c r="C91" s="168"/>
      <c r="D91" s="174"/>
      <c r="E91" s="141"/>
      <c r="F91" s="120">
        <f t="shared" si="7"/>
        <v>0</v>
      </c>
      <c r="G91" s="184"/>
      <c r="H91" s="169"/>
      <c r="I91" s="153" t="e">
        <f>VLOOKUP(H91,Presupuesto!$B$8:$C$583,2,0)</f>
        <v>#N/A</v>
      </c>
      <c r="J91" s="121">
        <f t="shared" si="11"/>
        <v>0</v>
      </c>
      <c r="K91" s="121"/>
      <c r="L91" s="168"/>
      <c r="M91" s="174"/>
      <c r="N91" s="141"/>
      <c r="O91" s="120">
        <f t="shared" si="8"/>
        <v>0</v>
      </c>
      <c r="P91" s="120">
        <f t="shared" si="10"/>
        <v>0</v>
      </c>
      <c r="Q91" s="120">
        <f t="shared" si="9"/>
        <v>0</v>
      </c>
    </row>
    <row r="92" spans="3:17" x14ac:dyDescent="0.25">
      <c r="C92" s="168"/>
      <c r="D92" s="174"/>
      <c r="E92" s="141"/>
      <c r="F92" s="120">
        <f t="shared" si="7"/>
        <v>0</v>
      </c>
      <c r="G92" s="184"/>
      <c r="H92" s="169"/>
      <c r="I92" s="153" t="e">
        <f>VLOOKUP(H92,Presupuesto!$B$8:$C$583,2,0)</f>
        <v>#N/A</v>
      </c>
      <c r="J92" s="121">
        <f t="shared" si="11"/>
        <v>0</v>
      </c>
      <c r="K92" s="121"/>
      <c r="L92" s="168"/>
      <c r="M92" s="174"/>
      <c r="N92" s="141"/>
      <c r="O92" s="120">
        <f t="shared" si="8"/>
        <v>0</v>
      </c>
      <c r="P92" s="120">
        <f t="shared" si="10"/>
        <v>0</v>
      </c>
      <c r="Q92" s="120">
        <f t="shared" si="9"/>
        <v>0</v>
      </c>
    </row>
    <row r="93" spans="3:17" x14ac:dyDescent="0.25">
      <c r="C93" s="168"/>
      <c r="D93" s="174"/>
      <c r="E93" s="141"/>
      <c r="F93" s="120">
        <f t="shared" si="7"/>
        <v>0</v>
      </c>
      <c r="G93" s="184"/>
      <c r="H93" s="169"/>
      <c r="I93" s="153" t="e">
        <f>VLOOKUP(H93,Presupuesto!$B$8:$C$583,2,0)</f>
        <v>#N/A</v>
      </c>
      <c r="J93" s="121">
        <f t="shared" si="11"/>
        <v>0</v>
      </c>
      <c r="K93" s="121"/>
      <c r="L93" s="168"/>
      <c r="M93" s="174"/>
      <c r="N93" s="141"/>
      <c r="O93" s="120">
        <f t="shared" si="8"/>
        <v>0</v>
      </c>
      <c r="P93" s="120">
        <f t="shared" si="10"/>
        <v>0</v>
      </c>
      <c r="Q93" s="120">
        <f t="shared" si="9"/>
        <v>0</v>
      </c>
    </row>
    <row r="94" spans="3:17" x14ac:dyDescent="0.25">
      <c r="C94" s="168"/>
      <c r="D94" s="174"/>
      <c r="E94" s="141"/>
      <c r="F94" s="120">
        <f t="shared" si="7"/>
        <v>0</v>
      </c>
      <c r="G94" s="184"/>
      <c r="H94" s="169"/>
      <c r="I94" s="153" t="e">
        <f>VLOOKUP(H94,Presupuesto!$B$8:$C$583,2,0)</f>
        <v>#N/A</v>
      </c>
      <c r="J94" s="121">
        <f t="shared" si="11"/>
        <v>0</v>
      </c>
      <c r="K94" s="121"/>
      <c r="L94" s="168"/>
      <c r="M94" s="174"/>
      <c r="N94" s="141"/>
      <c r="O94" s="120">
        <f t="shared" si="8"/>
        <v>0</v>
      </c>
      <c r="P94" s="120">
        <f t="shared" si="10"/>
        <v>0</v>
      </c>
      <c r="Q94" s="120">
        <f t="shared" si="9"/>
        <v>0</v>
      </c>
    </row>
    <row r="95" spans="3:17" ht="15.75" thickBot="1" x14ac:dyDescent="0.3">
      <c r="C95" s="170"/>
      <c r="D95" s="182"/>
      <c r="E95" s="126"/>
      <c r="F95" s="128">
        <f t="shared" si="7"/>
        <v>0</v>
      </c>
      <c r="G95" s="185"/>
      <c r="H95" s="171"/>
      <c r="I95" s="155" t="e">
        <f>VLOOKUP(H95,Presupuesto!$B$8:$C$583,2,0)</f>
        <v>#N/A</v>
      </c>
      <c r="J95" s="129">
        <f>$J$61</f>
        <v>0</v>
      </c>
      <c r="K95" s="147"/>
      <c r="L95" s="170"/>
      <c r="M95" s="182"/>
      <c r="N95" s="126"/>
      <c r="O95" s="128">
        <f t="shared" si="8"/>
        <v>0</v>
      </c>
      <c r="P95" s="128">
        <f t="shared" si="10"/>
        <v>0</v>
      </c>
      <c r="Q95" s="128">
        <f t="shared" si="9"/>
        <v>0</v>
      </c>
    </row>
    <row r="96" spans="3:17" x14ac:dyDescent="0.25">
      <c r="G96" s="108"/>
    </row>
    <row r="97" spans="3:17" ht="15.75" thickBot="1" x14ac:dyDescent="0.3">
      <c r="G97" s="108"/>
    </row>
    <row r="98" spans="3:17" ht="15.75" thickBot="1" x14ac:dyDescent="0.3">
      <c r="C98" s="180" t="s">
        <v>53</v>
      </c>
      <c r="D98" s="131">
        <f>SUM(F105:F139)</f>
        <v>0</v>
      </c>
      <c r="G98" s="96"/>
      <c r="H98" s="72"/>
      <c r="I98" s="72"/>
    </row>
    <row r="99" spans="3:17" x14ac:dyDescent="0.25">
      <c r="G99" s="96"/>
      <c r="H99" s="72"/>
      <c r="I99" s="72"/>
    </row>
    <row r="100" spans="3:17" ht="15.75" x14ac:dyDescent="0.25">
      <c r="C100" s="439" t="s">
        <v>476</v>
      </c>
      <c r="D100" s="235"/>
      <c r="F100" s="72"/>
      <c r="G100" s="96"/>
      <c r="H100" s="72"/>
      <c r="I100" s="72"/>
    </row>
    <row r="101" spans="3:17" ht="18.75" x14ac:dyDescent="0.25">
      <c r="C101" s="253"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F101" s="72"/>
      <c r="G101" s="96"/>
      <c r="H101" s="72"/>
      <c r="I101" s="72"/>
    </row>
    <row r="102" spans="3:17" x14ac:dyDescent="0.25">
      <c r="F102" s="72"/>
      <c r="G102" s="96"/>
      <c r="H102" s="72"/>
      <c r="I102" s="72"/>
    </row>
    <row r="103" spans="3:17" ht="42.75" thickBot="1" x14ac:dyDescent="0.3">
      <c r="F103" s="116"/>
      <c r="G103" s="93"/>
      <c r="H103" s="93"/>
      <c r="I103" s="93"/>
      <c r="L103" s="272"/>
      <c r="M103" s="273"/>
      <c r="N103" s="272"/>
      <c r="O103" s="272"/>
      <c r="P103" s="275" t="s">
        <v>559</v>
      </c>
      <c r="Q103" s="275" t="s">
        <v>560</v>
      </c>
    </row>
    <row r="104" spans="3:17" ht="30.75" thickBot="1" x14ac:dyDescent="0.3">
      <c r="C104" s="152" t="s">
        <v>44</v>
      </c>
      <c r="D104" s="152" t="s">
        <v>55</v>
      </c>
      <c r="E104" s="159" t="s">
        <v>57</v>
      </c>
      <c r="F104" s="158" t="s">
        <v>27</v>
      </c>
      <c r="G104" s="156" t="s">
        <v>213</v>
      </c>
      <c r="H104" s="159" t="s">
        <v>46</v>
      </c>
      <c r="I104" s="156" t="s">
        <v>214</v>
      </c>
      <c r="J104" s="156" t="s">
        <v>495</v>
      </c>
      <c r="K104" s="156" t="s">
        <v>496</v>
      </c>
      <c r="L104" s="269" t="s">
        <v>21</v>
      </c>
      <c r="M104" s="269" t="s">
        <v>55</v>
      </c>
      <c r="N104" s="270" t="s">
        <v>557</v>
      </c>
      <c r="O104" s="271" t="s">
        <v>558</v>
      </c>
      <c r="P104" s="274">
        <v>0.7</v>
      </c>
      <c r="Q104" s="274">
        <v>0.3</v>
      </c>
    </row>
    <row r="105" spans="3:17" x14ac:dyDescent="0.25">
      <c r="C105" s="266" t="s">
        <v>523</v>
      </c>
      <c r="D105" s="267"/>
      <c r="E105" s="265">
        <f>HLOOKUP(C105,$AH$2:$BU$3,2,0)</f>
        <v>1200</v>
      </c>
      <c r="F105" s="120">
        <f t="shared" ref="F105:F139" si="12">D105*E105</f>
        <v>0</v>
      </c>
      <c r="G105" s="184"/>
      <c r="H105" s="165"/>
      <c r="I105" s="153" t="e">
        <f>VLOOKUP(H105,Presupuesto!$B$8:$C$583,2,0)</f>
        <v>#N/A</v>
      </c>
      <c r="J105" s="264"/>
      <c r="K105" s="121"/>
      <c r="L105" s="164"/>
      <c r="M105" s="181"/>
      <c r="N105" s="146"/>
      <c r="O105" s="120">
        <f t="shared" ref="O105:O139" si="13">M105*N105</f>
        <v>0</v>
      </c>
      <c r="P105" s="120">
        <f>$O105*P$16</f>
        <v>0</v>
      </c>
      <c r="Q105" s="120">
        <f t="shared" ref="Q105:Q139" si="14">$O105*Q$16</f>
        <v>0</v>
      </c>
    </row>
    <row r="106" spans="3:17" x14ac:dyDescent="0.25">
      <c r="C106" s="164"/>
      <c r="D106" s="181"/>
      <c r="E106" s="146"/>
      <c r="F106" s="120">
        <f t="shared" si="12"/>
        <v>0</v>
      </c>
      <c r="G106" s="184"/>
      <c r="H106" s="165"/>
      <c r="I106" s="153" t="e">
        <f>VLOOKUP(H106,Presupuesto!$B$8:$C$583,2,0)</f>
        <v>#N/A</v>
      </c>
      <c r="J106" s="121">
        <f>$J$105</f>
        <v>0</v>
      </c>
      <c r="K106" s="121"/>
      <c r="L106" s="164"/>
      <c r="M106" s="181"/>
      <c r="N106" s="146"/>
      <c r="O106" s="120">
        <f t="shared" si="13"/>
        <v>0</v>
      </c>
      <c r="P106" s="120">
        <f t="shared" ref="P106:P139" si="15">$O106*P$16</f>
        <v>0</v>
      </c>
      <c r="Q106" s="120">
        <f t="shared" si="14"/>
        <v>0</v>
      </c>
    </row>
    <row r="107" spans="3:17" x14ac:dyDescent="0.25">
      <c r="C107" s="164"/>
      <c r="D107" s="181"/>
      <c r="E107" s="146"/>
      <c r="F107" s="120">
        <f t="shared" si="12"/>
        <v>0</v>
      </c>
      <c r="G107" s="184"/>
      <c r="H107" s="165"/>
      <c r="I107" s="153" t="e">
        <f>VLOOKUP(H107,Presupuesto!$B$8:$C$583,2,0)</f>
        <v>#N/A</v>
      </c>
      <c r="J107" s="121">
        <f t="shared" ref="J107:J138" si="16">$J$105</f>
        <v>0</v>
      </c>
      <c r="K107" s="121"/>
      <c r="L107" s="164"/>
      <c r="M107" s="181"/>
      <c r="N107" s="146"/>
      <c r="O107" s="120">
        <f t="shared" si="13"/>
        <v>0</v>
      </c>
      <c r="P107" s="120">
        <f t="shared" si="15"/>
        <v>0</v>
      </c>
      <c r="Q107" s="120">
        <f t="shared" si="14"/>
        <v>0</v>
      </c>
    </row>
    <row r="108" spans="3:17" x14ac:dyDescent="0.25">
      <c r="C108" s="164"/>
      <c r="D108" s="181"/>
      <c r="E108" s="146"/>
      <c r="F108" s="120">
        <f t="shared" si="12"/>
        <v>0</v>
      </c>
      <c r="G108" s="184"/>
      <c r="H108" s="165"/>
      <c r="I108" s="153" t="e">
        <f>VLOOKUP(H108,Presupuesto!$B$8:$C$583,2,0)</f>
        <v>#N/A</v>
      </c>
      <c r="J108" s="121">
        <f t="shared" si="16"/>
        <v>0</v>
      </c>
      <c r="K108" s="121"/>
      <c r="L108" s="164"/>
      <c r="M108" s="181"/>
      <c r="N108" s="146"/>
      <c r="O108" s="120">
        <f t="shared" si="13"/>
        <v>0</v>
      </c>
      <c r="P108" s="120">
        <f t="shared" si="15"/>
        <v>0</v>
      </c>
      <c r="Q108" s="120">
        <f t="shared" si="14"/>
        <v>0</v>
      </c>
    </row>
    <row r="109" spans="3:17" x14ac:dyDescent="0.25">
      <c r="C109" s="164"/>
      <c r="D109" s="181"/>
      <c r="E109" s="146"/>
      <c r="F109" s="120">
        <f t="shared" si="12"/>
        <v>0</v>
      </c>
      <c r="G109" s="184"/>
      <c r="H109" s="165"/>
      <c r="I109" s="153" t="e">
        <f>VLOOKUP(H109,Presupuesto!$B$8:$C$583,2,0)</f>
        <v>#N/A</v>
      </c>
      <c r="J109" s="121">
        <f t="shared" si="16"/>
        <v>0</v>
      </c>
      <c r="K109" s="121"/>
      <c r="L109" s="164"/>
      <c r="M109" s="181"/>
      <c r="N109" s="146"/>
      <c r="O109" s="120">
        <f t="shared" si="13"/>
        <v>0</v>
      </c>
      <c r="P109" s="120">
        <f t="shared" si="15"/>
        <v>0</v>
      </c>
      <c r="Q109" s="120">
        <f t="shared" si="14"/>
        <v>0</v>
      </c>
    </row>
    <row r="110" spans="3:17" x14ac:dyDescent="0.25">
      <c r="C110" s="164"/>
      <c r="D110" s="181"/>
      <c r="E110" s="146"/>
      <c r="F110" s="120">
        <f t="shared" si="12"/>
        <v>0</v>
      </c>
      <c r="G110" s="184"/>
      <c r="H110" s="165"/>
      <c r="I110" s="153" t="e">
        <f>VLOOKUP(H110,Presupuesto!$B$8:$C$583,2,0)</f>
        <v>#N/A</v>
      </c>
      <c r="J110" s="121">
        <f t="shared" si="16"/>
        <v>0</v>
      </c>
      <c r="K110" s="121"/>
      <c r="L110" s="164"/>
      <c r="M110" s="181"/>
      <c r="N110" s="146"/>
      <c r="O110" s="120">
        <f t="shared" si="13"/>
        <v>0</v>
      </c>
      <c r="P110" s="120">
        <f t="shared" si="15"/>
        <v>0</v>
      </c>
      <c r="Q110" s="120">
        <f t="shared" si="14"/>
        <v>0</v>
      </c>
    </row>
    <row r="111" spans="3:17" x14ac:dyDescent="0.25">
      <c r="C111" s="164"/>
      <c r="D111" s="181"/>
      <c r="E111" s="146"/>
      <c r="F111" s="120">
        <f t="shared" si="12"/>
        <v>0</v>
      </c>
      <c r="G111" s="184"/>
      <c r="H111" s="165"/>
      <c r="I111" s="153" t="e">
        <f>VLOOKUP(H111,Presupuesto!$B$8:$C$583,2,0)</f>
        <v>#N/A</v>
      </c>
      <c r="J111" s="121">
        <f t="shared" si="16"/>
        <v>0</v>
      </c>
      <c r="K111" s="121"/>
      <c r="L111" s="164"/>
      <c r="M111" s="181"/>
      <c r="N111" s="146"/>
      <c r="O111" s="120">
        <f t="shared" si="13"/>
        <v>0</v>
      </c>
      <c r="P111" s="120">
        <f t="shared" si="15"/>
        <v>0</v>
      </c>
      <c r="Q111" s="120">
        <f t="shared" si="14"/>
        <v>0</v>
      </c>
    </row>
    <row r="112" spans="3:17" x14ac:dyDescent="0.25">
      <c r="C112" s="164"/>
      <c r="D112" s="181"/>
      <c r="E112" s="146"/>
      <c r="F112" s="120">
        <f t="shared" si="12"/>
        <v>0</v>
      </c>
      <c r="G112" s="184"/>
      <c r="H112" s="165"/>
      <c r="I112" s="153" t="e">
        <f>VLOOKUP(H112,Presupuesto!$B$8:$C$583,2,0)</f>
        <v>#N/A</v>
      </c>
      <c r="J112" s="121">
        <f t="shared" si="16"/>
        <v>0</v>
      </c>
      <c r="K112" s="121"/>
      <c r="L112" s="164"/>
      <c r="M112" s="181"/>
      <c r="N112" s="146"/>
      <c r="O112" s="120">
        <f t="shared" si="13"/>
        <v>0</v>
      </c>
      <c r="P112" s="120">
        <f t="shared" si="15"/>
        <v>0</v>
      </c>
      <c r="Q112" s="120">
        <f t="shared" si="14"/>
        <v>0</v>
      </c>
    </row>
    <row r="113" spans="3:17" x14ac:dyDescent="0.25">
      <c r="C113" s="164"/>
      <c r="D113" s="181"/>
      <c r="E113" s="146"/>
      <c r="F113" s="120">
        <f t="shared" si="12"/>
        <v>0</v>
      </c>
      <c r="G113" s="184"/>
      <c r="H113" s="165"/>
      <c r="I113" s="153" t="e">
        <f>VLOOKUP(H113,Presupuesto!$B$8:$C$583,2,0)</f>
        <v>#N/A</v>
      </c>
      <c r="J113" s="121">
        <f t="shared" si="16"/>
        <v>0</v>
      </c>
      <c r="K113" s="121"/>
      <c r="L113" s="164"/>
      <c r="M113" s="181"/>
      <c r="N113" s="146"/>
      <c r="O113" s="120">
        <f t="shared" si="13"/>
        <v>0</v>
      </c>
      <c r="P113" s="120">
        <f t="shared" si="15"/>
        <v>0</v>
      </c>
      <c r="Q113" s="120">
        <f t="shared" si="14"/>
        <v>0</v>
      </c>
    </row>
    <row r="114" spans="3:17" x14ac:dyDescent="0.25">
      <c r="C114" s="164"/>
      <c r="D114" s="181"/>
      <c r="E114" s="146"/>
      <c r="F114" s="120">
        <f t="shared" si="12"/>
        <v>0</v>
      </c>
      <c r="G114" s="184"/>
      <c r="H114" s="165"/>
      <c r="I114" s="153" t="e">
        <f>VLOOKUP(H114,Presupuesto!$B$8:$C$583,2,0)</f>
        <v>#N/A</v>
      </c>
      <c r="J114" s="121">
        <f t="shared" si="16"/>
        <v>0</v>
      </c>
      <c r="K114" s="121"/>
      <c r="L114" s="164"/>
      <c r="M114" s="181"/>
      <c r="N114" s="146"/>
      <c r="O114" s="120">
        <f t="shared" si="13"/>
        <v>0</v>
      </c>
      <c r="P114" s="120">
        <f t="shared" si="15"/>
        <v>0</v>
      </c>
      <c r="Q114" s="120">
        <f t="shared" si="14"/>
        <v>0</v>
      </c>
    </row>
    <row r="115" spans="3:17" x14ac:dyDescent="0.25">
      <c r="C115" s="164"/>
      <c r="D115" s="181"/>
      <c r="E115" s="146"/>
      <c r="F115" s="120">
        <f t="shared" si="12"/>
        <v>0</v>
      </c>
      <c r="G115" s="184"/>
      <c r="H115" s="165"/>
      <c r="I115" s="153" t="e">
        <f>VLOOKUP(H115,Presupuesto!$B$8:$C$583,2,0)</f>
        <v>#N/A</v>
      </c>
      <c r="J115" s="121">
        <f t="shared" si="16"/>
        <v>0</v>
      </c>
      <c r="K115" s="121"/>
      <c r="L115" s="164"/>
      <c r="M115" s="181"/>
      <c r="N115" s="146"/>
      <c r="O115" s="120">
        <f t="shared" si="13"/>
        <v>0</v>
      </c>
      <c r="P115" s="120">
        <f t="shared" si="15"/>
        <v>0</v>
      </c>
      <c r="Q115" s="120">
        <f t="shared" si="14"/>
        <v>0</v>
      </c>
    </row>
    <row r="116" spans="3:17" x14ac:dyDescent="0.25">
      <c r="C116" s="164"/>
      <c r="D116" s="181"/>
      <c r="E116" s="146"/>
      <c r="F116" s="120">
        <f t="shared" si="12"/>
        <v>0</v>
      </c>
      <c r="G116" s="184"/>
      <c r="H116" s="165"/>
      <c r="I116" s="153" t="e">
        <f>VLOOKUP(H116,Presupuesto!$B$8:$C$583,2,0)</f>
        <v>#N/A</v>
      </c>
      <c r="J116" s="121">
        <f t="shared" si="16"/>
        <v>0</v>
      </c>
      <c r="K116" s="121"/>
      <c r="L116" s="164"/>
      <c r="M116" s="181"/>
      <c r="N116" s="146"/>
      <c r="O116" s="120">
        <f t="shared" si="13"/>
        <v>0</v>
      </c>
      <c r="P116" s="120">
        <f t="shared" si="15"/>
        <v>0</v>
      </c>
      <c r="Q116" s="120">
        <f t="shared" si="14"/>
        <v>0</v>
      </c>
    </row>
    <row r="117" spans="3:17" x14ac:dyDescent="0.25">
      <c r="C117" s="164"/>
      <c r="D117" s="181"/>
      <c r="E117" s="146"/>
      <c r="F117" s="120">
        <f t="shared" si="12"/>
        <v>0</v>
      </c>
      <c r="G117" s="184"/>
      <c r="H117" s="165"/>
      <c r="I117" s="153" t="e">
        <f>VLOOKUP(H117,Presupuesto!$B$8:$C$583,2,0)</f>
        <v>#N/A</v>
      </c>
      <c r="J117" s="121">
        <f t="shared" si="16"/>
        <v>0</v>
      </c>
      <c r="K117" s="121"/>
      <c r="L117" s="164"/>
      <c r="M117" s="181"/>
      <c r="N117" s="146"/>
      <c r="O117" s="120">
        <f t="shared" si="13"/>
        <v>0</v>
      </c>
      <c r="P117" s="120">
        <f t="shared" si="15"/>
        <v>0</v>
      </c>
      <c r="Q117" s="120">
        <f t="shared" si="14"/>
        <v>0</v>
      </c>
    </row>
    <row r="118" spans="3:17" x14ac:dyDescent="0.25">
      <c r="C118" s="164"/>
      <c r="D118" s="181"/>
      <c r="E118" s="146"/>
      <c r="F118" s="120">
        <f t="shared" si="12"/>
        <v>0</v>
      </c>
      <c r="G118" s="184"/>
      <c r="H118" s="165"/>
      <c r="I118" s="153" t="e">
        <f>VLOOKUP(H118,Presupuesto!$B$8:$C$583,2,0)</f>
        <v>#N/A</v>
      </c>
      <c r="J118" s="121">
        <f t="shared" si="16"/>
        <v>0</v>
      </c>
      <c r="K118" s="121"/>
      <c r="L118" s="164"/>
      <c r="M118" s="181"/>
      <c r="N118" s="146"/>
      <c r="O118" s="120">
        <f t="shared" si="13"/>
        <v>0</v>
      </c>
      <c r="P118" s="120">
        <f t="shared" si="15"/>
        <v>0</v>
      </c>
      <c r="Q118" s="120">
        <f t="shared" si="14"/>
        <v>0</v>
      </c>
    </row>
    <row r="119" spans="3:17" x14ac:dyDescent="0.25">
      <c r="C119" s="164"/>
      <c r="D119" s="181"/>
      <c r="E119" s="146"/>
      <c r="F119" s="120">
        <f t="shared" si="12"/>
        <v>0</v>
      </c>
      <c r="G119" s="184"/>
      <c r="H119" s="165"/>
      <c r="I119" s="153" t="e">
        <f>VLOOKUP(H119,Presupuesto!$B$8:$C$583,2,0)</f>
        <v>#N/A</v>
      </c>
      <c r="J119" s="121">
        <f t="shared" si="16"/>
        <v>0</v>
      </c>
      <c r="K119" s="121"/>
      <c r="L119" s="164"/>
      <c r="M119" s="181"/>
      <c r="N119" s="146"/>
      <c r="O119" s="120">
        <f t="shared" si="13"/>
        <v>0</v>
      </c>
      <c r="P119" s="120">
        <f t="shared" si="15"/>
        <v>0</v>
      </c>
      <c r="Q119" s="120">
        <f t="shared" si="14"/>
        <v>0</v>
      </c>
    </row>
    <row r="120" spans="3:17" x14ac:dyDescent="0.25">
      <c r="C120" s="164"/>
      <c r="D120" s="181"/>
      <c r="E120" s="146"/>
      <c r="F120" s="120">
        <f t="shared" si="12"/>
        <v>0</v>
      </c>
      <c r="G120" s="184"/>
      <c r="H120" s="165"/>
      <c r="I120" s="153" t="e">
        <f>VLOOKUP(H120,Presupuesto!$B$8:$C$583,2,0)</f>
        <v>#N/A</v>
      </c>
      <c r="J120" s="121">
        <f t="shared" si="16"/>
        <v>0</v>
      </c>
      <c r="K120" s="121"/>
      <c r="L120" s="164"/>
      <c r="M120" s="181"/>
      <c r="N120" s="146"/>
      <c r="O120" s="120">
        <f t="shared" si="13"/>
        <v>0</v>
      </c>
      <c r="P120" s="120">
        <f t="shared" si="15"/>
        <v>0</v>
      </c>
      <c r="Q120" s="120">
        <f t="shared" si="14"/>
        <v>0</v>
      </c>
    </row>
    <row r="121" spans="3:17" x14ac:dyDescent="0.25">
      <c r="C121" s="164"/>
      <c r="D121" s="181"/>
      <c r="E121" s="146"/>
      <c r="F121" s="120">
        <f t="shared" si="12"/>
        <v>0</v>
      </c>
      <c r="G121" s="184"/>
      <c r="H121" s="165"/>
      <c r="I121" s="153" t="e">
        <f>VLOOKUP(H121,Presupuesto!$B$8:$C$583,2,0)</f>
        <v>#N/A</v>
      </c>
      <c r="J121" s="121">
        <f t="shared" si="16"/>
        <v>0</v>
      </c>
      <c r="K121" s="121"/>
      <c r="L121" s="164"/>
      <c r="M121" s="181"/>
      <c r="N121" s="146"/>
      <c r="O121" s="120">
        <f t="shared" si="13"/>
        <v>0</v>
      </c>
      <c r="P121" s="120">
        <f t="shared" si="15"/>
        <v>0</v>
      </c>
      <c r="Q121" s="120">
        <f t="shared" si="14"/>
        <v>0</v>
      </c>
    </row>
    <row r="122" spans="3:17" x14ac:dyDescent="0.25">
      <c r="C122" s="164"/>
      <c r="D122" s="181"/>
      <c r="E122" s="146"/>
      <c r="F122" s="120">
        <f t="shared" si="12"/>
        <v>0</v>
      </c>
      <c r="G122" s="184"/>
      <c r="H122" s="165"/>
      <c r="I122" s="153" t="e">
        <f>VLOOKUP(H122,Presupuesto!$B$8:$C$583,2,0)</f>
        <v>#N/A</v>
      </c>
      <c r="J122" s="121">
        <f t="shared" si="16"/>
        <v>0</v>
      </c>
      <c r="K122" s="121"/>
      <c r="L122" s="164"/>
      <c r="M122" s="181"/>
      <c r="N122" s="146"/>
      <c r="O122" s="120">
        <f t="shared" si="13"/>
        <v>0</v>
      </c>
      <c r="P122" s="120">
        <f t="shared" si="15"/>
        <v>0</v>
      </c>
      <c r="Q122" s="120">
        <f t="shared" si="14"/>
        <v>0</v>
      </c>
    </row>
    <row r="123" spans="3:17" x14ac:dyDescent="0.25">
      <c r="C123" s="164"/>
      <c r="D123" s="181"/>
      <c r="E123" s="146"/>
      <c r="F123" s="120">
        <f t="shared" si="12"/>
        <v>0</v>
      </c>
      <c r="G123" s="184"/>
      <c r="H123" s="165"/>
      <c r="I123" s="153" t="e">
        <f>VLOOKUP(H123,Presupuesto!$B$8:$C$583,2,0)</f>
        <v>#N/A</v>
      </c>
      <c r="J123" s="121">
        <f t="shared" si="16"/>
        <v>0</v>
      </c>
      <c r="K123" s="121"/>
      <c r="L123" s="164"/>
      <c r="M123" s="181"/>
      <c r="N123" s="146"/>
      <c r="O123" s="120">
        <f t="shared" si="13"/>
        <v>0</v>
      </c>
      <c r="P123" s="120">
        <f t="shared" si="15"/>
        <v>0</v>
      </c>
      <c r="Q123" s="120">
        <f t="shared" si="14"/>
        <v>0</v>
      </c>
    </row>
    <row r="124" spans="3:17" x14ac:dyDescent="0.25">
      <c r="C124" s="164"/>
      <c r="D124" s="181"/>
      <c r="E124" s="146"/>
      <c r="F124" s="120">
        <f t="shared" si="12"/>
        <v>0</v>
      </c>
      <c r="G124" s="184"/>
      <c r="H124" s="165"/>
      <c r="I124" s="153" t="e">
        <f>VLOOKUP(H124,Presupuesto!$B$8:$C$583,2,0)</f>
        <v>#N/A</v>
      </c>
      <c r="J124" s="121">
        <f t="shared" si="16"/>
        <v>0</v>
      </c>
      <c r="K124" s="121"/>
      <c r="L124" s="164"/>
      <c r="M124" s="181"/>
      <c r="N124" s="146"/>
      <c r="O124" s="120">
        <f t="shared" si="13"/>
        <v>0</v>
      </c>
      <c r="P124" s="120">
        <f t="shared" si="15"/>
        <v>0</v>
      </c>
      <c r="Q124" s="120">
        <f t="shared" si="14"/>
        <v>0</v>
      </c>
    </row>
    <row r="125" spans="3:17" x14ac:dyDescent="0.25">
      <c r="C125" s="164"/>
      <c r="D125" s="181"/>
      <c r="E125" s="146"/>
      <c r="F125" s="120">
        <f t="shared" si="12"/>
        <v>0</v>
      </c>
      <c r="G125" s="184"/>
      <c r="H125" s="165"/>
      <c r="I125" s="153" t="e">
        <f>VLOOKUP(H125,Presupuesto!$B$8:$C$583,2,0)</f>
        <v>#N/A</v>
      </c>
      <c r="J125" s="121">
        <f t="shared" si="16"/>
        <v>0</v>
      </c>
      <c r="K125" s="121"/>
      <c r="L125" s="164"/>
      <c r="M125" s="181"/>
      <c r="N125" s="146"/>
      <c r="O125" s="120">
        <f t="shared" si="13"/>
        <v>0</v>
      </c>
      <c r="P125" s="120">
        <f t="shared" si="15"/>
        <v>0</v>
      </c>
      <c r="Q125" s="120">
        <f t="shared" si="14"/>
        <v>0</v>
      </c>
    </row>
    <row r="126" spans="3:17" x14ac:dyDescent="0.25">
      <c r="C126" s="164"/>
      <c r="D126" s="181"/>
      <c r="E126" s="146"/>
      <c r="F126" s="120">
        <f t="shared" si="12"/>
        <v>0</v>
      </c>
      <c r="G126" s="184"/>
      <c r="H126" s="165"/>
      <c r="I126" s="153" t="e">
        <f>VLOOKUP(H126,Presupuesto!$B$8:$C$583,2,0)</f>
        <v>#N/A</v>
      </c>
      <c r="J126" s="121">
        <f t="shared" si="16"/>
        <v>0</v>
      </c>
      <c r="K126" s="121"/>
      <c r="L126" s="164"/>
      <c r="M126" s="181"/>
      <c r="N126" s="146"/>
      <c r="O126" s="120">
        <f t="shared" si="13"/>
        <v>0</v>
      </c>
      <c r="P126" s="120">
        <f t="shared" si="15"/>
        <v>0</v>
      </c>
      <c r="Q126" s="120">
        <f t="shared" si="14"/>
        <v>0</v>
      </c>
    </row>
    <row r="127" spans="3:17" x14ac:dyDescent="0.25">
      <c r="C127" s="166"/>
      <c r="D127" s="174"/>
      <c r="E127" s="141"/>
      <c r="F127" s="120">
        <f t="shared" si="12"/>
        <v>0</v>
      </c>
      <c r="G127" s="184"/>
      <c r="H127" s="167"/>
      <c r="I127" s="153" t="e">
        <f>VLOOKUP(H127,Presupuesto!$B$8:$C$583,2,0)</f>
        <v>#N/A</v>
      </c>
      <c r="J127" s="121">
        <f t="shared" si="16"/>
        <v>0</v>
      </c>
      <c r="K127" s="121"/>
      <c r="L127" s="166"/>
      <c r="M127" s="174"/>
      <c r="N127" s="141"/>
      <c r="O127" s="120">
        <f t="shared" si="13"/>
        <v>0</v>
      </c>
      <c r="P127" s="120">
        <f t="shared" si="15"/>
        <v>0</v>
      </c>
      <c r="Q127" s="120">
        <f t="shared" si="14"/>
        <v>0</v>
      </c>
    </row>
    <row r="128" spans="3:17" x14ac:dyDescent="0.25">
      <c r="C128" s="166"/>
      <c r="D128" s="174"/>
      <c r="E128" s="141"/>
      <c r="F128" s="120">
        <f t="shared" si="12"/>
        <v>0</v>
      </c>
      <c r="G128" s="184"/>
      <c r="H128" s="167"/>
      <c r="I128" s="153" t="e">
        <f>VLOOKUP(H128,Presupuesto!$B$8:$C$583,2,0)</f>
        <v>#N/A</v>
      </c>
      <c r="J128" s="121">
        <f t="shared" si="16"/>
        <v>0</v>
      </c>
      <c r="K128" s="121"/>
      <c r="L128" s="166"/>
      <c r="M128" s="174"/>
      <c r="N128" s="141"/>
      <c r="O128" s="120">
        <f t="shared" si="13"/>
        <v>0</v>
      </c>
      <c r="P128" s="120">
        <f t="shared" si="15"/>
        <v>0</v>
      </c>
      <c r="Q128" s="120">
        <f t="shared" si="14"/>
        <v>0</v>
      </c>
    </row>
    <row r="129" spans="3:17" x14ac:dyDescent="0.25">
      <c r="C129" s="166"/>
      <c r="D129" s="174"/>
      <c r="E129" s="141"/>
      <c r="F129" s="120">
        <f t="shared" si="12"/>
        <v>0</v>
      </c>
      <c r="G129" s="184"/>
      <c r="H129" s="167"/>
      <c r="I129" s="153" t="e">
        <f>VLOOKUP(H129,Presupuesto!$B$8:$C$583,2,0)</f>
        <v>#N/A</v>
      </c>
      <c r="J129" s="121">
        <f t="shared" si="16"/>
        <v>0</v>
      </c>
      <c r="K129" s="121"/>
      <c r="L129" s="166"/>
      <c r="M129" s="174"/>
      <c r="N129" s="141"/>
      <c r="O129" s="120">
        <f t="shared" si="13"/>
        <v>0</v>
      </c>
      <c r="P129" s="120">
        <f t="shared" si="15"/>
        <v>0</v>
      </c>
      <c r="Q129" s="120">
        <f t="shared" si="14"/>
        <v>0</v>
      </c>
    </row>
    <row r="130" spans="3:17" x14ac:dyDescent="0.25">
      <c r="C130" s="166"/>
      <c r="D130" s="174"/>
      <c r="E130" s="141"/>
      <c r="F130" s="120">
        <f t="shared" si="12"/>
        <v>0</v>
      </c>
      <c r="G130" s="184"/>
      <c r="H130" s="167"/>
      <c r="I130" s="153" t="e">
        <f>VLOOKUP(H130,Presupuesto!$B$8:$C$583,2,0)</f>
        <v>#N/A</v>
      </c>
      <c r="J130" s="121">
        <f t="shared" si="16"/>
        <v>0</v>
      </c>
      <c r="K130" s="121"/>
      <c r="L130" s="166"/>
      <c r="M130" s="174"/>
      <c r="N130" s="141"/>
      <c r="O130" s="120">
        <f t="shared" si="13"/>
        <v>0</v>
      </c>
      <c r="P130" s="120">
        <f t="shared" si="15"/>
        <v>0</v>
      </c>
      <c r="Q130" s="120">
        <f t="shared" si="14"/>
        <v>0</v>
      </c>
    </row>
    <row r="131" spans="3:17" x14ac:dyDescent="0.25">
      <c r="C131" s="166"/>
      <c r="D131" s="174"/>
      <c r="E131" s="141"/>
      <c r="F131" s="120">
        <f t="shared" si="12"/>
        <v>0</v>
      </c>
      <c r="G131" s="184"/>
      <c r="H131" s="167"/>
      <c r="I131" s="153" t="e">
        <f>VLOOKUP(H131,Presupuesto!$B$8:$C$583,2,0)</f>
        <v>#N/A</v>
      </c>
      <c r="J131" s="121">
        <f t="shared" si="16"/>
        <v>0</v>
      </c>
      <c r="K131" s="121"/>
      <c r="L131" s="166"/>
      <c r="M131" s="174"/>
      <c r="N131" s="141"/>
      <c r="O131" s="120">
        <f t="shared" si="13"/>
        <v>0</v>
      </c>
      <c r="P131" s="120">
        <f t="shared" si="15"/>
        <v>0</v>
      </c>
      <c r="Q131" s="120">
        <f t="shared" si="14"/>
        <v>0</v>
      </c>
    </row>
    <row r="132" spans="3:17" x14ac:dyDescent="0.25">
      <c r="C132" s="166"/>
      <c r="D132" s="174"/>
      <c r="E132" s="141"/>
      <c r="F132" s="120">
        <f t="shared" si="12"/>
        <v>0</v>
      </c>
      <c r="G132" s="184"/>
      <c r="H132" s="167"/>
      <c r="I132" s="153" t="e">
        <f>VLOOKUP(H132,Presupuesto!$B$8:$C$583,2,0)</f>
        <v>#N/A</v>
      </c>
      <c r="J132" s="121">
        <f t="shared" si="16"/>
        <v>0</v>
      </c>
      <c r="K132" s="121"/>
      <c r="L132" s="166"/>
      <c r="M132" s="174"/>
      <c r="N132" s="141"/>
      <c r="O132" s="120">
        <f t="shared" si="13"/>
        <v>0</v>
      </c>
      <c r="P132" s="120">
        <f t="shared" si="15"/>
        <v>0</v>
      </c>
      <c r="Q132" s="120">
        <f t="shared" si="14"/>
        <v>0</v>
      </c>
    </row>
    <row r="133" spans="3:17" x14ac:dyDescent="0.25">
      <c r="C133" s="166"/>
      <c r="D133" s="174"/>
      <c r="E133" s="141"/>
      <c r="F133" s="120">
        <f t="shared" si="12"/>
        <v>0</v>
      </c>
      <c r="G133" s="184"/>
      <c r="H133" s="167"/>
      <c r="I133" s="153" t="e">
        <f>VLOOKUP(H133,Presupuesto!$B$8:$C$583,2,0)</f>
        <v>#N/A</v>
      </c>
      <c r="J133" s="121">
        <f t="shared" si="16"/>
        <v>0</v>
      </c>
      <c r="K133" s="121"/>
      <c r="L133" s="166"/>
      <c r="M133" s="174"/>
      <c r="N133" s="141"/>
      <c r="O133" s="120">
        <f t="shared" si="13"/>
        <v>0</v>
      </c>
      <c r="P133" s="120">
        <f t="shared" si="15"/>
        <v>0</v>
      </c>
      <c r="Q133" s="120">
        <f t="shared" si="14"/>
        <v>0</v>
      </c>
    </row>
    <row r="134" spans="3:17" x14ac:dyDescent="0.25">
      <c r="C134" s="166"/>
      <c r="D134" s="174"/>
      <c r="E134" s="141"/>
      <c r="F134" s="120">
        <f t="shared" si="12"/>
        <v>0</v>
      </c>
      <c r="G134" s="184"/>
      <c r="H134" s="167"/>
      <c r="I134" s="153" t="e">
        <f>VLOOKUP(H134,Presupuesto!$B$8:$C$583,2,0)</f>
        <v>#N/A</v>
      </c>
      <c r="J134" s="121">
        <f t="shared" si="16"/>
        <v>0</v>
      </c>
      <c r="K134" s="121"/>
      <c r="L134" s="166"/>
      <c r="M134" s="174"/>
      <c r="N134" s="141"/>
      <c r="O134" s="120">
        <f t="shared" si="13"/>
        <v>0</v>
      </c>
      <c r="P134" s="120">
        <f t="shared" si="15"/>
        <v>0</v>
      </c>
      <c r="Q134" s="120">
        <f t="shared" si="14"/>
        <v>0</v>
      </c>
    </row>
    <row r="135" spans="3:17" x14ac:dyDescent="0.25">
      <c r="C135" s="168"/>
      <c r="D135" s="174"/>
      <c r="E135" s="141"/>
      <c r="F135" s="120">
        <f t="shared" si="12"/>
        <v>0</v>
      </c>
      <c r="G135" s="184"/>
      <c r="H135" s="169"/>
      <c r="I135" s="153" t="e">
        <f>VLOOKUP(H135,Presupuesto!$B$8:$C$583,2,0)</f>
        <v>#N/A</v>
      </c>
      <c r="J135" s="121">
        <f t="shared" si="16"/>
        <v>0</v>
      </c>
      <c r="K135" s="121"/>
      <c r="L135" s="168"/>
      <c r="M135" s="174"/>
      <c r="N135" s="141"/>
      <c r="O135" s="120">
        <f t="shared" si="13"/>
        <v>0</v>
      </c>
      <c r="P135" s="120">
        <f t="shared" si="15"/>
        <v>0</v>
      </c>
      <c r="Q135" s="120">
        <f t="shared" si="14"/>
        <v>0</v>
      </c>
    </row>
    <row r="136" spans="3:17" x14ac:dyDescent="0.25">
      <c r="C136" s="168"/>
      <c r="D136" s="174"/>
      <c r="E136" s="141"/>
      <c r="F136" s="120">
        <f t="shared" si="12"/>
        <v>0</v>
      </c>
      <c r="G136" s="184"/>
      <c r="H136" s="169"/>
      <c r="I136" s="153" t="e">
        <f>VLOOKUP(H136,Presupuesto!$B$8:$C$583,2,0)</f>
        <v>#N/A</v>
      </c>
      <c r="J136" s="121">
        <f t="shared" si="16"/>
        <v>0</v>
      </c>
      <c r="K136" s="121"/>
      <c r="L136" s="168"/>
      <c r="M136" s="174"/>
      <c r="N136" s="141"/>
      <c r="O136" s="120">
        <f t="shared" si="13"/>
        <v>0</v>
      </c>
      <c r="P136" s="120">
        <f t="shared" si="15"/>
        <v>0</v>
      </c>
      <c r="Q136" s="120">
        <f t="shared" si="14"/>
        <v>0</v>
      </c>
    </row>
    <row r="137" spans="3:17" x14ac:dyDescent="0.25">
      <c r="C137" s="168"/>
      <c r="D137" s="174"/>
      <c r="E137" s="141"/>
      <c r="F137" s="120">
        <f t="shared" si="12"/>
        <v>0</v>
      </c>
      <c r="G137" s="184"/>
      <c r="H137" s="169"/>
      <c r="I137" s="153" t="e">
        <f>VLOOKUP(H137,Presupuesto!$B$8:$C$583,2,0)</f>
        <v>#N/A</v>
      </c>
      <c r="J137" s="121">
        <f t="shared" si="16"/>
        <v>0</v>
      </c>
      <c r="K137" s="121"/>
      <c r="L137" s="168"/>
      <c r="M137" s="174"/>
      <c r="N137" s="141"/>
      <c r="O137" s="120">
        <f t="shared" si="13"/>
        <v>0</v>
      </c>
      <c r="P137" s="120">
        <f t="shared" si="15"/>
        <v>0</v>
      </c>
      <c r="Q137" s="120">
        <f t="shared" si="14"/>
        <v>0</v>
      </c>
    </row>
    <row r="138" spans="3:17" x14ac:dyDescent="0.25">
      <c r="C138" s="168"/>
      <c r="D138" s="174"/>
      <c r="E138" s="141"/>
      <c r="F138" s="120">
        <f t="shared" si="12"/>
        <v>0</v>
      </c>
      <c r="G138" s="184"/>
      <c r="H138" s="169"/>
      <c r="I138" s="153" t="e">
        <f>VLOOKUP(H138,Presupuesto!$B$8:$C$583,2,0)</f>
        <v>#N/A</v>
      </c>
      <c r="J138" s="121">
        <f t="shared" si="16"/>
        <v>0</v>
      </c>
      <c r="K138" s="121"/>
      <c r="L138" s="168"/>
      <c r="M138" s="174"/>
      <c r="N138" s="141"/>
      <c r="O138" s="120">
        <f t="shared" si="13"/>
        <v>0</v>
      </c>
      <c r="P138" s="120">
        <f t="shared" si="15"/>
        <v>0</v>
      </c>
      <c r="Q138" s="120">
        <f t="shared" si="14"/>
        <v>0</v>
      </c>
    </row>
    <row r="139" spans="3:17" ht="15.75" thickBot="1" x14ac:dyDescent="0.3">
      <c r="C139" s="170"/>
      <c r="D139" s="182"/>
      <c r="E139" s="126"/>
      <c r="F139" s="128">
        <f t="shared" si="12"/>
        <v>0</v>
      </c>
      <c r="G139" s="185"/>
      <c r="H139" s="171"/>
      <c r="I139" s="155" t="e">
        <f>VLOOKUP(H139,Presupuesto!$B$8:$C$583,2,0)</f>
        <v>#N/A</v>
      </c>
      <c r="J139" s="129">
        <f>$J$105</f>
        <v>0</v>
      </c>
      <c r="K139" s="147"/>
      <c r="L139" s="170"/>
      <c r="M139" s="182"/>
      <c r="N139" s="126"/>
      <c r="O139" s="128">
        <f t="shared" si="13"/>
        <v>0</v>
      </c>
      <c r="P139" s="128">
        <f t="shared" si="15"/>
        <v>0</v>
      </c>
      <c r="Q139" s="128">
        <f t="shared" si="14"/>
        <v>0</v>
      </c>
    </row>
    <row r="140" spans="3:17" x14ac:dyDescent="0.25">
      <c r="G140" s="108"/>
    </row>
    <row r="141" spans="3:17" ht="15.75" thickBot="1" x14ac:dyDescent="0.3">
      <c r="G141" s="108"/>
    </row>
    <row r="142" spans="3:17" ht="15.75" thickBot="1" x14ac:dyDescent="0.3">
      <c r="C142" s="180" t="s">
        <v>53</v>
      </c>
      <c r="D142" s="131">
        <f>SUM(F149:F183)</f>
        <v>0</v>
      </c>
      <c r="G142" s="96"/>
      <c r="H142" s="72"/>
      <c r="I142" s="72"/>
    </row>
    <row r="143" spans="3:17" x14ac:dyDescent="0.25">
      <c r="G143" s="96"/>
      <c r="H143" s="72"/>
      <c r="I143" s="72"/>
    </row>
    <row r="144" spans="3:17" ht="15.75" x14ac:dyDescent="0.25">
      <c r="C144" s="439" t="s">
        <v>476</v>
      </c>
      <c r="D144" s="235"/>
      <c r="F144" s="72"/>
      <c r="G144" s="96"/>
      <c r="H144" s="72"/>
      <c r="I144" s="72"/>
    </row>
    <row r="145" spans="3:17" ht="18.75" x14ac:dyDescent="0.25">
      <c r="C145" s="253"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F145" s="72"/>
      <c r="G145" s="96"/>
      <c r="H145" s="72"/>
      <c r="I145" s="72"/>
    </row>
    <row r="146" spans="3:17" x14ac:dyDescent="0.25">
      <c r="F146" s="72"/>
      <c r="G146" s="96"/>
      <c r="H146" s="72"/>
      <c r="I146" s="72"/>
    </row>
    <row r="147" spans="3:17" ht="42.75" thickBot="1" x14ac:dyDescent="0.3">
      <c r="F147" s="116"/>
      <c r="G147" s="93"/>
      <c r="H147" s="93"/>
      <c r="I147" s="93"/>
      <c r="L147" s="272"/>
      <c r="M147" s="273"/>
      <c r="N147" s="272"/>
      <c r="O147" s="272"/>
      <c r="P147" s="275" t="s">
        <v>559</v>
      </c>
      <c r="Q147" s="275" t="s">
        <v>560</v>
      </c>
    </row>
    <row r="148" spans="3:17" ht="30.75" thickBot="1" x14ac:dyDescent="0.3">
      <c r="C148" s="152" t="s">
        <v>44</v>
      </c>
      <c r="D148" s="152" t="s">
        <v>55</v>
      </c>
      <c r="E148" s="159" t="s">
        <v>57</v>
      </c>
      <c r="F148" s="158" t="s">
        <v>27</v>
      </c>
      <c r="G148" s="156" t="s">
        <v>213</v>
      </c>
      <c r="H148" s="159" t="s">
        <v>46</v>
      </c>
      <c r="I148" s="156" t="s">
        <v>214</v>
      </c>
      <c r="J148" s="156" t="s">
        <v>495</v>
      </c>
      <c r="K148" s="156" t="s">
        <v>496</v>
      </c>
      <c r="L148" s="269" t="s">
        <v>21</v>
      </c>
      <c r="M148" s="269" t="s">
        <v>55</v>
      </c>
      <c r="N148" s="270" t="s">
        <v>557</v>
      </c>
      <c r="O148" s="271" t="s">
        <v>558</v>
      </c>
      <c r="P148" s="274">
        <v>0.7</v>
      </c>
      <c r="Q148" s="274">
        <v>0.3</v>
      </c>
    </row>
    <row r="149" spans="3:17" x14ac:dyDescent="0.25">
      <c r="C149" s="266" t="s">
        <v>523</v>
      </c>
      <c r="D149" s="267"/>
      <c r="E149" s="265">
        <f>HLOOKUP(C149,$AH$2:$BU$3,2,0)</f>
        <v>1200</v>
      </c>
      <c r="F149" s="120">
        <f t="shared" ref="F149:F183" si="17">D149*E149</f>
        <v>0</v>
      </c>
      <c r="G149" s="184"/>
      <c r="H149" s="165"/>
      <c r="I149" s="153" t="e">
        <f>VLOOKUP(H149,Presupuesto!$B$8:$C$583,2,0)</f>
        <v>#N/A</v>
      </c>
      <c r="J149" s="264"/>
      <c r="K149" s="121"/>
      <c r="L149" s="164"/>
      <c r="M149" s="181"/>
      <c r="N149" s="146"/>
      <c r="O149" s="120">
        <f t="shared" ref="O149:O183" si="18">M149*N149</f>
        <v>0</v>
      </c>
      <c r="P149" s="120">
        <f>$O149*P$16</f>
        <v>0</v>
      </c>
      <c r="Q149" s="120">
        <f t="shared" ref="Q149:Q183" si="19">$O149*Q$16</f>
        <v>0</v>
      </c>
    </row>
    <row r="150" spans="3:17" x14ac:dyDescent="0.25">
      <c r="C150" s="164"/>
      <c r="D150" s="181"/>
      <c r="E150" s="146"/>
      <c r="F150" s="120">
        <f t="shared" si="17"/>
        <v>0</v>
      </c>
      <c r="G150" s="184"/>
      <c r="H150" s="165"/>
      <c r="I150" s="153" t="e">
        <f>VLOOKUP(H150,Presupuesto!$B$8:$C$583,2,0)</f>
        <v>#N/A</v>
      </c>
      <c r="J150" s="121">
        <f>$J$149</f>
        <v>0</v>
      </c>
      <c r="K150" s="121"/>
      <c r="L150" s="164"/>
      <c r="M150" s="181"/>
      <c r="N150" s="146"/>
      <c r="O150" s="120">
        <f t="shared" si="18"/>
        <v>0</v>
      </c>
      <c r="P150" s="120">
        <f t="shared" ref="P150:P183" si="20">$O150*P$16</f>
        <v>0</v>
      </c>
      <c r="Q150" s="120">
        <f t="shared" si="19"/>
        <v>0</v>
      </c>
    </row>
    <row r="151" spans="3:17" x14ac:dyDescent="0.25">
      <c r="C151" s="164"/>
      <c r="D151" s="181"/>
      <c r="E151" s="146"/>
      <c r="F151" s="120">
        <f t="shared" si="17"/>
        <v>0</v>
      </c>
      <c r="G151" s="184"/>
      <c r="H151" s="165"/>
      <c r="I151" s="153" t="e">
        <f>VLOOKUP(H151,Presupuesto!$B$8:$C$583,2,0)</f>
        <v>#N/A</v>
      </c>
      <c r="J151" s="121">
        <f t="shared" ref="J151:J182" si="21">$J$149</f>
        <v>0</v>
      </c>
      <c r="K151" s="121"/>
      <c r="L151" s="164"/>
      <c r="M151" s="181"/>
      <c r="N151" s="146"/>
      <c r="O151" s="120">
        <f t="shared" si="18"/>
        <v>0</v>
      </c>
      <c r="P151" s="120">
        <f t="shared" si="20"/>
        <v>0</v>
      </c>
      <c r="Q151" s="120">
        <f t="shared" si="19"/>
        <v>0</v>
      </c>
    </row>
    <row r="152" spans="3:17" x14ac:dyDescent="0.25">
      <c r="C152" s="164"/>
      <c r="D152" s="181"/>
      <c r="E152" s="146"/>
      <c r="F152" s="120">
        <f t="shared" si="17"/>
        <v>0</v>
      </c>
      <c r="G152" s="184"/>
      <c r="H152" s="165"/>
      <c r="I152" s="153" t="e">
        <f>VLOOKUP(H152,Presupuesto!$B$8:$C$583,2,0)</f>
        <v>#N/A</v>
      </c>
      <c r="J152" s="121">
        <f t="shared" si="21"/>
        <v>0</v>
      </c>
      <c r="K152" s="121"/>
      <c r="L152" s="164"/>
      <c r="M152" s="181"/>
      <c r="N152" s="146"/>
      <c r="O152" s="120">
        <f t="shared" si="18"/>
        <v>0</v>
      </c>
      <c r="P152" s="120">
        <f t="shared" si="20"/>
        <v>0</v>
      </c>
      <c r="Q152" s="120">
        <f t="shared" si="19"/>
        <v>0</v>
      </c>
    </row>
    <row r="153" spans="3:17" x14ac:dyDescent="0.25">
      <c r="C153" s="164"/>
      <c r="D153" s="181"/>
      <c r="E153" s="146"/>
      <c r="F153" s="120">
        <f t="shared" si="17"/>
        <v>0</v>
      </c>
      <c r="G153" s="184"/>
      <c r="H153" s="165"/>
      <c r="I153" s="153" t="e">
        <f>VLOOKUP(H153,Presupuesto!$B$8:$C$583,2,0)</f>
        <v>#N/A</v>
      </c>
      <c r="J153" s="121">
        <f t="shared" si="21"/>
        <v>0</v>
      </c>
      <c r="K153" s="121"/>
      <c r="L153" s="164"/>
      <c r="M153" s="181"/>
      <c r="N153" s="146"/>
      <c r="O153" s="120">
        <f t="shared" si="18"/>
        <v>0</v>
      </c>
      <c r="P153" s="120">
        <f t="shared" si="20"/>
        <v>0</v>
      </c>
      <c r="Q153" s="120">
        <f t="shared" si="19"/>
        <v>0</v>
      </c>
    </row>
    <row r="154" spans="3:17" x14ac:dyDescent="0.25">
      <c r="C154" s="164"/>
      <c r="D154" s="181"/>
      <c r="E154" s="146"/>
      <c r="F154" s="120">
        <f t="shared" si="17"/>
        <v>0</v>
      </c>
      <c r="G154" s="184"/>
      <c r="H154" s="165"/>
      <c r="I154" s="153" t="e">
        <f>VLOOKUP(H154,Presupuesto!$B$8:$C$583,2,0)</f>
        <v>#N/A</v>
      </c>
      <c r="J154" s="121">
        <f t="shared" si="21"/>
        <v>0</v>
      </c>
      <c r="K154" s="121"/>
      <c r="L154" s="164"/>
      <c r="M154" s="181"/>
      <c r="N154" s="146"/>
      <c r="O154" s="120">
        <f t="shared" si="18"/>
        <v>0</v>
      </c>
      <c r="P154" s="120">
        <f t="shared" si="20"/>
        <v>0</v>
      </c>
      <c r="Q154" s="120">
        <f t="shared" si="19"/>
        <v>0</v>
      </c>
    </row>
    <row r="155" spans="3:17" x14ac:dyDescent="0.25">
      <c r="C155" s="164"/>
      <c r="D155" s="181"/>
      <c r="E155" s="146"/>
      <c r="F155" s="120">
        <f t="shared" si="17"/>
        <v>0</v>
      </c>
      <c r="G155" s="184"/>
      <c r="H155" s="165"/>
      <c r="I155" s="153" t="e">
        <f>VLOOKUP(H155,Presupuesto!$B$8:$C$583,2,0)</f>
        <v>#N/A</v>
      </c>
      <c r="J155" s="121">
        <f t="shared" si="21"/>
        <v>0</v>
      </c>
      <c r="K155" s="121"/>
      <c r="L155" s="164"/>
      <c r="M155" s="181"/>
      <c r="N155" s="146"/>
      <c r="O155" s="120">
        <f t="shared" si="18"/>
        <v>0</v>
      </c>
      <c r="P155" s="120">
        <f t="shared" si="20"/>
        <v>0</v>
      </c>
      <c r="Q155" s="120">
        <f t="shared" si="19"/>
        <v>0</v>
      </c>
    </row>
    <row r="156" spans="3:17" x14ac:dyDescent="0.25">
      <c r="C156" s="164"/>
      <c r="D156" s="181"/>
      <c r="E156" s="146"/>
      <c r="F156" s="120">
        <f t="shared" si="17"/>
        <v>0</v>
      </c>
      <c r="G156" s="184"/>
      <c r="H156" s="165"/>
      <c r="I156" s="153" t="e">
        <f>VLOOKUP(H156,Presupuesto!$B$8:$C$583,2,0)</f>
        <v>#N/A</v>
      </c>
      <c r="J156" s="121">
        <f t="shared" si="21"/>
        <v>0</v>
      </c>
      <c r="K156" s="121"/>
      <c r="L156" s="164"/>
      <c r="M156" s="181"/>
      <c r="N156" s="146"/>
      <c r="O156" s="120">
        <f t="shared" si="18"/>
        <v>0</v>
      </c>
      <c r="P156" s="120">
        <f t="shared" si="20"/>
        <v>0</v>
      </c>
      <c r="Q156" s="120">
        <f t="shared" si="19"/>
        <v>0</v>
      </c>
    </row>
    <row r="157" spans="3:17" x14ac:dyDescent="0.25">
      <c r="C157" s="164"/>
      <c r="D157" s="181"/>
      <c r="E157" s="146"/>
      <c r="F157" s="120">
        <f t="shared" si="17"/>
        <v>0</v>
      </c>
      <c r="G157" s="184"/>
      <c r="H157" s="165"/>
      <c r="I157" s="153" t="e">
        <f>VLOOKUP(H157,Presupuesto!$B$8:$C$583,2,0)</f>
        <v>#N/A</v>
      </c>
      <c r="J157" s="121">
        <f t="shared" si="21"/>
        <v>0</v>
      </c>
      <c r="K157" s="121"/>
      <c r="L157" s="164"/>
      <c r="M157" s="181"/>
      <c r="N157" s="146"/>
      <c r="O157" s="120">
        <f t="shared" si="18"/>
        <v>0</v>
      </c>
      <c r="P157" s="120">
        <f t="shared" si="20"/>
        <v>0</v>
      </c>
      <c r="Q157" s="120">
        <f t="shared" si="19"/>
        <v>0</v>
      </c>
    </row>
    <row r="158" spans="3:17" x14ac:dyDescent="0.25">
      <c r="C158" s="164"/>
      <c r="D158" s="181"/>
      <c r="E158" s="146"/>
      <c r="F158" s="120">
        <f t="shared" si="17"/>
        <v>0</v>
      </c>
      <c r="G158" s="184"/>
      <c r="H158" s="165"/>
      <c r="I158" s="153" t="e">
        <f>VLOOKUP(H158,Presupuesto!$B$8:$C$583,2,0)</f>
        <v>#N/A</v>
      </c>
      <c r="J158" s="121">
        <f t="shared" si="21"/>
        <v>0</v>
      </c>
      <c r="K158" s="121"/>
      <c r="L158" s="164"/>
      <c r="M158" s="181"/>
      <c r="N158" s="146"/>
      <c r="O158" s="120">
        <f t="shared" si="18"/>
        <v>0</v>
      </c>
      <c r="P158" s="120">
        <f t="shared" si="20"/>
        <v>0</v>
      </c>
      <c r="Q158" s="120">
        <f t="shared" si="19"/>
        <v>0</v>
      </c>
    </row>
    <row r="159" spans="3:17" x14ac:dyDescent="0.25">
      <c r="C159" s="164"/>
      <c r="D159" s="181"/>
      <c r="E159" s="146"/>
      <c r="F159" s="120">
        <f t="shared" si="17"/>
        <v>0</v>
      </c>
      <c r="G159" s="184"/>
      <c r="H159" s="165"/>
      <c r="I159" s="153" t="e">
        <f>VLOOKUP(H159,Presupuesto!$B$8:$C$583,2,0)</f>
        <v>#N/A</v>
      </c>
      <c r="J159" s="121">
        <f t="shared" si="21"/>
        <v>0</v>
      </c>
      <c r="K159" s="121"/>
      <c r="L159" s="164"/>
      <c r="M159" s="181"/>
      <c r="N159" s="146"/>
      <c r="O159" s="120">
        <f t="shared" si="18"/>
        <v>0</v>
      </c>
      <c r="P159" s="120">
        <f t="shared" si="20"/>
        <v>0</v>
      </c>
      <c r="Q159" s="120">
        <f t="shared" si="19"/>
        <v>0</v>
      </c>
    </row>
    <row r="160" spans="3:17" x14ac:dyDescent="0.25">
      <c r="C160" s="164"/>
      <c r="D160" s="181"/>
      <c r="E160" s="146"/>
      <c r="F160" s="120">
        <f t="shared" si="17"/>
        <v>0</v>
      </c>
      <c r="G160" s="184"/>
      <c r="H160" s="165"/>
      <c r="I160" s="153" t="e">
        <f>VLOOKUP(H160,Presupuesto!$B$8:$C$583,2,0)</f>
        <v>#N/A</v>
      </c>
      <c r="J160" s="121">
        <f t="shared" si="21"/>
        <v>0</v>
      </c>
      <c r="K160" s="121"/>
      <c r="L160" s="164"/>
      <c r="M160" s="181"/>
      <c r="N160" s="146"/>
      <c r="O160" s="120">
        <f t="shared" si="18"/>
        <v>0</v>
      </c>
      <c r="P160" s="120">
        <f t="shared" si="20"/>
        <v>0</v>
      </c>
      <c r="Q160" s="120">
        <f t="shared" si="19"/>
        <v>0</v>
      </c>
    </row>
    <row r="161" spans="3:17" x14ac:dyDescent="0.25">
      <c r="C161" s="164"/>
      <c r="D161" s="181"/>
      <c r="E161" s="146"/>
      <c r="F161" s="120">
        <f t="shared" si="17"/>
        <v>0</v>
      </c>
      <c r="G161" s="184"/>
      <c r="H161" s="165"/>
      <c r="I161" s="153" t="e">
        <f>VLOOKUP(H161,Presupuesto!$B$8:$C$583,2,0)</f>
        <v>#N/A</v>
      </c>
      <c r="J161" s="121">
        <f t="shared" si="21"/>
        <v>0</v>
      </c>
      <c r="K161" s="121"/>
      <c r="L161" s="164"/>
      <c r="M161" s="181"/>
      <c r="N161" s="146"/>
      <c r="O161" s="120">
        <f t="shared" si="18"/>
        <v>0</v>
      </c>
      <c r="P161" s="120">
        <f t="shared" si="20"/>
        <v>0</v>
      </c>
      <c r="Q161" s="120">
        <f t="shared" si="19"/>
        <v>0</v>
      </c>
    </row>
    <row r="162" spans="3:17" x14ac:dyDescent="0.25">
      <c r="C162" s="164"/>
      <c r="D162" s="181"/>
      <c r="E162" s="146"/>
      <c r="F162" s="120">
        <f t="shared" si="17"/>
        <v>0</v>
      </c>
      <c r="G162" s="184"/>
      <c r="H162" s="165"/>
      <c r="I162" s="153" t="e">
        <f>VLOOKUP(H162,Presupuesto!$B$8:$C$583,2,0)</f>
        <v>#N/A</v>
      </c>
      <c r="J162" s="121">
        <f t="shared" si="21"/>
        <v>0</v>
      </c>
      <c r="K162" s="121"/>
      <c r="L162" s="164"/>
      <c r="M162" s="181"/>
      <c r="N162" s="146"/>
      <c r="O162" s="120">
        <f t="shared" si="18"/>
        <v>0</v>
      </c>
      <c r="P162" s="120">
        <f t="shared" si="20"/>
        <v>0</v>
      </c>
      <c r="Q162" s="120">
        <f t="shared" si="19"/>
        <v>0</v>
      </c>
    </row>
    <row r="163" spans="3:17" x14ac:dyDescent="0.25">
      <c r="C163" s="164"/>
      <c r="D163" s="181"/>
      <c r="E163" s="146"/>
      <c r="F163" s="120">
        <f t="shared" si="17"/>
        <v>0</v>
      </c>
      <c r="G163" s="184"/>
      <c r="H163" s="165"/>
      <c r="I163" s="153" t="e">
        <f>VLOOKUP(H163,Presupuesto!$B$8:$C$583,2,0)</f>
        <v>#N/A</v>
      </c>
      <c r="J163" s="121">
        <f t="shared" si="21"/>
        <v>0</v>
      </c>
      <c r="K163" s="121"/>
      <c r="L163" s="164"/>
      <c r="M163" s="181"/>
      <c r="N163" s="146"/>
      <c r="O163" s="120">
        <f t="shared" si="18"/>
        <v>0</v>
      </c>
      <c r="P163" s="120">
        <f t="shared" si="20"/>
        <v>0</v>
      </c>
      <c r="Q163" s="120">
        <f t="shared" si="19"/>
        <v>0</v>
      </c>
    </row>
    <row r="164" spans="3:17" x14ac:dyDescent="0.25">
      <c r="C164" s="164"/>
      <c r="D164" s="181"/>
      <c r="E164" s="146"/>
      <c r="F164" s="120">
        <f t="shared" si="17"/>
        <v>0</v>
      </c>
      <c r="G164" s="184"/>
      <c r="H164" s="165"/>
      <c r="I164" s="153" t="e">
        <f>VLOOKUP(H164,Presupuesto!$B$8:$C$583,2,0)</f>
        <v>#N/A</v>
      </c>
      <c r="J164" s="121">
        <f t="shared" si="21"/>
        <v>0</v>
      </c>
      <c r="K164" s="121"/>
      <c r="L164" s="164"/>
      <c r="M164" s="181"/>
      <c r="N164" s="146"/>
      <c r="O164" s="120">
        <f t="shared" si="18"/>
        <v>0</v>
      </c>
      <c r="P164" s="120">
        <f t="shared" si="20"/>
        <v>0</v>
      </c>
      <c r="Q164" s="120">
        <f t="shared" si="19"/>
        <v>0</v>
      </c>
    </row>
    <row r="165" spans="3:17" x14ac:dyDescent="0.25">
      <c r="C165" s="164"/>
      <c r="D165" s="181"/>
      <c r="E165" s="146"/>
      <c r="F165" s="120">
        <f t="shared" si="17"/>
        <v>0</v>
      </c>
      <c r="G165" s="184"/>
      <c r="H165" s="165"/>
      <c r="I165" s="153" t="e">
        <f>VLOOKUP(H165,Presupuesto!$B$8:$C$583,2,0)</f>
        <v>#N/A</v>
      </c>
      <c r="J165" s="121">
        <f t="shared" si="21"/>
        <v>0</v>
      </c>
      <c r="K165" s="121"/>
      <c r="L165" s="164"/>
      <c r="M165" s="181"/>
      <c r="N165" s="146"/>
      <c r="O165" s="120">
        <f t="shared" si="18"/>
        <v>0</v>
      </c>
      <c r="P165" s="120">
        <f t="shared" si="20"/>
        <v>0</v>
      </c>
      <c r="Q165" s="120">
        <f t="shared" si="19"/>
        <v>0</v>
      </c>
    </row>
    <row r="166" spans="3:17" x14ac:dyDescent="0.25">
      <c r="C166" s="164"/>
      <c r="D166" s="181"/>
      <c r="E166" s="146"/>
      <c r="F166" s="120">
        <f t="shared" si="17"/>
        <v>0</v>
      </c>
      <c r="G166" s="184"/>
      <c r="H166" s="165"/>
      <c r="I166" s="153" t="e">
        <f>VLOOKUP(H166,Presupuesto!$B$8:$C$583,2,0)</f>
        <v>#N/A</v>
      </c>
      <c r="J166" s="121">
        <f t="shared" si="21"/>
        <v>0</v>
      </c>
      <c r="K166" s="121"/>
      <c r="L166" s="164"/>
      <c r="M166" s="181"/>
      <c r="N166" s="146"/>
      <c r="O166" s="120">
        <f t="shared" si="18"/>
        <v>0</v>
      </c>
      <c r="P166" s="120">
        <f t="shared" si="20"/>
        <v>0</v>
      </c>
      <c r="Q166" s="120">
        <f t="shared" si="19"/>
        <v>0</v>
      </c>
    </row>
    <row r="167" spans="3:17" x14ac:dyDescent="0.25">
      <c r="C167" s="164"/>
      <c r="D167" s="181"/>
      <c r="E167" s="146"/>
      <c r="F167" s="120">
        <f t="shared" si="17"/>
        <v>0</v>
      </c>
      <c r="G167" s="184"/>
      <c r="H167" s="165"/>
      <c r="I167" s="153" t="e">
        <f>VLOOKUP(H167,Presupuesto!$B$8:$C$583,2,0)</f>
        <v>#N/A</v>
      </c>
      <c r="J167" s="121">
        <f t="shared" si="21"/>
        <v>0</v>
      </c>
      <c r="K167" s="121"/>
      <c r="L167" s="164"/>
      <c r="M167" s="181"/>
      <c r="N167" s="146"/>
      <c r="O167" s="120">
        <f t="shared" si="18"/>
        <v>0</v>
      </c>
      <c r="P167" s="120">
        <f t="shared" si="20"/>
        <v>0</v>
      </c>
      <c r="Q167" s="120">
        <f t="shared" si="19"/>
        <v>0</v>
      </c>
    </row>
    <row r="168" spans="3:17" x14ac:dyDescent="0.25">
      <c r="C168" s="164"/>
      <c r="D168" s="181"/>
      <c r="E168" s="146"/>
      <c r="F168" s="120">
        <f t="shared" si="17"/>
        <v>0</v>
      </c>
      <c r="G168" s="184"/>
      <c r="H168" s="165"/>
      <c r="I168" s="153" t="e">
        <f>VLOOKUP(H168,Presupuesto!$B$8:$C$583,2,0)</f>
        <v>#N/A</v>
      </c>
      <c r="J168" s="121">
        <f t="shared" si="21"/>
        <v>0</v>
      </c>
      <c r="K168" s="121"/>
      <c r="L168" s="164"/>
      <c r="M168" s="181"/>
      <c r="N168" s="146"/>
      <c r="O168" s="120">
        <f t="shared" si="18"/>
        <v>0</v>
      </c>
      <c r="P168" s="120">
        <f t="shared" si="20"/>
        <v>0</v>
      </c>
      <c r="Q168" s="120">
        <f t="shared" si="19"/>
        <v>0</v>
      </c>
    </row>
    <row r="169" spans="3:17" x14ac:dyDescent="0.25">
      <c r="C169" s="164"/>
      <c r="D169" s="181"/>
      <c r="E169" s="146"/>
      <c r="F169" s="120">
        <f t="shared" si="17"/>
        <v>0</v>
      </c>
      <c r="G169" s="184"/>
      <c r="H169" s="165"/>
      <c r="I169" s="153" t="e">
        <f>VLOOKUP(H169,Presupuesto!$B$8:$C$583,2,0)</f>
        <v>#N/A</v>
      </c>
      <c r="J169" s="121">
        <f t="shared" si="21"/>
        <v>0</v>
      </c>
      <c r="K169" s="121"/>
      <c r="L169" s="164"/>
      <c r="M169" s="181"/>
      <c r="N169" s="146"/>
      <c r="O169" s="120">
        <f t="shared" si="18"/>
        <v>0</v>
      </c>
      <c r="P169" s="120">
        <f t="shared" si="20"/>
        <v>0</v>
      </c>
      <c r="Q169" s="120">
        <f t="shared" si="19"/>
        <v>0</v>
      </c>
    </row>
    <row r="170" spans="3:17" x14ac:dyDescent="0.25">
      <c r="C170" s="164"/>
      <c r="D170" s="181"/>
      <c r="E170" s="146"/>
      <c r="F170" s="120">
        <f t="shared" si="17"/>
        <v>0</v>
      </c>
      <c r="G170" s="184"/>
      <c r="H170" s="165"/>
      <c r="I170" s="153" t="e">
        <f>VLOOKUP(H170,Presupuesto!$B$8:$C$583,2,0)</f>
        <v>#N/A</v>
      </c>
      <c r="J170" s="121">
        <f t="shared" si="21"/>
        <v>0</v>
      </c>
      <c r="K170" s="121"/>
      <c r="L170" s="164"/>
      <c r="M170" s="181"/>
      <c r="N170" s="146"/>
      <c r="O170" s="120">
        <f t="shared" si="18"/>
        <v>0</v>
      </c>
      <c r="P170" s="120">
        <f t="shared" si="20"/>
        <v>0</v>
      </c>
      <c r="Q170" s="120">
        <f t="shared" si="19"/>
        <v>0</v>
      </c>
    </row>
    <row r="171" spans="3:17" x14ac:dyDescent="0.25">
      <c r="C171" s="166"/>
      <c r="D171" s="174"/>
      <c r="E171" s="141"/>
      <c r="F171" s="120">
        <f t="shared" si="17"/>
        <v>0</v>
      </c>
      <c r="G171" s="184"/>
      <c r="H171" s="167"/>
      <c r="I171" s="153" t="e">
        <f>VLOOKUP(H171,Presupuesto!$B$8:$C$583,2,0)</f>
        <v>#N/A</v>
      </c>
      <c r="J171" s="121">
        <f t="shared" si="21"/>
        <v>0</v>
      </c>
      <c r="K171" s="121"/>
      <c r="L171" s="166"/>
      <c r="M171" s="174"/>
      <c r="N171" s="141"/>
      <c r="O171" s="120">
        <f t="shared" si="18"/>
        <v>0</v>
      </c>
      <c r="P171" s="120">
        <f t="shared" si="20"/>
        <v>0</v>
      </c>
      <c r="Q171" s="120">
        <f t="shared" si="19"/>
        <v>0</v>
      </c>
    </row>
    <row r="172" spans="3:17" x14ac:dyDescent="0.25">
      <c r="C172" s="166"/>
      <c r="D172" s="174"/>
      <c r="E172" s="141"/>
      <c r="F172" s="120">
        <f t="shared" si="17"/>
        <v>0</v>
      </c>
      <c r="G172" s="184"/>
      <c r="H172" s="167"/>
      <c r="I172" s="153" t="e">
        <f>VLOOKUP(H172,Presupuesto!$B$8:$C$583,2,0)</f>
        <v>#N/A</v>
      </c>
      <c r="J172" s="121">
        <f t="shared" si="21"/>
        <v>0</v>
      </c>
      <c r="K172" s="121"/>
      <c r="L172" s="166"/>
      <c r="M172" s="174"/>
      <c r="N172" s="141"/>
      <c r="O172" s="120">
        <f t="shared" si="18"/>
        <v>0</v>
      </c>
      <c r="P172" s="120">
        <f t="shared" si="20"/>
        <v>0</v>
      </c>
      <c r="Q172" s="120">
        <f t="shared" si="19"/>
        <v>0</v>
      </c>
    </row>
    <row r="173" spans="3:17" x14ac:dyDescent="0.25">
      <c r="C173" s="166"/>
      <c r="D173" s="174"/>
      <c r="E173" s="141"/>
      <c r="F173" s="120">
        <f t="shared" si="17"/>
        <v>0</v>
      </c>
      <c r="G173" s="184"/>
      <c r="H173" s="167"/>
      <c r="I173" s="153" t="e">
        <f>VLOOKUP(H173,Presupuesto!$B$8:$C$583,2,0)</f>
        <v>#N/A</v>
      </c>
      <c r="J173" s="121">
        <f t="shared" si="21"/>
        <v>0</v>
      </c>
      <c r="K173" s="121"/>
      <c r="L173" s="166"/>
      <c r="M173" s="174"/>
      <c r="N173" s="141"/>
      <c r="O173" s="120">
        <f t="shared" si="18"/>
        <v>0</v>
      </c>
      <c r="P173" s="120">
        <f t="shared" si="20"/>
        <v>0</v>
      </c>
      <c r="Q173" s="120">
        <f t="shared" si="19"/>
        <v>0</v>
      </c>
    </row>
    <row r="174" spans="3:17" x14ac:dyDescent="0.25">
      <c r="C174" s="166"/>
      <c r="D174" s="174"/>
      <c r="E174" s="141"/>
      <c r="F174" s="120">
        <f t="shared" si="17"/>
        <v>0</v>
      </c>
      <c r="G174" s="184"/>
      <c r="H174" s="167"/>
      <c r="I174" s="153" t="e">
        <f>VLOOKUP(H174,Presupuesto!$B$8:$C$583,2,0)</f>
        <v>#N/A</v>
      </c>
      <c r="J174" s="121">
        <f t="shared" si="21"/>
        <v>0</v>
      </c>
      <c r="K174" s="121"/>
      <c r="L174" s="166"/>
      <c r="M174" s="174"/>
      <c r="N174" s="141"/>
      <c r="O174" s="120">
        <f t="shared" si="18"/>
        <v>0</v>
      </c>
      <c r="P174" s="120">
        <f t="shared" si="20"/>
        <v>0</v>
      </c>
      <c r="Q174" s="120">
        <f t="shared" si="19"/>
        <v>0</v>
      </c>
    </row>
    <row r="175" spans="3:17" x14ac:dyDescent="0.25">
      <c r="C175" s="166"/>
      <c r="D175" s="174"/>
      <c r="E175" s="141"/>
      <c r="F175" s="120">
        <f t="shared" si="17"/>
        <v>0</v>
      </c>
      <c r="G175" s="184"/>
      <c r="H175" s="167"/>
      <c r="I175" s="153" t="e">
        <f>VLOOKUP(H175,Presupuesto!$B$8:$C$583,2,0)</f>
        <v>#N/A</v>
      </c>
      <c r="J175" s="121">
        <f t="shared" si="21"/>
        <v>0</v>
      </c>
      <c r="K175" s="121"/>
      <c r="L175" s="166"/>
      <c r="M175" s="174"/>
      <c r="N175" s="141"/>
      <c r="O175" s="120">
        <f t="shared" si="18"/>
        <v>0</v>
      </c>
      <c r="P175" s="120">
        <f t="shared" si="20"/>
        <v>0</v>
      </c>
      <c r="Q175" s="120">
        <f t="shared" si="19"/>
        <v>0</v>
      </c>
    </row>
    <row r="176" spans="3:17" x14ac:dyDescent="0.25">
      <c r="C176" s="166"/>
      <c r="D176" s="174"/>
      <c r="E176" s="141"/>
      <c r="F176" s="120">
        <f t="shared" si="17"/>
        <v>0</v>
      </c>
      <c r="G176" s="184"/>
      <c r="H176" s="167"/>
      <c r="I176" s="153" t="e">
        <f>VLOOKUP(H176,Presupuesto!$B$8:$C$583,2,0)</f>
        <v>#N/A</v>
      </c>
      <c r="J176" s="121">
        <f t="shared" si="21"/>
        <v>0</v>
      </c>
      <c r="K176" s="121"/>
      <c r="L176" s="166"/>
      <c r="M176" s="174"/>
      <c r="N176" s="141"/>
      <c r="O176" s="120">
        <f t="shared" si="18"/>
        <v>0</v>
      </c>
      <c r="P176" s="120">
        <f t="shared" si="20"/>
        <v>0</v>
      </c>
      <c r="Q176" s="120">
        <f t="shared" si="19"/>
        <v>0</v>
      </c>
    </row>
    <row r="177" spans="3:17" x14ac:dyDescent="0.25">
      <c r="C177" s="166"/>
      <c r="D177" s="174"/>
      <c r="E177" s="141"/>
      <c r="F177" s="120">
        <f t="shared" si="17"/>
        <v>0</v>
      </c>
      <c r="G177" s="184"/>
      <c r="H177" s="167"/>
      <c r="I177" s="153" t="e">
        <f>VLOOKUP(H177,Presupuesto!$B$8:$C$583,2,0)</f>
        <v>#N/A</v>
      </c>
      <c r="J177" s="121">
        <f t="shared" si="21"/>
        <v>0</v>
      </c>
      <c r="K177" s="121"/>
      <c r="L177" s="166"/>
      <c r="M177" s="174"/>
      <c r="N177" s="141"/>
      <c r="O177" s="120">
        <f t="shared" si="18"/>
        <v>0</v>
      </c>
      <c r="P177" s="120">
        <f t="shared" si="20"/>
        <v>0</v>
      </c>
      <c r="Q177" s="120">
        <f t="shared" si="19"/>
        <v>0</v>
      </c>
    </row>
    <row r="178" spans="3:17" x14ac:dyDescent="0.25">
      <c r="C178" s="166"/>
      <c r="D178" s="174"/>
      <c r="E178" s="141"/>
      <c r="F178" s="120">
        <f t="shared" si="17"/>
        <v>0</v>
      </c>
      <c r="G178" s="184"/>
      <c r="H178" s="167"/>
      <c r="I178" s="153" t="e">
        <f>VLOOKUP(H178,Presupuesto!$B$8:$C$583,2,0)</f>
        <v>#N/A</v>
      </c>
      <c r="J178" s="121">
        <f t="shared" si="21"/>
        <v>0</v>
      </c>
      <c r="K178" s="121"/>
      <c r="L178" s="166"/>
      <c r="M178" s="174"/>
      <c r="N178" s="141"/>
      <c r="O178" s="120">
        <f t="shared" si="18"/>
        <v>0</v>
      </c>
      <c r="P178" s="120">
        <f t="shared" si="20"/>
        <v>0</v>
      </c>
      <c r="Q178" s="120">
        <f t="shared" si="19"/>
        <v>0</v>
      </c>
    </row>
    <row r="179" spans="3:17" x14ac:dyDescent="0.25">
      <c r="C179" s="168"/>
      <c r="D179" s="174"/>
      <c r="E179" s="141"/>
      <c r="F179" s="120">
        <f t="shared" si="17"/>
        <v>0</v>
      </c>
      <c r="G179" s="184"/>
      <c r="H179" s="169"/>
      <c r="I179" s="153" t="e">
        <f>VLOOKUP(H179,Presupuesto!$B$8:$C$583,2,0)</f>
        <v>#N/A</v>
      </c>
      <c r="J179" s="121">
        <f t="shared" si="21"/>
        <v>0</v>
      </c>
      <c r="K179" s="121"/>
      <c r="L179" s="168"/>
      <c r="M179" s="174"/>
      <c r="N179" s="141"/>
      <c r="O179" s="120">
        <f t="shared" si="18"/>
        <v>0</v>
      </c>
      <c r="P179" s="120">
        <f t="shared" si="20"/>
        <v>0</v>
      </c>
      <c r="Q179" s="120">
        <f t="shared" si="19"/>
        <v>0</v>
      </c>
    </row>
    <row r="180" spans="3:17" x14ac:dyDescent="0.25">
      <c r="C180" s="168"/>
      <c r="D180" s="174"/>
      <c r="E180" s="141"/>
      <c r="F180" s="120">
        <f t="shared" si="17"/>
        <v>0</v>
      </c>
      <c r="G180" s="184"/>
      <c r="H180" s="169"/>
      <c r="I180" s="153" t="e">
        <f>VLOOKUP(H180,Presupuesto!$B$8:$C$583,2,0)</f>
        <v>#N/A</v>
      </c>
      <c r="J180" s="121">
        <f t="shared" si="21"/>
        <v>0</v>
      </c>
      <c r="K180" s="121"/>
      <c r="L180" s="168"/>
      <c r="M180" s="174"/>
      <c r="N180" s="141"/>
      <c r="O180" s="120">
        <f t="shared" si="18"/>
        <v>0</v>
      </c>
      <c r="P180" s="120">
        <f t="shared" si="20"/>
        <v>0</v>
      </c>
      <c r="Q180" s="120">
        <f t="shared" si="19"/>
        <v>0</v>
      </c>
    </row>
    <row r="181" spans="3:17" x14ac:dyDescent="0.25">
      <c r="C181" s="168"/>
      <c r="D181" s="174"/>
      <c r="E181" s="141"/>
      <c r="F181" s="120">
        <f t="shared" si="17"/>
        <v>0</v>
      </c>
      <c r="G181" s="184"/>
      <c r="H181" s="169"/>
      <c r="I181" s="153" t="e">
        <f>VLOOKUP(H181,Presupuesto!$B$8:$C$583,2,0)</f>
        <v>#N/A</v>
      </c>
      <c r="J181" s="121">
        <f t="shared" si="21"/>
        <v>0</v>
      </c>
      <c r="K181" s="121"/>
      <c r="L181" s="168"/>
      <c r="M181" s="174"/>
      <c r="N181" s="141"/>
      <c r="O181" s="120">
        <f t="shared" si="18"/>
        <v>0</v>
      </c>
      <c r="P181" s="120">
        <f t="shared" si="20"/>
        <v>0</v>
      </c>
      <c r="Q181" s="120">
        <f t="shared" si="19"/>
        <v>0</v>
      </c>
    </row>
    <row r="182" spans="3:17" x14ac:dyDescent="0.25">
      <c r="C182" s="168"/>
      <c r="D182" s="174"/>
      <c r="E182" s="141"/>
      <c r="F182" s="120">
        <f t="shared" si="17"/>
        <v>0</v>
      </c>
      <c r="G182" s="184"/>
      <c r="H182" s="169"/>
      <c r="I182" s="153" t="e">
        <f>VLOOKUP(H182,Presupuesto!$B$8:$C$583,2,0)</f>
        <v>#N/A</v>
      </c>
      <c r="J182" s="121">
        <f t="shared" si="21"/>
        <v>0</v>
      </c>
      <c r="K182" s="121"/>
      <c r="L182" s="168"/>
      <c r="M182" s="174"/>
      <c r="N182" s="141"/>
      <c r="O182" s="120">
        <f t="shared" si="18"/>
        <v>0</v>
      </c>
      <c r="P182" s="120">
        <f t="shared" si="20"/>
        <v>0</v>
      </c>
      <c r="Q182" s="120">
        <f t="shared" si="19"/>
        <v>0</v>
      </c>
    </row>
    <row r="183" spans="3:17" ht="15.75" thickBot="1" x14ac:dyDescent="0.3">
      <c r="C183" s="170"/>
      <c r="D183" s="182"/>
      <c r="E183" s="126"/>
      <c r="F183" s="128">
        <f t="shared" si="17"/>
        <v>0</v>
      </c>
      <c r="G183" s="185"/>
      <c r="H183" s="171"/>
      <c r="I183" s="155" t="e">
        <f>VLOOKUP(H183,Presupuesto!$B$8:$C$583,2,0)</f>
        <v>#N/A</v>
      </c>
      <c r="J183" s="129">
        <f>$J$149</f>
        <v>0</v>
      </c>
      <c r="K183" s="147"/>
      <c r="L183" s="170"/>
      <c r="M183" s="182"/>
      <c r="N183" s="126"/>
      <c r="O183" s="128">
        <f t="shared" si="18"/>
        <v>0</v>
      </c>
      <c r="P183" s="128">
        <f t="shared" si="20"/>
        <v>0</v>
      </c>
      <c r="Q183" s="128">
        <f t="shared" si="19"/>
        <v>0</v>
      </c>
    </row>
    <row r="185" spans="3:17" ht="15.75" thickBot="1" x14ac:dyDescent="0.3"/>
    <row r="186" spans="3:17" ht="15.75" thickBot="1" x14ac:dyDescent="0.3">
      <c r="C186" s="180" t="s">
        <v>53</v>
      </c>
      <c r="D186" s="131">
        <f>SUM(F193:F227)</f>
        <v>0</v>
      </c>
      <c r="G186" s="96"/>
      <c r="H186" s="72"/>
      <c r="I186" s="72"/>
    </row>
    <row r="187" spans="3:17" x14ac:dyDescent="0.25">
      <c r="G187" s="96"/>
      <c r="H187" s="72"/>
      <c r="I187" s="72"/>
    </row>
    <row r="188" spans="3:17" ht="15.75" x14ac:dyDescent="0.25">
      <c r="C188" s="439" t="s">
        <v>476</v>
      </c>
      <c r="D188" s="235"/>
      <c r="F188" s="72"/>
      <c r="G188" s="96"/>
      <c r="H188" s="72"/>
      <c r="I188" s="72"/>
    </row>
    <row r="189" spans="3:17" ht="18.75" x14ac:dyDescent="0.25">
      <c r="C189" s="253"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F189" s="72"/>
      <c r="G189" s="96"/>
      <c r="H189" s="72"/>
      <c r="I189" s="72"/>
    </row>
    <row r="190" spans="3:17" x14ac:dyDescent="0.25">
      <c r="F190" s="72"/>
      <c r="G190" s="96"/>
      <c r="H190" s="72"/>
      <c r="I190" s="72"/>
    </row>
    <row r="191" spans="3:17" ht="42.75" thickBot="1" x14ac:dyDescent="0.3">
      <c r="F191" s="116"/>
      <c r="G191" s="93"/>
      <c r="H191" s="93"/>
      <c r="I191" s="93"/>
      <c r="L191" s="272"/>
      <c r="M191" s="273"/>
      <c r="N191" s="272"/>
      <c r="O191" s="272"/>
      <c r="P191" s="275" t="s">
        <v>559</v>
      </c>
      <c r="Q191" s="275" t="s">
        <v>560</v>
      </c>
    </row>
    <row r="192" spans="3:17" ht="30.75" thickBot="1" x14ac:dyDescent="0.3">
      <c r="C192" s="152" t="s">
        <v>44</v>
      </c>
      <c r="D192" s="152" t="s">
        <v>55</v>
      </c>
      <c r="E192" s="159" t="s">
        <v>57</v>
      </c>
      <c r="F192" s="158" t="s">
        <v>27</v>
      </c>
      <c r="G192" s="156" t="s">
        <v>213</v>
      </c>
      <c r="H192" s="159" t="s">
        <v>46</v>
      </c>
      <c r="I192" s="156" t="s">
        <v>214</v>
      </c>
      <c r="J192" s="156" t="s">
        <v>495</v>
      </c>
      <c r="K192" s="156" t="s">
        <v>496</v>
      </c>
      <c r="L192" s="269" t="s">
        <v>21</v>
      </c>
      <c r="M192" s="269" t="s">
        <v>55</v>
      </c>
      <c r="N192" s="270" t="s">
        <v>557</v>
      </c>
      <c r="O192" s="271" t="s">
        <v>558</v>
      </c>
      <c r="P192" s="274">
        <v>0.7</v>
      </c>
      <c r="Q192" s="274">
        <v>0.3</v>
      </c>
    </row>
    <row r="193" spans="3:17" x14ac:dyDescent="0.25">
      <c r="C193" s="266" t="s">
        <v>523</v>
      </c>
      <c r="D193" s="267"/>
      <c r="E193" s="265">
        <f>HLOOKUP(C193,$AH$2:$BU$3,2,0)</f>
        <v>1200</v>
      </c>
      <c r="F193" s="120">
        <f t="shared" ref="F193:F227" si="22">D193*E193</f>
        <v>0</v>
      </c>
      <c r="G193" s="184"/>
      <c r="H193" s="165"/>
      <c r="I193" s="153" t="e">
        <f>VLOOKUP(H193,Presupuesto!$B$8:$C$583,2,0)</f>
        <v>#N/A</v>
      </c>
      <c r="J193" s="264"/>
      <c r="K193" s="121"/>
      <c r="L193" s="164"/>
      <c r="M193" s="181"/>
      <c r="N193" s="146"/>
      <c r="O193" s="120">
        <f t="shared" ref="O193:O227" si="23">M193*N193</f>
        <v>0</v>
      </c>
      <c r="P193" s="120">
        <f>$O193*P$16</f>
        <v>0</v>
      </c>
      <c r="Q193" s="120">
        <f t="shared" ref="Q193:Q227" si="24">$O193*Q$16</f>
        <v>0</v>
      </c>
    </row>
    <row r="194" spans="3:17" x14ac:dyDescent="0.25">
      <c r="C194" s="164"/>
      <c r="D194" s="181"/>
      <c r="E194" s="146"/>
      <c r="F194" s="120">
        <f t="shared" si="22"/>
        <v>0</v>
      </c>
      <c r="G194" s="184"/>
      <c r="H194" s="165"/>
      <c r="I194" s="153" t="e">
        <f>VLOOKUP(H194,Presupuesto!$B$8:$C$583,2,0)</f>
        <v>#N/A</v>
      </c>
      <c r="J194" s="121">
        <f>$J$193</f>
        <v>0</v>
      </c>
      <c r="K194" s="121"/>
      <c r="L194" s="164"/>
      <c r="M194" s="181"/>
      <c r="N194" s="146"/>
      <c r="O194" s="120">
        <f t="shared" si="23"/>
        <v>0</v>
      </c>
      <c r="P194" s="120">
        <f t="shared" ref="P194:P227" si="25">$O194*P$16</f>
        <v>0</v>
      </c>
      <c r="Q194" s="120">
        <f t="shared" si="24"/>
        <v>0</v>
      </c>
    </row>
    <row r="195" spans="3:17" x14ac:dyDescent="0.25">
      <c r="C195" s="164"/>
      <c r="D195" s="181"/>
      <c r="E195" s="146"/>
      <c r="F195" s="120">
        <f t="shared" si="22"/>
        <v>0</v>
      </c>
      <c r="G195" s="184"/>
      <c r="H195" s="165"/>
      <c r="I195" s="153" t="e">
        <f>VLOOKUP(H195,Presupuesto!$B$8:$C$583,2,0)</f>
        <v>#N/A</v>
      </c>
      <c r="J195" s="121">
        <f t="shared" ref="J195:J226" si="26">$J$193</f>
        <v>0</v>
      </c>
      <c r="K195" s="121"/>
      <c r="L195" s="164"/>
      <c r="M195" s="181"/>
      <c r="N195" s="146"/>
      <c r="O195" s="120">
        <f t="shared" si="23"/>
        <v>0</v>
      </c>
      <c r="P195" s="120">
        <f t="shared" si="25"/>
        <v>0</v>
      </c>
      <c r="Q195" s="120">
        <f t="shared" si="24"/>
        <v>0</v>
      </c>
    </row>
    <row r="196" spans="3:17" x14ac:dyDescent="0.25">
      <c r="C196" s="164"/>
      <c r="D196" s="181"/>
      <c r="E196" s="146"/>
      <c r="F196" s="120">
        <f t="shared" si="22"/>
        <v>0</v>
      </c>
      <c r="G196" s="184"/>
      <c r="H196" s="165"/>
      <c r="I196" s="153" t="e">
        <f>VLOOKUP(H196,Presupuesto!$B$8:$C$583,2,0)</f>
        <v>#N/A</v>
      </c>
      <c r="J196" s="121">
        <f t="shared" si="26"/>
        <v>0</v>
      </c>
      <c r="K196" s="121"/>
      <c r="L196" s="164"/>
      <c r="M196" s="181"/>
      <c r="N196" s="146"/>
      <c r="O196" s="120">
        <f t="shared" si="23"/>
        <v>0</v>
      </c>
      <c r="P196" s="120">
        <f t="shared" si="25"/>
        <v>0</v>
      </c>
      <c r="Q196" s="120">
        <f t="shared" si="24"/>
        <v>0</v>
      </c>
    </row>
    <row r="197" spans="3:17" x14ac:dyDescent="0.25">
      <c r="C197" s="164"/>
      <c r="D197" s="181"/>
      <c r="E197" s="146"/>
      <c r="F197" s="120">
        <f t="shared" si="22"/>
        <v>0</v>
      </c>
      <c r="G197" s="184"/>
      <c r="H197" s="165"/>
      <c r="I197" s="153" t="e">
        <f>VLOOKUP(H197,Presupuesto!$B$8:$C$583,2,0)</f>
        <v>#N/A</v>
      </c>
      <c r="J197" s="121">
        <f t="shared" si="26"/>
        <v>0</v>
      </c>
      <c r="K197" s="121"/>
      <c r="L197" s="164"/>
      <c r="M197" s="181"/>
      <c r="N197" s="146"/>
      <c r="O197" s="120">
        <f t="shared" si="23"/>
        <v>0</v>
      </c>
      <c r="P197" s="120">
        <f t="shared" si="25"/>
        <v>0</v>
      </c>
      <c r="Q197" s="120">
        <f t="shared" si="24"/>
        <v>0</v>
      </c>
    </row>
    <row r="198" spans="3:17" x14ac:dyDescent="0.25">
      <c r="C198" s="164"/>
      <c r="D198" s="181"/>
      <c r="E198" s="146"/>
      <c r="F198" s="120">
        <f t="shared" si="22"/>
        <v>0</v>
      </c>
      <c r="G198" s="184"/>
      <c r="H198" s="165"/>
      <c r="I198" s="153" t="e">
        <f>VLOOKUP(H198,Presupuesto!$B$8:$C$583,2,0)</f>
        <v>#N/A</v>
      </c>
      <c r="J198" s="121">
        <f t="shared" si="26"/>
        <v>0</v>
      </c>
      <c r="K198" s="121"/>
      <c r="L198" s="164"/>
      <c r="M198" s="181"/>
      <c r="N198" s="146"/>
      <c r="O198" s="120">
        <f t="shared" si="23"/>
        <v>0</v>
      </c>
      <c r="P198" s="120">
        <f t="shared" si="25"/>
        <v>0</v>
      </c>
      <c r="Q198" s="120">
        <f t="shared" si="24"/>
        <v>0</v>
      </c>
    </row>
    <row r="199" spans="3:17" x14ac:dyDescent="0.25">
      <c r="C199" s="164"/>
      <c r="D199" s="181"/>
      <c r="E199" s="146"/>
      <c r="F199" s="120">
        <f t="shared" si="22"/>
        <v>0</v>
      </c>
      <c r="G199" s="184"/>
      <c r="H199" s="165"/>
      <c r="I199" s="153" t="e">
        <f>VLOOKUP(H199,Presupuesto!$B$8:$C$583,2,0)</f>
        <v>#N/A</v>
      </c>
      <c r="J199" s="121">
        <f t="shared" si="26"/>
        <v>0</v>
      </c>
      <c r="K199" s="121"/>
      <c r="L199" s="164"/>
      <c r="M199" s="181"/>
      <c r="N199" s="146"/>
      <c r="O199" s="120">
        <f t="shared" si="23"/>
        <v>0</v>
      </c>
      <c r="P199" s="120">
        <f t="shared" si="25"/>
        <v>0</v>
      </c>
      <c r="Q199" s="120">
        <f t="shared" si="24"/>
        <v>0</v>
      </c>
    </row>
    <row r="200" spans="3:17" x14ac:dyDescent="0.25">
      <c r="C200" s="164"/>
      <c r="D200" s="181"/>
      <c r="E200" s="146"/>
      <c r="F200" s="120">
        <f t="shared" si="22"/>
        <v>0</v>
      </c>
      <c r="G200" s="184"/>
      <c r="H200" s="165"/>
      <c r="I200" s="153" t="e">
        <f>VLOOKUP(H200,Presupuesto!$B$8:$C$583,2,0)</f>
        <v>#N/A</v>
      </c>
      <c r="J200" s="121">
        <f t="shared" si="26"/>
        <v>0</v>
      </c>
      <c r="K200" s="121"/>
      <c r="L200" s="164"/>
      <c r="M200" s="181"/>
      <c r="N200" s="146"/>
      <c r="O200" s="120">
        <f t="shared" si="23"/>
        <v>0</v>
      </c>
      <c r="P200" s="120">
        <f t="shared" si="25"/>
        <v>0</v>
      </c>
      <c r="Q200" s="120">
        <f t="shared" si="24"/>
        <v>0</v>
      </c>
    </row>
    <row r="201" spans="3:17" x14ac:dyDescent="0.25">
      <c r="C201" s="164"/>
      <c r="D201" s="181"/>
      <c r="E201" s="146"/>
      <c r="F201" s="120">
        <f t="shared" si="22"/>
        <v>0</v>
      </c>
      <c r="G201" s="184"/>
      <c r="H201" s="165"/>
      <c r="I201" s="153" t="e">
        <f>VLOOKUP(H201,Presupuesto!$B$8:$C$583,2,0)</f>
        <v>#N/A</v>
      </c>
      <c r="J201" s="121">
        <f t="shared" si="26"/>
        <v>0</v>
      </c>
      <c r="K201" s="121"/>
      <c r="L201" s="164"/>
      <c r="M201" s="181"/>
      <c r="N201" s="146"/>
      <c r="O201" s="120">
        <f t="shared" si="23"/>
        <v>0</v>
      </c>
      <c r="P201" s="120">
        <f t="shared" si="25"/>
        <v>0</v>
      </c>
      <c r="Q201" s="120">
        <f t="shared" si="24"/>
        <v>0</v>
      </c>
    </row>
    <row r="202" spans="3:17" x14ac:dyDescent="0.25">
      <c r="C202" s="164"/>
      <c r="D202" s="181"/>
      <c r="E202" s="146"/>
      <c r="F202" s="120">
        <f t="shared" si="22"/>
        <v>0</v>
      </c>
      <c r="G202" s="184"/>
      <c r="H202" s="165"/>
      <c r="I202" s="153" t="e">
        <f>VLOOKUP(H202,Presupuesto!$B$8:$C$583,2,0)</f>
        <v>#N/A</v>
      </c>
      <c r="J202" s="121">
        <f t="shared" si="26"/>
        <v>0</v>
      </c>
      <c r="K202" s="121"/>
      <c r="L202" s="164"/>
      <c r="M202" s="181"/>
      <c r="N202" s="146"/>
      <c r="O202" s="120">
        <f t="shared" si="23"/>
        <v>0</v>
      </c>
      <c r="P202" s="120">
        <f t="shared" si="25"/>
        <v>0</v>
      </c>
      <c r="Q202" s="120">
        <f t="shared" si="24"/>
        <v>0</v>
      </c>
    </row>
    <row r="203" spans="3:17" x14ac:dyDescent="0.25">
      <c r="C203" s="164"/>
      <c r="D203" s="181"/>
      <c r="E203" s="146"/>
      <c r="F203" s="120">
        <f t="shared" si="22"/>
        <v>0</v>
      </c>
      <c r="G203" s="184"/>
      <c r="H203" s="165"/>
      <c r="I203" s="153" t="e">
        <f>VLOOKUP(H203,Presupuesto!$B$8:$C$583,2,0)</f>
        <v>#N/A</v>
      </c>
      <c r="J203" s="121">
        <f t="shared" si="26"/>
        <v>0</v>
      </c>
      <c r="K203" s="121"/>
      <c r="L203" s="164"/>
      <c r="M203" s="181"/>
      <c r="N203" s="146"/>
      <c r="O203" s="120">
        <f t="shared" si="23"/>
        <v>0</v>
      </c>
      <c r="P203" s="120">
        <f t="shared" si="25"/>
        <v>0</v>
      </c>
      <c r="Q203" s="120">
        <f t="shared" si="24"/>
        <v>0</v>
      </c>
    </row>
    <row r="204" spans="3:17" x14ac:dyDescent="0.25">
      <c r="C204" s="164"/>
      <c r="D204" s="181"/>
      <c r="E204" s="146"/>
      <c r="F204" s="120">
        <f t="shared" si="22"/>
        <v>0</v>
      </c>
      <c r="G204" s="184"/>
      <c r="H204" s="165"/>
      <c r="I204" s="153" t="e">
        <f>VLOOKUP(H204,Presupuesto!$B$8:$C$583,2,0)</f>
        <v>#N/A</v>
      </c>
      <c r="J204" s="121">
        <f t="shared" si="26"/>
        <v>0</v>
      </c>
      <c r="K204" s="121"/>
      <c r="L204" s="164"/>
      <c r="M204" s="181"/>
      <c r="N204" s="146"/>
      <c r="O204" s="120">
        <f t="shared" si="23"/>
        <v>0</v>
      </c>
      <c r="P204" s="120">
        <f t="shared" si="25"/>
        <v>0</v>
      </c>
      <c r="Q204" s="120">
        <f t="shared" si="24"/>
        <v>0</v>
      </c>
    </row>
    <row r="205" spans="3:17" x14ac:dyDescent="0.25">
      <c r="C205" s="164"/>
      <c r="D205" s="181"/>
      <c r="E205" s="146"/>
      <c r="F205" s="120">
        <f t="shared" si="22"/>
        <v>0</v>
      </c>
      <c r="G205" s="184"/>
      <c r="H205" s="165"/>
      <c r="I205" s="153" t="e">
        <f>VLOOKUP(H205,Presupuesto!$B$8:$C$583,2,0)</f>
        <v>#N/A</v>
      </c>
      <c r="J205" s="121">
        <f t="shared" si="26"/>
        <v>0</v>
      </c>
      <c r="K205" s="121"/>
      <c r="L205" s="164"/>
      <c r="M205" s="181"/>
      <c r="N205" s="146"/>
      <c r="O205" s="120">
        <f t="shared" si="23"/>
        <v>0</v>
      </c>
      <c r="P205" s="120">
        <f t="shared" si="25"/>
        <v>0</v>
      </c>
      <c r="Q205" s="120">
        <f t="shared" si="24"/>
        <v>0</v>
      </c>
    </row>
    <row r="206" spans="3:17" x14ac:dyDescent="0.25">
      <c r="C206" s="164"/>
      <c r="D206" s="181"/>
      <c r="E206" s="146"/>
      <c r="F206" s="120">
        <f t="shared" si="22"/>
        <v>0</v>
      </c>
      <c r="G206" s="184"/>
      <c r="H206" s="165"/>
      <c r="I206" s="153" t="e">
        <f>VLOOKUP(H206,Presupuesto!$B$8:$C$583,2,0)</f>
        <v>#N/A</v>
      </c>
      <c r="J206" s="121">
        <f t="shared" si="26"/>
        <v>0</v>
      </c>
      <c r="K206" s="121"/>
      <c r="L206" s="164"/>
      <c r="M206" s="181"/>
      <c r="N206" s="146"/>
      <c r="O206" s="120">
        <f t="shared" si="23"/>
        <v>0</v>
      </c>
      <c r="P206" s="120">
        <f t="shared" si="25"/>
        <v>0</v>
      </c>
      <c r="Q206" s="120">
        <f t="shared" si="24"/>
        <v>0</v>
      </c>
    </row>
    <row r="207" spans="3:17" x14ac:dyDescent="0.25">
      <c r="C207" s="164"/>
      <c r="D207" s="181"/>
      <c r="E207" s="146"/>
      <c r="F207" s="120">
        <f t="shared" si="22"/>
        <v>0</v>
      </c>
      <c r="G207" s="184"/>
      <c r="H207" s="165"/>
      <c r="I207" s="153" t="e">
        <f>VLOOKUP(H207,Presupuesto!$B$8:$C$583,2,0)</f>
        <v>#N/A</v>
      </c>
      <c r="J207" s="121">
        <f t="shared" si="26"/>
        <v>0</v>
      </c>
      <c r="K207" s="121"/>
      <c r="L207" s="164"/>
      <c r="M207" s="181"/>
      <c r="N207" s="146"/>
      <c r="O207" s="120">
        <f t="shared" si="23"/>
        <v>0</v>
      </c>
      <c r="P207" s="120">
        <f t="shared" si="25"/>
        <v>0</v>
      </c>
      <c r="Q207" s="120">
        <f t="shared" si="24"/>
        <v>0</v>
      </c>
    </row>
    <row r="208" spans="3:17" x14ac:dyDescent="0.25">
      <c r="C208" s="164"/>
      <c r="D208" s="181"/>
      <c r="E208" s="146"/>
      <c r="F208" s="120">
        <f t="shared" si="22"/>
        <v>0</v>
      </c>
      <c r="G208" s="184"/>
      <c r="H208" s="165"/>
      <c r="I208" s="153" t="e">
        <f>VLOOKUP(H208,Presupuesto!$B$8:$C$583,2,0)</f>
        <v>#N/A</v>
      </c>
      <c r="J208" s="121">
        <f t="shared" si="26"/>
        <v>0</v>
      </c>
      <c r="K208" s="121"/>
      <c r="L208" s="164"/>
      <c r="M208" s="181"/>
      <c r="N208" s="146"/>
      <c r="O208" s="120">
        <f t="shared" si="23"/>
        <v>0</v>
      </c>
      <c r="P208" s="120">
        <f t="shared" si="25"/>
        <v>0</v>
      </c>
      <c r="Q208" s="120">
        <f t="shared" si="24"/>
        <v>0</v>
      </c>
    </row>
    <row r="209" spans="3:17" x14ac:dyDescent="0.25">
      <c r="C209" s="164"/>
      <c r="D209" s="181"/>
      <c r="E209" s="146"/>
      <c r="F209" s="120">
        <f t="shared" si="22"/>
        <v>0</v>
      </c>
      <c r="G209" s="184"/>
      <c r="H209" s="165"/>
      <c r="I209" s="153" t="e">
        <f>VLOOKUP(H209,Presupuesto!$B$8:$C$583,2,0)</f>
        <v>#N/A</v>
      </c>
      <c r="J209" s="121">
        <f t="shared" si="26"/>
        <v>0</v>
      </c>
      <c r="K209" s="121"/>
      <c r="L209" s="164"/>
      <c r="M209" s="181"/>
      <c r="N209" s="146"/>
      <c r="O209" s="120">
        <f t="shared" si="23"/>
        <v>0</v>
      </c>
      <c r="P209" s="120">
        <f t="shared" si="25"/>
        <v>0</v>
      </c>
      <c r="Q209" s="120">
        <f t="shared" si="24"/>
        <v>0</v>
      </c>
    </row>
    <row r="210" spans="3:17" x14ac:dyDescent="0.25">
      <c r="C210" s="164"/>
      <c r="D210" s="181"/>
      <c r="E210" s="146"/>
      <c r="F210" s="120">
        <f t="shared" si="22"/>
        <v>0</v>
      </c>
      <c r="G210" s="184"/>
      <c r="H210" s="165"/>
      <c r="I210" s="153" t="e">
        <f>VLOOKUP(H210,Presupuesto!$B$8:$C$583,2,0)</f>
        <v>#N/A</v>
      </c>
      <c r="J210" s="121">
        <f t="shared" si="26"/>
        <v>0</v>
      </c>
      <c r="K210" s="121"/>
      <c r="L210" s="164"/>
      <c r="M210" s="181"/>
      <c r="N210" s="146"/>
      <c r="O210" s="120">
        <f t="shared" si="23"/>
        <v>0</v>
      </c>
      <c r="P210" s="120">
        <f t="shared" si="25"/>
        <v>0</v>
      </c>
      <c r="Q210" s="120">
        <f t="shared" si="24"/>
        <v>0</v>
      </c>
    </row>
    <row r="211" spans="3:17" x14ac:dyDescent="0.25">
      <c r="C211" s="164"/>
      <c r="D211" s="181"/>
      <c r="E211" s="146"/>
      <c r="F211" s="120">
        <f t="shared" si="22"/>
        <v>0</v>
      </c>
      <c r="G211" s="184"/>
      <c r="H211" s="165"/>
      <c r="I211" s="153" t="e">
        <f>VLOOKUP(H211,Presupuesto!$B$8:$C$583,2,0)</f>
        <v>#N/A</v>
      </c>
      <c r="J211" s="121">
        <f t="shared" si="26"/>
        <v>0</v>
      </c>
      <c r="K211" s="121"/>
      <c r="L211" s="164"/>
      <c r="M211" s="181"/>
      <c r="N211" s="146"/>
      <c r="O211" s="120">
        <f t="shared" si="23"/>
        <v>0</v>
      </c>
      <c r="P211" s="120">
        <f t="shared" si="25"/>
        <v>0</v>
      </c>
      <c r="Q211" s="120">
        <f t="shared" si="24"/>
        <v>0</v>
      </c>
    </row>
    <row r="212" spans="3:17" x14ac:dyDescent="0.25">
      <c r="C212" s="164"/>
      <c r="D212" s="181"/>
      <c r="E212" s="146"/>
      <c r="F212" s="120">
        <f t="shared" si="22"/>
        <v>0</v>
      </c>
      <c r="G212" s="184"/>
      <c r="H212" s="165"/>
      <c r="I212" s="153" t="e">
        <f>VLOOKUP(H212,Presupuesto!$B$8:$C$583,2,0)</f>
        <v>#N/A</v>
      </c>
      <c r="J212" s="121">
        <f t="shared" si="26"/>
        <v>0</v>
      </c>
      <c r="K212" s="121"/>
      <c r="L212" s="164"/>
      <c r="M212" s="181"/>
      <c r="N212" s="146"/>
      <c r="O212" s="120">
        <f t="shared" si="23"/>
        <v>0</v>
      </c>
      <c r="P212" s="120">
        <f t="shared" si="25"/>
        <v>0</v>
      </c>
      <c r="Q212" s="120">
        <f t="shared" si="24"/>
        <v>0</v>
      </c>
    </row>
    <row r="213" spans="3:17" x14ac:dyDescent="0.25">
      <c r="C213" s="164"/>
      <c r="D213" s="181"/>
      <c r="E213" s="146"/>
      <c r="F213" s="120">
        <f t="shared" si="22"/>
        <v>0</v>
      </c>
      <c r="G213" s="184"/>
      <c r="H213" s="165"/>
      <c r="I213" s="153" t="e">
        <f>VLOOKUP(H213,Presupuesto!$B$8:$C$583,2,0)</f>
        <v>#N/A</v>
      </c>
      <c r="J213" s="121">
        <f t="shared" si="26"/>
        <v>0</v>
      </c>
      <c r="K213" s="121"/>
      <c r="L213" s="164"/>
      <c r="M213" s="181"/>
      <c r="N213" s="146"/>
      <c r="O213" s="120">
        <f t="shared" si="23"/>
        <v>0</v>
      </c>
      <c r="P213" s="120">
        <f t="shared" si="25"/>
        <v>0</v>
      </c>
      <c r="Q213" s="120">
        <f t="shared" si="24"/>
        <v>0</v>
      </c>
    </row>
    <row r="214" spans="3:17" x14ac:dyDescent="0.25">
      <c r="C214" s="164"/>
      <c r="D214" s="181"/>
      <c r="E214" s="146"/>
      <c r="F214" s="120">
        <f t="shared" si="22"/>
        <v>0</v>
      </c>
      <c r="G214" s="184"/>
      <c r="H214" s="165"/>
      <c r="I214" s="153" t="e">
        <f>VLOOKUP(H214,Presupuesto!$B$8:$C$583,2,0)</f>
        <v>#N/A</v>
      </c>
      <c r="J214" s="121">
        <f t="shared" si="26"/>
        <v>0</v>
      </c>
      <c r="K214" s="121"/>
      <c r="L214" s="164"/>
      <c r="M214" s="181"/>
      <c r="N214" s="146"/>
      <c r="O214" s="120">
        <f t="shared" si="23"/>
        <v>0</v>
      </c>
      <c r="P214" s="120">
        <f t="shared" si="25"/>
        <v>0</v>
      </c>
      <c r="Q214" s="120">
        <f t="shared" si="24"/>
        <v>0</v>
      </c>
    </row>
    <row r="215" spans="3:17" x14ac:dyDescent="0.25">
      <c r="C215" s="166"/>
      <c r="D215" s="174"/>
      <c r="E215" s="141"/>
      <c r="F215" s="120">
        <f t="shared" si="22"/>
        <v>0</v>
      </c>
      <c r="G215" s="184"/>
      <c r="H215" s="167"/>
      <c r="I215" s="153" t="e">
        <f>VLOOKUP(H215,Presupuesto!$B$8:$C$583,2,0)</f>
        <v>#N/A</v>
      </c>
      <c r="J215" s="121">
        <f t="shared" si="26"/>
        <v>0</v>
      </c>
      <c r="K215" s="121"/>
      <c r="L215" s="166"/>
      <c r="M215" s="174"/>
      <c r="N215" s="141"/>
      <c r="O215" s="120">
        <f t="shared" si="23"/>
        <v>0</v>
      </c>
      <c r="P215" s="120">
        <f t="shared" si="25"/>
        <v>0</v>
      </c>
      <c r="Q215" s="120">
        <f t="shared" si="24"/>
        <v>0</v>
      </c>
    </row>
    <row r="216" spans="3:17" x14ac:dyDescent="0.25">
      <c r="C216" s="166"/>
      <c r="D216" s="174"/>
      <c r="E216" s="141"/>
      <c r="F216" s="120">
        <f t="shared" si="22"/>
        <v>0</v>
      </c>
      <c r="G216" s="184"/>
      <c r="H216" s="167"/>
      <c r="I216" s="153" t="e">
        <f>VLOOKUP(H216,Presupuesto!$B$8:$C$583,2,0)</f>
        <v>#N/A</v>
      </c>
      <c r="J216" s="121">
        <f t="shared" si="26"/>
        <v>0</v>
      </c>
      <c r="K216" s="121"/>
      <c r="L216" s="166"/>
      <c r="M216" s="174"/>
      <c r="N216" s="141"/>
      <c r="O216" s="120">
        <f t="shared" si="23"/>
        <v>0</v>
      </c>
      <c r="P216" s="120">
        <f t="shared" si="25"/>
        <v>0</v>
      </c>
      <c r="Q216" s="120">
        <f t="shared" si="24"/>
        <v>0</v>
      </c>
    </row>
    <row r="217" spans="3:17" x14ac:dyDescent="0.25">
      <c r="C217" s="166"/>
      <c r="D217" s="174"/>
      <c r="E217" s="141"/>
      <c r="F217" s="120">
        <f t="shared" si="22"/>
        <v>0</v>
      </c>
      <c r="G217" s="184"/>
      <c r="H217" s="167"/>
      <c r="I217" s="153" t="e">
        <f>VLOOKUP(H217,Presupuesto!$B$8:$C$583,2,0)</f>
        <v>#N/A</v>
      </c>
      <c r="J217" s="121">
        <f t="shared" si="26"/>
        <v>0</v>
      </c>
      <c r="K217" s="121"/>
      <c r="L217" s="166"/>
      <c r="M217" s="174"/>
      <c r="N217" s="141"/>
      <c r="O217" s="120">
        <f t="shared" si="23"/>
        <v>0</v>
      </c>
      <c r="P217" s="120">
        <f t="shared" si="25"/>
        <v>0</v>
      </c>
      <c r="Q217" s="120">
        <f t="shared" si="24"/>
        <v>0</v>
      </c>
    </row>
    <row r="218" spans="3:17" x14ac:dyDescent="0.25">
      <c r="C218" s="166"/>
      <c r="D218" s="174"/>
      <c r="E218" s="141"/>
      <c r="F218" s="120">
        <f t="shared" si="22"/>
        <v>0</v>
      </c>
      <c r="G218" s="184"/>
      <c r="H218" s="167"/>
      <c r="I218" s="153" t="e">
        <f>VLOOKUP(H218,Presupuesto!$B$8:$C$583,2,0)</f>
        <v>#N/A</v>
      </c>
      <c r="J218" s="121">
        <f t="shared" si="26"/>
        <v>0</v>
      </c>
      <c r="K218" s="121"/>
      <c r="L218" s="166"/>
      <c r="M218" s="174"/>
      <c r="N218" s="141"/>
      <c r="O218" s="120">
        <f t="shared" si="23"/>
        <v>0</v>
      </c>
      <c r="P218" s="120">
        <f t="shared" si="25"/>
        <v>0</v>
      </c>
      <c r="Q218" s="120">
        <f t="shared" si="24"/>
        <v>0</v>
      </c>
    </row>
    <row r="219" spans="3:17" x14ac:dyDescent="0.25">
      <c r="C219" s="166"/>
      <c r="D219" s="174"/>
      <c r="E219" s="141"/>
      <c r="F219" s="120">
        <f t="shared" si="22"/>
        <v>0</v>
      </c>
      <c r="G219" s="184"/>
      <c r="H219" s="167"/>
      <c r="I219" s="153" t="e">
        <f>VLOOKUP(H219,Presupuesto!$B$8:$C$583,2,0)</f>
        <v>#N/A</v>
      </c>
      <c r="J219" s="121">
        <f t="shared" si="26"/>
        <v>0</v>
      </c>
      <c r="K219" s="121"/>
      <c r="L219" s="166"/>
      <c r="M219" s="174"/>
      <c r="N219" s="141"/>
      <c r="O219" s="120">
        <f t="shared" si="23"/>
        <v>0</v>
      </c>
      <c r="P219" s="120">
        <f t="shared" si="25"/>
        <v>0</v>
      </c>
      <c r="Q219" s="120">
        <f t="shared" si="24"/>
        <v>0</v>
      </c>
    </row>
    <row r="220" spans="3:17" x14ac:dyDescent="0.25">
      <c r="C220" s="166"/>
      <c r="D220" s="174"/>
      <c r="E220" s="141"/>
      <c r="F220" s="120">
        <f t="shared" si="22"/>
        <v>0</v>
      </c>
      <c r="G220" s="184"/>
      <c r="H220" s="167"/>
      <c r="I220" s="153" t="e">
        <f>VLOOKUP(H220,Presupuesto!$B$8:$C$583,2,0)</f>
        <v>#N/A</v>
      </c>
      <c r="J220" s="121">
        <f t="shared" si="26"/>
        <v>0</v>
      </c>
      <c r="K220" s="121"/>
      <c r="L220" s="166"/>
      <c r="M220" s="174"/>
      <c r="N220" s="141"/>
      <c r="O220" s="120">
        <f t="shared" si="23"/>
        <v>0</v>
      </c>
      <c r="P220" s="120">
        <f t="shared" si="25"/>
        <v>0</v>
      </c>
      <c r="Q220" s="120">
        <f t="shared" si="24"/>
        <v>0</v>
      </c>
    </row>
    <row r="221" spans="3:17" x14ac:dyDescent="0.25">
      <c r="C221" s="166"/>
      <c r="D221" s="174"/>
      <c r="E221" s="141"/>
      <c r="F221" s="120">
        <f t="shared" si="22"/>
        <v>0</v>
      </c>
      <c r="G221" s="184"/>
      <c r="H221" s="167"/>
      <c r="I221" s="153" t="e">
        <f>VLOOKUP(H221,Presupuesto!$B$8:$C$583,2,0)</f>
        <v>#N/A</v>
      </c>
      <c r="J221" s="121">
        <f t="shared" si="26"/>
        <v>0</v>
      </c>
      <c r="K221" s="121"/>
      <c r="L221" s="166"/>
      <c r="M221" s="174"/>
      <c r="N221" s="141"/>
      <c r="O221" s="120">
        <f t="shared" si="23"/>
        <v>0</v>
      </c>
      <c r="P221" s="120">
        <f t="shared" si="25"/>
        <v>0</v>
      </c>
      <c r="Q221" s="120">
        <f t="shared" si="24"/>
        <v>0</v>
      </c>
    </row>
    <row r="222" spans="3:17" x14ac:dyDescent="0.25">
      <c r="C222" s="166"/>
      <c r="D222" s="174"/>
      <c r="E222" s="141"/>
      <c r="F222" s="120">
        <f t="shared" si="22"/>
        <v>0</v>
      </c>
      <c r="G222" s="184"/>
      <c r="H222" s="167"/>
      <c r="I222" s="153" t="e">
        <f>VLOOKUP(H222,Presupuesto!$B$8:$C$583,2,0)</f>
        <v>#N/A</v>
      </c>
      <c r="J222" s="121">
        <f t="shared" si="26"/>
        <v>0</v>
      </c>
      <c r="K222" s="121"/>
      <c r="L222" s="166"/>
      <c r="M222" s="174"/>
      <c r="N222" s="141"/>
      <c r="O222" s="120">
        <f t="shared" si="23"/>
        <v>0</v>
      </c>
      <c r="P222" s="120">
        <f t="shared" si="25"/>
        <v>0</v>
      </c>
      <c r="Q222" s="120">
        <f t="shared" si="24"/>
        <v>0</v>
      </c>
    </row>
    <row r="223" spans="3:17" x14ac:dyDescent="0.25">
      <c r="C223" s="168"/>
      <c r="D223" s="174"/>
      <c r="E223" s="141"/>
      <c r="F223" s="120">
        <f t="shared" si="22"/>
        <v>0</v>
      </c>
      <c r="G223" s="184"/>
      <c r="H223" s="169"/>
      <c r="I223" s="153" t="e">
        <f>VLOOKUP(H223,Presupuesto!$B$8:$C$583,2,0)</f>
        <v>#N/A</v>
      </c>
      <c r="J223" s="121">
        <f t="shared" si="26"/>
        <v>0</v>
      </c>
      <c r="K223" s="121"/>
      <c r="L223" s="168"/>
      <c r="M223" s="174"/>
      <c r="N223" s="141"/>
      <c r="O223" s="120">
        <f t="shared" si="23"/>
        <v>0</v>
      </c>
      <c r="P223" s="120">
        <f t="shared" si="25"/>
        <v>0</v>
      </c>
      <c r="Q223" s="120">
        <f t="shared" si="24"/>
        <v>0</v>
      </c>
    </row>
    <row r="224" spans="3:17" x14ac:dyDescent="0.25">
      <c r="C224" s="168"/>
      <c r="D224" s="174"/>
      <c r="E224" s="141"/>
      <c r="F224" s="120">
        <f t="shared" si="22"/>
        <v>0</v>
      </c>
      <c r="G224" s="184"/>
      <c r="H224" s="169"/>
      <c r="I224" s="153" t="e">
        <f>VLOOKUP(H224,Presupuesto!$B$8:$C$583,2,0)</f>
        <v>#N/A</v>
      </c>
      <c r="J224" s="121">
        <f t="shared" si="26"/>
        <v>0</v>
      </c>
      <c r="K224" s="121"/>
      <c r="L224" s="168"/>
      <c r="M224" s="174"/>
      <c r="N224" s="141"/>
      <c r="O224" s="120">
        <f t="shared" si="23"/>
        <v>0</v>
      </c>
      <c r="P224" s="120">
        <f t="shared" si="25"/>
        <v>0</v>
      </c>
      <c r="Q224" s="120">
        <f t="shared" si="24"/>
        <v>0</v>
      </c>
    </row>
    <row r="225" spans="3:17" x14ac:dyDescent="0.25">
      <c r="C225" s="168"/>
      <c r="D225" s="174"/>
      <c r="E225" s="141"/>
      <c r="F225" s="120">
        <f t="shared" si="22"/>
        <v>0</v>
      </c>
      <c r="G225" s="184"/>
      <c r="H225" s="169"/>
      <c r="I225" s="153" t="e">
        <f>VLOOKUP(H225,Presupuesto!$B$8:$C$583,2,0)</f>
        <v>#N/A</v>
      </c>
      <c r="J225" s="121">
        <f t="shared" si="26"/>
        <v>0</v>
      </c>
      <c r="K225" s="121"/>
      <c r="L225" s="168"/>
      <c r="M225" s="174"/>
      <c r="N225" s="141"/>
      <c r="O225" s="120">
        <f t="shared" si="23"/>
        <v>0</v>
      </c>
      <c r="P225" s="120">
        <f t="shared" si="25"/>
        <v>0</v>
      </c>
      <c r="Q225" s="120">
        <f t="shared" si="24"/>
        <v>0</v>
      </c>
    </row>
    <row r="226" spans="3:17" x14ac:dyDescent="0.25">
      <c r="C226" s="168"/>
      <c r="D226" s="174"/>
      <c r="E226" s="141"/>
      <c r="F226" s="120">
        <f t="shared" si="22"/>
        <v>0</v>
      </c>
      <c r="G226" s="184"/>
      <c r="H226" s="169"/>
      <c r="I226" s="153" t="e">
        <f>VLOOKUP(H226,Presupuesto!$B$8:$C$583,2,0)</f>
        <v>#N/A</v>
      </c>
      <c r="J226" s="121">
        <f t="shared" si="26"/>
        <v>0</v>
      </c>
      <c r="K226" s="121"/>
      <c r="L226" s="168"/>
      <c r="M226" s="174"/>
      <c r="N226" s="141"/>
      <c r="O226" s="120">
        <f t="shared" si="23"/>
        <v>0</v>
      </c>
      <c r="P226" s="120">
        <f t="shared" si="25"/>
        <v>0</v>
      </c>
      <c r="Q226" s="120">
        <f t="shared" si="24"/>
        <v>0</v>
      </c>
    </row>
    <row r="227" spans="3:17" ht="15.75" thickBot="1" x14ac:dyDescent="0.3">
      <c r="C227" s="170"/>
      <c r="D227" s="182"/>
      <c r="E227" s="126"/>
      <c r="F227" s="128">
        <f t="shared" si="22"/>
        <v>0</v>
      </c>
      <c r="G227" s="185"/>
      <c r="H227" s="171"/>
      <c r="I227" s="155" t="e">
        <f>VLOOKUP(H227,Presupuesto!$B$8:$C$583,2,0)</f>
        <v>#N/A</v>
      </c>
      <c r="J227" s="129">
        <f>$J$193</f>
        <v>0</v>
      </c>
      <c r="K227" s="147"/>
      <c r="L227" s="170"/>
      <c r="M227" s="182"/>
      <c r="N227" s="126"/>
      <c r="O227" s="128">
        <f t="shared" si="23"/>
        <v>0</v>
      </c>
      <c r="P227" s="128">
        <f t="shared" si="25"/>
        <v>0</v>
      </c>
      <c r="Q227" s="128">
        <f t="shared" si="24"/>
        <v>0</v>
      </c>
    </row>
    <row r="228" spans="3:17" x14ac:dyDescent="0.25">
      <c r="G228" s="108"/>
    </row>
    <row r="229" spans="3:17" ht="15.75" thickBot="1" x14ac:dyDescent="0.3">
      <c r="G229" s="108"/>
    </row>
    <row r="230" spans="3:17" ht="15.75" thickBot="1" x14ac:dyDescent="0.3">
      <c r="C230" s="180" t="s">
        <v>53</v>
      </c>
      <c r="D230" s="131">
        <f>SUM(F237:F271)</f>
        <v>0</v>
      </c>
      <c r="G230" s="96"/>
      <c r="H230" s="72"/>
      <c r="I230" s="72"/>
    </row>
    <row r="231" spans="3:17" x14ac:dyDescent="0.25">
      <c r="G231" s="96"/>
      <c r="H231" s="72"/>
      <c r="I231" s="72"/>
    </row>
    <row r="232" spans="3:17" ht="15.75" x14ac:dyDescent="0.25">
      <c r="C232" s="439" t="s">
        <v>476</v>
      </c>
      <c r="D232" s="235"/>
      <c r="F232" s="72"/>
      <c r="G232" s="96"/>
      <c r="H232" s="72"/>
      <c r="I232" s="72"/>
    </row>
    <row r="233" spans="3:17" ht="18.75" x14ac:dyDescent="0.25">
      <c r="C233" s="253"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F233" s="72"/>
      <c r="G233" s="96"/>
      <c r="H233" s="72"/>
      <c r="I233" s="72"/>
    </row>
    <row r="234" spans="3:17" x14ac:dyDescent="0.25">
      <c r="F234" s="72"/>
      <c r="G234" s="96"/>
      <c r="H234" s="72"/>
      <c r="I234" s="72"/>
    </row>
    <row r="235" spans="3:17" ht="42.75" thickBot="1" x14ac:dyDescent="0.3">
      <c r="F235" s="116"/>
      <c r="G235" s="93"/>
      <c r="H235" s="93"/>
      <c r="I235" s="93"/>
      <c r="L235" s="272"/>
      <c r="M235" s="273"/>
      <c r="N235" s="272"/>
      <c r="O235" s="272"/>
      <c r="P235" s="275" t="s">
        <v>559</v>
      </c>
      <c r="Q235" s="275" t="s">
        <v>560</v>
      </c>
    </row>
    <row r="236" spans="3:17" ht="30.75" thickBot="1" x14ac:dyDescent="0.3">
      <c r="C236" s="152" t="s">
        <v>44</v>
      </c>
      <c r="D236" s="152" t="s">
        <v>55</v>
      </c>
      <c r="E236" s="159" t="s">
        <v>57</v>
      </c>
      <c r="F236" s="158" t="s">
        <v>27</v>
      </c>
      <c r="G236" s="156" t="s">
        <v>213</v>
      </c>
      <c r="H236" s="159" t="s">
        <v>46</v>
      </c>
      <c r="I236" s="156" t="s">
        <v>214</v>
      </c>
      <c r="J236" s="156" t="s">
        <v>495</v>
      </c>
      <c r="K236" s="156" t="s">
        <v>496</v>
      </c>
      <c r="L236" s="269" t="s">
        <v>21</v>
      </c>
      <c r="M236" s="269" t="s">
        <v>55</v>
      </c>
      <c r="N236" s="270" t="s">
        <v>557</v>
      </c>
      <c r="O236" s="271" t="s">
        <v>558</v>
      </c>
      <c r="P236" s="274">
        <v>0.7</v>
      </c>
      <c r="Q236" s="274">
        <v>0.3</v>
      </c>
    </row>
    <row r="237" spans="3:17" x14ac:dyDescent="0.25">
      <c r="C237" s="266" t="s">
        <v>523</v>
      </c>
      <c r="D237" s="267"/>
      <c r="E237" s="265">
        <f>HLOOKUP(C237,$AH$2:$BU$3,2,0)</f>
        <v>1200</v>
      </c>
      <c r="F237" s="120">
        <f t="shared" ref="F237:F271" si="27">D237*E237</f>
        <v>0</v>
      </c>
      <c r="G237" s="184"/>
      <c r="H237" s="165"/>
      <c r="I237" s="153" t="e">
        <f>VLOOKUP(H237,Presupuesto!$B$8:$C$583,2,0)</f>
        <v>#N/A</v>
      </c>
      <c r="J237" s="264"/>
      <c r="K237" s="121"/>
      <c r="L237" s="164"/>
      <c r="M237" s="181"/>
      <c r="N237" s="146"/>
      <c r="O237" s="120">
        <f t="shared" ref="O237:O271" si="28">M237*N237</f>
        <v>0</v>
      </c>
      <c r="P237" s="120">
        <f>$O237*P$16</f>
        <v>0</v>
      </c>
      <c r="Q237" s="120">
        <f t="shared" ref="Q237:Q271" si="29">$O237*Q$16</f>
        <v>0</v>
      </c>
    </row>
    <row r="238" spans="3:17" x14ac:dyDescent="0.25">
      <c r="C238" s="164"/>
      <c r="D238" s="181"/>
      <c r="E238" s="146"/>
      <c r="F238" s="120">
        <f t="shared" si="27"/>
        <v>0</v>
      </c>
      <c r="G238" s="184"/>
      <c r="H238" s="165"/>
      <c r="I238" s="153" t="e">
        <f>VLOOKUP(H238,Presupuesto!$B$8:$C$583,2,0)</f>
        <v>#N/A</v>
      </c>
      <c r="J238" s="121">
        <f>$J$237</f>
        <v>0</v>
      </c>
      <c r="K238" s="121"/>
      <c r="L238" s="164"/>
      <c r="M238" s="181"/>
      <c r="N238" s="146"/>
      <c r="O238" s="120">
        <f t="shared" si="28"/>
        <v>0</v>
      </c>
      <c r="P238" s="120">
        <f t="shared" ref="P238:P271" si="30">$O238*P$16</f>
        <v>0</v>
      </c>
      <c r="Q238" s="120">
        <f t="shared" si="29"/>
        <v>0</v>
      </c>
    </row>
    <row r="239" spans="3:17" x14ac:dyDescent="0.25">
      <c r="C239" s="164"/>
      <c r="D239" s="181"/>
      <c r="E239" s="146"/>
      <c r="F239" s="120">
        <f t="shared" si="27"/>
        <v>0</v>
      </c>
      <c r="G239" s="184"/>
      <c r="H239" s="165"/>
      <c r="I239" s="153" t="e">
        <f>VLOOKUP(H239,Presupuesto!$B$8:$C$583,2,0)</f>
        <v>#N/A</v>
      </c>
      <c r="J239" s="121">
        <f t="shared" ref="J239:J270" si="31">$J$237</f>
        <v>0</v>
      </c>
      <c r="K239" s="121"/>
      <c r="L239" s="164"/>
      <c r="M239" s="181"/>
      <c r="N239" s="146"/>
      <c r="O239" s="120">
        <f t="shared" si="28"/>
        <v>0</v>
      </c>
      <c r="P239" s="120">
        <f t="shared" si="30"/>
        <v>0</v>
      </c>
      <c r="Q239" s="120">
        <f t="shared" si="29"/>
        <v>0</v>
      </c>
    </row>
    <row r="240" spans="3:17" x14ac:dyDescent="0.25">
      <c r="C240" s="164"/>
      <c r="D240" s="181"/>
      <c r="E240" s="146"/>
      <c r="F240" s="120">
        <f t="shared" si="27"/>
        <v>0</v>
      </c>
      <c r="G240" s="184"/>
      <c r="H240" s="165"/>
      <c r="I240" s="153" t="e">
        <f>VLOOKUP(H240,Presupuesto!$B$8:$C$583,2,0)</f>
        <v>#N/A</v>
      </c>
      <c r="J240" s="121">
        <f t="shared" si="31"/>
        <v>0</v>
      </c>
      <c r="K240" s="121"/>
      <c r="L240" s="164"/>
      <c r="M240" s="181"/>
      <c r="N240" s="146"/>
      <c r="O240" s="120">
        <f t="shared" si="28"/>
        <v>0</v>
      </c>
      <c r="P240" s="120">
        <f t="shared" si="30"/>
        <v>0</v>
      </c>
      <c r="Q240" s="120">
        <f t="shared" si="29"/>
        <v>0</v>
      </c>
    </row>
    <row r="241" spans="3:17" x14ac:dyDescent="0.25">
      <c r="C241" s="164"/>
      <c r="D241" s="181"/>
      <c r="E241" s="146"/>
      <c r="F241" s="120">
        <f t="shared" si="27"/>
        <v>0</v>
      </c>
      <c r="G241" s="184"/>
      <c r="H241" s="165"/>
      <c r="I241" s="153" t="e">
        <f>VLOOKUP(H241,Presupuesto!$B$8:$C$583,2,0)</f>
        <v>#N/A</v>
      </c>
      <c r="J241" s="121">
        <f t="shared" si="31"/>
        <v>0</v>
      </c>
      <c r="K241" s="121"/>
      <c r="L241" s="164"/>
      <c r="M241" s="181"/>
      <c r="N241" s="146"/>
      <c r="O241" s="120">
        <f t="shared" si="28"/>
        <v>0</v>
      </c>
      <c r="P241" s="120">
        <f t="shared" si="30"/>
        <v>0</v>
      </c>
      <c r="Q241" s="120">
        <f t="shared" si="29"/>
        <v>0</v>
      </c>
    </row>
    <row r="242" spans="3:17" x14ac:dyDescent="0.25">
      <c r="C242" s="164"/>
      <c r="D242" s="181"/>
      <c r="E242" s="146"/>
      <c r="F242" s="120">
        <f t="shared" si="27"/>
        <v>0</v>
      </c>
      <c r="G242" s="184"/>
      <c r="H242" s="165"/>
      <c r="I242" s="153" t="e">
        <f>VLOOKUP(H242,Presupuesto!$B$8:$C$583,2,0)</f>
        <v>#N/A</v>
      </c>
      <c r="J242" s="121">
        <f t="shared" si="31"/>
        <v>0</v>
      </c>
      <c r="K242" s="121"/>
      <c r="L242" s="164"/>
      <c r="M242" s="181"/>
      <c r="N242" s="146"/>
      <c r="O242" s="120">
        <f t="shared" si="28"/>
        <v>0</v>
      </c>
      <c r="P242" s="120">
        <f t="shared" si="30"/>
        <v>0</v>
      </c>
      <c r="Q242" s="120">
        <f t="shared" si="29"/>
        <v>0</v>
      </c>
    </row>
    <row r="243" spans="3:17" x14ac:dyDescent="0.25">
      <c r="C243" s="164"/>
      <c r="D243" s="181"/>
      <c r="E243" s="146"/>
      <c r="F243" s="120">
        <f t="shared" si="27"/>
        <v>0</v>
      </c>
      <c r="G243" s="184"/>
      <c r="H243" s="165"/>
      <c r="I243" s="153" t="e">
        <f>VLOOKUP(H243,Presupuesto!$B$8:$C$583,2,0)</f>
        <v>#N/A</v>
      </c>
      <c r="J243" s="121">
        <f t="shared" si="31"/>
        <v>0</v>
      </c>
      <c r="K243" s="121"/>
      <c r="L243" s="164"/>
      <c r="M243" s="181"/>
      <c r="N243" s="146"/>
      <c r="O243" s="120">
        <f t="shared" si="28"/>
        <v>0</v>
      </c>
      <c r="P243" s="120">
        <f t="shared" si="30"/>
        <v>0</v>
      </c>
      <c r="Q243" s="120">
        <f t="shared" si="29"/>
        <v>0</v>
      </c>
    </row>
    <row r="244" spans="3:17" x14ac:dyDescent="0.25">
      <c r="C244" s="164"/>
      <c r="D244" s="181"/>
      <c r="E244" s="146"/>
      <c r="F244" s="120">
        <f t="shared" si="27"/>
        <v>0</v>
      </c>
      <c r="G244" s="184"/>
      <c r="H244" s="165"/>
      <c r="I244" s="153" t="e">
        <f>VLOOKUP(H244,Presupuesto!$B$8:$C$583,2,0)</f>
        <v>#N/A</v>
      </c>
      <c r="J244" s="121">
        <f t="shared" si="31"/>
        <v>0</v>
      </c>
      <c r="K244" s="121"/>
      <c r="L244" s="164"/>
      <c r="M244" s="181"/>
      <c r="N244" s="146"/>
      <c r="O244" s="120">
        <f t="shared" si="28"/>
        <v>0</v>
      </c>
      <c r="P244" s="120">
        <f t="shared" si="30"/>
        <v>0</v>
      </c>
      <c r="Q244" s="120">
        <f t="shared" si="29"/>
        <v>0</v>
      </c>
    </row>
    <row r="245" spans="3:17" x14ac:dyDescent="0.25">
      <c r="C245" s="164"/>
      <c r="D245" s="181"/>
      <c r="E245" s="146"/>
      <c r="F245" s="120">
        <f t="shared" si="27"/>
        <v>0</v>
      </c>
      <c r="G245" s="184"/>
      <c r="H245" s="165"/>
      <c r="I245" s="153" t="e">
        <f>VLOOKUP(H245,Presupuesto!$B$8:$C$583,2,0)</f>
        <v>#N/A</v>
      </c>
      <c r="J245" s="121">
        <f t="shared" si="31"/>
        <v>0</v>
      </c>
      <c r="K245" s="121"/>
      <c r="L245" s="164"/>
      <c r="M245" s="181"/>
      <c r="N245" s="146"/>
      <c r="O245" s="120">
        <f t="shared" si="28"/>
        <v>0</v>
      </c>
      <c r="P245" s="120">
        <f t="shared" si="30"/>
        <v>0</v>
      </c>
      <c r="Q245" s="120">
        <f t="shared" si="29"/>
        <v>0</v>
      </c>
    </row>
    <row r="246" spans="3:17" x14ac:dyDescent="0.25">
      <c r="C246" s="164"/>
      <c r="D246" s="181"/>
      <c r="E246" s="146"/>
      <c r="F246" s="120">
        <f t="shared" si="27"/>
        <v>0</v>
      </c>
      <c r="G246" s="184"/>
      <c r="H246" s="165"/>
      <c r="I246" s="153" t="e">
        <f>VLOOKUP(H246,Presupuesto!$B$8:$C$583,2,0)</f>
        <v>#N/A</v>
      </c>
      <c r="J246" s="121">
        <f t="shared" si="31"/>
        <v>0</v>
      </c>
      <c r="K246" s="121"/>
      <c r="L246" s="164"/>
      <c r="M246" s="181"/>
      <c r="N246" s="146"/>
      <c r="O246" s="120">
        <f t="shared" si="28"/>
        <v>0</v>
      </c>
      <c r="P246" s="120">
        <f t="shared" si="30"/>
        <v>0</v>
      </c>
      <c r="Q246" s="120">
        <f t="shared" si="29"/>
        <v>0</v>
      </c>
    </row>
    <row r="247" spans="3:17" x14ac:dyDescent="0.25">
      <c r="C247" s="164"/>
      <c r="D247" s="181"/>
      <c r="E247" s="146"/>
      <c r="F247" s="120">
        <f t="shared" si="27"/>
        <v>0</v>
      </c>
      <c r="G247" s="184"/>
      <c r="H247" s="165"/>
      <c r="I247" s="153" t="e">
        <f>VLOOKUP(H247,Presupuesto!$B$8:$C$583,2,0)</f>
        <v>#N/A</v>
      </c>
      <c r="J247" s="121">
        <f t="shared" si="31"/>
        <v>0</v>
      </c>
      <c r="K247" s="121"/>
      <c r="L247" s="164"/>
      <c r="M247" s="181"/>
      <c r="N247" s="146"/>
      <c r="O247" s="120">
        <f t="shared" si="28"/>
        <v>0</v>
      </c>
      <c r="P247" s="120">
        <f t="shared" si="30"/>
        <v>0</v>
      </c>
      <c r="Q247" s="120">
        <f t="shared" si="29"/>
        <v>0</v>
      </c>
    </row>
    <row r="248" spans="3:17" x14ac:dyDescent="0.25">
      <c r="C248" s="164"/>
      <c r="D248" s="181"/>
      <c r="E248" s="146"/>
      <c r="F248" s="120">
        <f t="shared" si="27"/>
        <v>0</v>
      </c>
      <c r="G248" s="184"/>
      <c r="H248" s="165"/>
      <c r="I248" s="153" t="e">
        <f>VLOOKUP(H248,Presupuesto!$B$8:$C$583,2,0)</f>
        <v>#N/A</v>
      </c>
      <c r="J248" s="121">
        <f t="shared" si="31"/>
        <v>0</v>
      </c>
      <c r="K248" s="121"/>
      <c r="L248" s="164"/>
      <c r="M248" s="181"/>
      <c r="N248" s="146"/>
      <c r="O248" s="120">
        <f t="shared" si="28"/>
        <v>0</v>
      </c>
      <c r="P248" s="120">
        <f t="shared" si="30"/>
        <v>0</v>
      </c>
      <c r="Q248" s="120">
        <f t="shared" si="29"/>
        <v>0</v>
      </c>
    </row>
    <row r="249" spans="3:17" x14ac:dyDescent="0.25">
      <c r="C249" s="164"/>
      <c r="D249" s="181"/>
      <c r="E249" s="146"/>
      <c r="F249" s="120">
        <f t="shared" si="27"/>
        <v>0</v>
      </c>
      <c r="G249" s="184"/>
      <c r="H249" s="165"/>
      <c r="I249" s="153" t="e">
        <f>VLOOKUP(H249,Presupuesto!$B$8:$C$583,2,0)</f>
        <v>#N/A</v>
      </c>
      <c r="J249" s="121">
        <f t="shared" si="31"/>
        <v>0</v>
      </c>
      <c r="K249" s="121"/>
      <c r="L249" s="164"/>
      <c r="M249" s="181"/>
      <c r="N249" s="146"/>
      <c r="O249" s="120">
        <f t="shared" si="28"/>
        <v>0</v>
      </c>
      <c r="P249" s="120">
        <f t="shared" si="30"/>
        <v>0</v>
      </c>
      <c r="Q249" s="120">
        <f t="shared" si="29"/>
        <v>0</v>
      </c>
    </row>
    <row r="250" spans="3:17" x14ac:dyDescent="0.25">
      <c r="C250" s="164"/>
      <c r="D250" s="181"/>
      <c r="E250" s="146"/>
      <c r="F250" s="120">
        <f t="shared" si="27"/>
        <v>0</v>
      </c>
      <c r="G250" s="184"/>
      <c r="H250" s="165"/>
      <c r="I250" s="153" t="e">
        <f>VLOOKUP(H250,Presupuesto!$B$8:$C$583,2,0)</f>
        <v>#N/A</v>
      </c>
      <c r="J250" s="121">
        <f t="shared" si="31"/>
        <v>0</v>
      </c>
      <c r="K250" s="121"/>
      <c r="L250" s="164"/>
      <c r="M250" s="181"/>
      <c r="N250" s="146"/>
      <c r="O250" s="120">
        <f t="shared" si="28"/>
        <v>0</v>
      </c>
      <c r="P250" s="120">
        <f t="shared" si="30"/>
        <v>0</v>
      </c>
      <c r="Q250" s="120">
        <f t="shared" si="29"/>
        <v>0</v>
      </c>
    </row>
    <row r="251" spans="3:17" x14ac:dyDescent="0.25">
      <c r="C251" s="164"/>
      <c r="D251" s="181"/>
      <c r="E251" s="146"/>
      <c r="F251" s="120">
        <f t="shared" si="27"/>
        <v>0</v>
      </c>
      <c r="G251" s="184"/>
      <c r="H251" s="165"/>
      <c r="I251" s="153" t="e">
        <f>VLOOKUP(H251,Presupuesto!$B$8:$C$583,2,0)</f>
        <v>#N/A</v>
      </c>
      <c r="J251" s="121">
        <f t="shared" si="31"/>
        <v>0</v>
      </c>
      <c r="K251" s="121"/>
      <c r="L251" s="164"/>
      <c r="M251" s="181"/>
      <c r="N251" s="146"/>
      <c r="O251" s="120">
        <f t="shared" si="28"/>
        <v>0</v>
      </c>
      <c r="P251" s="120">
        <f t="shared" si="30"/>
        <v>0</v>
      </c>
      <c r="Q251" s="120">
        <f t="shared" si="29"/>
        <v>0</v>
      </c>
    </row>
    <row r="252" spans="3:17" x14ac:dyDescent="0.25">
      <c r="C252" s="164"/>
      <c r="D252" s="181"/>
      <c r="E252" s="146"/>
      <c r="F252" s="120">
        <f t="shared" si="27"/>
        <v>0</v>
      </c>
      <c r="G252" s="184"/>
      <c r="H252" s="165"/>
      <c r="I252" s="153" t="e">
        <f>VLOOKUP(H252,Presupuesto!$B$8:$C$583,2,0)</f>
        <v>#N/A</v>
      </c>
      <c r="J252" s="121">
        <f t="shared" si="31"/>
        <v>0</v>
      </c>
      <c r="K252" s="121"/>
      <c r="L252" s="164"/>
      <c r="M252" s="181"/>
      <c r="N252" s="146"/>
      <c r="O252" s="120">
        <f t="shared" si="28"/>
        <v>0</v>
      </c>
      <c r="P252" s="120">
        <f t="shared" si="30"/>
        <v>0</v>
      </c>
      <c r="Q252" s="120">
        <f t="shared" si="29"/>
        <v>0</v>
      </c>
    </row>
    <row r="253" spans="3:17" x14ac:dyDescent="0.25">
      <c r="C253" s="164"/>
      <c r="D253" s="181"/>
      <c r="E253" s="146"/>
      <c r="F253" s="120">
        <f t="shared" si="27"/>
        <v>0</v>
      </c>
      <c r="G253" s="184"/>
      <c r="H253" s="165"/>
      <c r="I253" s="153" t="e">
        <f>VLOOKUP(H253,Presupuesto!$B$8:$C$583,2,0)</f>
        <v>#N/A</v>
      </c>
      <c r="J253" s="121">
        <f t="shared" si="31"/>
        <v>0</v>
      </c>
      <c r="K253" s="121"/>
      <c r="L253" s="164"/>
      <c r="M253" s="181"/>
      <c r="N253" s="146"/>
      <c r="O253" s="120">
        <f t="shared" si="28"/>
        <v>0</v>
      </c>
      <c r="P253" s="120">
        <f t="shared" si="30"/>
        <v>0</v>
      </c>
      <c r="Q253" s="120">
        <f t="shared" si="29"/>
        <v>0</v>
      </c>
    </row>
    <row r="254" spans="3:17" x14ac:dyDescent="0.25">
      <c r="C254" s="164"/>
      <c r="D254" s="181"/>
      <c r="E254" s="146"/>
      <c r="F254" s="120">
        <f t="shared" si="27"/>
        <v>0</v>
      </c>
      <c r="G254" s="184"/>
      <c r="H254" s="165"/>
      <c r="I254" s="153" t="e">
        <f>VLOOKUP(H254,Presupuesto!$B$8:$C$583,2,0)</f>
        <v>#N/A</v>
      </c>
      <c r="J254" s="121">
        <f t="shared" si="31"/>
        <v>0</v>
      </c>
      <c r="K254" s="121"/>
      <c r="L254" s="164"/>
      <c r="M254" s="181"/>
      <c r="N254" s="146"/>
      <c r="O254" s="120">
        <f t="shared" si="28"/>
        <v>0</v>
      </c>
      <c r="P254" s="120">
        <f t="shared" si="30"/>
        <v>0</v>
      </c>
      <c r="Q254" s="120">
        <f t="shared" si="29"/>
        <v>0</v>
      </c>
    </row>
    <row r="255" spans="3:17" x14ac:dyDescent="0.25">
      <c r="C255" s="164"/>
      <c r="D255" s="181"/>
      <c r="E255" s="146"/>
      <c r="F255" s="120">
        <f t="shared" si="27"/>
        <v>0</v>
      </c>
      <c r="G255" s="184"/>
      <c r="H255" s="165"/>
      <c r="I255" s="153" t="e">
        <f>VLOOKUP(H255,Presupuesto!$B$8:$C$583,2,0)</f>
        <v>#N/A</v>
      </c>
      <c r="J255" s="121">
        <f t="shared" si="31"/>
        <v>0</v>
      </c>
      <c r="K255" s="121"/>
      <c r="L255" s="164"/>
      <c r="M255" s="181"/>
      <c r="N255" s="146"/>
      <c r="O255" s="120">
        <f t="shared" si="28"/>
        <v>0</v>
      </c>
      <c r="P255" s="120">
        <f t="shared" si="30"/>
        <v>0</v>
      </c>
      <c r="Q255" s="120">
        <f t="shared" si="29"/>
        <v>0</v>
      </c>
    </row>
    <row r="256" spans="3:17" x14ac:dyDescent="0.25">
      <c r="C256" s="164"/>
      <c r="D256" s="181"/>
      <c r="E256" s="146"/>
      <c r="F256" s="120">
        <f t="shared" si="27"/>
        <v>0</v>
      </c>
      <c r="G256" s="184"/>
      <c r="H256" s="165"/>
      <c r="I256" s="153" t="e">
        <f>VLOOKUP(H256,Presupuesto!$B$8:$C$583,2,0)</f>
        <v>#N/A</v>
      </c>
      <c r="J256" s="121">
        <f t="shared" si="31"/>
        <v>0</v>
      </c>
      <c r="K256" s="121"/>
      <c r="L256" s="164"/>
      <c r="M256" s="181"/>
      <c r="N256" s="146"/>
      <c r="O256" s="120">
        <f t="shared" si="28"/>
        <v>0</v>
      </c>
      <c r="P256" s="120">
        <f t="shared" si="30"/>
        <v>0</v>
      </c>
      <c r="Q256" s="120">
        <f t="shared" si="29"/>
        <v>0</v>
      </c>
    </row>
    <row r="257" spans="3:17" x14ac:dyDescent="0.25">
      <c r="C257" s="164"/>
      <c r="D257" s="181"/>
      <c r="E257" s="146"/>
      <c r="F257" s="120">
        <f t="shared" si="27"/>
        <v>0</v>
      </c>
      <c r="G257" s="184"/>
      <c r="H257" s="165"/>
      <c r="I257" s="153" t="e">
        <f>VLOOKUP(H257,Presupuesto!$B$8:$C$583,2,0)</f>
        <v>#N/A</v>
      </c>
      <c r="J257" s="121">
        <f t="shared" si="31"/>
        <v>0</v>
      </c>
      <c r="K257" s="121"/>
      <c r="L257" s="164"/>
      <c r="M257" s="181"/>
      <c r="N257" s="146"/>
      <c r="O257" s="120">
        <f t="shared" si="28"/>
        <v>0</v>
      </c>
      <c r="P257" s="120">
        <f t="shared" si="30"/>
        <v>0</v>
      </c>
      <c r="Q257" s="120">
        <f t="shared" si="29"/>
        <v>0</v>
      </c>
    </row>
    <row r="258" spans="3:17" x14ac:dyDescent="0.25">
      <c r="C258" s="164"/>
      <c r="D258" s="181"/>
      <c r="E258" s="146"/>
      <c r="F258" s="120">
        <f t="shared" si="27"/>
        <v>0</v>
      </c>
      <c r="G258" s="184"/>
      <c r="H258" s="165"/>
      <c r="I258" s="153" t="e">
        <f>VLOOKUP(H258,Presupuesto!$B$8:$C$583,2,0)</f>
        <v>#N/A</v>
      </c>
      <c r="J258" s="121">
        <f t="shared" si="31"/>
        <v>0</v>
      </c>
      <c r="K258" s="121"/>
      <c r="L258" s="164"/>
      <c r="M258" s="181"/>
      <c r="N258" s="146"/>
      <c r="O258" s="120">
        <f t="shared" si="28"/>
        <v>0</v>
      </c>
      <c r="P258" s="120">
        <f t="shared" si="30"/>
        <v>0</v>
      </c>
      <c r="Q258" s="120">
        <f t="shared" si="29"/>
        <v>0</v>
      </c>
    </row>
    <row r="259" spans="3:17" x14ac:dyDescent="0.25">
      <c r="C259" s="166"/>
      <c r="D259" s="174"/>
      <c r="E259" s="141"/>
      <c r="F259" s="120">
        <f t="shared" si="27"/>
        <v>0</v>
      </c>
      <c r="G259" s="184"/>
      <c r="H259" s="167"/>
      <c r="I259" s="153" t="e">
        <f>VLOOKUP(H259,Presupuesto!$B$8:$C$583,2,0)</f>
        <v>#N/A</v>
      </c>
      <c r="J259" s="121">
        <f t="shared" si="31"/>
        <v>0</v>
      </c>
      <c r="K259" s="121"/>
      <c r="L259" s="166"/>
      <c r="M259" s="174"/>
      <c r="N259" s="141"/>
      <c r="O259" s="120">
        <f t="shared" si="28"/>
        <v>0</v>
      </c>
      <c r="P259" s="120">
        <f t="shared" si="30"/>
        <v>0</v>
      </c>
      <c r="Q259" s="120">
        <f t="shared" si="29"/>
        <v>0</v>
      </c>
    </row>
    <row r="260" spans="3:17" x14ac:dyDescent="0.25">
      <c r="C260" s="166"/>
      <c r="D260" s="174"/>
      <c r="E260" s="141"/>
      <c r="F260" s="120">
        <f t="shared" si="27"/>
        <v>0</v>
      </c>
      <c r="G260" s="184"/>
      <c r="H260" s="167"/>
      <c r="I260" s="153" t="e">
        <f>VLOOKUP(H260,Presupuesto!$B$8:$C$583,2,0)</f>
        <v>#N/A</v>
      </c>
      <c r="J260" s="121">
        <f t="shared" si="31"/>
        <v>0</v>
      </c>
      <c r="K260" s="121"/>
      <c r="L260" s="166"/>
      <c r="M260" s="174"/>
      <c r="N260" s="141"/>
      <c r="O260" s="120">
        <f t="shared" si="28"/>
        <v>0</v>
      </c>
      <c r="P260" s="120">
        <f t="shared" si="30"/>
        <v>0</v>
      </c>
      <c r="Q260" s="120">
        <f t="shared" si="29"/>
        <v>0</v>
      </c>
    </row>
    <row r="261" spans="3:17" x14ac:dyDescent="0.25">
      <c r="C261" s="166"/>
      <c r="D261" s="174"/>
      <c r="E261" s="141"/>
      <c r="F261" s="120">
        <f t="shared" si="27"/>
        <v>0</v>
      </c>
      <c r="G261" s="184"/>
      <c r="H261" s="167"/>
      <c r="I261" s="153" t="e">
        <f>VLOOKUP(H261,Presupuesto!$B$8:$C$583,2,0)</f>
        <v>#N/A</v>
      </c>
      <c r="J261" s="121">
        <f t="shared" si="31"/>
        <v>0</v>
      </c>
      <c r="K261" s="121"/>
      <c r="L261" s="166"/>
      <c r="M261" s="174"/>
      <c r="N261" s="141"/>
      <c r="O261" s="120">
        <f t="shared" si="28"/>
        <v>0</v>
      </c>
      <c r="P261" s="120">
        <f t="shared" si="30"/>
        <v>0</v>
      </c>
      <c r="Q261" s="120">
        <f t="shared" si="29"/>
        <v>0</v>
      </c>
    </row>
    <row r="262" spans="3:17" x14ac:dyDescent="0.25">
      <c r="C262" s="166"/>
      <c r="D262" s="174"/>
      <c r="E262" s="141"/>
      <c r="F262" s="120">
        <f t="shared" si="27"/>
        <v>0</v>
      </c>
      <c r="G262" s="184"/>
      <c r="H262" s="167"/>
      <c r="I262" s="153" t="e">
        <f>VLOOKUP(H262,Presupuesto!$B$8:$C$583,2,0)</f>
        <v>#N/A</v>
      </c>
      <c r="J262" s="121">
        <f t="shared" si="31"/>
        <v>0</v>
      </c>
      <c r="K262" s="121"/>
      <c r="L262" s="166"/>
      <c r="M262" s="174"/>
      <c r="N262" s="141"/>
      <c r="O262" s="120">
        <f t="shared" si="28"/>
        <v>0</v>
      </c>
      <c r="P262" s="120">
        <f t="shared" si="30"/>
        <v>0</v>
      </c>
      <c r="Q262" s="120">
        <f t="shared" si="29"/>
        <v>0</v>
      </c>
    </row>
    <row r="263" spans="3:17" x14ac:dyDescent="0.25">
      <c r="C263" s="166"/>
      <c r="D263" s="174"/>
      <c r="E263" s="141"/>
      <c r="F263" s="120">
        <f t="shared" si="27"/>
        <v>0</v>
      </c>
      <c r="G263" s="184"/>
      <c r="H263" s="167"/>
      <c r="I263" s="153" t="e">
        <f>VLOOKUP(H263,Presupuesto!$B$8:$C$583,2,0)</f>
        <v>#N/A</v>
      </c>
      <c r="J263" s="121">
        <f t="shared" si="31"/>
        <v>0</v>
      </c>
      <c r="K263" s="121"/>
      <c r="L263" s="166"/>
      <c r="M263" s="174"/>
      <c r="N263" s="141"/>
      <c r="O263" s="120">
        <f t="shared" si="28"/>
        <v>0</v>
      </c>
      <c r="P263" s="120">
        <f t="shared" si="30"/>
        <v>0</v>
      </c>
      <c r="Q263" s="120">
        <f t="shared" si="29"/>
        <v>0</v>
      </c>
    </row>
    <row r="264" spans="3:17" x14ac:dyDescent="0.25">
      <c r="C264" s="166"/>
      <c r="D264" s="174"/>
      <c r="E264" s="141"/>
      <c r="F264" s="120">
        <f t="shared" si="27"/>
        <v>0</v>
      </c>
      <c r="G264" s="184"/>
      <c r="H264" s="167"/>
      <c r="I264" s="153" t="e">
        <f>VLOOKUP(H264,Presupuesto!$B$8:$C$583,2,0)</f>
        <v>#N/A</v>
      </c>
      <c r="J264" s="121">
        <f t="shared" si="31"/>
        <v>0</v>
      </c>
      <c r="K264" s="121"/>
      <c r="L264" s="166"/>
      <c r="M264" s="174"/>
      <c r="N264" s="141"/>
      <c r="O264" s="120">
        <f t="shared" si="28"/>
        <v>0</v>
      </c>
      <c r="P264" s="120">
        <f t="shared" si="30"/>
        <v>0</v>
      </c>
      <c r="Q264" s="120">
        <f t="shared" si="29"/>
        <v>0</v>
      </c>
    </row>
    <row r="265" spans="3:17" x14ac:dyDescent="0.25">
      <c r="C265" s="166"/>
      <c r="D265" s="174"/>
      <c r="E265" s="141"/>
      <c r="F265" s="120">
        <f t="shared" si="27"/>
        <v>0</v>
      </c>
      <c r="G265" s="184"/>
      <c r="H265" s="167"/>
      <c r="I265" s="153" t="e">
        <f>VLOOKUP(H265,Presupuesto!$B$8:$C$583,2,0)</f>
        <v>#N/A</v>
      </c>
      <c r="J265" s="121">
        <f t="shared" si="31"/>
        <v>0</v>
      </c>
      <c r="K265" s="121"/>
      <c r="L265" s="166"/>
      <c r="M265" s="174"/>
      <c r="N265" s="141"/>
      <c r="O265" s="120">
        <f t="shared" si="28"/>
        <v>0</v>
      </c>
      <c r="P265" s="120">
        <f t="shared" si="30"/>
        <v>0</v>
      </c>
      <c r="Q265" s="120">
        <f t="shared" si="29"/>
        <v>0</v>
      </c>
    </row>
    <row r="266" spans="3:17" x14ac:dyDescent="0.25">
      <c r="C266" s="166"/>
      <c r="D266" s="174"/>
      <c r="E266" s="141"/>
      <c r="F266" s="120">
        <f t="shared" si="27"/>
        <v>0</v>
      </c>
      <c r="G266" s="184"/>
      <c r="H266" s="167"/>
      <c r="I266" s="153" t="e">
        <f>VLOOKUP(H266,Presupuesto!$B$8:$C$583,2,0)</f>
        <v>#N/A</v>
      </c>
      <c r="J266" s="121">
        <f t="shared" si="31"/>
        <v>0</v>
      </c>
      <c r="K266" s="121"/>
      <c r="L266" s="166"/>
      <c r="M266" s="174"/>
      <c r="N266" s="141"/>
      <c r="O266" s="120">
        <f t="shared" si="28"/>
        <v>0</v>
      </c>
      <c r="P266" s="120">
        <f t="shared" si="30"/>
        <v>0</v>
      </c>
      <c r="Q266" s="120">
        <f t="shared" si="29"/>
        <v>0</v>
      </c>
    </row>
    <row r="267" spans="3:17" x14ac:dyDescent="0.25">
      <c r="C267" s="168"/>
      <c r="D267" s="174"/>
      <c r="E267" s="141"/>
      <c r="F267" s="120">
        <f t="shared" si="27"/>
        <v>0</v>
      </c>
      <c r="G267" s="184"/>
      <c r="H267" s="169"/>
      <c r="I267" s="153" t="e">
        <f>VLOOKUP(H267,Presupuesto!$B$8:$C$583,2,0)</f>
        <v>#N/A</v>
      </c>
      <c r="J267" s="121">
        <f t="shared" si="31"/>
        <v>0</v>
      </c>
      <c r="K267" s="121"/>
      <c r="L267" s="168"/>
      <c r="M267" s="174"/>
      <c r="N267" s="141"/>
      <c r="O267" s="120">
        <f t="shared" si="28"/>
        <v>0</v>
      </c>
      <c r="P267" s="120">
        <f t="shared" si="30"/>
        <v>0</v>
      </c>
      <c r="Q267" s="120">
        <f t="shared" si="29"/>
        <v>0</v>
      </c>
    </row>
    <row r="268" spans="3:17" x14ac:dyDescent="0.25">
      <c r="C268" s="168"/>
      <c r="D268" s="174"/>
      <c r="E268" s="141"/>
      <c r="F268" s="120">
        <f t="shared" si="27"/>
        <v>0</v>
      </c>
      <c r="G268" s="184"/>
      <c r="H268" s="169"/>
      <c r="I268" s="153" t="e">
        <f>VLOOKUP(H268,Presupuesto!$B$8:$C$583,2,0)</f>
        <v>#N/A</v>
      </c>
      <c r="J268" s="121">
        <f t="shared" si="31"/>
        <v>0</v>
      </c>
      <c r="K268" s="121"/>
      <c r="L268" s="168"/>
      <c r="M268" s="174"/>
      <c r="N268" s="141"/>
      <c r="O268" s="120">
        <f t="shared" si="28"/>
        <v>0</v>
      </c>
      <c r="P268" s="120">
        <f t="shared" si="30"/>
        <v>0</v>
      </c>
      <c r="Q268" s="120">
        <f t="shared" si="29"/>
        <v>0</v>
      </c>
    </row>
    <row r="269" spans="3:17" x14ac:dyDescent="0.25">
      <c r="C269" s="168"/>
      <c r="D269" s="174"/>
      <c r="E269" s="141"/>
      <c r="F269" s="120">
        <f t="shared" si="27"/>
        <v>0</v>
      </c>
      <c r="G269" s="184"/>
      <c r="H269" s="169"/>
      <c r="I269" s="153" t="e">
        <f>VLOOKUP(H269,Presupuesto!$B$8:$C$583,2,0)</f>
        <v>#N/A</v>
      </c>
      <c r="J269" s="121">
        <f t="shared" si="31"/>
        <v>0</v>
      </c>
      <c r="K269" s="121"/>
      <c r="L269" s="168"/>
      <c r="M269" s="174"/>
      <c r="N269" s="141"/>
      <c r="O269" s="120">
        <f t="shared" si="28"/>
        <v>0</v>
      </c>
      <c r="P269" s="120">
        <f t="shared" si="30"/>
        <v>0</v>
      </c>
      <c r="Q269" s="120">
        <f t="shared" si="29"/>
        <v>0</v>
      </c>
    </row>
    <row r="270" spans="3:17" x14ac:dyDescent="0.25">
      <c r="C270" s="168"/>
      <c r="D270" s="174"/>
      <c r="E270" s="141"/>
      <c r="F270" s="120">
        <f t="shared" si="27"/>
        <v>0</v>
      </c>
      <c r="G270" s="184"/>
      <c r="H270" s="169"/>
      <c r="I270" s="153" t="e">
        <f>VLOOKUP(H270,Presupuesto!$B$8:$C$583,2,0)</f>
        <v>#N/A</v>
      </c>
      <c r="J270" s="121">
        <f t="shared" si="31"/>
        <v>0</v>
      </c>
      <c r="K270" s="121"/>
      <c r="L270" s="168"/>
      <c r="M270" s="174"/>
      <c r="N270" s="141"/>
      <c r="O270" s="120">
        <f t="shared" si="28"/>
        <v>0</v>
      </c>
      <c r="P270" s="120">
        <f t="shared" si="30"/>
        <v>0</v>
      </c>
      <c r="Q270" s="120">
        <f t="shared" si="29"/>
        <v>0</v>
      </c>
    </row>
    <row r="271" spans="3:17" ht="15.75" thickBot="1" x14ac:dyDescent="0.3">
      <c r="C271" s="170"/>
      <c r="D271" s="182"/>
      <c r="E271" s="126"/>
      <c r="F271" s="128">
        <f t="shared" si="27"/>
        <v>0</v>
      </c>
      <c r="G271" s="185"/>
      <c r="H271" s="171"/>
      <c r="I271" s="155" t="e">
        <f>VLOOKUP(H271,Presupuesto!$B$8:$C$583,2,0)</f>
        <v>#N/A</v>
      </c>
      <c r="J271" s="129">
        <f>$J$237</f>
        <v>0</v>
      </c>
      <c r="K271" s="147"/>
      <c r="L271" s="170"/>
      <c r="M271" s="182"/>
      <c r="N271" s="126"/>
      <c r="O271" s="128">
        <f t="shared" si="28"/>
        <v>0</v>
      </c>
      <c r="P271" s="128">
        <f t="shared" si="30"/>
        <v>0</v>
      </c>
      <c r="Q271" s="128">
        <f t="shared" si="29"/>
        <v>0</v>
      </c>
    </row>
  </sheetData>
  <dataValidations count="5">
    <dataValidation type="list" allowBlank="1" showInputMessage="1" showErrorMessage="1" errorTitle="¡Ingreso Invalido!" error="Seleccione una opción de la lista." promptTitle="Categoria/Zona de Viáticos" prompt="Seleccione una opción de la lista" sqref="C17 C193 C61 C105 C149 C237">
      <formula1>$AH$2:$BU$2</formula1>
    </dataValidation>
    <dataValidation type="list" allowBlank="1" showInputMessage="1" showErrorMessage="1" errorTitle="¡Ingreso Inválido!" error="Seleccione una opción de la lista." promptTitle="Dimensión Estratégica" prompt="Seleccione una opción de la lista." sqref="J17:J51 J193:J227 J61:J95 J105:J139 J149:J183 J237:J271">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formula1>$R$2:$S$2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topLeftCell="I1" workbookViewId="0">
      <selection activeCell="B6" sqref="B6:C6"/>
    </sheetView>
  </sheetViews>
  <sheetFormatPr baseColWidth="10" defaultColWidth="11.5703125" defaultRowHeight="15" x14ac:dyDescent="0.25"/>
  <cols>
    <col min="1" max="2" width="21.7109375" style="108" customWidth="1"/>
    <col min="3" max="4" width="27.42578125" style="108" customWidth="1"/>
    <col min="5" max="5" width="27.42578125" style="94" customWidth="1"/>
    <col min="6" max="6" width="27.42578125" style="108" customWidth="1"/>
    <col min="7" max="7" width="15.28515625" style="108" customWidth="1"/>
    <col min="8" max="8" width="13.7109375" style="108" bestFit="1" customWidth="1"/>
    <col min="9" max="9" width="15.28515625" style="108" customWidth="1"/>
    <col min="10" max="10" width="18.85546875" style="108" customWidth="1"/>
    <col min="11" max="11" width="12.7109375" style="108" bestFit="1" customWidth="1"/>
    <col min="12" max="12" width="13.7109375" style="108" bestFit="1" customWidth="1"/>
    <col min="13" max="14" width="12.7109375" style="108" bestFit="1" customWidth="1"/>
    <col min="15" max="15" width="15.28515625" style="451" customWidth="1"/>
    <col min="16" max="16" width="18.28515625" style="451" customWidth="1"/>
    <col min="17" max="18" width="11.5703125" style="108"/>
    <col min="19" max="22" width="14.140625" style="108" customWidth="1"/>
    <col min="23" max="23" width="17" style="108" customWidth="1"/>
    <col min="24" max="16384" width="11.5703125" style="108"/>
  </cols>
  <sheetData>
    <row r="1" spans="1:23" ht="18" customHeight="1" x14ac:dyDescent="0.25">
      <c r="B1" s="244"/>
      <c r="C1" s="244"/>
      <c r="D1" s="244"/>
      <c r="E1" s="301"/>
      <c r="G1" s="245" t="s">
        <v>119</v>
      </c>
      <c r="H1" s="244"/>
      <c r="I1" s="244"/>
      <c r="J1" s="244"/>
      <c r="K1" s="244"/>
      <c r="L1" s="244"/>
      <c r="M1" s="244"/>
      <c r="N1" s="244"/>
      <c r="O1" s="445"/>
      <c r="P1" s="445"/>
      <c r="Q1" s="244"/>
      <c r="R1" s="244"/>
      <c r="S1" s="244"/>
      <c r="T1" s="244"/>
      <c r="U1" s="244"/>
      <c r="V1" s="244"/>
      <c r="W1" s="244"/>
    </row>
    <row r="2" spans="1:23" ht="14.45" customHeight="1" x14ac:dyDescent="0.25">
      <c r="A2" s="246" t="s">
        <v>570</v>
      </c>
      <c r="B2" s="246"/>
      <c r="C2" s="246"/>
      <c r="D2" s="246"/>
      <c r="E2" s="252"/>
      <c r="F2" s="246"/>
      <c r="G2" s="246"/>
      <c r="H2" s="246"/>
      <c r="I2" s="246"/>
      <c r="J2" s="246"/>
      <c r="K2" s="246"/>
      <c r="L2" s="246"/>
      <c r="M2" s="246"/>
      <c r="N2" s="246"/>
      <c r="O2" s="446"/>
      <c r="P2" s="446"/>
      <c r="Q2" s="246"/>
      <c r="R2" s="246"/>
      <c r="S2" s="246"/>
      <c r="T2" s="246"/>
      <c r="U2" s="246"/>
      <c r="V2" s="246"/>
      <c r="W2" s="246"/>
    </row>
    <row r="3" spans="1:23" ht="14.45" customHeight="1" x14ac:dyDescent="0.25">
      <c r="A3" s="522" t="s">
        <v>100</v>
      </c>
      <c r="B3" s="522" t="s">
        <v>118</v>
      </c>
      <c r="C3" s="528" t="s">
        <v>88</v>
      </c>
      <c r="D3" s="528" t="s">
        <v>89</v>
      </c>
      <c r="E3" s="541" t="s">
        <v>476</v>
      </c>
      <c r="F3" s="528" t="s">
        <v>90</v>
      </c>
      <c r="G3" s="531" t="s">
        <v>103</v>
      </c>
      <c r="H3" s="533"/>
      <c r="I3" s="533"/>
      <c r="J3" s="533"/>
      <c r="K3" s="533"/>
      <c r="L3" s="533"/>
      <c r="M3" s="533"/>
      <c r="N3" s="532"/>
      <c r="O3" s="544" t="s">
        <v>104</v>
      </c>
      <c r="P3" s="545"/>
      <c r="Q3" s="537" t="s">
        <v>105</v>
      </c>
      <c r="R3" s="538"/>
      <c r="S3" s="522" t="s">
        <v>106</v>
      </c>
      <c r="T3" s="522" t="s">
        <v>107</v>
      </c>
      <c r="U3" s="522" t="s">
        <v>115</v>
      </c>
      <c r="V3" s="522" t="s">
        <v>114</v>
      </c>
      <c r="W3" s="534" t="s">
        <v>91</v>
      </c>
    </row>
    <row r="4" spans="1:23" ht="14.45" customHeight="1" x14ac:dyDescent="0.25">
      <c r="A4" s="523"/>
      <c r="B4" s="523"/>
      <c r="C4" s="529"/>
      <c r="D4" s="529"/>
      <c r="E4" s="542"/>
      <c r="F4" s="529"/>
      <c r="G4" s="531" t="s">
        <v>108</v>
      </c>
      <c r="H4" s="532"/>
      <c r="I4" s="531" t="s">
        <v>109</v>
      </c>
      <c r="J4" s="532"/>
      <c r="K4" s="531" t="s">
        <v>110</v>
      </c>
      <c r="L4" s="532"/>
      <c r="M4" s="531" t="s">
        <v>111</v>
      </c>
      <c r="N4" s="532"/>
      <c r="O4" s="546"/>
      <c r="P4" s="547"/>
      <c r="Q4" s="539"/>
      <c r="R4" s="540"/>
      <c r="S4" s="523"/>
      <c r="T4" s="523"/>
      <c r="U4" s="523"/>
      <c r="V4" s="523"/>
      <c r="W4" s="535"/>
    </row>
    <row r="5" spans="1:23" ht="25.5" x14ac:dyDescent="0.25">
      <c r="A5" s="524"/>
      <c r="B5" s="524"/>
      <c r="C5" s="530"/>
      <c r="D5" s="530"/>
      <c r="E5" s="543"/>
      <c r="F5" s="530"/>
      <c r="G5" s="306" t="s">
        <v>112</v>
      </c>
      <c r="H5" s="306" t="s">
        <v>12</v>
      </c>
      <c r="I5" s="306" t="s">
        <v>112</v>
      </c>
      <c r="J5" s="306" t="s">
        <v>12</v>
      </c>
      <c r="K5" s="306" t="s">
        <v>112</v>
      </c>
      <c r="L5" s="306" t="s">
        <v>12</v>
      </c>
      <c r="M5" s="306" t="s">
        <v>112</v>
      </c>
      <c r="N5" s="306" t="s">
        <v>12</v>
      </c>
      <c r="O5" s="447" t="s">
        <v>112</v>
      </c>
      <c r="P5" s="447" t="s">
        <v>12</v>
      </c>
      <c r="Q5" s="306" t="s">
        <v>113</v>
      </c>
      <c r="R5" s="306" t="s">
        <v>85</v>
      </c>
      <c r="S5" s="524"/>
      <c r="T5" s="524"/>
      <c r="U5" s="524"/>
      <c r="V5" s="524"/>
      <c r="W5" s="536"/>
    </row>
    <row r="6" spans="1:23" ht="148.5" customHeight="1" x14ac:dyDescent="0.25">
      <c r="A6" s="525" t="s">
        <v>571</v>
      </c>
      <c r="B6" s="311" t="s">
        <v>572</v>
      </c>
      <c r="C6" s="312" t="s">
        <v>573</v>
      </c>
      <c r="D6" s="312" t="s">
        <v>574</v>
      </c>
      <c r="E6" s="74"/>
      <c r="F6" s="74" t="s">
        <v>575</v>
      </c>
      <c r="G6" s="236"/>
      <c r="H6" s="237"/>
      <c r="I6" s="236"/>
      <c r="J6" s="237"/>
      <c r="K6" s="236"/>
      <c r="L6" s="237"/>
      <c r="M6" s="236"/>
      <c r="N6" s="237"/>
      <c r="O6" s="448">
        <f>G6+I6+K6+M6</f>
        <v>0</v>
      </c>
      <c r="P6" s="448">
        <f t="shared" ref="P6:P14" si="0">H6+J6+L6+N6</f>
        <v>0</v>
      </c>
      <c r="Q6" s="74"/>
      <c r="R6" s="74"/>
      <c r="S6" s="74"/>
      <c r="T6" s="74"/>
      <c r="U6" s="74"/>
      <c r="V6" s="74"/>
      <c r="W6" s="74"/>
    </row>
    <row r="7" spans="1:23" ht="186.75" customHeight="1" x14ac:dyDescent="0.25">
      <c r="A7" s="526"/>
      <c r="B7" s="525" t="s">
        <v>576</v>
      </c>
      <c r="C7" s="312" t="s">
        <v>577</v>
      </c>
      <c r="D7" s="312" t="s">
        <v>578</v>
      </c>
      <c r="E7" s="74"/>
      <c r="F7" s="70" t="s">
        <v>579</v>
      </c>
      <c r="G7" s="236"/>
      <c r="H7" s="237"/>
      <c r="I7" s="236"/>
      <c r="J7" s="237"/>
      <c r="K7" s="236"/>
      <c r="L7" s="237"/>
      <c r="M7" s="236"/>
      <c r="N7" s="237"/>
      <c r="O7" s="448">
        <f t="shared" ref="O7:O14" si="1">G7+I7+K7+M7</f>
        <v>0</v>
      </c>
      <c r="P7" s="448">
        <f t="shared" si="0"/>
        <v>0</v>
      </c>
      <c r="Q7" s="74"/>
      <c r="R7" s="74"/>
      <c r="S7" s="241"/>
      <c r="T7" s="74"/>
      <c r="U7" s="74"/>
      <c r="V7" s="74"/>
      <c r="W7" s="74"/>
    </row>
    <row r="8" spans="1:23" ht="141.75" x14ac:dyDescent="0.25">
      <c r="A8" s="526"/>
      <c r="B8" s="526"/>
      <c r="C8" s="312" t="s">
        <v>580</v>
      </c>
      <c r="D8" s="312" t="s">
        <v>581</v>
      </c>
      <c r="E8" s="74"/>
      <c r="F8" s="74" t="s">
        <v>582</v>
      </c>
      <c r="G8" s="236"/>
      <c r="H8" s="237"/>
      <c r="I8" s="236"/>
      <c r="J8" s="237"/>
      <c r="K8" s="236"/>
      <c r="L8" s="237"/>
      <c r="M8" s="236"/>
      <c r="N8" s="237"/>
      <c r="O8" s="448">
        <f t="shared" si="1"/>
        <v>0</v>
      </c>
      <c r="P8" s="448">
        <f t="shared" si="0"/>
        <v>0</v>
      </c>
      <c r="Q8" s="248"/>
      <c r="R8" s="74"/>
      <c r="S8" s="241"/>
      <c r="T8" s="74"/>
      <c r="U8" s="74"/>
      <c r="V8" s="74"/>
      <c r="W8" s="74"/>
    </row>
    <row r="9" spans="1:23" ht="60" x14ac:dyDescent="0.25">
      <c r="A9" s="526"/>
      <c r="B9" s="526"/>
      <c r="C9" s="312" t="s">
        <v>583</v>
      </c>
      <c r="D9" s="312" t="s">
        <v>584</v>
      </c>
      <c r="E9" s="74"/>
      <c r="F9" s="70" t="s">
        <v>185</v>
      </c>
      <c r="G9" s="238"/>
      <c r="H9" s="238"/>
      <c r="I9" s="238"/>
      <c r="J9" s="238"/>
      <c r="K9" s="238"/>
      <c r="L9" s="238"/>
      <c r="M9" s="238"/>
      <c r="N9" s="238"/>
      <c r="O9" s="448">
        <f t="shared" si="1"/>
        <v>0</v>
      </c>
      <c r="P9" s="448">
        <f t="shared" si="0"/>
        <v>0</v>
      </c>
      <c r="Q9" s="70"/>
      <c r="R9" s="70"/>
      <c r="S9" s="313"/>
      <c r="T9" s="313"/>
      <c r="U9" s="314"/>
      <c r="V9" s="315"/>
      <c r="W9" s="250"/>
    </row>
    <row r="10" spans="1:23" ht="105" x14ac:dyDescent="0.25">
      <c r="A10" s="526"/>
      <c r="B10" s="526"/>
      <c r="C10" s="312" t="s">
        <v>585</v>
      </c>
      <c r="D10" s="312" t="s">
        <v>586</v>
      </c>
      <c r="E10" s="74"/>
      <c r="F10" s="70" t="s">
        <v>587</v>
      </c>
      <c r="G10" s="238"/>
      <c r="H10" s="238"/>
      <c r="I10" s="247"/>
      <c r="J10" s="249"/>
      <c r="K10" s="238"/>
      <c r="L10" s="238"/>
      <c r="M10" s="238"/>
      <c r="N10" s="238"/>
      <c r="O10" s="448">
        <f t="shared" si="1"/>
        <v>0</v>
      </c>
      <c r="P10" s="448">
        <f t="shared" si="0"/>
        <v>0</v>
      </c>
      <c r="Q10" s="74"/>
      <c r="R10" s="74"/>
      <c r="S10" s="70"/>
      <c r="T10" s="70"/>
      <c r="U10" s="70"/>
      <c r="V10" s="70"/>
      <c r="W10" s="74"/>
    </row>
    <row r="11" spans="1:23" ht="53.25" customHeight="1" x14ac:dyDescent="0.25">
      <c r="A11" s="526"/>
      <c r="B11" s="527"/>
      <c r="C11" s="312" t="s">
        <v>588</v>
      </c>
      <c r="D11" s="312" t="s">
        <v>589</v>
      </c>
      <c r="E11" s="74"/>
      <c r="F11" s="70" t="s">
        <v>590</v>
      </c>
      <c r="G11" s="240"/>
      <c r="H11" s="238"/>
      <c r="I11" s="238"/>
      <c r="J11" s="238"/>
      <c r="K11" s="238"/>
      <c r="L11" s="238"/>
      <c r="M11" s="238"/>
      <c r="N11" s="238"/>
      <c r="O11" s="448">
        <f t="shared" si="1"/>
        <v>0</v>
      </c>
      <c r="P11" s="448">
        <f t="shared" si="0"/>
        <v>0</v>
      </c>
      <c r="Q11" s="70"/>
      <c r="R11" s="70"/>
      <c r="S11" s="70"/>
      <c r="T11" s="70"/>
      <c r="U11" s="70"/>
      <c r="V11" s="70"/>
      <c r="W11" s="76"/>
    </row>
    <row r="12" spans="1:23" ht="132" customHeight="1" x14ac:dyDescent="0.25">
      <c r="A12" s="526"/>
      <c r="B12" s="525"/>
      <c r="C12" s="316" t="s">
        <v>591</v>
      </c>
      <c r="D12" s="312" t="s">
        <v>117</v>
      </c>
      <c r="E12" s="74"/>
      <c r="F12" s="70" t="s">
        <v>592</v>
      </c>
      <c r="G12" s="238"/>
      <c r="H12" s="239"/>
      <c r="I12" s="238"/>
      <c r="J12" s="238"/>
      <c r="K12" s="238"/>
      <c r="L12" s="239"/>
      <c r="M12" s="238"/>
      <c r="N12" s="238"/>
      <c r="O12" s="448">
        <f t="shared" si="1"/>
        <v>0</v>
      </c>
      <c r="P12" s="448">
        <f t="shared" si="0"/>
        <v>0</v>
      </c>
      <c r="Q12" s="74"/>
      <c r="R12" s="74"/>
      <c r="S12" s="70"/>
      <c r="T12" s="70"/>
      <c r="U12" s="70"/>
      <c r="V12" s="70"/>
      <c r="W12" s="74"/>
    </row>
    <row r="13" spans="1:23" ht="75" x14ac:dyDescent="0.25">
      <c r="A13" s="526"/>
      <c r="B13" s="526"/>
      <c r="C13" s="316" t="s">
        <v>593</v>
      </c>
      <c r="D13" s="312" t="s">
        <v>594</v>
      </c>
      <c r="E13" s="74"/>
      <c r="F13" s="70" t="s">
        <v>595</v>
      </c>
      <c r="G13" s="240"/>
      <c r="H13" s="238"/>
      <c r="I13" s="238"/>
      <c r="J13" s="238"/>
      <c r="K13" s="238"/>
      <c r="L13" s="238"/>
      <c r="M13" s="238"/>
      <c r="N13" s="238"/>
      <c r="O13" s="448">
        <f t="shared" si="1"/>
        <v>0</v>
      </c>
      <c r="P13" s="448">
        <f t="shared" si="0"/>
        <v>0</v>
      </c>
      <c r="Q13" s="70"/>
      <c r="R13" s="70"/>
      <c r="S13" s="70"/>
      <c r="T13" s="70"/>
      <c r="U13" s="70"/>
      <c r="V13" s="70"/>
      <c r="W13" s="74"/>
    </row>
    <row r="14" spans="1:23" ht="94.5" x14ac:dyDescent="0.25">
      <c r="A14" s="526"/>
      <c r="B14" s="526"/>
      <c r="C14" s="316" t="s">
        <v>596</v>
      </c>
      <c r="D14" s="316" t="s">
        <v>597</v>
      </c>
      <c r="E14" s="74"/>
      <c r="F14" s="70" t="s">
        <v>598</v>
      </c>
      <c r="G14" s="238"/>
      <c r="H14" s="238"/>
      <c r="I14" s="238"/>
      <c r="J14" s="238"/>
      <c r="K14" s="238"/>
      <c r="L14" s="238"/>
      <c r="M14" s="238"/>
      <c r="N14" s="238"/>
      <c r="O14" s="448">
        <f t="shared" si="1"/>
        <v>0</v>
      </c>
      <c r="P14" s="448">
        <f t="shared" si="0"/>
        <v>0</v>
      </c>
      <c r="Q14" s="70"/>
      <c r="R14" s="70"/>
      <c r="S14" s="70"/>
      <c r="T14" s="70"/>
      <c r="U14" s="70"/>
      <c r="V14" s="70"/>
      <c r="W14" s="74"/>
    </row>
    <row r="15" spans="1:23" ht="150" x14ac:dyDescent="0.25">
      <c r="A15" s="526"/>
      <c r="B15" s="526"/>
      <c r="C15" s="317" t="s">
        <v>599</v>
      </c>
      <c r="D15" s="316" t="s">
        <v>600</v>
      </c>
      <c r="E15" s="74"/>
      <c r="F15" s="70" t="s">
        <v>601</v>
      </c>
      <c r="G15" s="238"/>
      <c r="H15" s="238"/>
      <c r="I15" s="238"/>
      <c r="J15" s="238"/>
      <c r="K15" s="238"/>
      <c r="L15" s="238"/>
      <c r="M15" s="238"/>
      <c r="N15" s="238"/>
      <c r="O15" s="448">
        <f>G15+I15+K15+M15</f>
        <v>0</v>
      </c>
      <c r="P15" s="448">
        <f>H15+J15+L15+N15</f>
        <v>0</v>
      </c>
      <c r="Q15" s="70"/>
      <c r="R15" s="70"/>
      <c r="S15" s="70"/>
      <c r="T15" s="70"/>
      <c r="U15" s="70"/>
      <c r="V15" s="70"/>
      <c r="W15" s="76"/>
    </row>
    <row r="16" spans="1:23" ht="15.6" customHeight="1" x14ac:dyDescent="0.25">
      <c r="A16" s="423"/>
      <c r="B16" s="424"/>
      <c r="C16" s="423" t="s">
        <v>120</v>
      </c>
      <c r="D16" s="424"/>
      <c r="E16" s="424"/>
      <c r="F16" s="425"/>
      <c r="G16" s="278">
        <f t="shared" ref="G16:N16" si="2">SUM(G6:G15)</f>
        <v>0</v>
      </c>
      <c r="H16" s="278">
        <f t="shared" si="2"/>
        <v>0</v>
      </c>
      <c r="I16" s="278">
        <f t="shared" si="2"/>
        <v>0</v>
      </c>
      <c r="J16" s="278">
        <f t="shared" si="2"/>
        <v>0</v>
      </c>
      <c r="K16" s="278">
        <f t="shared" si="2"/>
        <v>0</v>
      </c>
      <c r="L16" s="278">
        <f t="shared" si="2"/>
        <v>0</v>
      </c>
      <c r="M16" s="278">
        <f t="shared" si="2"/>
        <v>0</v>
      </c>
      <c r="N16" s="278">
        <f t="shared" si="2"/>
        <v>0</v>
      </c>
      <c r="O16" s="449">
        <f>G16+I16+K16+M16</f>
        <v>0</v>
      </c>
      <c r="P16" s="450">
        <f>H16+J16+L16+N16</f>
        <v>0</v>
      </c>
      <c r="Q16" s="243"/>
      <c r="R16" s="243"/>
      <c r="S16" s="243"/>
      <c r="T16" s="243"/>
      <c r="U16" s="243"/>
      <c r="V16" s="243"/>
      <c r="W16" s="251"/>
    </row>
    <row r="17" spans="5:5" x14ac:dyDescent="0.25">
      <c r="E17" s="108"/>
    </row>
    <row r="18" spans="5:5" x14ac:dyDescent="0.25">
      <c r="E18" s="108"/>
    </row>
    <row r="19" spans="5:5" x14ac:dyDescent="0.25">
      <c r="E19" s="108"/>
    </row>
    <row r="20" spans="5:5" x14ac:dyDescent="0.25">
      <c r="E20" s="108"/>
    </row>
    <row r="21" spans="5:5" x14ac:dyDescent="0.25">
      <c r="E21" s="108"/>
    </row>
    <row r="22" spans="5:5" x14ac:dyDescent="0.25">
      <c r="E22" s="108"/>
    </row>
    <row r="23" spans="5:5" x14ac:dyDescent="0.25">
      <c r="E23" s="108"/>
    </row>
    <row r="24" spans="5:5" x14ac:dyDescent="0.25">
      <c r="E24" s="108"/>
    </row>
    <row r="25" spans="5:5" x14ac:dyDescent="0.25">
      <c r="E25" s="108"/>
    </row>
    <row r="26" spans="5:5" x14ac:dyDescent="0.25">
      <c r="E26" s="108"/>
    </row>
    <row r="27" spans="5:5" x14ac:dyDescent="0.25">
      <c r="E27" s="108"/>
    </row>
    <row r="28" spans="5:5" x14ac:dyDescent="0.25">
      <c r="E28" s="108"/>
    </row>
    <row r="29" spans="5:5" x14ac:dyDescent="0.25">
      <c r="E29" s="108"/>
    </row>
    <row r="30" spans="5:5" x14ac:dyDescent="0.25">
      <c r="E30" s="108"/>
    </row>
    <row r="31" spans="5:5" x14ac:dyDescent="0.25">
      <c r="E31" s="108"/>
    </row>
    <row r="32" spans="5:5" x14ac:dyDescent="0.25">
      <c r="E32" s="108"/>
    </row>
    <row r="33" spans="5:5" x14ac:dyDescent="0.25">
      <c r="E33" s="108"/>
    </row>
    <row r="34" spans="5:5" x14ac:dyDescent="0.25">
      <c r="E34" s="108"/>
    </row>
    <row r="35" spans="5:5" x14ac:dyDescent="0.25">
      <c r="E35" s="108"/>
    </row>
    <row r="36" spans="5:5" x14ac:dyDescent="0.25">
      <c r="E36" s="108"/>
    </row>
    <row r="37" spans="5:5" x14ac:dyDescent="0.25">
      <c r="E37" s="108"/>
    </row>
    <row r="38" spans="5:5" x14ac:dyDescent="0.25">
      <c r="E38" s="108"/>
    </row>
    <row r="39" spans="5:5" x14ac:dyDescent="0.25">
      <c r="E39" s="108"/>
    </row>
    <row r="40" spans="5:5" x14ac:dyDescent="0.25">
      <c r="E40" s="108"/>
    </row>
    <row r="41" spans="5:5" x14ac:dyDescent="0.25">
      <c r="E41" s="108"/>
    </row>
    <row r="42" spans="5:5" x14ac:dyDescent="0.25">
      <c r="E42" s="108"/>
    </row>
    <row r="43" spans="5:5" x14ac:dyDescent="0.25">
      <c r="E43" s="108"/>
    </row>
    <row r="44" spans="5:5" x14ac:dyDescent="0.25">
      <c r="E44" s="108"/>
    </row>
    <row r="45" spans="5:5" x14ac:dyDescent="0.25">
      <c r="E45" s="108"/>
    </row>
    <row r="46" spans="5:5" x14ac:dyDescent="0.25">
      <c r="E46" s="108"/>
    </row>
    <row r="47" spans="5:5" x14ac:dyDescent="0.25">
      <c r="E47" s="108"/>
    </row>
    <row r="48" spans="5:5" x14ac:dyDescent="0.25">
      <c r="E48" s="108"/>
    </row>
    <row r="49" spans="5:5" x14ac:dyDescent="0.25">
      <c r="E49" s="108"/>
    </row>
    <row r="50" spans="5:5" x14ac:dyDescent="0.25">
      <c r="E50" s="108"/>
    </row>
    <row r="51" spans="5:5" x14ac:dyDescent="0.25">
      <c r="E51" s="108"/>
    </row>
    <row r="52" spans="5:5" x14ac:dyDescent="0.25">
      <c r="E52" s="108"/>
    </row>
    <row r="53" spans="5:5" x14ac:dyDescent="0.25">
      <c r="E53" s="108"/>
    </row>
    <row r="54" spans="5:5" x14ac:dyDescent="0.25">
      <c r="E54" s="108"/>
    </row>
    <row r="55" spans="5:5" x14ac:dyDescent="0.25">
      <c r="E55" s="108"/>
    </row>
    <row r="56" spans="5:5" x14ac:dyDescent="0.25">
      <c r="E56" s="108"/>
    </row>
    <row r="57" spans="5:5" x14ac:dyDescent="0.25">
      <c r="E57" s="108"/>
    </row>
    <row r="58" spans="5:5" x14ac:dyDescent="0.25">
      <c r="E58" s="108"/>
    </row>
    <row r="59" spans="5:5" x14ac:dyDescent="0.25">
      <c r="E59" s="108"/>
    </row>
    <row r="60" spans="5:5" x14ac:dyDescent="0.25">
      <c r="E60" s="108"/>
    </row>
    <row r="61" spans="5:5" x14ac:dyDescent="0.25">
      <c r="E61" s="108"/>
    </row>
    <row r="62" spans="5:5" x14ac:dyDescent="0.25">
      <c r="E62" s="108"/>
    </row>
    <row r="63" spans="5:5" x14ac:dyDescent="0.25">
      <c r="E63" s="108"/>
    </row>
    <row r="64" spans="5:5" x14ac:dyDescent="0.25">
      <c r="E64" s="108"/>
    </row>
    <row r="65" spans="5:5" x14ac:dyDescent="0.25">
      <c r="E65" s="108"/>
    </row>
    <row r="66" spans="5:5" x14ac:dyDescent="0.25">
      <c r="E66" s="108"/>
    </row>
    <row r="67" spans="5:5" x14ac:dyDescent="0.25">
      <c r="E67" s="108"/>
    </row>
    <row r="68" spans="5:5" x14ac:dyDescent="0.25">
      <c r="E68" s="108"/>
    </row>
    <row r="69" spans="5:5" x14ac:dyDescent="0.25">
      <c r="E69" s="108"/>
    </row>
    <row r="70" spans="5:5" x14ac:dyDescent="0.25">
      <c r="E70" s="108"/>
    </row>
    <row r="71" spans="5:5" x14ac:dyDescent="0.25">
      <c r="E71" s="108"/>
    </row>
    <row r="72" spans="5:5" x14ac:dyDescent="0.25">
      <c r="E72" s="108"/>
    </row>
    <row r="73" spans="5:5" x14ac:dyDescent="0.25">
      <c r="E73" s="108"/>
    </row>
    <row r="74" spans="5:5" x14ac:dyDescent="0.25">
      <c r="E74" s="108"/>
    </row>
    <row r="75" spans="5:5" x14ac:dyDescent="0.25">
      <c r="E75" s="108"/>
    </row>
    <row r="76" spans="5:5" x14ac:dyDescent="0.25">
      <c r="E76" s="108"/>
    </row>
    <row r="77" spans="5:5" x14ac:dyDescent="0.25">
      <c r="E77" s="108"/>
    </row>
    <row r="78" spans="5:5" x14ac:dyDescent="0.25">
      <c r="E78" s="108"/>
    </row>
    <row r="79" spans="5:5" x14ac:dyDescent="0.25">
      <c r="E79" s="108"/>
    </row>
  </sheetData>
  <mergeCells count="21">
    <mergeCell ref="W3:W5"/>
    <mergeCell ref="Q3:R4"/>
    <mergeCell ref="S3:S5"/>
    <mergeCell ref="T3:T5"/>
    <mergeCell ref="E3:E5"/>
    <mergeCell ref="V3:V5"/>
    <mergeCell ref="U3:U5"/>
    <mergeCell ref="G4:H4"/>
    <mergeCell ref="K4:L4"/>
    <mergeCell ref="M4:N4"/>
    <mergeCell ref="O3:P4"/>
    <mergeCell ref="C3:C5"/>
    <mergeCell ref="I4:J4"/>
    <mergeCell ref="D3:D5"/>
    <mergeCell ref="F3:F5"/>
    <mergeCell ref="G3:N3"/>
    <mergeCell ref="A3:A5"/>
    <mergeCell ref="B3:B5"/>
    <mergeCell ref="A6:A15"/>
    <mergeCell ref="B7:B11"/>
    <mergeCell ref="B12:B15"/>
  </mergeCells>
  <conditionalFormatting sqref="E6:E15">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5"/>
  <sheetViews>
    <sheetView showGridLines="0" tabSelected="1" topLeftCell="D1" zoomScale="60" zoomScaleNormal="60" workbookViewId="0">
      <pane ySplit="5" topLeftCell="A35" activePane="bottomLeft" state="frozen"/>
      <selection sqref="A1:V1"/>
      <selection pane="bottomLeft" activeCell="E36" sqref="E36"/>
    </sheetView>
  </sheetViews>
  <sheetFormatPr baseColWidth="10" defaultColWidth="12.5703125" defaultRowHeight="12" x14ac:dyDescent="0.25"/>
  <cols>
    <col min="1" max="1" width="21.7109375" style="345" customWidth="1"/>
    <col min="2" max="2" width="21.7109375" style="328" customWidth="1"/>
    <col min="3" max="4" width="27.42578125" style="328" customWidth="1"/>
    <col min="5" max="5" width="27.42578125" style="346" customWidth="1"/>
    <col min="6" max="6" width="27.42578125" style="328" customWidth="1"/>
    <col min="7" max="7" width="15.28515625" style="328" customWidth="1"/>
    <col min="8" max="8" width="15.85546875" style="328" customWidth="1"/>
    <col min="9" max="9" width="15.28515625" style="328" customWidth="1"/>
    <col min="10" max="10" width="15.42578125" style="328" customWidth="1"/>
    <col min="11" max="11" width="15.28515625" style="328" customWidth="1"/>
    <col min="12" max="12" width="14.85546875" style="328" customWidth="1"/>
    <col min="13" max="13" width="15.28515625" style="328" customWidth="1"/>
    <col min="14" max="14" width="17.5703125" style="328" customWidth="1"/>
    <col min="15" max="15" width="15.28515625" style="456" customWidth="1"/>
    <col min="16" max="16" width="16.28515625" style="456" bestFit="1" customWidth="1"/>
    <col min="17" max="18" width="12.5703125" style="328"/>
    <col min="19" max="22" width="14.28515625" style="328" customWidth="1"/>
    <col min="23" max="23" width="15.7109375" style="328" customWidth="1"/>
    <col min="24" max="16384" width="12.5703125" style="328"/>
  </cols>
  <sheetData>
    <row r="1" spans="1:25" s="318" customFormat="1" ht="18.75" x14ac:dyDescent="0.25">
      <c r="B1" s="416"/>
      <c r="C1" s="416"/>
      <c r="D1" s="416"/>
      <c r="E1" s="416"/>
      <c r="F1" s="416"/>
      <c r="G1" s="416" t="s">
        <v>93</v>
      </c>
      <c r="H1" s="416"/>
      <c r="I1" s="416"/>
      <c r="J1" s="416"/>
      <c r="K1" s="416"/>
      <c r="L1" s="416"/>
      <c r="M1" s="416"/>
      <c r="N1" s="416"/>
      <c r="O1" s="452"/>
      <c r="P1" s="452"/>
      <c r="Q1" s="416"/>
      <c r="R1" s="416"/>
      <c r="S1" s="416"/>
      <c r="T1" s="416"/>
      <c r="U1" s="416"/>
      <c r="V1" s="416"/>
      <c r="W1" s="416"/>
    </row>
    <row r="2" spans="1:25" s="318" customFormat="1" ht="21" customHeight="1" x14ac:dyDescent="0.25">
      <c r="A2" s="319" t="s">
        <v>602</v>
      </c>
      <c r="B2" s="320"/>
      <c r="C2" s="320"/>
      <c r="D2" s="320"/>
      <c r="E2" s="321"/>
      <c r="F2" s="320"/>
      <c r="G2" s="320"/>
      <c r="H2" s="320"/>
      <c r="I2" s="320"/>
      <c r="J2" s="320"/>
      <c r="K2" s="320"/>
      <c r="L2" s="320"/>
      <c r="M2" s="320"/>
      <c r="N2" s="320"/>
      <c r="O2" s="453"/>
      <c r="P2" s="453"/>
      <c r="Q2" s="320"/>
      <c r="R2" s="320"/>
      <c r="S2" s="320"/>
      <c r="T2" s="320"/>
      <c r="U2" s="320"/>
      <c r="V2" s="320"/>
      <c r="W2" s="320"/>
    </row>
    <row r="3" spans="1:25" s="67" customFormat="1" ht="23.25" customHeight="1" x14ac:dyDescent="0.25">
      <c r="A3" s="522" t="s">
        <v>100</v>
      </c>
      <c r="B3" s="522" t="s">
        <v>118</v>
      </c>
      <c r="C3" s="528" t="s">
        <v>88</v>
      </c>
      <c r="D3" s="528" t="s">
        <v>89</v>
      </c>
      <c r="E3" s="541" t="s">
        <v>477</v>
      </c>
      <c r="F3" s="528" t="s">
        <v>90</v>
      </c>
      <c r="G3" s="531" t="s">
        <v>103</v>
      </c>
      <c r="H3" s="533"/>
      <c r="I3" s="533"/>
      <c r="J3" s="533"/>
      <c r="K3" s="533"/>
      <c r="L3" s="533"/>
      <c r="M3" s="533"/>
      <c r="N3" s="532"/>
      <c r="O3" s="544" t="s">
        <v>104</v>
      </c>
      <c r="P3" s="545"/>
      <c r="Q3" s="537" t="s">
        <v>105</v>
      </c>
      <c r="R3" s="538"/>
      <c r="S3" s="522" t="s">
        <v>106</v>
      </c>
      <c r="T3" s="522" t="s">
        <v>107</v>
      </c>
      <c r="U3" s="522" t="s">
        <v>115</v>
      </c>
      <c r="V3" s="522" t="s">
        <v>114</v>
      </c>
      <c r="W3" s="528" t="s">
        <v>91</v>
      </c>
    </row>
    <row r="4" spans="1:25" s="67" customFormat="1" ht="78.75" customHeight="1" x14ac:dyDescent="0.25">
      <c r="A4" s="523"/>
      <c r="B4" s="523"/>
      <c r="C4" s="529"/>
      <c r="D4" s="529"/>
      <c r="E4" s="542"/>
      <c r="F4" s="529"/>
      <c r="G4" s="531" t="s">
        <v>108</v>
      </c>
      <c r="H4" s="532"/>
      <c r="I4" s="531" t="s">
        <v>109</v>
      </c>
      <c r="J4" s="532"/>
      <c r="K4" s="531" t="s">
        <v>110</v>
      </c>
      <c r="L4" s="532"/>
      <c r="M4" s="531" t="s">
        <v>111</v>
      </c>
      <c r="N4" s="532"/>
      <c r="O4" s="546"/>
      <c r="P4" s="547"/>
      <c r="Q4" s="539"/>
      <c r="R4" s="540"/>
      <c r="S4" s="523"/>
      <c r="T4" s="523"/>
      <c r="U4" s="523"/>
      <c r="V4" s="523"/>
      <c r="W4" s="529"/>
    </row>
    <row r="5" spans="1:25" s="67" customFormat="1" ht="24" customHeight="1" x14ac:dyDescent="0.25">
      <c r="A5" s="524"/>
      <c r="B5" s="524"/>
      <c r="C5" s="530"/>
      <c r="D5" s="530"/>
      <c r="E5" s="543"/>
      <c r="F5" s="530"/>
      <c r="G5" s="306" t="s">
        <v>112</v>
      </c>
      <c r="H5" s="306" t="s">
        <v>12</v>
      </c>
      <c r="I5" s="306" t="s">
        <v>112</v>
      </c>
      <c r="J5" s="306" t="s">
        <v>12</v>
      </c>
      <c r="K5" s="306" t="s">
        <v>112</v>
      </c>
      <c r="L5" s="306" t="s">
        <v>12</v>
      </c>
      <c r="M5" s="306" t="s">
        <v>112</v>
      </c>
      <c r="N5" s="306" t="s">
        <v>12</v>
      </c>
      <c r="O5" s="447" t="s">
        <v>112</v>
      </c>
      <c r="P5" s="447" t="s">
        <v>12</v>
      </c>
      <c r="Q5" s="306" t="s">
        <v>113</v>
      </c>
      <c r="R5" s="306" t="s">
        <v>85</v>
      </c>
      <c r="S5" s="524"/>
      <c r="T5" s="524"/>
      <c r="U5" s="524"/>
      <c r="V5" s="524"/>
      <c r="W5" s="530"/>
    </row>
    <row r="6" spans="1:25" ht="275.25" customHeight="1" x14ac:dyDescent="0.25">
      <c r="A6" s="551" t="s">
        <v>1675</v>
      </c>
      <c r="B6" s="501" t="s">
        <v>603</v>
      </c>
      <c r="C6" s="322" t="s">
        <v>604</v>
      </c>
      <c r="D6" s="323" t="s">
        <v>1682</v>
      </c>
      <c r="E6" s="324" t="s">
        <v>1709</v>
      </c>
      <c r="F6" s="499" t="s">
        <v>1724</v>
      </c>
      <c r="G6" s="325">
        <v>1</v>
      </c>
      <c r="H6" s="327" t="s">
        <v>1913</v>
      </c>
      <c r="I6" s="326">
        <v>0.02</v>
      </c>
      <c r="J6" s="327" t="s">
        <v>1912</v>
      </c>
      <c r="K6" s="325">
        <v>3</v>
      </c>
      <c r="L6" s="276">
        <v>74565</v>
      </c>
      <c r="M6" s="326">
        <v>0.02</v>
      </c>
      <c r="N6" s="276" t="s">
        <v>1912</v>
      </c>
      <c r="O6" s="454">
        <v>8</v>
      </c>
      <c r="P6" s="454">
        <v>198835</v>
      </c>
      <c r="Q6" s="325">
        <v>142</v>
      </c>
      <c r="R6" s="325" t="s">
        <v>1778</v>
      </c>
      <c r="S6" s="325" t="s">
        <v>1805</v>
      </c>
      <c r="T6" s="325" t="s">
        <v>1769</v>
      </c>
      <c r="U6" s="325" t="s">
        <v>1842</v>
      </c>
      <c r="V6" s="325" t="s">
        <v>1860</v>
      </c>
      <c r="W6" s="499" t="s">
        <v>1661</v>
      </c>
    </row>
    <row r="7" spans="1:25" ht="132" customHeight="1" x14ac:dyDescent="0.25">
      <c r="A7" s="552"/>
      <c r="B7" s="557" t="s">
        <v>605</v>
      </c>
      <c r="C7" s="322" t="s">
        <v>606</v>
      </c>
      <c r="D7" s="323" t="s">
        <v>1683</v>
      </c>
      <c r="E7" s="324" t="s">
        <v>1708</v>
      </c>
      <c r="F7" s="499" t="s">
        <v>1707</v>
      </c>
      <c r="G7" s="325"/>
      <c r="H7" s="325"/>
      <c r="I7" s="326"/>
      <c r="J7" s="327"/>
      <c r="K7" s="325">
        <v>1</v>
      </c>
      <c r="L7" s="276">
        <v>152000</v>
      </c>
      <c r="M7" s="326"/>
      <c r="N7" s="276"/>
      <c r="O7" s="454">
        <f t="shared" ref="O7:O14" si="0">G7+I7+K7+M7</f>
        <v>1</v>
      </c>
      <c r="P7" s="454">
        <f t="shared" ref="P7:P20" si="1">H7+J7+L7+N7</f>
        <v>152000</v>
      </c>
      <c r="Q7" s="325">
        <v>142</v>
      </c>
      <c r="R7" s="325" t="s">
        <v>1779</v>
      </c>
      <c r="S7" s="325" t="s">
        <v>1806</v>
      </c>
      <c r="T7" s="325" t="s">
        <v>1770</v>
      </c>
      <c r="U7" s="325" t="s">
        <v>1843</v>
      </c>
      <c r="V7" s="325" t="s">
        <v>1861</v>
      </c>
      <c r="W7" s="499" t="s">
        <v>1662</v>
      </c>
    </row>
    <row r="8" spans="1:25" ht="211.5" customHeight="1" x14ac:dyDescent="0.25">
      <c r="A8" s="552"/>
      <c r="B8" s="557"/>
      <c r="C8" s="322" t="s">
        <v>607</v>
      </c>
      <c r="D8" s="323" t="s">
        <v>1677</v>
      </c>
      <c r="E8" s="324" t="s">
        <v>1710</v>
      </c>
      <c r="F8" s="329" t="s">
        <v>1711</v>
      </c>
      <c r="G8" s="330"/>
      <c r="H8" s="330"/>
      <c r="I8" s="330"/>
      <c r="J8" s="330"/>
      <c r="K8" s="330"/>
      <c r="L8" s="277"/>
      <c r="M8" s="330"/>
      <c r="N8" s="277">
        <v>196000</v>
      </c>
      <c r="O8" s="454">
        <v>1</v>
      </c>
      <c r="P8" s="454" t="s">
        <v>1914</v>
      </c>
      <c r="Q8" s="331">
        <v>41</v>
      </c>
      <c r="R8" s="331" t="s">
        <v>1780</v>
      </c>
      <c r="S8" s="332" t="s">
        <v>1807</v>
      </c>
      <c r="T8" s="332" t="s">
        <v>1771</v>
      </c>
      <c r="U8" s="332" t="s">
        <v>1848</v>
      </c>
      <c r="V8" s="332" t="s">
        <v>1860</v>
      </c>
      <c r="W8" s="499" t="s">
        <v>1663</v>
      </c>
    </row>
    <row r="9" spans="1:25" ht="178.5" customHeight="1" x14ac:dyDescent="0.25">
      <c r="A9" s="552"/>
      <c r="B9" s="557"/>
      <c r="C9" s="322" t="s">
        <v>608</v>
      </c>
      <c r="D9" s="323" t="s">
        <v>1684</v>
      </c>
      <c r="E9" s="324" t="s">
        <v>1712</v>
      </c>
      <c r="F9" s="323" t="s">
        <v>1713</v>
      </c>
      <c r="G9" s="330">
        <v>1</v>
      </c>
      <c r="H9" s="333">
        <v>30000</v>
      </c>
      <c r="I9" s="330">
        <v>1</v>
      </c>
      <c r="J9" s="333">
        <v>30000</v>
      </c>
      <c r="K9" s="330">
        <v>1</v>
      </c>
      <c r="L9" s="277">
        <v>30000</v>
      </c>
      <c r="M9" s="330">
        <v>1</v>
      </c>
      <c r="N9" s="277">
        <v>30000</v>
      </c>
      <c r="O9" s="454">
        <f t="shared" si="0"/>
        <v>4</v>
      </c>
      <c r="P9" s="454">
        <f t="shared" si="1"/>
        <v>120000</v>
      </c>
      <c r="Q9" s="331">
        <v>482</v>
      </c>
      <c r="R9" s="331" t="s">
        <v>1781</v>
      </c>
      <c r="S9" s="331" t="s">
        <v>1808</v>
      </c>
      <c r="T9" s="331" t="s">
        <v>1772</v>
      </c>
      <c r="U9" s="331" t="s">
        <v>1849</v>
      </c>
      <c r="V9" s="331" t="s">
        <v>1862</v>
      </c>
      <c r="W9" s="499" t="s">
        <v>1663</v>
      </c>
    </row>
    <row r="10" spans="1:25" ht="140.25" customHeight="1" x14ac:dyDescent="0.25">
      <c r="A10" s="552"/>
      <c r="B10" s="501" t="s">
        <v>609</v>
      </c>
      <c r="C10" s="322" t="s">
        <v>610</v>
      </c>
      <c r="D10" s="323" t="s">
        <v>1685</v>
      </c>
      <c r="E10" s="324" t="s">
        <v>1714</v>
      </c>
      <c r="F10" s="334" t="s">
        <v>1725</v>
      </c>
      <c r="G10" s="335">
        <v>0.01</v>
      </c>
      <c r="H10" s="333" t="s">
        <v>1915</v>
      </c>
      <c r="I10" s="335">
        <v>0.01</v>
      </c>
      <c r="J10" s="333" t="s">
        <v>1915</v>
      </c>
      <c r="K10" s="335">
        <v>0.01</v>
      </c>
      <c r="L10" s="277" t="s">
        <v>1915</v>
      </c>
      <c r="M10" s="335">
        <v>0.01</v>
      </c>
      <c r="N10" s="277" t="s">
        <v>1915</v>
      </c>
      <c r="O10" s="454">
        <v>4</v>
      </c>
      <c r="P10" s="454">
        <v>110930</v>
      </c>
      <c r="Q10" s="331">
        <v>265</v>
      </c>
      <c r="R10" s="331" t="s">
        <v>1782</v>
      </c>
      <c r="S10" s="331" t="s">
        <v>1809</v>
      </c>
      <c r="T10" s="331" t="s">
        <v>1774</v>
      </c>
      <c r="U10" s="331" t="s">
        <v>1844</v>
      </c>
      <c r="V10" s="331" t="s">
        <v>1864</v>
      </c>
      <c r="W10" s="325" t="s">
        <v>1663</v>
      </c>
    </row>
    <row r="11" spans="1:25" ht="170.25" customHeight="1" x14ac:dyDescent="0.25">
      <c r="A11" s="552"/>
      <c r="B11" s="549" t="s">
        <v>611</v>
      </c>
      <c r="C11" s="554" t="s">
        <v>612</v>
      </c>
      <c r="D11" s="323" t="s">
        <v>1678</v>
      </c>
      <c r="E11" s="324" t="s">
        <v>1716</v>
      </c>
      <c r="F11" s="323" t="s">
        <v>1720</v>
      </c>
      <c r="G11" s="326"/>
      <c r="H11" s="337"/>
      <c r="I11" s="326"/>
      <c r="J11" s="337"/>
      <c r="K11" s="326">
        <v>0.01</v>
      </c>
      <c r="L11" s="276">
        <v>29990</v>
      </c>
      <c r="M11" s="326">
        <v>0.01</v>
      </c>
      <c r="N11" s="276" t="s">
        <v>1929</v>
      </c>
      <c r="O11" s="454">
        <v>1</v>
      </c>
      <c r="P11" s="454">
        <v>59980</v>
      </c>
      <c r="Q11" s="338">
        <v>133</v>
      </c>
      <c r="R11" s="338" t="s">
        <v>1783</v>
      </c>
      <c r="S11" s="325" t="s">
        <v>1810</v>
      </c>
      <c r="T11" s="325" t="s">
        <v>1773</v>
      </c>
      <c r="U11" s="325" t="s">
        <v>1850</v>
      </c>
      <c r="V11" s="325" t="s">
        <v>1863</v>
      </c>
      <c r="W11" s="499" t="s">
        <v>1664</v>
      </c>
    </row>
    <row r="12" spans="1:25" ht="159.75" customHeight="1" x14ac:dyDescent="0.25">
      <c r="A12" s="552"/>
      <c r="B12" s="550"/>
      <c r="C12" s="555"/>
      <c r="D12" s="323" t="s">
        <v>1679</v>
      </c>
      <c r="E12" s="324" t="s">
        <v>1715</v>
      </c>
      <c r="F12" s="339" t="s">
        <v>1721</v>
      </c>
      <c r="G12" s="335"/>
      <c r="H12" s="330"/>
      <c r="I12" s="335">
        <v>0.01</v>
      </c>
      <c r="J12" s="500">
        <v>21125</v>
      </c>
      <c r="K12" s="335"/>
      <c r="L12" s="277"/>
      <c r="M12" s="335"/>
      <c r="N12" s="277"/>
      <c r="O12" s="454">
        <v>1</v>
      </c>
      <c r="P12" s="454" t="s">
        <v>1916</v>
      </c>
      <c r="Q12" s="331">
        <v>142</v>
      </c>
      <c r="R12" s="331" t="s">
        <v>1778</v>
      </c>
      <c r="S12" s="331" t="s">
        <v>1811</v>
      </c>
      <c r="T12" s="331" t="s">
        <v>1818</v>
      </c>
      <c r="U12" s="331" t="s">
        <v>1851</v>
      </c>
      <c r="V12" s="331" t="s">
        <v>1865</v>
      </c>
      <c r="W12" s="499" t="s">
        <v>1665</v>
      </c>
    </row>
    <row r="13" spans="1:25" ht="96.75" customHeight="1" x14ac:dyDescent="0.25">
      <c r="A13" s="552"/>
      <c r="B13" s="550"/>
      <c r="C13" s="555"/>
      <c r="D13" s="323" t="s">
        <v>1686</v>
      </c>
      <c r="E13" s="324" t="s">
        <v>1718</v>
      </c>
      <c r="F13" s="334" t="s">
        <v>1722</v>
      </c>
      <c r="G13" s="326"/>
      <c r="H13" s="340"/>
      <c r="I13" s="326"/>
      <c r="J13" s="340"/>
      <c r="K13" s="326"/>
      <c r="L13" s="276"/>
      <c r="M13" s="326">
        <v>0.01</v>
      </c>
      <c r="N13" s="276">
        <v>75000</v>
      </c>
      <c r="O13" s="454">
        <f t="shared" si="0"/>
        <v>0.01</v>
      </c>
      <c r="P13" s="454">
        <f t="shared" si="1"/>
        <v>75000</v>
      </c>
      <c r="Q13" s="325">
        <v>38</v>
      </c>
      <c r="R13" s="325" t="s">
        <v>1784</v>
      </c>
      <c r="S13" s="338" t="s">
        <v>1812</v>
      </c>
      <c r="T13" s="325" t="s">
        <v>1817</v>
      </c>
      <c r="U13" s="325" t="s">
        <v>1846</v>
      </c>
      <c r="V13" s="325" t="s">
        <v>1866</v>
      </c>
      <c r="W13" s="499" t="s">
        <v>1663</v>
      </c>
    </row>
    <row r="14" spans="1:25" ht="79.5" customHeight="1" x14ac:dyDescent="0.25">
      <c r="A14" s="552"/>
      <c r="B14" s="550"/>
      <c r="C14" s="555"/>
      <c r="D14" s="323" t="s">
        <v>1687</v>
      </c>
      <c r="E14" s="324" t="s">
        <v>1717</v>
      </c>
      <c r="F14" s="323" t="s">
        <v>1723</v>
      </c>
      <c r="G14" s="330"/>
      <c r="H14" s="330"/>
      <c r="I14" s="341"/>
      <c r="J14" s="330"/>
      <c r="K14" s="330"/>
      <c r="L14" s="277"/>
      <c r="M14" s="330">
        <v>1</v>
      </c>
      <c r="N14" s="277">
        <v>59990</v>
      </c>
      <c r="O14" s="454">
        <f t="shared" si="0"/>
        <v>1</v>
      </c>
      <c r="P14" s="454">
        <f t="shared" si="1"/>
        <v>59990</v>
      </c>
      <c r="Q14" s="325">
        <v>38</v>
      </c>
      <c r="R14" s="325" t="s">
        <v>1785</v>
      </c>
      <c r="S14" s="331" t="s">
        <v>1813</v>
      </c>
      <c r="T14" s="334" t="s">
        <v>1816</v>
      </c>
      <c r="U14" s="331" t="s">
        <v>1852</v>
      </c>
      <c r="V14" s="331" t="s">
        <v>1867</v>
      </c>
      <c r="W14" s="499" t="s">
        <v>1665</v>
      </c>
    </row>
    <row r="15" spans="1:25" ht="114.75" customHeight="1" x14ac:dyDescent="0.25">
      <c r="A15" s="552"/>
      <c r="B15" s="550"/>
      <c r="C15" s="555"/>
      <c r="D15" s="323" t="s">
        <v>1688</v>
      </c>
      <c r="E15" s="324" t="s">
        <v>1719</v>
      </c>
      <c r="F15" s="323" t="s">
        <v>1931</v>
      </c>
      <c r="G15" s="330">
        <v>2</v>
      </c>
      <c r="H15" s="500">
        <v>19000</v>
      </c>
      <c r="I15" s="242">
        <v>0.03</v>
      </c>
      <c r="J15" s="500">
        <v>28500</v>
      </c>
      <c r="K15" s="330">
        <v>3</v>
      </c>
      <c r="L15" s="277">
        <v>28500</v>
      </c>
      <c r="M15" s="330">
        <v>2</v>
      </c>
      <c r="N15" s="277">
        <v>19000</v>
      </c>
      <c r="O15" s="454">
        <v>10</v>
      </c>
      <c r="P15" s="454">
        <f t="shared" si="1"/>
        <v>95000</v>
      </c>
      <c r="Q15" s="325">
        <v>142</v>
      </c>
      <c r="R15" s="325" t="s">
        <v>1786</v>
      </c>
      <c r="S15" s="334" t="s">
        <v>1814</v>
      </c>
      <c r="T15" s="334" t="s">
        <v>1819</v>
      </c>
      <c r="U15" s="331" t="s">
        <v>1845</v>
      </c>
      <c r="V15" s="331" t="s">
        <v>1869</v>
      </c>
      <c r="W15" s="499" t="s">
        <v>1665</v>
      </c>
      <c r="Y15" s="328" t="s">
        <v>1868</v>
      </c>
    </row>
    <row r="16" spans="1:25" ht="153.75" customHeight="1" x14ac:dyDescent="0.25">
      <c r="A16" s="552"/>
      <c r="B16" s="550"/>
      <c r="C16" s="555"/>
      <c r="D16" s="323" t="s">
        <v>1689</v>
      </c>
      <c r="E16" s="499" t="s">
        <v>1727</v>
      </c>
      <c r="F16" s="323" t="s">
        <v>1726</v>
      </c>
      <c r="G16" s="330"/>
      <c r="H16" s="500"/>
      <c r="I16" s="242">
        <v>0.01</v>
      </c>
      <c r="J16" s="500">
        <v>59990</v>
      </c>
      <c r="K16" s="330"/>
      <c r="L16" s="277"/>
      <c r="M16" s="330"/>
      <c r="N16" s="277"/>
      <c r="O16" s="454">
        <v>1</v>
      </c>
      <c r="P16" s="454">
        <v>59990</v>
      </c>
      <c r="Q16" s="325">
        <v>468</v>
      </c>
      <c r="R16" s="325" t="s">
        <v>1787</v>
      </c>
      <c r="S16" s="334" t="s">
        <v>1815</v>
      </c>
      <c r="T16" s="334" t="s">
        <v>1832</v>
      </c>
      <c r="U16" s="331" t="s">
        <v>1845</v>
      </c>
      <c r="V16" s="331" t="s">
        <v>1870</v>
      </c>
      <c r="W16" s="499" t="s">
        <v>1665</v>
      </c>
    </row>
    <row r="17" spans="1:23" ht="153.75" customHeight="1" x14ac:dyDescent="0.25">
      <c r="A17" s="552"/>
      <c r="B17" s="550"/>
      <c r="C17" s="555"/>
      <c r="D17" s="323" t="s">
        <v>1691</v>
      </c>
      <c r="E17" s="499" t="s">
        <v>1728</v>
      </c>
      <c r="F17" s="323" t="s">
        <v>1729</v>
      </c>
      <c r="G17" s="330"/>
      <c r="H17" s="500"/>
      <c r="I17" s="242"/>
      <c r="J17" s="500"/>
      <c r="K17" s="330">
        <v>2</v>
      </c>
      <c r="L17" s="277">
        <v>38000</v>
      </c>
      <c r="M17" s="330"/>
      <c r="N17" s="277"/>
      <c r="O17" s="454">
        <v>2</v>
      </c>
      <c r="P17" s="454" t="s">
        <v>1918</v>
      </c>
      <c r="Q17" s="325">
        <v>142</v>
      </c>
      <c r="R17" s="325" t="s">
        <v>1786</v>
      </c>
      <c r="S17" s="334" t="s">
        <v>1820</v>
      </c>
      <c r="T17" s="334" t="s">
        <v>1831</v>
      </c>
      <c r="U17" s="331" t="s">
        <v>1845</v>
      </c>
      <c r="V17" s="331" t="s">
        <v>1871</v>
      </c>
      <c r="W17" s="499" t="s">
        <v>1665</v>
      </c>
    </row>
    <row r="18" spans="1:23" ht="153.75" customHeight="1" x14ac:dyDescent="0.25">
      <c r="A18" s="552"/>
      <c r="B18" s="550"/>
      <c r="C18" s="555"/>
      <c r="D18" s="323" t="s">
        <v>1690</v>
      </c>
      <c r="E18" s="499" t="s">
        <v>1731</v>
      </c>
      <c r="F18" s="323" t="s">
        <v>1730</v>
      </c>
      <c r="G18" s="330"/>
      <c r="H18" s="500"/>
      <c r="I18" s="242"/>
      <c r="J18" s="500"/>
      <c r="K18" s="330"/>
      <c r="L18" s="277"/>
      <c r="M18" s="330"/>
      <c r="N18" s="277"/>
      <c r="O18" s="454">
        <v>1</v>
      </c>
      <c r="P18" s="454">
        <v>49800</v>
      </c>
      <c r="Q18" s="325">
        <v>323</v>
      </c>
      <c r="R18" s="325" t="s">
        <v>1788</v>
      </c>
      <c r="S18" s="334" t="s">
        <v>1821</v>
      </c>
      <c r="T18" s="334" t="s">
        <v>1775</v>
      </c>
      <c r="U18" s="331" t="s">
        <v>1847</v>
      </c>
      <c r="V18" s="331" t="s">
        <v>1872</v>
      </c>
      <c r="W18" s="499" t="s">
        <v>1666</v>
      </c>
    </row>
    <row r="19" spans="1:23" ht="153.75" customHeight="1" x14ac:dyDescent="0.25">
      <c r="A19" s="552"/>
      <c r="B19" s="553"/>
      <c r="C19" s="556"/>
      <c r="D19" s="323" t="s">
        <v>1692</v>
      </c>
      <c r="E19" s="499" t="s">
        <v>1733</v>
      </c>
      <c r="F19" s="323" t="s">
        <v>1732</v>
      </c>
      <c r="G19" s="330"/>
      <c r="H19" s="500"/>
      <c r="I19" s="242"/>
      <c r="J19" s="500"/>
      <c r="K19" s="330"/>
      <c r="L19" s="277"/>
      <c r="M19" s="330"/>
      <c r="N19" s="277"/>
      <c r="O19" s="454">
        <v>1</v>
      </c>
      <c r="P19" s="454" t="s">
        <v>1919</v>
      </c>
      <c r="Q19" s="325">
        <v>463</v>
      </c>
      <c r="R19" s="325" t="s">
        <v>1789</v>
      </c>
      <c r="S19" s="334" t="s">
        <v>1822</v>
      </c>
      <c r="T19" s="334" t="s">
        <v>1776</v>
      </c>
      <c r="U19" s="331" t="s">
        <v>1874</v>
      </c>
      <c r="V19" s="331" t="s">
        <v>1873</v>
      </c>
      <c r="W19" s="499" t="s">
        <v>1667</v>
      </c>
    </row>
    <row r="20" spans="1:23" ht="130.5" customHeight="1" x14ac:dyDescent="0.25">
      <c r="A20" s="552"/>
      <c r="B20" s="549" t="s">
        <v>613</v>
      </c>
      <c r="C20" s="322" t="s">
        <v>614</v>
      </c>
      <c r="D20" s="323" t="s">
        <v>1680</v>
      </c>
      <c r="E20" s="324" t="s">
        <v>1735</v>
      </c>
      <c r="F20" s="323" t="s">
        <v>1734</v>
      </c>
      <c r="G20" s="330"/>
      <c r="H20" s="330"/>
      <c r="I20" s="242"/>
      <c r="J20" s="500">
        <v>58100</v>
      </c>
      <c r="K20" s="330"/>
      <c r="L20" s="277"/>
      <c r="M20" s="330"/>
      <c r="N20" s="277"/>
      <c r="O20" s="454">
        <v>1</v>
      </c>
      <c r="P20" s="454">
        <f t="shared" si="1"/>
        <v>58100</v>
      </c>
      <c r="Q20" s="325">
        <v>410</v>
      </c>
      <c r="R20" s="325" t="s">
        <v>1790</v>
      </c>
      <c r="S20" s="334" t="s">
        <v>1823</v>
      </c>
      <c r="T20" s="334" t="s">
        <v>1777</v>
      </c>
      <c r="U20" s="331" t="s">
        <v>1840</v>
      </c>
      <c r="V20" s="331" t="s">
        <v>1875</v>
      </c>
      <c r="W20" s="499" t="s">
        <v>1665</v>
      </c>
    </row>
    <row r="21" spans="1:23" ht="130.5" customHeight="1" x14ac:dyDescent="0.25">
      <c r="A21" s="552"/>
      <c r="B21" s="550"/>
      <c r="C21" s="322"/>
      <c r="D21" s="323" t="s">
        <v>1681</v>
      </c>
      <c r="E21" s="499" t="s">
        <v>1737</v>
      </c>
      <c r="F21" s="323" t="s">
        <v>1736</v>
      </c>
      <c r="G21" s="330"/>
      <c r="H21" s="330"/>
      <c r="I21" s="242">
        <v>20</v>
      </c>
      <c r="J21" s="500">
        <v>34.979999999999997</v>
      </c>
      <c r="K21" s="330"/>
      <c r="L21" s="277"/>
      <c r="M21" s="330"/>
      <c r="N21" s="277"/>
      <c r="O21" s="454">
        <v>1</v>
      </c>
      <c r="P21" s="454">
        <v>34980</v>
      </c>
      <c r="Q21" s="325">
        <v>501</v>
      </c>
      <c r="R21" s="325" t="s">
        <v>1791</v>
      </c>
      <c r="S21" s="334" t="s">
        <v>1824</v>
      </c>
      <c r="T21" s="334" t="s">
        <v>1833</v>
      </c>
      <c r="U21" s="331" t="s">
        <v>1824</v>
      </c>
      <c r="V21" s="331" t="s">
        <v>1876</v>
      </c>
      <c r="W21" s="499" t="s">
        <v>1665</v>
      </c>
    </row>
    <row r="22" spans="1:23" ht="130.5" customHeight="1" x14ac:dyDescent="0.25">
      <c r="A22" s="552"/>
      <c r="B22" s="550"/>
      <c r="C22" s="322"/>
      <c r="D22" s="323" t="s">
        <v>650</v>
      </c>
      <c r="E22" s="499" t="s">
        <v>1739</v>
      </c>
      <c r="F22" s="323" t="s">
        <v>1738</v>
      </c>
      <c r="G22" s="330"/>
      <c r="H22" s="330"/>
      <c r="I22" s="242">
        <v>0.01</v>
      </c>
      <c r="J22" s="500">
        <v>40120</v>
      </c>
      <c r="K22" s="330"/>
      <c r="L22" s="277"/>
      <c r="M22" s="330"/>
      <c r="N22" s="277"/>
      <c r="O22" s="454">
        <v>1</v>
      </c>
      <c r="P22" s="454">
        <v>40.119999999999997</v>
      </c>
      <c r="Q22" s="325">
        <v>38</v>
      </c>
      <c r="R22" s="325" t="s">
        <v>1792</v>
      </c>
      <c r="S22" s="334" t="s">
        <v>1824</v>
      </c>
      <c r="T22" s="334"/>
      <c r="U22" s="331" t="s">
        <v>1841</v>
      </c>
      <c r="V22" s="331" t="s">
        <v>1907</v>
      </c>
      <c r="W22" s="499" t="s">
        <v>1665</v>
      </c>
    </row>
    <row r="23" spans="1:23" ht="130.5" customHeight="1" x14ac:dyDescent="0.25">
      <c r="A23" s="552"/>
      <c r="B23" s="550"/>
      <c r="C23" s="322"/>
      <c r="D23" s="322" t="s">
        <v>1693</v>
      </c>
      <c r="E23" s="322" t="s">
        <v>1741</v>
      </c>
      <c r="F23" s="322" t="s">
        <v>1740</v>
      </c>
      <c r="G23" s="330"/>
      <c r="H23" s="330"/>
      <c r="I23" s="242"/>
      <c r="J23" s="500"/>
      <c r="K23" s="330"/>
      <c r="L23" s="277"/>
      <c r="M23" s="330">
        <v>1</v>
      </c>
      <c r="N23" s="277">
        <v>29890</v>
      </c>
      <c r="O23" s="454">
        <v>1</v>
      </c>
      <c r="P23" s="454">
        <v>29890</v>
      </c>
      <c r="Q23" s="325">
        <v>142</v>
      </c>
      <c r="R23" s="325" t="s">
        <v>1793</v>
      </c>
      <c r="S23" s="334" t="s">
        <v>1908</v>
      </c>
      <c r="T23" s="334" t="s">
        <v>1834</v>
      </c>
      <c r="U23" s="331" t="s">
        <v>1841</v>
      </c>
      <c r="V23" s="331" t="s">
        <v>1877</v>
      </c>
      <c r="W23" s="499" t="s">
        <v>1668</v>
      </c>
    </row>
    <row r="24" spans="1:23" ht="294" customHeight="1" x14ac:dyDescent="0.25">
      <c r="A24" s="552"/>
      <c r="B24" s="550"/>
      <c r="C24" s="322"/>
      <c r="D24" s="323" t="s">
        <v>1694</v>
      </c>
      <c r="E24" s="499" t="s">
        <v>1743</v>
      </c>
      <c r="F24" s="323" t="s">
        <v>1742</v>
      </c>
      <c r="G24" s="330"/>
      <c r="H24" s="330"/>
      <c r="I24" s="242"/>
      <c r="J24" s="500"/>
      <c r="K24" s="330"/>
      <c r="L24" s="277"/>
      <c r="M24" s="330">
        <v>1</v>
      </c>
      <c r="N24" s="277" t="s">
        <v>1920</v>
      </c>
      <c r="O24" s="454">
        <v>1</v>
      </c>
      <c r="P24" s="454" t="s">
        <v>1920</v>
      </c>
      <c r="Q24" s="325">
        <v>482</v>
      </c>
      <c r="R24" s="325" t="s">
        <v>1794</v>
      </c>
      <c r="S24" s="334"/>
      <c r="T24" s="334"/>
      <c r="U24" s="331" t="s">
        <v>1854</v>
      </c>
      <c r="V24" s="331" t="s">
        <v>1878</v>
      </c>
      <c r="W24" s="499" t="s">
        <v>1669</v>
      </c>
    </row>
    <row r="25" spans="1:23" ht="177.75" customHeight="1" x14ac:dyDescent="0.25">
      <c r="A25" s="552"/>
      <c r="B25" s="550"/>
      <c r="C25" s="322"/>
      <c r="D25" s="323" t="s">
        <v>1695</v>
      </c>
      <c r="E25" s="499" t="s">
        <v>1745</v>
      </c>
      <c r="F25" s="323" t="s">
        <v>1744</v>
      </c>
      <c r="G25" s="330"/>
      <c r="H25" s="330"/>
      <c r="I25" s="242">
        <v>0.01</v>
      </c>
      <c r="J25" s="500">
        <v>29550</v>
      </c>
      <c r="K25" s="330"/>
      <c r="L25" s="277"/>
      <c r="M25" s="330"/>
      <c r="N25" s="277"/>
      <c r="O25" s="454">
        <v>1</v>
      </c>
      <c r="P25" s="454">
        <v>29550</v>
      </c>
      <c r="Q25" s="325">
        <v>482</v>
      </c>
      <c r="R25" s="325" t="s">
        <v>1795</v>
      </c>
      <c r="S25" s="334"/>
      <c r="T25" s="334"/>
      <c r="U25" s="331" t="s">
        <v>1853</v>
      </c>
      <c r="V25" s="331" t="s">
        <v>1879</v>
      </c>
      <c r="W25" s="499" t="s">
        <v>1670</v>
      </c>
    </row>
    <row r="26" spans="1:23" ht="180.75" customHeight="1" x14ac:dyDescent="0.25">
      <c r="A26" s="552"/>
      <c r="B26" s="550"/>
      <c r="C26" s="322"/>
      <c r="D26" s="323" t="s">
        <v>1696</v>
      </c>
      <c r="E26" s="499" t="s">
        <v>1747</v>
      </c>
      <c r="F26" s="323" t="s">
        <v>1746</v>
      </c>
      <c r="G26" s="330"/>
      <c r="H26" s="330"/>
      <c r="I26" s="242"/>
      <c r="J26" s="500"/>
      <c r="K26" s="330"/>
      <c r="L26" s="277"/>
      <c r="M26" s="330"/>
      <c r="N26" s="277"/>
      <c r="O26" s="454">
        <v>1</v>
      </c>
      <c r="P26" s="454">
        <v>39990</v>
      </c>
      <c r="Q26" s="325">
        <v>482</v>
      </c>
      <c r="R26" s="325" t="s">
        <v>1796</v>
      </c>
      <c r="S26" s="334" t="s">
        <v>1904</v>
      </c>
      <c r="T26" s="334" t="s">
        <v>1905</v>
      </c>
      <c r="U26" s="331" t="s">
        <v>1853</v>
      </c>
      <c r="V26" s="331" t="s">
        <v>1880</v>
      </c>
      <c r="W26" s="499" t="s">
        <v>1670</v>
      </c>
    </row>
    <row r="27" spans="1:23" ht="130.5" customHeight="1" x14ac:dyDescent="0.25">
      <c r="A27" s="552"/>
      <c r="B27" s="550"/>
      <c r="C27" s="322"/>
      <c r="D27" s="323" t="s">
        <v>1697</v>
      </c>
      <c r="E27" s="499" t="s">
        <v>1749</v>
      </c>
      <c r="F27" s="323" t="s">
        <v>1748</v>
      </c>
      <c r="G27" s="330"/>
      <c r="H27" s="330"/>
      <c r="I27" s="242">
        <v>0.01</v>
      </c>
      <c r="J27" s="500">
        <v>59880</v>
      </c>
      <c r="K27" s="330"/>
      <c r="L27" s="277"/>
      <c r="M27" s="330"/>
      <c r="N27" s="277"/>
      <c r="O27" s="454">
        <v>1</v>
      </c>
      <c r="P27" s="454" t="s">
        <v>1921</v>
      </c>
      <c r="Q27" s="325">
        <v>142</v>
      </c>
      <c r="R27" s="325" t="s">
        <v>1797</v>
      </c>
      <c r="S27" s="334" t="s">
        <v>1903</v>
      </c>
      <c r="T27" s="334" t="s">
        <v>1903</v>
      </c>
      <c r="U27" s="331" t="s">
        <v>1855</v>
      </c>
      <c r="V27" s="331" t="s">
        <v>1881</v>
      </c>
      <c r="W27" s="499" t="s">
        <v>1671</v>
      </c>
    </row>
    <row r="28" spans="1:23" ht="130.5" customHeight="1" x14ac:dyDescent="0.25">
      <c r="A28" s="552"/>
      <c r="B28" s="550"/>
      <c r="C28" s="322"/>
      <c r="D28" s="323" t="s">
        <v>1698</v>
      </c>
      <c r="E28" s="499" t="s">
        <v>1751</v>
      </c>
      <c r="F28" s="323" t="s">
        <v>1750</v>
      </c>
      <c r="G28" s="330"/>
      <c r="H28" s="330"/>
      <c r="I28" s="242"/>
      <c r="J28" s="500"/>
      <c r="K28" s="330"/>
      <c r="L28" s="277"/>
      <c r="M28" s="330">
        <v>1</v>
      </c>
      <c r="N28" s="277">
        <v>86500</v>
      </c>
      <c r="O28" s="454">
        <v>1</v>
      </c>
      <c r="P28" s="454">
        <v>86500</v>
      </c>
      <c r="Q28" s="325">
        <v>482</v>
      </c>
      <c r="R28" s="325" t="s">
        <v>1679</v>
      </c>
      <c r="S28" s="334" t="s">
        <v>1903</v>
      </c>
      <c r="T28" s="334" t="s">
        <v>1903</v>
      </c>
      <c r="U28" s="331" t="s">
        <v>1856</v>
      </c>
      <c r="V28" s="331" t="s">
        <v>1882</v>
      </c>
      <c r="W28" s="499" t="s">
        <v>1665</v>
      </c>
    </row>
    <row r="29" spans="1:23" ht="234" customHeight="1" x14ac:dyDescent="0.25">
      <c r="A29" s="552"/>
      <c r="B29" s="550"/>
      <c r="C29" s="322"/>
      <c r="D29" s="323" t="s">
        <v>1699</v>
      </c>
      <c r="E29" s="499" t="s">
        <v>1754</v>
      </c>
      <c r="F29" s="323" t="s">
        <v>1752</v>
      </c>
      <c r="G29" s="330"/>
      <c r="H29" s="330"/>
      <c r="I29" s="242"/>
      <c r="J29" s="500"/>
      <c r="K29" s="330"/>
      <c r="L29" s="277"/>
      <c r="M29" s="330"/>
      <c r="N29" s="277"/>
      <c r="O29" s="454">
        <v>1</v>
      </c>
      <c r="P29" s="454">
        <v>48000</v>
      </c>
      <c r="Q29" s="325">
        <v>290</v>
      </c>
      <c r="R29" s="325" t="s">
        <v>1798</v>
      </c>
      <c r="S29" s="334" t="s">
        <v>1901</v>
      </c>
      <c r="T29" s="334" t="s">
        <v>1900</v>
      </c>
      <c r="U29" s="331" t="s">
        <v>1857</v>
      </c>
      <c r="V29" s="331" t="s">
        <v>1883</v>
      </c>
      <c r="W29" s="499" t="s">
        <v>1672</v>
      </c>
    </row>
    <row r="30" spans="1:23" ht="130.5" customHeight="1" x14ac:dyDescent="0.25">
      <c r="A30" s="552"/>
      <c r="B30" s="550"/>
      <c r="C30" s="322"/>
      <c r="D30" s="323" t="s">
        <v>1700</v>
      </c>
      <c r="E30" s="499" t="s">
        <v>1755</v>
      </c>
      <c r="F30" s="323" t="s">
        <v>1753</v>
      </c>
      <c r="G30" s="330"/>
      <c r="H30" s="330"/>
      <c r="I30" s="242"/>
      <c r="J30" s="500"/>
      <c r="K30" s="330"/>
      <c r="L30" s="277"/>
      <c r="M30" s="330"/>
      <c r="N30" s="277"/>
      <c r="O30" s="454">
        <v>1</v>
      </c>
      <c r="P30" s="454">
        <v>39990</v>
      </c>
      <c r="Q30" s="325">
        <v>323</v>
      </c>
      <c r="R30" s="325" t="s">
        <v>1799</v>
      </c>
      <c r="S30" s="334" t="s">
        <v>1899</v>
      </c>
      <c r="T30" s="334" t="s">
        <v>1897</v>
      </c>
      <c r="U30" s="331" t="s">
        <v>1898</v>
      </c>
      <c r="V30" s="331" t="s">
        <v>1896</v>
      </c>
      <c r="W30" s="499" t="s">
        <v>1673</v>
      </c>
    </row>
    <row r="31" spans="1:23" ht="342.75" customHeight="1" x14ac:dyDescent="0.25">
      <c r="A31" s="552"/>
      <c r="B31" s="550"/>
      <c r="C31" s="322"/>
      <c r="D31" s="323" t="s">
        <v>1701</v>
      </c>
      <c r="E31" s="499" t="s">
        <v>1756</v>
      </c>
      <c r="F31" s="323" t="s">
        <v>1757</v>
      </c>
      <c r="G31" s="330"/>
      <c r="H31" s="330"/>
      <c r="I31" s="242"/>
      <c r="J31" s="500"/>
      <c r="K31" s="330"/>
      <c r="L31" s="277"/>
      <c r="M31" s="330"/>
      <c r="N31" s="277"/>
      <c r="O31" s="454">
        <v>1</v>
      </c>
      <c r="P31" s="454">
        <v>59880</v>
      </c>
      <c r="Q31" s="325">
        <v>433</v>
      </c>
      <c r="R31" s="325" t="s">
        <v>1800</v>
      </c>
      <c r="S31" s="334" t="s">
        <v>1825</v>
      </c>
      <c r="T31" s="334" t="s">
        <v>1902</v>
      </c>
      <c r="U31" s="331" t="s">
        <v>1887</v>
      </c>
      <c r="V31" s="331" t="s">
        <v>1884</v>
      </c>
      <c r="W31" s="499" t="s">
        <v>1674</v>
      </c>
    </row>
    <row r="32" spans="1:23" ht="130.5" customHeight="1" x14ac:dyDescent="0.25">
      <c r="A32" s="552"/>
      <c r="B32" s="550"/>
      <c r="C32" s="322"/>
      <c r="D32" s="323" t="s">
        <v>1702</v>
      </c>
      <c r="E32" s="499" t="s">
        <v>1758</v>
      </c>
      <c r="F32" s="323" t="s">
        <v>1759</v>
      </c>
      <c r="G32" s="330"/>
      <c r="H32" s="330"/>
      <c r="I32" s="242"/>
      <c r="J32" s="500"/>
      <c r="K32" s="330"/>
      <c r="L32" s="277"/>
      <c r="M32" s="330"/>
      <c r="N32" s="277"/>
      <c r="O32" s="454">
        <v>1</v>
      </c>
      <c r="P32" s="454" t="s">
        <v>1766</v>
      </c>
      <c r="Q32" s="325">
        <v>126</v>
      </c>
      <c r="R32" s="325" t="s">
        <v>1801</v>
      </c>
      <c r="S32" s="503" t="s">
        <v>1888</v>
      </c>
      <c r="T32" s="334" t="s">
        <v>1839</v>
      </c>
      <c r="U32" s="331" t="s">
        <v>1885</v>
      </c>
      <c r="V32" s="331" t="s">
        <v>1886</v>
      </c>
      <c r="W32" s="499" t="s">
        <v>1826</v>
      </c>
    </row>
    <row r="33" spans="1:23" ht="130.5" customHeight="1" x14ac:dyDescent="0.25">
      <c r="A33" s="552"/>
      <c r="B33" s="550"/>
      <c r="C33" s="322"/>
      <c r="D33" s="323" t="s">
        <v>1703</v>
      </c>
      <c r="E33" s="499" t="s">
        <v>1762</v>
      </c>
      <c r="F33" s="323" t="s">
        <v>1760</v>
      </c>
      <c r="G33" s="330"/>
      <c r="H33" s="330"/>
      <c r="I33" s="242"/>
      <c r="J33" s="500"/>
      <c r="K33" s="330"/>
      <c r="L33" s="277"/>
      <c r="M33" s="330"/>
      <c r="N33" s="277"/>
      <c r="O33" s="454">
        <v>1</v>
      </c>
      <c r="P33" s="454" t="s">
        <v>1767</v>
      </c>
      <c r="Q33" s="325">
        <v>467</v>
      </c>
      <c r="R33" s="325" t="s">
        <v>1802</v>
      </c>
      <c r="S33" s="334" t="s">
        <v>1859</v>
      </c>
      <c r="T33" s="334" t="s">
        <v>1837</v>
      </c>
      <c r="U33" s="331" t="s">
        <v>1891</v>
      </c>
      <c r="V33" s="331" t="s">
        <v>1892</v>
      </c>
      <c r="W33" s="499" t="s">
        <v>1827</v>
      </c>
    </row>
    <row r="34" spans="1:23" ht="130.5" customHeight="1" x14ac:dyDescent="0.25">
      <c r="A34" s="552"/>
      <c r="B34" s="550"/>
      <c r="C34" s="322"/>
      <c r="D34" s="323" t="s">
        <v>1704</v>
      </c>
      <c r="E34" s="499" t="s">
        <v>1763</v>
      </c>
      <c r="F34" s="323" t="s">
        <v>1761</v>
      </c>
      <c r="G34" s="330"/>
      <c r="H34" s="330"/>
      <c r="I34" s="242"/>
      <c r="J34" s="500"/>
      <c r="K34" s="330"/>
      <c r="L34" s="277"/>
      <c r="M34" s="330"/>
      <c r="N34" s="277"/>
      <c r="O34" s="454">
        <v>1</v>
      </c>
      <c r="P34" s="454" t="s">
        <v>1917</v>
      </c>
      <c r="Q34" s="325">
        <v>142</v>
      </c>
      <c r="R34" s="325" t="s">
        <v>1778</v>
      </c>
      <c r="S34" s="334" t="s">
        <v>1889</v>
      </c>
      <c r="T34" s="334" t="s">
        <v>1835</v>
      </c>
      <c r="U34" s="331" t="s">
        <v>1893</v>
      </c>
      <c r="V34" s="331" t="s">
        <v>1894</v>
      </c>
      <c r="W34" s="499" t="s">
        <v>1828</v>
      </c>
    </row>
    <row r="35" spans="1:23" ht="130.5" customHeight="1" x14ac:dyDescent="0.25">
      <c r="A35" s="552"/>
      <c r="B35" s="550"/>
      <c r="C35" s="322"/>
      <c r="D35" s="323" t="s">
        <v>1705</v>
      </c>
      <c r="E35" s="499" t="s">
        <v>1765</v>
      </c>
      <c r="F35" s="323" t="s">
        <v>1764</v>
      </c>
      <c r="G35" s="330"/>
      <c r="H35" s="330"/>
      <c r="I35" s="242"/>
      <c r="J35" s="500"/>
      <c r="K35" s="330"/>
      <c r="L35" s="277"/>
      <c r="M35" s="330"/>
      <c r="N35" s="277"/>
      <c r="O35" s="454">
        <v>1</v>
      </c>
      <c r="P35" s="454" t="s">
        <v>1927</v>
      </c>
      <c r="Q35" s="325">
        <v>482</v>
      </c>
      <c r="R35" s="325" t="s">
        <v>1803</v>
      </c>
      <c r="S35" s="334" t="s">
        <v>1890</v>
      </c>
      <c r="T35" s="334" t="s">
        <v>1836</v>
      </c>
      <c r="U35" s="331" t="s">
        <v>1891</v>
      </c>
      <c r="V35" s="331" t="s">
        <v>1895</v>
      </c>
      <c r="W35" s="499" t="s">
        <v>1829</v>
      </c>
    </row>
    <row r="36" spans="1:23" ht="409.5" x14ac:dyDescent="0.25">
      <c r="A36" s="552"/>
      <c r="B36" s="550"/>
      <c r="C36" s="322"/>
      <c r="D36" s="323" t="s">
        <v>1706</v>
      </c>
      <c r="E36" s="499" t="s">
        <v>1930</v>
      </c>
      <c r="F36" s="323" t="s">
        <v>1676</v>
      </c>
      <c r="G36" s="330"/>
      <c r="H36" s="330"/>
      <c r="I36" s="242"/>
      <c r="J36" s="500"/>
      <c r="K36" s="330"/>
      <c r="L36" s="277"/>
      <c r="M36" s="330"/>
      <c r="N36" s="277"/>
      <c r="O36" s="454"/>
      <c r="P36" s="454" t="s">
        <v>1768</v>
      </c>
      <c r="Q36" s="325">
        <v>132</v>
      </c>
      <c r="R36" s="325" t="s">
        <v>1804</v>
      </c>
      <c r="S36" s="334" t="s">
        <v>1906</v>
      </c>
      <c r="T36" s="334" t="s">
        <v>1838</v>
      </c>
      <c r="U36" s="331" t="s">
        <v>1858</v>
      </c>
      <c r="V36" s="331" t="s">
        <v>1876</v>
      </c>
      <c r="W36" s="499" t="s">
        <v>1830</v>
      </c>
    </row>
    <row r="37" spans="1:23" ht="197.25" customHeight="1" x14ac:dyDescent="0.25">
      <c r="A37" s="499"/>
      <c r="B37" s="499"/>
      <c r="C37" s="499"/>
      <c r="D37" s="499" t="s">
        <v>1941</v>
      </c>
      <c r="E37" s="499" t="s">
        <v>1933</v>
      </c>
      <c r="F37" s="499" t="s">
        <v>1940</v>
      </c>
      <c r="G37" s="499">
        <v>1</v>
      </c>
      <c r="H37" s="499"/>
      <c r="I37" s="499">
        <v>1</v>
      </c>
      <c r="J37" s="499"/>
      <c r="K37" s="499">
        <v>1</v>
      </c>
      <c r="L37" s="499"/>
      <c r="M37" s="499"/>
      <c r="N37" s="499"/>
      <c r="O37" s="499"/>
      <c r="P37" s="505">
        <v>90000</v>
      </c>
      <c r="Q37" s="499">
        <v>77</v>
      </c>
      <c r="R37" s="499" t="s">
        <v>1934</v>
      </c>
      <c r="S37" s="499" t="s">
        <v>1935</v>
      </c>
      <c r="T37" s="499" t="s">
        <v>1937</v>
      </c>
      <c r="U37" s="499" t="s">
        <v>1936</v>
      </c>
      <c r="V37" s="499" t="s">
        <v>1938</v>
      </c>
      <c r="W37" s="499" t="s">
        <v>1939</v>
      </c>
    </row>
    <row r="38" spans="1:23" ht="197.25" customHeight="1" x14ac:dyDescent="0.25">
      <c r="A38" s="499"/>
      <c r="B38" s="499"/>
      <c r="C38" s="499"/>
      <c r="D38" s="499" t="s">
        <v>1942</v>
      </c>
      <c r="E38" s="499" t="s">
        <v>1943</v>
      </c>
      <c r="F38" s="499" t="s">
        <v>1944</v>
      </c>
      <c r="G38" s="499">
        <v>1</v>
      </c>
      <c r="H38" s="499"/>
      <c r="I38" s="499"/>
      <c r="J38" s="499"/>
      <c r="K38" s="499"/>
      <c r="L38" s="499"/>
      <c r="M38" s="499"/>
      <c r="N38" s="499"/>
      <c r="O38" s="499"/>
      <c r="P38" s="505">
        <v>186000</v>
      </c>
      <c r="Q38" s="499">
        <v>77</v>
      </c>
      <c r="R38" s="499" t="s">
        <v>1934</v>
      </c>
      <c r="S38" s="499" t="s">
        <v>1935</v>
      </c>
      <c r="T38" s="499" t="s">
        <v>1945</v>
      </c>
      <c r="U38" s="499" t="s">
        <v>1946</v>
      </c>
      <c r="V38" s="499" t="s">
        <v>1938</v>
      </c>
      <c r="W38" s="499" t="s">
        <v>1947</v>
      </c>
    </row>
    <row r="39" spans="1:23" s="502" customFormat="1" ht="15.75" customHeight="1" x14ac:dyDescent="0.25">
      <c r="A39" s="548" t="s">
        <v>1948</v>
      </c>
      <c r="B39" s="548"/>
      <c r="C39" s="548"/>
      <c r="D39" s="548"/>
      <c r="E39" s="548"/>
      <c r="F39" s="548"/>
      <c r="G39" s="506">
        <f>SUM(G6:G38)</f>
        <v>6.01</v>
      </c>
      <c r="H39" s="506">
        <f t="shared" ref="H39:N39" si="2">SUM(H6:H38)</f>
        <v>49000</v>
      </c>
      <c r="I39" s="506">
        <f t="shared" si="2"/>
        <v>22.110000000000003</v>
      </c>
      <c r="J39" s="506">
        <f t="shared" si="2"/>
        <v>327299.98</v>
      </c>
      <c r="K39" s="506">
        <f t="shared" si="2"/>
        <v>11.02</v>
      </c>
      <c r="L39" s="506">
        <f t="shared" si="2"/>
        <v>353055</v>
      </c>
      <c r="M39" s="506">
        <f t="shared" si="2"/>
        <v>7.05</v>
      </c>
      <c r="N39" s="506">
        <f t="shared" si="2"/>
        <v>496380</v>
      </c>
      <c r="O39" s="506">
        <f>G39+I39+K39+M39</f>
        <v>46.19</v>
      </c>
      <c r="P39" s="506">
        <f>H39+J39+L39+N39</f>
        <v>1225734.98</v>
      </c>
      <c r="Q39" s="506"/>
      <c r="R39" s="506"/>
      <c r="S39" s="506"/>
      <c r="T39" s="506"/>
      <c r="U39" s="506"/>
      <c r="V39" s="506"/>
      <c r="W39" s="506"/>
    </row>
    <row r="40" spans="1:23" ht="69" customHeight="1" x14ac:dyDescent="0.25">
      <c r="A40" s="342"/>
      <c r="B40" s="343"/>
      <c r="C40" s="343"/>
      <c r="D40" s="343"/>
      <c r="E40" s="344"/>
      <c r="F40" s="343"/>
      <c r="G40" s="343"/>
      <c r="H40" s="343"/>
      <c r="I40" s="343"/>
      <c r="J40" s="343"/>
      <c r="K40" s="343"/>
      <c r="L40" s="343"/>
      <c r="M40" s="343"/>
      <c r="N40" s="343"/>
      <c r="O40" s="455"/>
      <c r="P40" s="455"/>
      <c r="Q40" s="343"/>
      <c r="R40" s="343"/>
      <c r="S40" s="343"/>
      <c r="T40" s="343"/>
      <c r="U40" s="343"/>
      <c r="V40" s="343"/>
      <c r="W40" s="343"/>
    </row>
    <row r="41" spans="1:23" ht="57.75" customHeight="1" x14ac:dyDescent="0.25">
      <c r="A41" s="342"/>
      <c r="B41" s="343"/>
      <c r="C41" s="343"/>
      <c r="D41" s="343"/>
      <c r="E41" s="502"/>
      <c r="F41" s="343"/>
      <c r="G41" s="343"/>
      <c r="H41" s="343"/>
      <c r="I41" s="343"/>
      <c r="J41" s="343"/>
      <c r="K41" s="343"/>
      <c r="L41" s="343"/>
      <c r="M41" s="343"/>
      <c r="N41" s="343"/>
      <c r="O41" s="455"/>
      <c r="P41" s="455"/>
      <c r="Q41" s="343"/>
      <c r="R41" s="343"/>
      <c r="S41" s="343"/>
      <c r="T41" s="343"/>
      <c r="U41" s="343"/>
      <c r="V41" s="343"/>
      <c r="W41" s="343"/>
    </row>
    <row r="42" spans="1:23" ht="94.5" customHeight="1" x14ac:dyDescent="0.25">
      <c r="A42" s="342"/>
      <c r="B42" s="343"/>
      <c r="C42" s="343"/>
      <c r="D42" s="343"/>
      <c r="E42" s="344"/>
      <c r="F42" s="343"/>
      <c r="G42" s="343"/>
      <c r="H42" s="343"/>
      <c r="I42" s="343"/>
      <c r="J42" s="343"/>
      <c r="K42" s="343"/>
      <c r="L42" s="343"/>
      <c r="M42" s="343"/>
      <c r="N42" s="343"/>
      <c r="O42" s="455"/>
      <c r="P42" s="455"/>
      <c r="Q42" s="343"/>
      <c r="R42" s="343"/>
      <c r="S42" s="343"/>
      <c r="T42" s="343"/>
      <c r="U42" s="343"/>
      <c r="V42" s="343"/>
      <c r="W42" s="343"/>
    </row>
    <row r="43" spans="1:23" ht="72.75" customHeight="1" x14ac:dyDescent="0.25">
      <c r="A43" s="342"/>
      <c r="B43" s="343"/>
      <c r="C43" s="343"/>
      <c r="D43" s="343"/>
      <c r="E43" s="344"/>
      <c r="F43" s="343"/>
      <c r="G43" s="343"/>
      <c r="H43" s="343"/>
      <c r="I43" s="343"/>
      <c r="J43" s="343"/>
      <c r="K43" s="343"/>
      <c r="L43" s="343"/>
      <c r="M43" s="343"/>
      <c r="N43" s="343"/>
      <c r="O43" s="455"/>
      <c r="P43" s="455"/>
      <c r="Q43" s="343"/>
      <c r="R43" s="343"/>
      <c r="S43" s="343"/>
      <c r="T43" s="343"/>
      <c r="U43" s="343"/>
      <c r="V43" s="343"/>
      <c r="W43" s="343"/>
    </row>
    <row r="44" spans="1:23" ht="94.5" customHeight="1" x14ac:dyDescent="0.25">
      <c r="A44" s="342"/>
      <c r="B44" s="343"/>
      <c r="C44" s="343"/>
      <c r="D44" s="343"/>
      <c r="E44" s="344"/>
      <c r="F44" s="343"/>
      <c r="G44" s="343"/>
      <c r="H44" s="343"/>
      <c r="I44" s="343"/>
      <c r="J44" s="343"/>
      <c r="K44" s="343"/>
      <c r="L44" s="343"/>
      <c r="M44" s="343"/>
      <c r="N44" s="343"/>
      <c r="O44" s="455"/>
      <c r="P44" s="455"/>
      <c r="Q44" s="343"/>
      <c r="R44" s="343"/>
      <c r="S44" s="343"/>
      <c r="T44" s="343"/>
      <c r="U44" s="343"/>
      <c r="V44" s="343"/>
      <c r="W44" s="343"/>
    </row>
    <row r="45" spans="1:23" ht="94.5" customHeight="1" x14ac:dyDescent="0.25">
      <c r="A45" s="342"/>
      <c r="B45" s="343"/>
      <c r="C45" s="343"/>
      <c r="D45" s="343"/>
      <c r="E45" s="344"/>
      <c r="F45" s="343"/>
      <c r="G45" s="343"/>
      <c r="H45" s="343"/>
      <c r="I45" s="343"/>
      <c r="J45" s="343"/>
      <c r="K45" s="343"/>
      <c r="L45" s="343"/>
      <c r="M45" s="343"/>
      <c r="N45" s="343"/>
      <c r="O45" s="455"/>
      <c r="P45" s="455"/>
      <c r="Q45" s="343"/>
      <c r="R45" s="343"/>
      <c r="S45" s="343"/>
      <c r="T45" s="343"/>
      <c r="U45" s="343"/>
      <c r="V45" s="343"/>
      <c r="W45" s="343"/>
    </row>
    <row r="46" spans="1:23" ht="94.5" customHeight="1" x14ac:dyDescent="0.25">
      <c r="A46" s="342"/>
      <c r="B46" s="343"/>
      <c r="C46" s="343"/>
      <c r="D46" s="343"/>
      <c r="E46" s="344"/>
      <c r="F46" s="343"/>
      <c r="G46" s="343"/>
      <c r="H46" s="343"/>
      <c r="I46" s="343"/>
      <c r="J46" s="343"/>
      <c r="K46" s="343"/>
      <c r="L46" s="343"/>
      <c r="M46" s="343"/>
      <c r="N46" s="343"/>
      <c r="O46" s="455"/>
      <c r="P46" s="455"/>
      <c r="Q46" s="343"/>
      <c r="R46" s="343"/>
      <c r="S46" s="343"/>
      <c r="T46" s="343"/>
      <c r="U46" s="343"/>
      <c r="V46" s="343"/>
      <c r="W46" s="343"/>
    </row>
    <row r="47" spans="1:23" ht="94.5" customHeight="1" x14ac:dyDescent="0.25">
      <c r="A47" s="342"/>
      <c r="B47" s="343"/>
      <c r="C47" s="343"/>
      <c r="D47" s="343"/>
      <c r="E47" s="344"/>
      <c r="F47" s="343"/>
      <c r="G47" s="343"/>
      <c r="H47" s="343"/>
      <c r="I47" s="343"/>
      <c r="J47" s="343"/>
      <c r="K47" s="343"/>
      <c r="L47" s="343"/>
      <c r="M47" s="343"/>
      <c r="N47" s="343"/>
      <c r="O47" s="455"/>
      <c r="P47" s="455"/>
      <c r="Q47" s="343"/>
      <c r="R47" s="343"/>
      <c r="S47" s="343"/>
      <c r="T47" s="343"/>
      <c r="U47" s="343"/>
      <c r="V47" s="343"/>
      <c r="W47" s="343"/>
    </row>
    <row r="48" spans="1:23" ht="72.75" customHeight="1" x14ac:dyDescent="0.25">
      <c r="A48" s="342"/>
      <c r="B48" s="343"/>
      <c r="C48" s="343"/>
      <c r="D48" s="343"/>
      <c r="E48" s="344"/>
      <c r="F48" s="343"/>
      <c r="G48" s="343"/>
      <c r="H48" s="343"/>
      <c r="I48" s="343"/>
      <c r="J48" s="343"/>
      <c r="K48" s="343"/>
      <c r="L48" s="343"/>
      <c r="M48" s="343"/>
      <c r="N48" s="343"/>
      <c r="O48" s="455"/>
      <c r="P48" s="455"/>
      <c r="Q48" s="343"/>
      <c r="R48" s="343"/>
      <c r="S48" s="343"/>
      <c r="T48" s="343"/>
      <c r="U48" s="343"/>
      <c r="V48" s="343"/>
      <c r="W48" s="343"/>
    </row>
    <row r="49" spans="1:23" ht="72.75" customHeight="1" x14ac:dyDescent="0.25">
      <c r="A49" s="342"/>
      <c r="B49" s="343"/>
      <c r="C49" s="343"/>
      <c r="D49" s="343"/>
      <c r="E49" s="344"/>
      <c r="F49" s="343"/>
      <c r="G49" s="343"/>
      <c r="H49" s="343"/>
      <c r="I49" s="343"/>
      <c r="J49" s="343"/>
      <c r="K49" s="343"/>
      <c r="L49" s="343"/>
      <c r="M49" s="343"/>
      <c r="N49" s="343"/>
      <c r="O49" s="455"/>
      <c r="P49" s="455"/>
      <c r="Q49" s="343"/>
      <c r="R49" s="343"/>
      <c r="S49" s="343"/>
      <c r="T49" s="343"/>
      <c r="U49" s="343"/>
      <c r="V49" s="343"/>
      <c r="W49" s="343"/>
    </row>
    <row r="50" spans="1:23" ht="72.75" customHeight="1" x14ac:dyDescent="0.25">
      <c r="A50" s="342"/>
      <c r="B50" s="343"/>
      <c r="C50" s="343"/>
      <c r="D50" s="343"/>
      <c r="E50" s="344"/>
      <c r="F50" s="343"/>
      <c r="G50" s="343"/>
      <c r="H50" s="343"/>
      <c r="I50" s="343"/>
      <c r="J50" s="343"/>
      <c r="K50" s="343"/>
      <c r="L50" s="343"/>
      <c r="M50" s="343"/>
      <c r="N50" s="343"/>
      <c r="O50" s="455"/>
      <c r="P50" s="455"/>
      <c r="Q50" s="343"/>
      <c r="R50" s="343"/>
      <c r="S50" s="343"/>
      <c r="T50" s="343"/>
      <c r="U50" s="343"/>
      <c r="V50" s="343"/>
      <c r="W50" s="343"/>
    </row>
    <row r="51" spans="1:23" ht="72.75" customHeight="1" x14ac:dyDescent="0.25">
      <c r="A51" s="342"/>
      <c r="B51" s="343"/>
      <c r="C51" s="343"/>
      <c r="D51" s="343"/>
      <c r="E51" s="344"/>
      <c r="F51" s="343"/>
      <c r="G51" s="343"/>
      <c r="H51" s="343"/>
      <c r="I51" s="343"/>
      <c r="J51" s="343"/>
      <c r="K51" s="343"/>
      <c r="L51" s="343"/>
      <c r="M51" s="343"/>
      <c r="N51" s="343"/>
      <c r="O51" s="455"/>
      <c r="P51" s="455"/>
      <c r="Q51" s="343"/>
      <c r="R51" s="343"/>
      <c r="S51" s="343"/>
      <c r="T51" s="343"/>
      <c r="U51" s="343"/>
      <c r="V51" s="343"/>
      <c r="W51" s="343"/>
    </row>
    <row r="52" spans="1:23" ht="52.5" customHeight="1" x14ac:dyDescent="0.25">
      <c r="A52" s="342"/>
      <c r="B52" s="343"/>
      <c r="C52" s="343"/>
      <c r="D52" s="343"/>
      <c r="E52" s="344"/>
      <c r="F52" s="343"/>
      <c r="G52" s="343"/>
      <c r="H52" s="343"/>
      <c r="I52" s="343"/>
      <c r="J52" s="343"/>
      <c r="K52" s="343"/>
      <c r="L52" s="343"/>
      <c r="M52" s="343"/>
      <c r="N52" s="343"/>
      <c r="O52" s="455"/>
      <c r="P52" s="455"/>
      <c r="Q52" s="343"/>
      <c r="R52" s="343"/>
      <c r="S52" s="343"/>
      <c r="T52" s="343"/>
      <c r="U52" s="343"/>
      <c r="V52" s="343"/>
      <c r="W52" s="343"/>
    </row>
    <row r="53" spans="1:23" ht="72.75" customHeight="1" x14ac:dyDescent="0.25">
      <c r="A53" s="342"/>
      <c r="B53" s="343"/>
      <c r="C53" s="343"/>
      <c r="D53" s="343"/>
      <c r="E53" s="344"/>
      <c r="F53" s="343"/>
      <c r="G53" s="343"/>
      <c r="H53" s="343"/>
      <c r="I53" s="343"/>
      <c r="J53" s="343"/>
      <c r="K53" s="343"/>
      <c r="L53" s="343"/>
      <c r="M53" s="343"/>
      <c r="N53" s="343"/>
      <c r="O53" s="455"/>
      <c r="P53" s="455"/>
      <c r="Q53" s="343"/>
      <c r="R53" s="343"/>
      <c r="S53" s="343"/>
      <c r="T53" s="343"/>
      <c r="U53" s="343"/>
      <c r="V53" s="343"/>
      <c r="W53" s="343"/>
    </row>
    <row r="54" spans="1:23" ht="67.5" customHeight="1" x14ac:dyDescent="0.25">
      <c r="A54" s="342"/>
      <c r="B54" s="343"/>
      <c r="C54" s="343"/>
      <c r="D54" s="343"/>
      <c r="E54" s="344"/>
      <c r="F54" s="343"/>
      <c r="G54" s="343"/>
      <c r="H54" s="343"/>
      <c r="I54" s="343"/>
      <c r="J54" s="343"/>
      <c r="K54" s="343"/>
      <c r="L54" s="343"/>
      <c r="M54" s="343"/>
      <c r="N54" s="343"/>
      <c r="O54" s="455"/>
      <c r="P54" s="455"/>
      <c r="Q54" s="343"/>
      <c r="R54" s="343"/>
      <c r="S54" s="343"/>
      <c r="T54" s="343"/>
      <c r="U54" s="343"/>
      <c r="V54" s="343"/>
      <c r="W54" s="343"/>
    </row>
    <row r="55" spans="1:23" ht="39.75" customHeight="1" x14ac:dyDescent="0.25">
      <c r="A55" s="342"/>
      <c r="B55" s="343"/>
      <c r="C55" s="343"/>
      <c r="D55" s="343"/>
      <c r="E55" s="344"/>
      <c r="F55" s="343"/>
      <c r="G55" s="343"/>
      <c r="H55" s="343"/>
      <c r="I55" s="343"/>
      <c r="J55" s="343"/>
      <c r="K55" s="343"/>
      <c r="L55" s="343"/>
      <c r="M55" s="343"/>
      <c r="N55" s="343"/>
      <c r="O55" s="455"/>
      <c r="P55" s="455"/>
      <c r="Q55" s="343"/>
      <c r="R55" s="343"/>
      <c r="S55" s="343"/>
      <c r="T55" s="343"/>
      <c r="U55" s="343"/>
      <c r="V55" s="343"/>
      <c r="W55" s="343"/>
    </row>
    <row r="56" spans="1:23" ht="72.75" customHeight="1" x14ac:dyDescent="0.25">
      <c r="A56" s="342"/>
      <c r="B56" s="343"/>
      <c r="C56" s="343"/>
      <c r="D56" s="343"/>
      <c r="E56" s="344"/>
      <c r="F56" s="343"/>
      <c r="G56" s="343"/>
      <c r="H56" s="343"/>
      <c r="I56" s="343"/>
      <c r="J56" s="343"/>
      <c r="K56" s="343"/>
      <c r="L56" s="343"/>
      <c r="M56" s="343"/>
      <c r="N56" s="343"/>
      <c r="O56" s="455"/>
      <c r="P56" s="455"/>
      <c r="Q56" s="343"/>
      <c r="R56" s="343"/>
      <c r="S56" s="343"/>
      <c r="T56" s="343"/>
      <c r="U56" s="343"/>
      <c r="V56" s="343"/>
      <c r="W56" s="343"/>
    </row>
    <row r="57" spans="1:23" ht="72.75" customHeight="1" x14ac:dyDescent="0.25">
      <c r="A57" s="342"/>
      <c r="B57" s="343"/>
      <c r="C57" s="343"/>
      <c r="D57" s="343"/>
      <c r="E57" s="344"/>
      <c r="F57" s="343"/>
      <c r="G57" s="343"/>
      <c r="H57" s="343"/>
      <c r="I57" s="343"/>
      <c r="J57" s="343"/>
      <c r="K57" s="343"/>
      <c r="L57" s="343"/>
      <c r="M57" s="343"/>
      <c r="N57" s="343"/>
      <c r="O57" s="455"/>
      <c r="P57" s="455"/>
      <c r="Q57" s="343"/>
      <c r="R57" s="343"/>
      <c r="S57" s="343"/>
      <c r="T57" s="343"/>
      <c r="U57" s="343"/>
      <c r="V57" s="343"/>
      <c r="W57" s="343"/>
    </row>
    <row r="58" spans="1:23" ht="73.5" customHeight="1" x14ac:dyDescent="0.25">
      <c r="A58" s="342"/>
      <c r="B58" s="343"/>
      <c r="C58" s="343"/>
      <c r="D58" s="343"/>
      <c r="E58" s="344"/>
      <c r="F58" s="343"/>
      <c r="G58" s="343"/>
      <c r="H58" s="343"/>
      <c r="I58" s="343"/>
      <c r="J58" s="343"/>
      <c r="K58" s="343"/>
      <c r="L58" s="343"/>
      <c r="M58" s="343"/>
      <c r="N58" s="343"/>
      <c r="O58" s="455"/>
      <c r="P58" s="455"/>
      <c r="Q58" s="343"/>
      <c r="R58" s="343"/>
      <c r="S58" s="343"/>
      <c r="T58" s="343"/>
      <c r="U58" s="343"/>
      <c r="V58" s="343"/>
      <c r="W58" s="343"/>
    </row>
    <row r="59" spans="1:23" ht="87.75" customHeight="1" x14ac:dyDescent="0.25">
      <c r="A59" s="342"/>
      <c r="B59" s="343"/>
      <c r="C59" s="343"/>
      <c r="D59" s="343"/>
      <c r="E59" s="344"/>
      <c r="F59" s="343"/>
      <c r="G59" s="343"/>
      <c r="H59" s="343"/>
      <c r="I59" s="343"/>
      <c r="J59" s="343"/>
      <c r="K59" s="343"/>
      <c r="L59" s="343"/>
      <c r="M59" s="343"/>
      <c r="N59" s="343"/>
      <c r="O59" s="455"/>
      <c r="P59" s="455"/>
      <c r="Q59" s="343"/>
      <c r="R59" s="343"/>
      <c r="S59" s="343"/>
      <c r="T59" s="343"/>
      <c r="U59" s="343"/>
      <c r="V59" s="343"/>
      <c r="W59" s="343"/>
    </row>
    <row r="60" spans="1:23" ht="87.75" customHeight="1" x14ac:dyDescent="0.25">
      <c r="A60" s="342"/>
      <c r="B60" s="343"/>
      <c r="C60" s="343"/>
      <c r="D60" s="343"/>
      <c r="E60" s="344"/>
      <c r="F60" s="343"/>
      <c r="G60" s="343"/>
      <c r="H60" s="343"/>
      <c r="I60" s="343"/>
      <c r="J60" s="343"/>
      <c r="K60" s="343"/>
      <c r="L60" s="343"/>
      <c r="M60" s="343"/>
      <c r="N60" s="343"/>
      <c r="O60" s="455"/>
      <c r="P60" s="455"/>
      <c r="Q60" s="343"/>
      <c r="R60" s="343"/>
      <c r="S60" s="343"/>
      <c r="T60" s="343"/>
      <c r="U60" s="343"/>
      <c r="V60" s="343"/>
      <c r="W60" s="343"/>
    </row>
    <row r="61" spans="1:23" ht="66" customHeight="1" x14ac:dyDescent="0.25">
      <c r="A61" s="342"/>
      <c r="B61" s="343"/>
      <c r="C61" s="343"/>
      <c r="D61" s="343"/>
      <c r="E61" s="344"/>
      <c r="F61" s="343"/>
      <c r="G61" s="343"/>
      <c r="H61" s="343"/>
      <c r="I61" s="343"/>
      <c r="J61" s="343"/>
      <c r="K61" s="343"/>
      <c r="L61" s="343"/>
      <c r="M61" s="343"/>
      <c r="N61" s="343"/>
      <c r="O61" s="455"/>
      <c r="P61" s="455"/>
      <c r="Q61" s="343"/>
      <c r="R61" s="343"/>
      <c r="S61" s="343"/>
      <c r="T61" s="343"/>
      <c r="U61" s="343"/>
      <c r="V61" s="343"/>
      <c r="W61" s="343"/>
    </row>
    <row r="62" spans="1:23" ht="87.75" customHeight="1" x14ac:dyDescent="0.25">
      <c r="A62" s="342"/>
      <c r="B62" s="343"/>
      <c r="C62" s="343"/>
      <c r="D62" s="343"/>
      <c r="E62" s="344"/>
      <c r="F62" s="343"/>
      <c r="G62" s="343"/>
      <c r="H62" s="343"/>
      <c r="I62" s="343"/>
      <c r="J62" s="343"/>
      <c r="K62" s="343"/>
      <c r="L62" s="343"/>
      <c r="M62" s="343"/>
      <c r="N62" s="343"/>
      <c r="O62" s="455"/>
      <c r="P62" s="455"/>
      <c r="Q62" s="343"/>
      <c r="R62" s="343"/>
      <c r="S62" s="343"/>
      <c r="T62" s="343"/>
      <c r="U62" s="343"/>
      <c r="V62" s="343"/>
      <c r="W62" s="343"/>
    </row>
    <row r="63" spans="1:23" ht="87.75" customHeight="1" x14ac:dyDescent="0.25">
      <c r="A63" s="342"/>
      <c r="B63" s="343"/>
      <c r="C63" s="343"/>
      <c r="D63" s="343"/>
      <c r="E63" s="344"/>
      <c r="F63" s="343"/>
      <c r="G63" s="343"/>
      <c r="H63" s="343"/>
      <c r="I63" s="343"/>
      <c r="J63" s="343"/>
      <c r="K63" s="343"/>
      <c r="L63" s="343"/>
      <c r="M63" s="343"/>
      <c r="N63" s="343"/>
      <c r="O63" s="455"/>
      <c r="P63" s="455"/>
      <c r="Q63" s="343"/>
      <c r="R63" s="343"/>
      <c r="S63" s="343"/>
      <c r="T63" s="343"/>
      <c r="U63" s="343"/>
      <c r="V63" s="343"/>
      <c r="W63" s="343"/>
    </row>
    <row r="64" spans="1:23" ht="72" customHeight="1" x14ac:dyDescent="0.25">
      <c r="A64" s="342"/>
      <c r="B64" s="343"/>
      <c r="C64" s="343"/>
      <c r="D64" s="343"/>
      <c r="E64" s="344"/>
      <c r="F64" s="343"/>
      <c r="G64" s="343"/>
      <c r="H64" s="343"/>
      <c r="I64" s="343"/>
      <c r="J64" s="343"/>
      <c r="K64" s="343"/>
      <c r="L64" s="343"/>
      <c r="M64" s="343"/>
      <c r="N64" s="343"/>
      <c r="O64" s="455"/>
      <c r="P64" s="455"/>
      <c r="Q64" s="343"/>
      <c r="R64" s="343"/>
      <c r="S64" s="343"/>
      <c r="T64" s="343"/>
      <c r="U64" s="343"/>
      <c r="V64" s="343"/>
      <c r="W64" s="343"/>
    </row>
    <row r="65" spans="1:23" ht="66" customHeight="1" x14ac:dyDescent="0.25">
      <c r="A65" s="342"/>
      <c r="B65" s="343"/>
      <c r="C65" s="343"/>
      <c r="D65" s="343"/>
      <c r="E65" s="344"/>
      <c r="F65" s="343"/>
      <c r="G65" s="343"/>
      <c r="H65" s="343"/>
      <c r="I65" s="343"/>
      <c r="J65" s="343"/>
      <c r="K65" s="343"/>
      <c r="L65" s="343"/>
      <c r="M65" s="343"/>
      <c r="N65" s="343"/>
      <c r="O65" s="455"/>
      <c r="P65" s="455"/>
      <c r="Q65" s="343"/>
      <c r="R65" s="343"/>
      <c r="S65" s="343"/>
      <c r="T65" s="343"/>
      <c r="U65" s="343"/>
      <c r="V65" s="343"/>
      <c r="W65" s="343"/>
    </row>
    <row r="66" spans="1:23" ht="87.75" customHeight="1" x14ac:dyDescent="0.25">
      <c r="A66" s="342"/>
      <c r="B66" s="343"/>
      <c r="C66" s="343"/>
      <c r="D66" s="343"/>
      <c r="E66" s="344"/>
      <c r="F66" s="343"/>
      <c r="G66" s="343"/>
      <c r="H66" s="343"/>
      <c r="I66" s="343"/>
      <c r="J66" s="343"/>
      <c r="K66" s="343"/>
      <c r="L66" s="343"/>
      <c r="M66" s="343"/>
      <c r="N66" s="343"/>
      <c r="O66" s="455"/>
      <c r="P66" s="455"/>
      <c r="Q66" s="343"/>
      <c r="R66" s="343"/>
      <c r="S66" s="343"/>
      <c r="T66" s="343"/>
      <c r="U66" s="343"/>
      <c r="V66" s="343"/>
      <c r="W66" s="343"/>
    </row>
    <row r="67" spans="1:23" ht="87.75" customHeight="1" x14ac:dyDescent="0.25">
      <c r="A67" s="342"/>
      <c r="B67" s="343"/>
      <c r="C67" s="343"/>
      <c r="D67" s="343"/>
      <c r="E67" s="344"/>
      <c r="F67" s="343"/>
      <c r="G67" s="343"/>
      <c r="H67" s="343"/>
      <c r="I67" s="343"/>
      <c r="J67" s="343"/>
      <c r="K67" s="343"/>
      <c r="L67" s="343"/>
      <c r="M67" s="343"/>
      <c r="N67" s="343"/>
      <c r="O67" s="455"/>
      <c r="P67" s="455"/>
      <c r="Q67" s="343"/>
      <c r="R67" s="343"/>
      <c r="S67" s="343"/>
      <c r="T67" s="343"/>
      <c r="U67" s="343"/>
      <c r="V67" s="343"/>
      <c r="W67" s="343"/>
    </row>
    <row r="68" spans="1:23" ht="72.75" customHeight="1" x14ac:dyDescent="0.25">
      <c r="A68" s="342"/>
      <c r="B68" s="343"/>
      <c r="C68" s="343"/>
      <c r="D68" s="343"/>
      <c r="E68" s="344"/>
      <c r="F68" s="343"/>
      <c r="G68" s="343"/>
      <c r="H68" s="343"/>
      <c r="I68" s="343"/>
      <c r="J68" s="343"/>
      <c r="K68" s="343"/>
      <c r="L68" s="343"/>
      <c r="M68" s="343"/>
      <c r="N68" s="343"/>
      <c r="O68" s="455"/>
      <c r="P68" s="455"/>
      <c r="Q68" s="343"/>
      <c r="R68" s="343"/>
      <c r="S68" s="343"/>
      <c r="T68" s="343"/>
      <c r="U68" s="343"/>
      <c r="V68" s="343"/>
      <c r="W68" s="343"/>
    </row>
    <row r="69" spans="1:23" ht="15.75" x14ac:dyDescent="0.25">
      <c r="A69" s="342"/>
      <c r="B69" s="343"/>
      <c r="C69" s="343"/>
      <c r="D69" s="343"/>
      <c r="E69" s="344"/>
      <c r="F69" s="343"/>
      <c r="G69" s="343"/>
      <c r="H69" s="343"/>
      <c r="I69" s="343"/>
      <c r="J69" s="343"/>
      <c r="K69" s="343"/>
      <c r="L69" s="343"/>
      <c r="M69" s="343"/>
      <c r="N69" s="343"/>
      <c r="O69" s="455"/>
      <c r="P69" s="455"/>
      <c r="Q69" s="343"/>
      <c r="R69" s="343"/>
      <c r="S69" s="343"/>
      <c r="T69" s="343"/>
      <c r="U69" s="343"/>
      <c r="V69" s="343"/>
      <c r="W69" s="343"/>
    </row>
    <row r="70" spans="1:23" ht="15.75" x14ac:dyDescent="0.25">
      <c r="E70" s="344"/>
    </row>
    <row r="71" spans="1:23" ht="15.75" x14ac:dyDescent="0.25">
      <c r="E71" s="344"/>
    </row>
    <row r="85" spans="1:5" ht="117.75" customHeight="1" x14ac:dyDescent="0.25">
      <c r="A85" s="328"/>
    </row>
    <row r="86" spans="1:5" ht="117.75" customHeight="1" x14ac:dyDescent="0.25">
      <c r="A86" s="328"/>
    </row>
    <row r="87" spans="1:5" ht="117.75" customHeight="1" x14ac:dyDescent="0.25">
      <c r="A87" s="328"/>
      <c r="E87" s="328"/>
    </row>
    <row r="88" spans="1:5" ht="117.75" customHeight="1" x14ac:dyDescent="0.25">
      <c r="A88" s="328"/>
      <c r="E88" s="328"/>
    </row>
    <row r="89" spans="1:5" ht="82.5" customHeight="1" x14ac:dyDescent="0.25">
      <c r="A89" s="328"/>
      <c r="E89" s="328"/>
    </row>
    <row r="90" spans="1:5" ht="117.75" customHeight="1" x14ac:dyDescent="0.25">
      <c r="A90" s="328"/>
      <c r="E90" s="328"/>
    </row>
    <row r="91" spans="1:5" ht="84" customHeight="1" x14ac:dyDescent="0.25">
      <c r="A91" s="328"/>
      <c r="E91" s="328"/>
    </row>
    <row r="92" spans="1:5" ht="84" customHeight="1" x14ac:dyDescent="0.25">
      <c r="A92" s="328"/>
      <c r="E92" s="328"/>
    </row>
    <row r="93" spans="1:5" ht="57.75" customHeight="1" x14ac:dyDescent="0.25">
      <c r="A93" s="328"/>
      <c r="E93" s="328"/>
    </row>
    <row r="94" spans="1:5" ht="58.5" customHeight="1" x14ac:dyDescent="0.25">
      <c r="A94" s="328"/>
      <c r="E94" s="328"/>
    </row>
    <row r="95" spans="1:5" ht="44.25" customHeight="1" x14ac:dyDescent="0.25">
      <c r="A95" s="328"/>
      <c r="E95" s="328"/>
    </row>
    <row r="96" spans="1:5" ht="84" customHeight="1" x14ac:dyDescent="0.25">
      <c r="A96" s="328"/>
      <c r="E96" s="328"/>
    </row>
    <row r="97" spans="1:5" ht="51" customHeight="1" x14ac:dyDescent="0.25">
      <c r="A97" s="328"/>
      <c r="E97" s="328"/>
    </row>
    <row r="98" spans="1:5" ht="56.25" customHeight="1" x14ac:dyDescent="0.25">
      <c r="A98" s="328"/>
      <c r="E98" s="328"/>
    </row>
    <row r="99" spans="1:5" ht="84" customHeight="1" x14ac:dyDescent="0.25">
      <c r="A99" s="328"/>
      <c r="E99" s="328"/>
    </row>
    <row r="100" spans="1:5" ht="84" customHeight="1" x14ac:dyDescent="0.25">
      <c r="A100" s="328"/>
      <c r="E100" s="328"/>
    </row>
    <row r="101" spans="1:5" ht="56.25" customHeight="1" x14ac:dyDescent="0.25">
      <c r="A101" s="328"/>
      <c r="E101" s="328"/>
    </row>
    <row r="102" spans="1:5" ht="58.5" customHeight="1" x14ac:dyDescent="0.25">
      <c r="A102" s="328"/>
      <c r="E102" s="328"/>
    </row>
    <row r="103" spans="1:5" ht="55.5" customHeight="1" x14ac:dyDescent="0.25">
      <c r="A103" s="328"/>
      <c r="E103" s="328"/>
    </row>
    <row r="104" spans="1:5" ht="84" customHeight="1" x14ac:dyDescent="0.25">
      <c r="A104" s="328"/>
      <c r="E104" s="328"/>
    </row>
    <row r="105" spans="1:5" ht="136.5" customHeight="1" x14ac:dyDescent="0.25">
      <c r="A105" s="328"/>
      <c r="E105" s="328"/>
    </row>
    <row r="106" spans="1:5" ht="136.5" customHeight="1" x14ac:dyDescent="0.25">
      <c r="A106" s="328"/>
      <c r="E106" s="328"/>
    </row>
    <row r="107" spans="1:5" ht="136.5" customHeight="1" x14ac:dyDescent="0.25">
      <c r="A107" s="328"/>
      <c r="E107" s="328"/>
    </row>
    <row r="108" spans="1:5" ht="136.5" customHeight="1" x14ac:dyDescent="0.25">
      <c r="A108" s="328"/>
      <c r="E108" s="328"/>
    </row>
    <row r="109" spans="1:5" ht="136.5" customHeight="1" x14ac:dyDescent="0.25">
      <c r="A109" s="328"/>
      <c r="E109" s="328"/>
    </row>
    <row r="110" spans="1:5" ht="116.25" customHeight="1" x14ac:dyDescent="0.25">
      <c r="A110" s="328"/>
      <c r="E110" s="328"/>
    </row>
    <row r="111" spans="1:5" ht="88.5" customHeight="1" x14ac:dyDescent="0.25">
      <c r="A111" s="328"/>
      <c r="E111" s="328"/>
    </row>
    <row r="112" spans="1:5" ht="116.25" customHeight="1" x14ac:dyDescent="0.25">
      <c r="A112" s="328"/>
      <c r="E112" s="328"/>
    </row>
    <row r="113" spans="1:5" ht="116.25" customHeight="1" x14ac:dyDescent="0.25">
      <c r="A113" s="328"/>
      <c r="E113" s="328"/>
    </row>
    <row r="114" spans="1:5" ht="116.25" customHeight="1" x14ac:dyDescent="0.25">
      <c r="A114" s="328"/>
      <c r="E114" s="328"/>
    </row>
    <row r="115" spans="1:5" ht="116.25" customHeight="1" x14ac:dyDescent="0.25">
      <c r="A115" s="328"/>
      <c r="E115" s="328"/>
    </row>
    <row r="116" spans="1:5" ht="116.25" customHeight="1" x14ac:dyDescent="0.25">
      <c r="A116" s="328"/>
      <c r="E116" s="328"/>
    </row>
    <row r="117" spans="1:5" ht="116.25" customHeight="1" x14ac:dyDescent="0.25">
      <c r="A117" s="328"/>
      <c r="E117" s="328"/>
    </row>
    <row r="118" spans="1:5" ht="116.25" customHeight="1" x14ac:dyDescent="0.25">
      <c r="A118" s="328"/>
      <c r="E118" s="328"/>
    </row>
    <row r="119" spans="1:5" ht="116.25" customHeight="1" x14ac:dyDescent="0.25">
      <c r="A119" s="328"/>
      <c r="E119" s="328"/>
    </row>
    <row r="120" spans="1:5" ht="116.25" customHeight="1" x14ac:dyDescent="0.25">
      <c r="A120" s="328"/>
      <c r="E120" s="328"/>
    </row>
    <row r="121" spans="1:5" ht="37.5" customHeight="1" x14ac:dyDescent="0.25">
      <c r="A121" s="328"/>
      <c r="E121" s="328"/>
    </row>
    <row r="122" spans="1:5" x14ac:dyDescent="0.25">
      <c r="A122" s="328"/>
      <c r="E122" s="328"/>
    </row>
    <row r="123" spans="1:5" x14ac:dyDescent="0.25">
      <c r="A123" s="328"/>
      <c r="E123" s="328"/>
    </row>
    <row r="124" spans="1:5" x14ac:dyDescent="0.25">
      <c r="A124" s="328"/>
      <c r="E124" s="328"/>
    </row>
    <row r="125" spans="1:5" x14ac:dyDescent="0.25">
      <c r="A125" s="328"/>
      <c r="E125" s="328"/>
    </row>
    <row r="126" spans="1:5" x14ac:dyDescent="0.25">
      <c r="A126" s="328"/>
      <c r="E126" s="328"/>
    </row>
    <row r="127" spans="1:5" x14ac:dyDescent="0.25">
      <c r="A127" s="328"/>
      <c r="E127" s="328"/>
    </row>
    <row r="128" spans="1:5" x14ac:dyDescent="0.25">
      <c r="A128" s="328"/>
      <c r="E128" s="328"/>
    </row>
    <row r="129" spans="1:5" x14ac:dyDescent="0.25">
      <c r="A129" s="328"/>
      <c r="E129" s="328"/>
    </row>
    <row r="130" spans="1:5" x14ac:dyDescent="0.25">
      <c r="A130" s="328"/>
      <c r="E130" s="328"/>
    </row>
    <row r="131" spans="1:5" x14ac:dyDescent="0.25">
      <c r="A131" s="328"/>
      <c r="E131" s="328"/>
    </row>
    <row r="132" spans="1:5" x14ac:dyDescent="0.25">
      <c r="A132" s="328"/>
      <c r="E132" s="328"/>
    </row>
    <row r="133" spans="1:5" x14ac:dyDescent="0.25">
      <c r="A133" s="328"/>
      <c r="E133" s="328"/>
    </row>
    <row r="134" spans="1:5" x14ac:dyDescent="0.25">
      <c r="A134" s="328"/>
      <c r="E134" s="328"/>
    </row>
    <row r="135" spans="1:5" x14ac:dyDescent="0.25">
      <c r="A135" s="328"/>
      <c r="E135" s="328"/>
    </row>
    <row r="136" spans="1:5" x14ac:dyDescent="0.25">
      <c r="A136" s="328"/>
      <c r="E136" s="328"/>
    </row>
    <row r="137" spans="1:5" x14ac:dyDescent="0.25">
      <c r="A137" s="328"/>
      <c r="E137" s="328"/>
    </row>
    <row r="138" spans="1:5" x14ac:dyDescent="0.25">
      <c r="A138" s="328"/>
      <c r="E138" s="328"/>
    </row>
    <row r="139" spans="1:5" x14ac:dyDescent="0.25">
      <c r="A139" s="328"/>
      <c r="E139" s="328"/>
    </row>
    <row r="140" spans="1:5" x14ac:dyDescent="0.25">
      <c r="A140" s="328"/>
      <c r="E140" s="328"/>
    </row>
    <row r="141" spans="1:5" x14ac:dyDescent="0.25">
      <c r="A141" s="328"/>
      <c r="E141" s="328"/>
    </row>
    <row r="142" spans="1:5" x14ac:dyDescent="0.25">
      <c r="A142" s="328"/>
      <c r="E142" s="328"/>
    </row>
    <row r="143" spans="1:5" x14ac:dyDescent="0.25">
      <c r="A143" s="328"/>
      <c r="E143" s="328"/>
    </row>
    <row r="144" spans="1:5" x14ac:dyDescent="0.25">
      <c r="A144" s="328"/>
      <c r="E144" s="328"/>
    </row>
    <row r="145" spans="1:5" x14ac:dyDescent="0.25">
      <c r="A145" s="328"/>
      <c r="E145" s="328"/>
    </row>
    <row r="146" spans="1:5" x14ac:dyDescent="0.25">
      <c r="A146" s="328"/>
      <c r="E146" s="328"/>
    </row>
    <row r="147" spans="1:5" x14ac:dyDescent="0.25">
      <c r="A147" s="328"/>
      <c r="E147" s="328"/>
    </row>
    <row r="148" spans="1:5" x14ac:dyDescent="0.25">
      <c r="A148" s="328"/>
      <c r="E148" s="328"/>
    </row>
    <row r="149" spans="1:5" x14ac:dyDescent="0.25">
      <c r="A149" s="328"/>
      <c r="E149" s="328"/>
    </row>
    <row r="150" spans="1:5" x14ac:dyDescent="0.25">
      <c r="A150" s="328"/>
      <c r="E150" s="328"/>
    </row>
    <row r="151" spans="1:5" x14ac:dyDescent="0.25">
      <c r="A151" s="328"/>
      <c r="E151" s="328"/>
    </row>
    <row r="152" spans="1:5" x14ac:dyDescent="0.25">
      <c r="A152" s="328"/>
      <c r="E152" s="328"/>
    </row>
    <row r="153" spans="1:5" x14ac:dyDescent="0.25">
      <c r="A153" s="328"/>
      <c r="E153" s="328"/>
    </row>
    <row r="154" spans="1:5" x14ac:dyDescent="0.25">
      <c r="E154" s="328"/>
    </row>
    <row r="155" spans="1:5" x14ac:dyDescent="0.25">
      <c r="E155" s="328"/>
    </row>
  </sheetData>
  <mergeCells count="24">
    <mergeCell ref="B11:B19"/>
    <mergeCell ref="C11:C19"/>
    <mergeCell ref="A3:A5"/>
    <mergeCell ref="D3:D5"/>
    <mergeCell ref="F3:F5"/>
    <mergeCell ref="B3:B5"/>
    <mergeCell ref="B7:B9"/>
    <mergeCell ref="C3:C5"/>
    <mergeCell ref="A39:F39"/>
    <mergeCell ref="W3:W5"/>
    <mergeCell ref="G3:N3"/>
    <mergeCell ref="U3:U5"/>
    <mergeCell ref="V3:V5"/>
    <mergeCell ref="O3:P4"/>
    <mergeCell ref="Q3:R4"/>
    <mergeCell ref="S3:S5"/>
    <mergeCell ref="T3:T5"/>
    <mergeCell ref="G4:H4"/>
    <mergeCell ref="B20:B36"/>
    <mergeCell ref="A6:A36"/>
    <mergeCell ref="I4:J4"/>
    <mergeCell ref="K4:L4"/>
    <mergeCell ref="M4:N4"/>
    <mergeCell ref="E3:E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F4" zoomScale="80" zoomScaleNormal="80" workbookViewId="0">
      <selection activeCell="E8" sqref="E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4" bestFit="1" customWidth="1"/>
    <col min="9" max="9" width="15.28515625" customWidth="1"/>
    <col min="10" max="10" width="15.85546875" style="284" customWidth="1"/>
    <col min="11" max="11" width="15.28515625" customWidth="1"/>
    <col min="12" max="12" width="15" style="284" customWidth="1"/>
    <col min="13" max="13" width="15.28515625" customWidth="1"/>
    <col min="14" max="14" width="14.85546875" style="284" bestFit="1" customWidth="1"/>
    <col min="15" max="15" width="15.28515625" style="469" customWidth="1"/>
    <col min="16" max="16" width="19.85546875" style="470" customWidth="1"/>
    <col min="19" max="22" width="14.28515625" customWidth="1"/>
    <col min="23" max="23" width="15.7109375" customWidth="1"/>
  </cols>
  <sheetData>
    <row r="1" spans="1:32" s="385" customFormat="1" ht="18.75" x14ac:dyDescent="0.3">
      <c r="G1" s="397" t="s">
        <v>142</v>
      </c>
      <c r="L1" s="397"/>
      <c r="M1" s="397"/>
      <c r="N1" s="397"/>
      <c r="O1" s="474"/>
      <c r="P1" s="474"/>
      <c r="Q1" s="397"/>
      <c r="R1" s="397"/>
      <c r="S1" s="397"/>
      <c r="T1" s="397"/>
      <c r="U1" s="397"/>
      <c r="V1" s="397"/>
      <c r="W1" s="397"/>
      <c r="X1" s="397"/>
      <c r="Y1" s="397"/>
      <c r="Z1" s="397"/>
      <c r="AA1" s="397"/>
      <c r="AB1" s="397"/>
      <c r="AC1" s="397"/>
      <c r="AD1" s="397"/>
      <c r="AE1" s="397"/>
      <c r="AF1" s="397"/>
    </row>
    <row r="2" spans="1:32" s="385" customFormat="1" x14ac:dyDescent="0.2">
      <c r="A2" s="395" t="s">
        <v>676</v>
      </c>
      <c r="B2" s="319"/>
      <c r="C2" s="395"/>
      <c r="D2" s="319"/>
      <c r="E2" s="319"/>
      <c r="F2" s="319"/>
      <c r="G2" s="319"/>
      <c r="H2" s="319"/>
      <c r="I2" s="319"/>
      <c r="J2" s="319"/>
      <c r="K2" s="319"/>
      <c r="L2" s="319"/>
      <c r="M2" s="319"/>
      <c r="N2" s="319"/>
      <c r="O2" s="475"/>
      <c r="P2" s="475"/>
      <c r="Q2" s="319"/>
      <c r="R2" s="319"/>
      <c r="S2" s="319"/>
      <c r="T2" s="319"/>
      <c r="U2" s="319"/>
      <c r="V2" s="319"/>
      <c r="W2" s="319"/>
    </row>
    <row r="3" spans="1:32" s="66" customFormat="1" ht="23.25" customHeight="1" x14ac:dyDescent="0.25">
      <c r="A3" s="558" t="s">
        <v>100</v>
      </c>
      <c r="B3" s="558"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58" t="s">
        <v>115</v>
      </c>
      <c r="V3" s="558" t="s">
        <v>114</v>
      </c>
      <c r="W3" s="559" t="s">
        <v>91</v>
      </c>
    </row>
    <row r="4" spans="1:32" s="66" customFormat="1" ht="15" customHeight="1" x14ac:dyDescent="0.25">
      <c r="A4" s="558"/>
      <c r="B4" s="558"/>
      <c r="C4" s="559"/>
      <c r="D4" s="559"/>
      <c r="E4" s="542"/>
      <c r="F4" s="559"/>
      <c r="G4" s="558" t="s">
        <v>108</v>
      </c>
      <c r="H4" s="558"/>
      <c r="I4" s="558" t="s">
        <v>109</v>
      </c>
      <c r="J4" s="558"/>
      <c r="K4" s="558" t="s">
        <v>110</v>
      </c>
      <c r="L4" s="558"/>
      <c r="M4" s="558" t="s">
        <v>111</v>
      </c>
      <c r="N4" s="558"/>
      <c r="O4" s="560"/>
      <c r="P4" s="560"/>
      <c r="Q4" s="558"/>
      <c r="R4" s="558"/>
      <c r="S4" s="558"/>
      <c r="T4" s="558"/>
      <c r="U4" s="558"/>
      <c r="V4" s="558"/>
      <c r="W4" s="559"/>
    </row>
    <row r="5" spans="1:32" s="67" customFormat="1" ht="24" customHeight="1" x14ac:dyDescent="0.25">
      <c r="A5" s="558"/>
      <c r="B5" s="558"/>
      <c r="C5" s="559"/>
      <c r="D5" s="559"/>
      <c r="E5" s="543"/>
      <c r="F5" s="559"/>
      <c r="G5" s="306" t="s">
        <v>112</v>
      </c>
      <c r="H5" s="280" t="s">
        <v>12</v>
      </c>
      <c r="I5" s="306" t="s">
        <v>112</v>
      </c>
      <c r="J5" s="280" t="s">
        <v>12</v>
      </c>
      <c r="K5" s="306" t="s">
        <v>112</v>
      </c>
      <c r="L5" s="280" t="s">
        <v>12</v>
      </c>
      <c r="M5" s="306" t="s">
        <v>112</v>
      </c>
      <c r="N5" s="280" t="s">
        <v>12</v>
      </c>
      <c r="O5" s="447" t="s">
        <v>112</v>
      </c>
      <c r="P5" s="466" t="s">
        <v>12</v>
      </c>
      <c r="Q5" s="306" t="s">
        <v>113</v>
      </c>
      <c r="R5" s="306" t="s">
        <v>85</v>
      </c>
      <c r="S5" s="558"/>
      <c r="T5" s="558"/>
      <c r="U5" s="558"/>
      <c r="V5" s="558"/>
      <c r="W5" s="559"/>
    </row>
    <row r="6" spans="1:32" s="345" customFormat="1" ht="24" customHeight="1" x14ac:dyDescent="0.25">
      <c r="A6" s="427"/>
      <c r="B6" s="428"/>
      <c r="C6" s="428"/>
      <c r="D6" s="428"/>
      <c r="E6" s="428"/>
      <c r="F6" s="428"/>
      <c r="G6" s="428"/>
      <c r="H6" s="427" t="s">
        <v>142</v>
      </c>
      <c r="I6" s="428"/>
      <c r="J6" s="428"/>
      <c r="K6" s="428"/>
      <c r="L6" s="428"/>
      <c r="M6" s="428"/>
      <c r="N6" s="428"/>
      <c r="O6" s="476"/>
      <c r="P6" s="476"/>
      <c r="Q6" s="428"/>
      <c r="R6" s="428"/>
      <c r="S6" s="428"/>
      <c r="T6" s="428"/>
      <c r="U6" s="428"/>
      <c r="V6" s="428"/>
      <c r="W6" s="429"/>
    </row>
    <row r="7" spans="1:32" s="345" customFormat="1" ht="24" customHeight="1" x14ac:dyDescent="0.25">
      <c r="A7" s="386"/>
      <c r="B7" s="386"/>
      <c r="C7" s="386"/>
      <c r="D7" s="386"/>
      <c r="E7" s="386"/>
      <c r="F7" s="386"/>
      <c r="G7" s="386"/>
      <c r="H7" s="287"/>
      <c r="I7" s="386"/>
      <c r="J7" s="287"/>
      <c r="K7" s="386"/>
      <c r="L7" s="287"/>
      <c r="M7" s="386"/>
      <c r="N7" s="287"/>
      <c r="O7" s="477"/>
      <c r="P7" s="478"/>
      <c r="Q7" s="386"/>
      <c r="R7" s="386"/>
      <c r="S7" s="386"/>
      <c r="T7" s="386"/>
      <c r="U7" s="386"/>
      <c r="V7" s="386"/>
      <c r="W7" s="386"/>
    </row>
    <row r="8" spans="1:32" ht="181.5" customHeight="1" x14ac:dyDescent="0.25">
      <c r="A8" s="561" t="s">
        <v>677</v>
      </c>
      <c r="B8" s="387" t="s">
        <v>678</v>
      </c>
      <c r="C8" s="388" t="s">
        <v>679</v>
      </c>
      <c r="D8" s="388" t="s">
        <v>680</v>
      </c>
      <c r="E8" s="388"/>
      <c r="F8" s="388" t="s">
        <v>681</v>
      </c>
      <c r="G8" s="389"/>
      <c r="H8" s="296"/>
      <c r="I8" s="85"/>
      <c r="J8" s="296"/>
      <c r="K8" s="85"/>
      <c r="L8" s="296"/>
      <c r="M8" s="85"/>
      <c r="N8" s="296"/>
      <c r="O8" s="479">
        <f>G8+I8+K8+M8</f>
        <v>0</v>
      </c>
      <c r="P8" s="479">
        <f>H8+J8+L8+N8</f>
        <v>0</v>
      </c>
      <c r="Q8" s="99"/>
      <c r="R8" s="99"/>
      <c r="S8" s="85"/>
      <c r="T8" s="99"/>
      <c r="U8" s="99"/>
      <c r="V8" s="99"/>
      <c r="W8" s="99"/>
    </row>
    <row r="9" spans="1:32" ht="180.75" customHeight="1" x14ac:dyDescent="0.25">
      <c r="A9" s="561"/>
      <c r="B9" s="387" t="s">
        <v>682</v>
      </c>
      <c r="C9" s="388" t="s">
        <v>683</v>
      </c>
      <c r="D9" s="388" t="s">
        <v>140</v>
      </c>
      <c r="E9" s="388"/>
      <c r="F9" s="388" t="s">
        <v>173</v>
      </c>
      <c r="G9" s="391"/>
      <c r="H9" s="296"/>
      <c r="I9" s="85"/>
      <c r="J9" s="296"/>
      <c r="K9" s="85"/>
      <c r="L9" s="296"/>
      <c r="M9" s="85"/>
      <c r="N9" s="296"/>
      <c r="O9" s="479">
        <f t="shared" ref="O9:O14" si="0">G9+I9+K9+M9</f>
        <v>0</v>
      </c>
      <c r="P9" s="479">
        <f t="shared" ref="P9:P14" si="1">H9+J9+L9+N9</f>
        <v>0</v>
      </c>
      <c r="Q9" s="85"/>
      <c r="R9" s="85"/>
      <c r="S9" s="85"/>
      <c r="T9" s="85"/>
      <c r="U9" s="85"/>
      <c r="V9" s="85"/>
      <c r="W9" s="99"/>
    </row>
    <row r="10" spans="1:32" ht="144.75" customHeight="1" x14ac:dyDescent="0.25">
      <c r="A10" s="561"/>
      <c r="B10" s="387" t="s">
        <v>684</v>
      </c>
      <c r="C10" s="388" t="s">
        <v>685</v>
      </c>
      <c r="D10" s="388" t="s">
        <v>686</v>
      </c>
      <c r="E10" s="388"/>
      <c r="F10" s="388" t="s">
        <v>687</v>
      </c>
      <c r="G10" s="85"/>
      <c r="H10" s="296"/>
      <c r="I10" s="85"/>
      <c r="J10" s="296"/>
      <c r="K10" s="85"/>
      <c r="L10" s="296"/>
      <c r="M10" s="85"/>
      <c r="N10" s="296"/>
      <c r="O10" s="479">
        <f t="shared" si="0"/>
        <v>0</v>
      </c>
      <c r="P10" s="479">
        <f t="shared" si="1"/>
        <v>0</v>
      </c>
      <c r="Q10" s="85"/>
      <c r="R10" s="85"/>
      <c r="S10" s="85"/>
      <c r="T10" s="85"/>
      <c r="U10" s="85"/>
      <c r="V10" s="85"/>
      <c r="W10" s="99"/>
    </row>
    <row r="11" spans="1:32" ht="213" customHeight="1" x14ac:dyDescent="0.25">
      <c r="A11" s="561"/>
      <c r="B11" s="387" t="s">
        <v>688</v>
      </c>
      <c r="C11" s="388" t="s">
        <v>689</v>
      </c>
      <c r="D11" s="388" t="s">
        <v>690</v>
      </c>
      <c r="E11" s="388"/>
      <c r="F11" s="388" t="s">
        <v>691</v>
      </c>
      <c r="G11" s="391"/>
      <c r="H11" s="296"/>
      <c r="I11" s="85"/>
      <c r="J11" s="296"/>
      <c r="K11" s="85"/>
      <c r="L11" s="296"/>
      <c r="M11" s="85"/>
      <c r="N11" s="296"/>
      <c r="O11" s="479">
        <f t="shared" si="0"/>
        <v>0</v>
      </c>
      <c r="P11" s="479">
        <f t="shared" si="1"/>
        <v>0</v>
      </c>
      <c r="Q11" s="85"/>
      <c r="R11" s="85"/>
      <c r="S11" s="85"/>
      <c r="T11" s="85"/>
      <c r="U11" s="85"/>
      <c r="V11" s="85"/>
      <c r="W11" s="99"/>
    </row>
    <row r="12" spans="1:32" ht="165.75" customHeight="1" x14ac:dyDescent="0.25">
      <c r="A12" s="561"/>
      <c r="B12" s="387" t="s">
        <v>692</v>
      </c>
      <c r="C12" s="388" t="s">
        <v>141</v>
      </c>
      <c r="D12" s="388" t="s">
        <v>693</v>
      </c>
      <c r="E12" s="388"/>
      <c r="F12" s="388" t="s">
        <v>694</v>
      </c>
      <c r="G12" s="85"/>
      <c r="H12" s="296"/>
      <c r="I12" s="85"/>
      <c r="J12" s="296"/>
      <c r="K12" s="85"/>
      <c r="L12" s="296"/>
      <c r="M12" s="85"/>
      <c r="N12" s="296"/>
      <c r="O12" s="479">
        <f t="shared" si="0"/>
        <v>0</v>
      </c>
      <c r="P12" s="479">
        <f t="shared" si="1"/>
        <v>0</v>
      </c>
      <c r="Q12" s="85"/>
      <c r="R12" s="85"/>
      <c r="S12" s="85"/>
      <c r="T12" s="85"/>
      <c r="U12" s="85"/>
      <c r="V12" s="85"/>
      <c r="W12" s="99"/>
    </row>
    <row r="13" spans="1:32" ht="144.75" customHeight="1" x14ac:dyDescent="0.25">
      <c r="A13" s="561"/>
      <c r="B13" s="561" t="s">
        <v>695</v>
      </c>
      <c r="C13" s="388" t="s">
        <v>696</v>
      </c>
      <c r="D13" s="388" t="s">
        <v>123</v>
      </c>
      <c r="E13" s="388"/>
      <c r="F13" s="388" t="s">
        <v>189</v>
      </c>
      <c r="G13" s="85"/>
      <c r="H13" s="296"/>
      <c r="I13" s="85"/>
      <c r="J13" s="296"/>
      <c r="K13" s="85"/>
      <c r="L13" s="296"/>
      <c r="M13" s="85"/>
      <c r="N13" s="296"/>
      <c r="O13" s="479">
        <f t="shared" si="0"/>
        <v>0</v>
      </c>
      <c r="P13" s="479">
        <f t="shared" si="1"/>
        <v>0</v>
      </c>
      <c r="Q13" s="85"/>
      <c r="R13" s="85"/>
      <c r="S13" s="85"/>
      <c r="T13" s="85"/>
      <c r="U13" s="85"/>
      <c r="V13" s="85"/>
      <c r="W13" s="99"/>
    </row>
    <row r="14" spans="1:32" ht="112.5" customHeight="1" x14ac:dyDescent="0.25">
      <c r="A14" s="561"/>
      <c r="B14" s="561"/>
      <c r="C14" s="388" t="s">
        <v>697</v>
      </c>
      <c r="D14" s="388"/>
      <c r="E14" s="388"/>
      <c r="F14" s="388"/>
      <c r="G14" s="85"/>
      <c r="H14" s="296"/>
      <c r="I14" s="85"/>
      <c r="J14" s="296"/>
      <c r="K14" s="85"/>
      <c r="L14" s="296"/>
      <c r="M14" s="85"/>
      <c r="N14" s="296"/>
      <c r="O14" s="479">
        <f t="shared" si="0"/>
        <v>0</v>
      </c>
      <c r="P14" s="479">
        <f t="shared" si="1"/>
        <v>0</v>
      </c>
      <c r="Q14" s="85"/>
      <c r="R14" s="85"/>
      <c r="S14" s="85"/>
      <c r="T14" s="85"/>
      <c r="U14" s="85"/>
      <c r="V14" s="85"/>
      <c r="W14" s="393"/>
    </row>
    <row r="15" spans="1:32" s="345" customFormat="1" ht="15" customHeight="1" x14ac:dyDescent="0.25">
      <c r="A15" s="430"/>
      <c r="B15" s="431"/>
      <c r="C15" s="430" t="s">
        <v>143</v>
      </c>
      <c r="D15" s="431"/>
      <c r="E15" s="431"/>
      <c r="F15" s="432"/>
      <c r="G15" s="367">
        <f t="shared" ref="G15:N15" si="2">SUM(G8:G14)</f>
        <v>0</v>
      </c>
      <c r="H15" s="283">
        <f t="shared" si="2"/>
        <v>0</v>
      </c>
      <c r="I15" s="367">
        <f t="shared" si="2"/>
        <v>0</v>
      </c>
      <c r="J15" s="283">
        <f t="shared" si="2"/>
        <v>0</v>
      </c>
      <c r="K15" s="367">
        <f t="shared" si="2"/>
        <v>0</v>
      </c>
      <c r="L15" s="283">
        <f t="shared" si="2"/>
        <v>0</v>
      </c>
      <c r="M15" s="367">
        <f t="shared" si="2"/>
        <v>0</v>
      </c>
      <c r="N15" s="283">
        <f t="shared" si="2"/>
        <v>0</v>
      </c>
      <c r="O15" s="467">
        <f>G15+I15+K15+M15</f>
        <v>0</v>
      </c>
      <c r="P15" s="468">
        <f>H15+J15+L15+N15</f>
        <v>0</v>
      </c>
      <c r="Q15" s="367"/>
      <c r="R15" s="367"/>
      <c r="S15" s="367"/>
      <c r="T15" s="367"/>
      <c r="U15" s="367"/>
      <c r="V15" s="367"/>
      <c r="W15" s="394"/>
    </row>
    <row r="16" spans="1:32" s="345" customFormat="1" ht="24" customHeight="1" x14ac:dyDescent="0.25">
      <c r="H16" s="290"/>
      <c r="J16" s="290"/>
      <c r="L16" s="290"/>
      <c r="N16" s="290"/>
      <c r="O16" s="482"/>
      <c r="P16" s="483"/>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45" customFormat="1" ht="15" customHeight="1" x14ac:dyDescent="0.25">
      <c r="H29" s="290"/>
      <c r="J29" s="290"/>
      <c r="L29" s="290"/>
      <c r="N29" s="290"/>
      <c r="O29" s="482"/>
      <c r="P29" s="483"/>
    </row>
    <row r="30" spans="8:16" s="345" customFormat="1" ht="12" x14ac:dyDescent="0.25">
      <c r="H30" s="290"/>
      <c r="J30" s="290"/>
      <c r="L30" s="290"/>
      <c r="N30" s="290"/>
      <c r="O30" s="482"/>
      <c r="P30" s="483"/>
    </row>
    <row r="33" spans="4:16" x14ac:dyDescent="0.25">
      <c r="H33"/>
      <c r="J33"/>
      <c r="L33"/>
      <c r="N33"/>
      <c r="P33" s="469"/>
    </row>
    <row r="34" spans="4:16" x14ac:dyDescent="0.25">
      <c r="H34"/>
      <c r="J34"/>
      <c r="L34"/>
      <c r="N34"/>
      <c r="P34" s="469"/>
    </row>
    <row r="35" spans="4:16" x14ac:dyDescent="0.25">
      <c r="H35"/>
      <c r="J35"/>
      <c r="L35"/>
      <c r="N35"/>
      <c r="P35" s="469"/>
    </row>
    <row r="36" spans="4:16" x14ac:dyDescent="0.25">
      <c r="H36"/>
      <c r="J36"/>
      <c r="L36"/>
      <c r="N36"/>
      <c r="P36" s="469"/>
    </row>
    <row r="37" spans="4:16" x14ac:dyDescent="0.25">
      <c r="H37"/>
      <c r="J37"/>
      <c r="L37"/>
      <c r="N37"/>
      <c r="P37" s="469"/>
    </row>
    <row r="38" spans="4:16" x14ac:dyDescent="0.25">
      <c r="H38"/>
      <c r="J38"/>
      <c r="L38"/>
      <c r="N38"/>
      <c r="P38" s="469"/>
    </row>
    <row r="39" spans="4:16" x14ac:dyDescent="0.25">
      <c r="H39"/>
      <c r="J39"/>
      <c r="L39"/>
      <c r="N39"/>
      <c r="P39" s="469"/>
    </row>
    <row r="40" spans="4:16" ht="15.75" x14ac:dyDescent="0.25">
      <c r="D40" s="80"/>
      <c r="E40" s="426"/>
      <c r="H40"/>
      <c r="J40"/>
      <c r="L40"/>
      <c r="N40"/>
      <c r="P40" s="469"/>
    </row>
    <row r="41" spans="4:16" x14ac:dyDescent="0.25">
      <c r="H41"/>
      <c r="J41"/>
      <c r="L41"/>
      <c r="N41"/>
      <c r="P41" s="469"/>
    </row>
    <row r="42" spans="4:16" x14ac:dyDescent="0.25">
      <c r="H42"/>
      <c r="J42"/>
      <c r="L42"/>
      <c r="N42"/>
      <c r="P42" s="469"/>
    </row>
    <row r="43" spans="4:16" x14ac:dyDescent="0.25">
      <c r="H43"/>
      <c r="J43"/>
      <c r="L43"/>
      <c r="N43"/>
      <c r="P43" s="469"/>
    </row>
    <row r="44" spans="4:16" x14ac:dyDescent="0.25">
      <c r="H44"/>
      <c r="J44"/>
      <c r="L44"/>
      <c r="N44"/>
      <c r="P44" s="469"/>
    </row>
    <row r="45" spans="4:16" x14ac:dyDescent="0.25">
      <c r="H45"/>
      <c r="J45"/>
      <c r="L45"/>
      <c r="N45"/>
      <c r="P45" s="469"/>
    </row>
    <row r="46" spans="4:16" x14ac:dyDescent="0.25">
      <c r="H46"/>
      <c r="J46"/>
      <c r="L46"/>
      <c r="N46"/>
      <c r="P46" s="469"/>
    </row>
    <row r="47" spans="4:16" x14ac:dyDescent="0.25">
      <c r="H47"/>
      <c r="J47"/>
      <c r="L47"/>
      <c r="N47"/>
      <c r="P47" s="469"/>
    </row>
    <row r="48" spans="4:16" x14ac:dyDescent="0.25">
      <c r="H48"/>
      <c r="J48"/>
      <c r="L48"/>
      <c r="N48"/>
      <c r="P48" s="469"/>
    </row>
    <row r="49" spans="8:16" x14ac:dyDescent="0.25">
      <c r="H49"/>
      <c r="J49"/>
      <c r="L49"/>
      <c r="N49"/>
      <c r="P49" s="469"/>
    </row>
    <row r="50" spans="8:16" x14ac:dyDescent="0.25">
      <c r="H50"/>
      <c r="J50"/>
      <c r="L50"/>
      <c r="N50"/>
      <c r="P50" s="469"/>
    </row>
    <row r="51" spans="8:16" x14ac:dyDescent="0.25">
      <c r="H51"/>
      <c r="J51"/>
      <c r="L51"/>
      <c r="N51"/>
      <c r="P51" s="469"/>
    </row>
    <row r="52" spans="8:16" x14ac:dyDescent="0.25">
      <c r="H52"/>
      <c r="J52"/>
      <c r="L52"/>
      <c r="N52"/>
      <c r="P52" s="469"/>
    </row>
    <row r="53" spans="8:16" x14ac:dyDescent="0.25">
      <c r="H53"/>
      <c r="J53"/>
      <c r="L53"/>
      <c r="N53"/>
      <c r="P53" s="469"/>
    </row>
    <row r="54" spans="8:16" x14ac:dyDescent="0.25">
      <c r="H54"/>
      <c r="J54"/>
      <c r="L54"/>
      <c r="N54"/>
      <c r="P54" s="469"/>
    </row>
    <row r="55" spans="8:16" x14ac:dyDescent="0.25">
      <c r="H55"/>
      <c r="J55"/>
      <c r="L55"/>
      <c r="N55"/>
      <c r="P55" s="469"/>
    </row>
    <row r="56" spans="8:16" x14ac:dyDescent="0.25">
      <c r="H56"/>
      <c r="J56"/>
      <c r="L56"/>
      <c r="N56"/>
      <c r="P56" s="469"/>
    </row>
    <row r="57" spans="8:16" x14ac:dyDescent="0.25">
      <c r="H57"/>
      <c r="J57"/>
      <c r="L57"/>
      <c r="N57"/>
      <c r="P57" s="469"/>
    </row>
    <row r="58" spans="8:16" x14ac:dyDescent="0.25">
      <c r="H58"/>
      <c r="J58"/>
      <c r="L58"/>
      <c r="N58"/>
      <c r="P58" s="469"/>
    </row>
    <row r="59" spans="8:16" x14ac:dyDescent="0.25">
      <c r="H59"/>
      <c r="J59"/>
      <c r="L59"/>
      <c r="N59"/>
      <c r="P59" s="469"/>
    </row>
    <row r="60" spans="8:16" x14ac:dyDescent="0.25">
      <c r="H60"/>
      <c r="J60"/>
      <c r="L60"/>
      <c r="N60"/>
      <c r="P60" s="469"/>
    </row>
    <row r="61" spans="8:16" x14ac:dyDescent="0.25">
      <c r="H61"/>
      <c r="J61"/>
      <c r="L61"/>
      <c r="N61"/>
      <c r="P61" s="469"/>
    </row>
    <row r="62" spans="8:16" x14ac:dyDescent="0.25">
      <c r="H62"/>
      <c r="J62"/>
      <c r="L62"/>
      <c r="N62"/>
      <c r="P62" s="469"/>
    </row>
    <row r="63" spans="8:16" x14ac:dyDescent="0.25">
      <c r="H63"/>
      <c r="J63"/>
      <c r="L63"/>
      <c r="N63"/>
      <c r="P63" s="469"/>
    </row>
    <row r="64" spans="8:16" x14ac:dyDescent="0.25">
      <c r="H64"/>
      <c r="J64"/>
      <c r="L64"/>
      <c r="N64"/>
      <c r="P64" s="469"/>
    </row>
    <row r="65" spans="8:16" x14ac:dyDescent="0.25">
      <c r="H65"/>
      <c r="J65"/>
      <c r="L65"/>
      <c r="N65"/>
      <c r="P65" s="469"/>
    </row>
    <row r="66" spans="8:16" x14ac:dyDescent="0.25">
      <c r="H66"/>
      <c r="J66"/>
      <c r="L66"/>
      <c r="N66"/>
      <c r="P66" s="469"/>
    </row>
    <row r="67" spans="8:16" x14ac:dyDescent="0.25">
      <c r="H67"/>
      <c r="J67"/>
      <c r="L67"/>
      <c r="N67"/>
      <c r="P67" s="469"/>
    </row>
    <row r="68" spans="8:16" x14ac:dyDescent="0.25">
      <c r="H68"/>
      <c r="J68"/>
      <c r="L68"/>
      <c r="N68"/>
      <c r="P68" s="469"/>
    </row>
    <row r="69" spans="8:16" x14ac:dyDescent="0.25">
      <c r="H69"/>
      <c r="J69"/>
      <c r="L69"/>
      <c r="N69"/>
      <c r="P69" s="469"/>
    </row>
    <row r="70" spans="8:16" x14ac:dyDescent="0.25">
      <c r="H70"/>
      <c r="J70"/>
      <c r="L70"/>
      <c r="N70"/>
      <c r="P70" s="469"/>
    </row>
    <row r="71" spans="8:16" x14ac:dyDescent="0.25">
      <c r="H71"/>
      <c r="J71"/>
      <c r="L71"/>
      <c r="N71"/>
      <c r="P71" s="469"/>
    </row>
    <row r="72" spans="8:16" x14ac:dyDescent="0.25">
      <c r="H72"/>
      <c r="J72"/>
      <c r="L72"/>
      <c r="N72"/>
      <c r="P72" s="469"/>
    </row>
    <row r="73" spans="8:16" x14ac:dyDescent="0.25">
      <c r="H73"/>
      <c r="J73"/>
      <c r="L73"/>
      <c r="N73"/>
      <c r="P73" s="469"/>
    </row>
    <row r="74" spans="8:16" x14ac:dyDescent="0.25">
      <c r="H74"/>
      <c r="J74"/>
      <c r="L74"/>
      <c r="N74"/>
      <c r="P74" s="469"/>
    </row>
    <row r="75" spans="8:16" x14ac:dyDescent="0.25">
      <c r="H75"/>
      <c r="J75"/>
      <c r="L75"/>
      <c r="N75"/>
      <c r="P75" s="469"/>
    </row>
    <row r="76" spans="8:16" x14ac:dyDescent="0.25">
      <c r="H76"/>
      <c r="J76"/>
      <c r="L76"/>
      <c r="N76"/>
      <c r="P76" s="469"/>
    </row>
    <row r="77" spans="8:16" x14ac:dyDescent="0.25">
      <c r="H77"/>
      <c r="J77"/>
      <c r="L77"/>
      <c r="N77"/>
      <c r="P77" s="469"/>
    </row>
    <row r="78" spans="8:16" x14ac:dyDescent="0.25">
      <c r="H78"/>
      <c r="J78"/>
      <c r="L78"/>
      <c r="N78"/>
      <c r="P78" s="469"/>
    </row>
    <row r="79" spans="8:16" x14ac:dyDescent="0.25">
      <c r="H79"/>
      <c r="J79"/>
      <c r="L79"/>
      <c r="N79"/>
      <c r="P79" s="469"/>
    </row>
    <row r="80" spans="8:16" x14ac:dyDescent="0.25">
      <c r="H80"/>
      <c r="J80"/>
      <c r="L80"/>
      <c r="N80"/>
      <c r="P80" s="469"/>
    </row>
    <row r="81" spans="8:16" x14ac:dyDescent="0.25">
      <c r="H81"/>
      <c r="J81"/>
      <c r="L81"/>
      <c r="N81"/>
      <c r="P81" s="469"/>
    </row>
    <row r="82" spans="8:16" x14ac:dyDescent="0.25">
      <c r="H82"/>
      <c r="J82"/>
      <c r="L82"/>
      <c r="N82"/>
      <c r="P82" s="469"/>
    </row>
    <row r="83" spans="8:16" x14ac:dyDescent="0.25">
      <c r="H83"/>
      <c r="J83"/>
      <c r="L83"/>
      <c r="N83"/>
      <c r="P83" s="469"/>
    </row>
    <row r="84" spans="8:16" x14ac:dyDescent="0.25">
      <c r="H84"/>
      <c r="J84"/>
      <c r="L84"/>
      <c r="N84"/>
      <c r="P84" s="469"/>
    </row>
    <row r="85" spans="8:16" x14ac:dyDescent="0.25">
      <c r="H85"/>
      <c r="J85"/>
      <c r="L85"/>
      <c r="N85"/>
      <c r="P85" s="469"/>
    </row>
    <row r="86" spans="8:16" x14ac:dyDescent="0.25">
      <c r="H86"/>
      <c r="J86"/>
      <c r="L86"/>
      <c r="N86"/>
      <c r="P86" s="469"/>
    </row>
    <row r="87" spans="8:16" x14ac:dyDescent="0.25">
      <c r="H87"/>
      <c r="J87"/>
      <c r="L87"/>
      <c r="N87"/>
      <c r="P87" s="469"/>
    </row>
    <row r="88" spans="8:16" x14ac:dyDescent="0.25">
      <c r="H88"/>
      <c r="J88"/>
      <c r="L88"/>
      <c r="N88"/>
      <c r="P88" s="469"/>
    </row>
    <row r="89" spans="8:16" x14ac:dyDescent="0.25">
      <c r="H89"/>
      <c r="J89"/>
      <c r="L89"/>
      <c r="N89"/>
      <c r="P89" s="469"/>
    </row>
    <row r="90" spans="8:16" x14ac:dyDescent="0.25">
      <c r="H90"/>
      <c r="J90"/>
      <c r="L90"/>
      <c r="N90"/>
      <c r="P90" s="469"/>
    </row>
    <row r="91" spans="8:16" x14ac:dyDescent="0.25">
      <c r="H91"/>
      <c r="J91"/>
      <c r="L91"/>
      <c r="N91"/>
      <c r="P91" s="469"/>
    </row>
    <row r="92" spans="8:16" x14ac:dyDescent="0.25">
      <c r="H92"/>
      <c r="J92"/>
      <c r="L92"/>
      <c r="N92"/>
      <c r="P92" s="469"/>
    </row>
    <row r="93" spans="8:16" x14ac:dyDescent="0.25">
      <c r="H93"/>
      <c r="J93"/>
      <c r="L93"/>
      <c r="N93"/>
      <c r="P93" s="469"/>
    </row>
    <row r="94" spans="8:16" x14ac:dyDescent="0.25">
      <c r="H94"/>
      <c r="J94"/>
      <c r="L94"/>
      <c r="N94"/>
      <c r="P94" s="469"/>
    </row>
    <row r="95" spans="8:16" x14ac:dyDescent="0.25">
      <c r="H95"/>
      <c r="J95"/>
      <c r="L95"/>
      <c r="N95"/>
      <c r="P95" s="469"/>
    </row>
    <row r="96" spans="8:16" x14ac:dyDescent="0.25">
      <c r="H96"/>
      <c r="J96"/>
      <c r="L96"/>
      <c r="N96"/>
      <c r="P96" s="469"/>
    </row>
    <row r="97" spans="8:16" x14ac:dyDescent="0.25">
      <c r="H97"/>
      <c r="J97"/>
      <c r="L97"/>
      <c r="N97"/>
      <c r="P97" s="469"/>
    </row>
    <row r="98" spans="8:16" x14ac:dyDescent="0.25">
      <c r="H98"/>
      <c r="J98"/>
      <c r="L98"/>
      <c r="N98"/>
      <c r="P98" s="469"/>
    </row>
    <row r="99" spans="8:16" x14ac:dyDescent="0.25">
      <c r="H99"/>
      <c r="J99"/>
      <c r="L99"/>
      <c r="N99"/>
      <c r="P99" s="469"/>
    </row>
    <row r="100" spans="8:16" x14ac:dyDescent="0.25">
      <c r="H100"/>
      <c r="J100"/>
      <c r="L100"/>
      <c r="N100"/>
      <c r="P100" s="469"/>
    </row>
    <row r="101" spans="8:16" x14ac:dyDescent="0.25">
      <c r="H101"/>
      <c r="J101"/>
      <c r="L101"/>
      <c r="N101"/>
      <c r="P101" s="469"/>
    </row>
    <row r="102" spans="8:16" x14ac:dyDescent="0.25">
      <c r="H102"/>
      <c r="J102"/>
      <c r="L102"/>
      <c r="N102"/>
      <c r="P102" s="469"/>
    </row>
    <row r="103" spans="8:16" x14ac:dyDescent="0.25">
      <c r="H103"/>
      <c r="J103"/>
      <c r="L103"/>
      <c r="N103"/>
      <c r="P103" s="469"/>
    </row>
    <row r="104" spans="8:16" x14ac:dyDescent="0.25">
      <c r="H104"/>
      <c r="J104"/>
      <c r="L104"/>
      <c r="N104"/>
      <c r="P104" s="469"/>
    </row>
    <row r="105" spans="8:16" x14ac:dyDescent="0.25">
      <c r="H105"/>
      <c r="J105"/>
      <c r="L105"/>
      <c r="N105"/>
      <c r="P105" s="469"/>
    </row>
    <row r="106" spans="8:16" x14ac:dyDescent="0.25">
      <c r="H106"/>
      <c r="J106"/>
      <c r="L106"/>
      <c r="N106"/>
      <c r="P106" s="469"/>
    </row>
    <row r="107" spans="8:16" x14ac:dyDescent="0.25">
      <c r="H107"/>
      <c r="J107"/>
      <c r="L107"/>
      <c r="N107"/>
      <c r="P107" s="469"/>
    </row>
    <row r="108" spans="8:16" x14ac:dyDescent="0.25">
      <c r="H108"/>
      <c r="J108"/>
      <c r="L108"/>
      <c r="N108"/>
      <c r="P108" s="469"/>
    </row>
    <row r="109" spans="8:16" x14ac:dyDescent="0.25">
      <c r="H109"/>
      <c r="J109"/>
      <c r="L109"/>
      <c r="N109"/>
      <c r="P109" s="469"/>
    </row>
    <row r="110" spans="8:16" x14ac:dyDescent="0.25">
      <c r="H110"/>
      <c r="J110"/>
      <c r="L110"/>
      <c r="N110"/>
      <c r="P110" s="469"/>
    </row>
    <row r="111" spans="8:16" x14ac:dyDescent="0.25">
      <c r="H111"/>
      <c r="J111"/>
      <c r="L111"/>
      <c r="N111"/>
      <c r="P111" s="469"/>
    </row>
    <row r="112" spans="8:16" x14ac:dyDescent="0.25">
      <c r="H112"/>
      <c r="J112"/>
      <c r="L112"/>
      <c r="N112"/>
      <c r="P112" s="469"/>
    </row>
    <row r="113" spans="8:16" x14ac:dyDescent="0.25">
      <c r="H113"/>
      <c r="J113"/>
      <c r="L113"/>
      <c r="N113"/>
      <c r="P113" s="469"/>
    </row>
    <row r="114" spans="8:16" x14ac:dyDescent="0.25">
      <c r="H114"/>
      <c r="J114"/>
      <c r="L114"/>
      <c r="N114"/>
      <c r="P114" s="469"/>
    </row>
    <row r="115" spans="8:16" x14ac:dyDescent="0.25">
      <c r="H115"/>
      <c r="J115"/>
      <c r="L115"/>
      <c r="N115"/>
      <c r="P115" s="469"/>
    </row>
    <row r="116" spans="8:16" x14ac:dyDescent="0.25">
      <c r="H116"/>
      <c r="J116"/>
      <c r="L116"/>
      <c r="N116"/>
      <c r="P116" s="469"/>
    </row>
    <row r="117" spans="8:16" x14ac:dyDescent="0.25">
      <c r="H117"/>
      <c r="J117"/>
      <c r="L117"/>
      <c r="N117"/>
      <c r="P117" s="469"/>
    </row>
    <row r="118" spans="8:16" x14ac:dyDescent="0.25">
      <c r="H118"/>
      <c r="J118"/>
      <c r="L118"/>
      <c r="N118"/>
      <c r="P118" s="469"/>
    </row>
    <row r="119" spans="8:16" x14ac:dyDescent="0.25">
      <c r="H119"/>
      <c r="J119"/>
      <c r="L119"/>
      <c r="N119"/>
      <c r="P119" s="469"/>
    </row>
    <row r="120" spans="8:16" x14ac:dyDescent="0.25">
      <c r="H120"/>
      <c r="J120"/>
      <c r="L120"/>
      <c r="N120"/>
      <c r="P120" s="469"/>
    </row>
    <row r="121" spans="8:16" x14ac:dyDescent="0.25">
      <c r="H121"/>
      <c r="J121"/>
      <c r="L121"/>
      <c r="N121"/>
      <c r="P121" s="469"/>
    </row>
    <row r="122" spans="8:16" x14ac:dyDescent="0.25">
      <c r="H122"/>
      <c r="J122"/>
      <c r="L122"/>
      <c r="N122"/>
      <c r="P122" s="469"/>
    </row>
    <row r="123" spans="8:16" x14ac:dyDescent="0.25">
      <c r="H123"/>
      <c r="J123"/>
      <c r="L123"/>
      <c r="N123"/>
      <c r="P123" s="469"/>
    </row>
    <row r="124" spans="8:16" x14ac:dyDescent="0.25">
      <c r="H124"/>
      <c r="J124"/>
      <c r="L124"/>
      <c r="N124"/>
      <c r="P124" s="469"/>
    </row>
    <row r="125" spans="8:16" x14ac:dyDescent="0.25">
      <c r="H125"/>
      <c r="J125"/>
      <c r="L125"/>
      <c r="N125"/>
      <c r="P125" s="469"/>
    </row>
    <row r="126" spans="8:16" x14ac:dyDescent="0.25">
      <c r="H126"/>
      <c r="J126"/>
      <c r="L126"/>
      <c r="N126"/>
      <c r="P126" s="469"/>
    </row>
    <row r="127" spans="8:16" x14ac:dyDescent="0.25">
      <c r="H127"/>
      <c r="J127"/>
      <c r="L127"/>
      <c r="N127"/>
      <c r="P127" s="469"/>
    </row>
    <row r="128" spans="8:16" x14ac:dyDescent="0.25">
      <c r="H128"/>
      <c r="J128"/>
      <c r="L128"/>
      <c r="N128"/>
      <c r="P128" s="469"/>
    </row>
    <row r="129" spans="8:16" x14ac:dyDescent="0.25">
      <c r="H129"/>
      <c r="J129"/>
      <c r="L129"/>
      <c r="N129"/>
      <c r="P129" s="469"/>
    </row>
    <row r="139" spans="8:16" x14ac:dyDescent="0.25">
      <c r="H139"/>
      <c r="J139"/>
      <c r="L139"/>
      <c r="N139"/>
      <c r="P139" s="46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workbookViewId="0">
      <pane xSplit="1" ySplit="5" topLeftCell="L6" activePane="bottomRight" state="frozen"/>
      <selection sqref="A1:V1"/>
      <selection pane="topRight" sqref="A1:V1"/>
      <selection pane="bottomLeft" sqref="A1:V1"/>
      <selection pane="bottomRight" activeCell="A7" sqref="A7:A13"/>
    </sheetView>
  </sheetViews>
  <sheetFormatPr baseColWidth="10" defaultColWidth="11.42578125" defaultRowHeight="12.75" x14ac:dyDescent="0.25"/>
  <cols>
    <col min="1" max="2" width="21.7109375" style="347" customWidth="1"/>
    <col min="3" max="4" width="27.42578125" style="347" customWidth="1"/>
    <col min="5" max="5" width="27.42578125" style="346" customWidth="1"/>
    <col min="6" max="6" width="27.42578125" style="347" customWidth="1"/>
    <col min="7" max="7" width="15.28515625" style="347" customWidth="1"/>
    <col min="8" max="8" width="16" style="347" customWidth="1"/>
    <col min="9" max="9" width="15.28515625" style="347" customWidth="1"/>
    <col min="10" max="10" width="18.5703125" style="347" customWidth="1"/>
    <col min="11" max="11" width="15.28515625" style="347" customWidth="1"/>
    <col min="12" max="12" width="15.85546875" style="347" customWidth="1"/>
    <col min="13" max="13" width="15.28515625" style="347" customWidth="1"/>
    <col min="14" max="14" width="15" style="347" customWidth="1"/>
    <col min="15" max="15" width="15.28515625" style="463" customWidth="1"/>
    <col min="16" max="16" width="17" style="463" bestFit="1" customWidth="1"/>
    <col min="17" max="18" width="11.42578125" style="347"/>
    <col min="19" max="20" width="14.28515625" style="347" customWidth="1"/>
    <col min="21" max="22" width="14.28515625" style="345" customWidth="1"/>
    <col min="23" max="23" width="17" style="347" customWidth="1"/>
    <col min="24" max="16384" width="11.42578125" style="347"/>
  </cols>
  <sheetData>
    <row r="1" spans="1:29" ht="18.75" customHeight="1" x14ac:dyDescent="0.25">
      <c r="E1" s="416"/>
      <c r="G1" s="406" t="s">
        <v>94</v>
      </c>
      <c r="I1" s="406"/>
      <c r="J1" s="406"/>
      <c r="K1" s="406"/>
      <c r="L1" s="406"/>
      <c r="M1" s="406"/>
      <c r="N1" s="406"/>
      <c r="O1" s="457"/>
      <c r="P1" s="457"/>
      <c r="Q1" s="406"/>
      <c r="R1" s="406"/>
      <c r="S1" s="406"/>
      <c r="T1" s="406"/>
      <c r="U1" s="406"/>
      <c r="V1" s="406"/>
      <c r="W1" s="406"/>
      <c r="X1" s="406"/>
      <c r="Y1" s="406"/>
      <c r="Z1" s="406"/>
      <c r="AA1" s="406"/>
      <c r="AB1" s="406"/>
      <c r="AC1" s="406"/>
    </row>
    <row r="2" spans="1:29" ht="22.5" customHeight="1" x14ac:dyDescent="0.25">
      <c r="A2" s="371" t="s">
        <v>615</v>
      </c>
      <c r="B2" s="371"/>
      <c r="C2" s="371"/>
      <c r="D2" s="371"/>
      <c r="E2" s="321"/>
      <c r="F2" s="371"/>
      <c r="G2" s="371"/>
      <c r="H2" s="371"/>
      <c r="I2" s="371"/>
      <c r="J2" s="371"/>
      <c r="K2" s="371"/>
      <c r="L2" s="371"/>
      <c r="M2" s="371"/>
      <c r="N2" s="371"/>
      <c r="O2" s="458"/>
      <c r="P2" s="458"/>
      <c r="Q2" s="371"/>
      <c r="R2" s="371"/>
      <c r="S2" s="371"/>
      <c r="T2" s="371"/>
      <c r="U2" s="371"/>
      <c r="V2" s="371"/>
      <c r="W2" s="371"/>
    </row>
    <row r="3" spans="1:29" s="66" customFormat="1" ht="23.25" customHeight="1" x14ac:dyDescent="0.25">
      <c r="A3" s="566" t="s">
        <v>100</v>
      </c>
      <c r="B3" s="567" t="s">
        <v>118</v>
      </c>
      <c r="C3" s="570" t="s">
        <v>88</v>
      </c>
      <c r="D3" s="570" t="s">
        <v>89</v>
      </c>
      <c r="E3" s="541" t="s">
        <v>477</v>
      </c>
      <c r="F3" s="570" t="s">
        <v>90</v>
      </c>
      <c r="G3" s="566" t="s">
        <v>103</v>
      </c>
      <c r="H3" s="566"/>
      <c r="I3" s="566"/>
      <c r="J3" s="566"/>
      <c r="K3" s="566"/>
      <c r="L3" s="566"/>
      <c r="M3" s="566"/>
      <c r="N3" s="566"/>
      <c r="O3" s="565" t="s">
        <v>104</v>
      </c>
      <c r="P3" s="565"/>
      <c r="Q3" s="566" t="s">
        <v>105</v>
      </c>
      <c r="R3" s="566"/>
      <c r="S3" s="566" t="s">
        <v>106</v>
      </c>
      <c r="T3" s="566" t="s">
        <v>107</v>
      </c>
      <c r="U3" s="567" t="s">
        <v>115</v>
      </c>
      <c r="V3" s="567" t="s">
        <v>114</v>
      </c>
      <c r="W3" s="562" t="s">
        <v>91</v>
      </c>
    </row>
    <row r="4" spans="1:29" s="66" customFormat="1" ht="15" customHeight="1" x14ac:dyDescent="0.25">
      <c r="A4" s="566"/>
      <c r="B4" s="568"/>
      <c r="C4" s="570"/>
      <c r="D4" s="570"/>
      <c r="E4" s="542"/>
      <c r="F4" s="570"/>
      <c r="G4" s="566" t="s">
        <v>108</v>
      </c>
      <c r="H4" s="566"/>
      <c r="I4" s="566" t="s">
        <v>109</v>
      </c>
      <c r="J4" s="566"/>
      <c r="K4" s="566" t="s">
        <v>110</v>
      </c>
      <c r="L4" s="566"/>
      <c r="M4" s="566" t="s">
        <v>111</v>
      </c>
      <c r="N4" s="566"/>
      <c r="O4" s="565"/>
      <c r="P4" s="565"/>
      <c r="Q4" s="566"/>
      <c r="R4" s="566"/>
      <c r="S4" s="566"/>
      <c r="T4" s="566"/>
      <c r="U4" s="568"/>
      <c r="V4" s="568"/>
      <c r="W4" s="563"/>
    </row>
    <row r="5" spans="1:29" s="66" customFormat="1" ht="24" customHeight="1" x14ac:dyDescent="0.25">
      <c r="A5" s="566"/>
      <c r="B5" s="569"/>
      <c r="C5" s="570"/>
      <c r="D5" s="570"/>
      <c r="E5" s="543"/>
      <c r="F5" s="570"/>
      <c r="G5" s="279" t="s">
        <v>112</v>
      </c>
      <c r="H5" s="279" t="s">
        <v>12</v>
      </c>
      <c r="I5" s="279" t="s">
        <v>112</v>
      </c>
      <c r="J5" s="279" t="s">
        <v>12</v>
      </c>
      <c r="K5" s="279" t="s">
        <v>112</v>
      </c>
      <c r="L5" s="279" t="s">
        <v>12</v>
      </c>
      <c r="M5" s="279" t="s">
        <v>112</v>
      </c>
      <c r="N5" s="279" t="s">
        <v>12</v>
      </c>
      <c r="O5" s="459" t="s">
        <v>112</v>
      </c>
      <c r="P5" s="459" t="s">
        <v>12</v>
      </c>
      <c r="Q5" s="279" t="s">
        <v>113</v>
      </c>
      <c r="R5" s="279" t="s">
        <v>85</v>
      </c>
      <c r="S5" s="566"/>
      <c r="T5" s="566"/>
      <c r="U5" s="569"/>
      <c r="V5" s="569"/>
      <c r="W5" s="564"/>
    </row>
    <row r="6" spans="1:29" ht="15.75" customHeight="1" x14ac:dyDescent="0.25">
      <c r="A6" s="436"/>
      <c r="B6" s="437"/>
      <c r="C6" s="437"/>
      <c r="D6" s="437"/>
      <c r="E6" s="437"/>
      <c r="F6" s="437"/>
      <c r="G6" s="437"/>
      <c r="H6" s="437"/>
      <c r="I6" s="436" t="s">
        <v>116</v>
      </c>
      <c r="J6" s="437"/>
      <c r="K6" s="437"/>
      <c r="L6" s="437"/>
      <c r="M6" s="437"/>
      <c r="N6" s="437"/>
      <c r="O6" s="460"/>
      <c r="P6" s="460"/>
      <c r="Q6" s="437"/>
      <c r="R6" s="437"/>
      <c r="S6" s="437"/>
      <c r="T6" s="437"/>
      <c r="U6" s="437"/>
      <c r="V6" s="437"/>
      <c r="W6" s="438"/>
    </row>
    <row r="7" spans="1:29" ht="161.25" customHeight="1" x14ac:dyDescent="0.25">
      <c r="A7" s="571" t="s">
        <v>130</v>
      </c>
      <c r="B7" s="551" t="s">
        <v>616</v>
      </c>
      <c r="C7" s="348" t="s">
        <v>617</v>
      </c>
      <c r="D7" s="349" t="s">
        <v>618</v>
      </c>
      <c r="E7" s="336"/>
      <c r="F7" s="348" t="s">
        <v>619</v>
      </c>
      <c r="G7" s="350"/>
      <c r="H7" s="351"/>
      <c r="I7" s="351"/>
      <c r="J7" s="351"/>
      <c r="K7" s="351"/>
      <c r="L7" s="351"/>
      <c r="M7" s="351"/>
      <c r="N7" s="351"/>
      <c r="O7" s="461">
        <f>G7+I7+K7+M7</f>
        <v>0</v>
      </c>
      <c r="P7" s="461">
        <f>H7+J7+L7+N7</f>
        <v>0</v>
      </c>
      <c r="Q7" s="352"/>
      <c r="R7" s="352"/>
      <c r="S7" s="353"/>
      <c r="T7" s="353"/>
      <c r="U7" s="354"/>
      <c r="V7" s="354"/>
      <c r="W7" s="349"/>
    </row>
    <row r="8" spans="1:29" ht="111.75" customHeight="1" x14ac:dyDescent="0.25">
      <c r="A8" s="572"/>
      <c r="B8" s="573"/>
      <c r="C8" s="348" t="s">
        <v>620</v>
      </c>
      <c r="D8" s="349"/>
      <c r="E8" s="336"/>
      <c r="F8" s="348"/>
      <c r="G8" s="350"/>
      <c r="H8" s="351"/>
      <c r="I8" s="351"/>
      <c r="J8" s="351"/>
      <c r="K8" s="351"/>
      <c r="L8" s="351"/>
      <c r="M8" s="351"/>
      <c r="N8" s="351"/>
      <c r="O8" s="461">
        <f t="shared" ref="O8:P14" si="0">G8+I8+K8+M8</f>
        <v>0</v>
      </c>
      <c r="P8" s="461">
        <f t="shared" ref="P8:P13" si="1">H8+J8+L8+N8</f>
        <v>0</v>
      </c>
      <c r="Q8" s="352"/>
      <c r="R8" s="352"/>
      <c r="S8" s="353"/>
      <c r="T8" s="353"/>
      <c r="U8" s="354"/>
      <c r="V8" s="354"/>
      <c r="W8" s="349"/>
    </row>
    <row r="9" spans="1:29" ht="113.25" customHeight="1" x14ac:dyDescent="0.25">
      <c r="A9" s="572"/>
      <c r="B9" s="571" t="s">
        <v>621</v>
      </c>
      <c r="C9" s="348" t="s">
        <v>131</v>
      </c>
      <c r="D9" s="349" t="s">
        <v>132</v>
      </c>
      <c r="E9" s="336"/>
      <c r="F9" s="348" t="s">
        <v>622</v>
      </c>
      <c r="G9" s="355"/>
      <c r="H9" s="356"/>
      <c r="I9" s="357"/>
      <c r="J9" s="356"/>
      <c r="K9" s="357"/>
      <c r="L9" s="356"/>
      <c r="M9" s="357"/>
      <c r="N9" s="356"/>
      <c r="O9" s="461">
        <f t="shared" si="0"/>
        <v>0</v>
      </c>
      <c r="P9" s="461">
        <f t="shared" si="1"/>
        <v>0</v>
      </c>
      <c r="Q9" s="358"/>
      <c r="R9" s="358"/>
      <c r="S9" s="359"/>
      <c r="T9" s="360"/>
      <c r="U9" s="349"/>
      <c r="V9" s="349"/>
      <c r="W9" s="349"/>
    </row>
    <row r="10" spans="1:29" ht="89.25" customHeight="1" x14ac:dyDescent="0.25">
      <c r="A10" s="572"/>
      <c r="B10" s="574"/>
      <c r="C10" s="348" t="s">
        <v>623</v>
      </c>
      <c r="D10" s="349" t="s">
        <v>624</v>
      </c>
      <c r="E10" s="336"/>
      <c r="F10" s="348" t="s">
        <v>625</v>
      </c>
      <c r="G10" s="350"/>
      <c r="H10" s="361"/>
      <c r="I10" s="351"/>
      <c r="J10" s="351"/>
      <c r="K10" s="351"/>
      <c r="L10" s="351"/>
      <c r="M10" s="351"/>
      <c r="N10" s="351"/>
      <c r="O10" s="461">
        <f t="shared" si="0"/>
        <v>0</v>
      </c>
      <c r="P10" s="461">
        <f t="shared" si="1"/>
        <v>0</v>
      </c>
      <c r="Q10" s="352"/>
      <c r="R10" s="354"/>
      <c r="S10" s="354"/>
      <c r="T10" s="354"/>
      <c r="U10" s="354"/>
      <c r="V10" s="354"/>
      <c r="W10" s="349"/>
    </row>
    <row r="11" spans="1:29" ht="186.75" customHeight="1" x14ac:dyDescent="0.25">
      <c r="A11" s="572"/>
      <c r="B11" s="362" t="s">
        <v>626</v>
      </c>
      <c r="C11" s="348" t="s">
        <v>133</v>
      </c>
      <c r="D11" s="349" t="s">
        <v>627</v>
      </c>
      <c r="E11" s="336"/>
      <c r="F11" s="348" t="s">
        <v>628</v>
      </c>
      <c r="G11" s="363"/>
      <c r="H11" s="351"/>
      <c r="I11" s="364"/>
      <c r="J11" s="351"/>
      <c r="K11" s="364"/>
      <c r="L11" s="351"/>
      <c r="M11" s="364"/>
      <c r="N11" s="351"/>
      <c r="O11" s="461">
        <f t="shared" si="0"/>
        <v>0</v>
      </c>
      <c r="P11" s="461">
        <f t="shared" si="1"/>
        <v>0</v>
      </c>
      <c r="Q11" s="352"/>
      <c r="R11" s="352"/>
      <c r="S11" s="352"/>
      <c r="T11" s="352"/>
      <c r="U11" s="354"/>
      <c r="V11" s="354"/>
      <c r="W11" s="349"/>
    </row>
    <row r="12" spans="1:29" ht="81.75" customHeight="1" x14ac:dyDescent="0.25">
      <c r="A12" s="572"/>
      <c r="B12" s="571" t="s">
        <v>629</v>
      </c>
      <c r="C12" s="348" t="s">
        <v>630</v>
      </c>
      <c r="D12" s="349" t="s">
        <v>631</v>
      </c>
      <c r="E12" s="336"/>
      <c r="F12" s="348"/>
      <c r="G12" s="350"/>
      <c r="H12" s="97"/>
      <c r="I12" s="350"/>
      <c r="J12" s="97"/>
      <c r="K12" s="350"/>
      <c r="L12" s="97"/>
      <c r="M12" s="350"/>
      <c r="N12" s="97"/>
      <c r="O12" s="461">
        <f t="shared" si="0"/>
        <v>0</v>
      </c>
      <c r="P12" s="461">
        <f t="shared" si="1"/>
        <v>0</v>
      </c>
      <c r="Q12" s="352"/>
      <c r="R12" s="352"/>
      <c r="S12" s="365"/>
      <c r="T12" s="365"/>
      <c r="U12" s="349"/>
      <c r="V12" s="349"/>
      <c r="W12" s="349"/>
    </row>
    <row r="13" spans="1:29" ht="263.25" customHeight="1" x14ac:dyDescent="0.25">
      <c r="A13" s="572"/>
      <c r="B13" s="574"/>
      <c r="C13" s="348" t="s">
        <v>632</v>
      </c>
      <c r="D13" s="349" t="s">
        <v>633</v>
      </c>
      <c r="E13" s="336"/>
      <c r="F13" s="348" t="s">
        <v>634</v>
      </c>
      <c r="G13" s="350"/>
      <c r="H13" s="351"/>
      <c r="I13" s="351"/>
      <c r="J13" s="351"/>
      <c r="K13" s="351"/>
      <c r="L13" s="351"/>
      <c r="M13" s="351"/>
      <c r="N13" s="351"/>
      <c r="O13" s="461">
        <f t="shared" si="0"/>
        <v>0</v>
      </c>
      <c r="P13" s="461">
        <f t="shared" si="1"/>
        <v>0</v>
      </c>
      <c r="Q13" s="352"/>
      <c r="R13" s="353"/>
      <c r="S13" s="353"/>
      <c r="T13" s="353"/>
      <c r="U13" s="354"/>
      <c r="V13" s="354"/>
      <c r="W13" s="349"/>
    </row>
    <row r="14" spans="1:29" s="345" customFormat="1" ht="30.75" customHeight="1" x14ac:dyDescent="0.25">
      <c r="A14" s="420"/>
      <c r="B14" s="421"/>
      <c r="C14" s="420" t="s">
        <v>101</v>
      </c>
      <c r="D14" s="421"/>
      <c r="E14" s="421"/>
      <c r="F14" s="422"/>
      <c r="G14" s="366">
        <f t="shared" ref="G14:N14" si="2">SUM(G7:G13)</f>
        <v>0</v>
      </c>
      <c r="H14" s="366">
        <f t="shared" si="2"/>
        <v>0</v>
      </c>
      <c r="I14" s="366">
        <f t="shared" si="2"/>
        <v>0</v>
      </c>
      <c r="J14" s="366">
        <f t="shared" si="2"/>
        <v>0</v>
      </c>
      <c r="K14" s="366">
        <f t="shared" si="2"/>
        <v>0</v>
      </c>
      <c r="L14" s="366">
        <f t="shared" si="2"/>
        <v>0</v>
      </c>
      <c r="M14" s="366">
        <f t="shared" si="2"/>
        <v>0</v>
      </c>
      <c r="N14" s="366">
        <f t="shared" si="2"/>
        <v>0</v>
      </c>
      <c r="O14" s="462">
        <f t="shared" si="0"/>
        <v>0</v>
      </c>
      <c r="P14" s="462">
        <f t="shared" si="0"/>
        <v>0</v>
      </c>
      <c r="Q14" s="367"/>
      <c r="R14" s="367"/>
      <c r="S14" s="367"/>
      <c r="T14" s="367"/>
      <c r="U14" s="367"/>
      <c r="V14" s="367"/>
      <c r="W14" s="367"/>
    </row>
    <row r="15" spans="1:29" ht="15.75" x14ac:dyDescent="0.25">
      <c r="A15" s="345"/>
      <c r="B15" s="345"/>
      <c r="C15" s="345"/>
      <c r="D15" s="345"/>
      <c r="E15" s="344"/>
      <c r="F15" s="345"/>
      <c r="G15" s="345"/>
      <c r="U15" s="368"/>
      <c r="V15" s="368"/>
      <c r="W15" s="369"/>
    </row>
    <row r="16" spans="1:29" ht="15.75" x14ac:dyDescent="0.25">
      <c r="E16" s="344"/>
      <c r="U16" s="368"/>
      <c r="V16" s="368"/>
    </row>
    <row r="17" spans="5:22" ht="15.75" x14ac:dyDescent="0.25">
      <c r="E17" s="344"/>
      <c r="U17" s="368"/>
      <c r="V17" s="368"/>
    </row>
    <row r="18" spans="5:22" ht="15.75" x14ac:dyDescent="0.25">
      <c r="E18" s="344"/>
      <c r="U18" s="368"/>
      <c r="V18" s="368"/>
    </row>
    <row r="19" spans="5:22" ht="15.75" x14ac:dyDescent="0.25">
      <c r="E19" s="344"/>
      <c r="U19" s="368"/>
      <c r="V19" s="368"/>
    </row>
    <row r="20" spans="5:22" ht="15.75" x14ac:dyDescent="0.25">
      <c r="E20" s="344"/>
      <c r="U20" s="368"/>
      <c r="V20" s="368"/>
    </row>
    <row r="21" spans="5:22" ht="15.75" x14ac:dyDescent="0.25">
      <c r="E21" s="344"/>
      <c r="U21" s="368"/>
      <c r="V21" s="368"/>
    </row>
    <row r="22" spans="5:22" ht="15.75" x14ac:dyDescent="0.25">
      <c r="E22" s="344"/>
      <c r="U22" s="368"/>
      <c r="V22" s="368"/>
    </row>
    <row r="23" spans="5:22" ht="15.75" x14ac:dyDescent="0.25">
      <c r="E23" s="344"/>
      <c r="U23" s="368"/>
      <c r="V23" s="368"/>
    </row>
    <row r="24" spans="5:22" ht="15.75" x14ac:dyDescent="0.25">
      <c r="E24" s="344"/>
      <c r="U24" s="368"/>
      <c r="V24" s="368"/>
    </row>
    <row r="25" spans="5:22" ht="15.75" x14ac:dyDescent="0.25">
      <c r="E25" s="344"/>
      <c r="U25" s="368"/>
      <c r="V25" s="368"/>
    </row>
    <row r="26" spans="5:22" ht="15.75" x14ac:dyDescent="0.25">
      <c r="E26" s="344"/>
      <c r="U26" s="370"/>
      <c r="V26" s="370"/>
    </row>
    <row r="27" spans="5:22" ht="15.75" x14ac:dyDescent="0.25">
      <c r="E27" s="344"/>
      <c r="U27" s="368"/>
      <c r="V27" s="368"/>
    </row>
    <row r="28" spans="5:22" ht="15.75" x14ac:dyDescent="0.25">
      <c r="E28" s="344"/>
      <c r="U28" s="368"/>
      <c r="V28" s="368"/>
    </row>
    <row r="29" spans="5:22" ht="15.75" x14ac:dyDescent="0.25">
      <c r="E29" s="344"/>
      <c r="U29" s="368"/>
      <c r="V29" s="368"/>
    </row>
    <row r="30" spans="5:22" ht="15.75" x14ac:dyDescent="0.25">
      <c r="E30" s="344"/>
      <c r="U30" s="368"/>
      <c r="V30" s="368"/>
    </row>
    <row r="31" spans="5:22" ht="15.75" x14ac:dyDescent="0.25">
      <c r="E31" s="344"/>
      <c r="U31" s="368"/>
      <c r="V31" s="368"/>
    </row>
    <row r="32" spans="5:22" ht="15.75" x14ac:dyDescent="0.25">
      <c r="E32" s="344"/>
      <c r="U32" s="368"/>
      <c r="V32" s="368"/>
    </row>
    <row r="33" spans="5:22" ht="15.75" x14ac:dyDescent="0.25">
      <c r="E33" s="344"/>
      <c r="U33" s="368"/>
      <c r="V33" s="368"/>
    </row>
    <row r="34" spans="5:22" ht="15.75" x14ac:dyDescent="0.25">
      <c r="E34" s="344"/>
      <c r="U34" s="368"/>
      <c r="V34" s="368"/>
    </row>
    <row r="35" spans="5:22" ht="15.75" x14ac:dyDescent="0.25">
      <c r="E35" s="344"/>
      <c r="U35" s="368"/>
      <c r="V35" s="368"/>
    </row>
    <row r="36" spans="5:22" ht="15.75" x14ac:dyDescent="0.25">
      <c r="E36" s="344"/>
      <c r="U36" s="368"/>
      <c r="V36" s="368"/>
    </row>
    <row r="37" spans="5:22" ht="15.75" x14ac:dyDescent="0.25">
      <c r="E37" s="344"/>
      <c r="U37" s="368"/>
      <c r="V37" s="368"/>
    </row>
    <row r="38" spans="5:22" ht="15.75" x14ac:dyDescent="0.25">
      <c r="E38" s="344"/>
      <c r="U38" s="370"/>
      <c r="V38" s="370"/>
    </row>
    <row r="39" spans="5:22" ht="15.75" x14ac:dyDescent="0.25">
      <c r="E39" s="344"/>
      <c r="U39" s="368"/>
      <c r="V39" s="368"/>
    </row>
    <row r="40" spans="5:22" ht="15.75" x14ac:dyDescent="0.25">
      <c r="E40" s="344"/>
      <c r="U40" s="368"/>
      <c r="V40" s="368"/>
    </row>
    <row r="41" spans="5:22" ht="15.75" x14ac:dyDescent="0.25">
      <c r="E41" s="344"/>
      <c r="U41" s="368"/>
      <c r="V41" s="368"/>
    </row>
    <row r="42" spans="5:22" ht="15.75" x14ac:dyDescent="0.25">
      <c r="E42" s="344"/>
      <c r="U42" s="368"/>
      <c r="V42" s="368"/>
    </row>
    <row r="43" spans="5:22" ht="15.75" x14ac:dyDescent="0.25">
      <c r="E43" s="344"/>
      <c r="U43" s="368"/>
      <c r="V43" s="368"/>
    </row>
    <row r="44" spans="5:22" ht="15.75" x14ac:dyDescent="0.25">
      <c r="E44" s="344"/>
      <c r="U44" s="368"/>
      <c r="V44" s="368"/>
    </row>
    <row r="45" spans="5:22" ht="15.75" x14ac:dyDescent="0.25">
      <c r="E45" s="344"/>
      <c r="U45" s="368"/>
      <c r="V45" s="368"/>
    </row>
    <row r="46" spans="5:22" ht="15.75" x14ac:dyDescent="0.25">
      <c r="E46" s="344"/>
      <c r="U46" s="368"/>
      <c r="V46" s="368"/>
    </row>
    <row r="47" spans="5:22" ht="15.75" x14ac:dyDescent="0.25">
      <c r="E47" s="344"/>
      <c r="U47" s="370"/>
      <c r="V47" s="370"/>
    </row>
    <row r="48" spans="5:22" ht="15.75" x14ac:dyDescent="0.25">
      <c r="E48" s="344"/>
      <c r="U48" s="368"/>
      <c r="V48" s="368"/>
    </row>
    <row r="49" spans="5:22" ht="15.75" x14ac:dyDescent="0.25">
      <c r="E49" s="344"/>
      <c r="U49" s="368"/>
      <c r="V49" s="368"/>
    </row>
    <row r="50" spans="5:22" x14ac:dyDescent="0.25">
      <c r="U50" s="368"/>
      <c r="V50" s="368"/>
    </row>
    <row r="51" spans="5:22" x14ac:dyDescent="0.25">
      <c r="U51" s="368"/>
      <c r="V51" s="368"/>
    </row>
    <row r="52" spans="5:22" x14ac:dyDescent="0.25">
      <c r="U52" s="368"/>
      <c r="V52" s="368"/>
    </row>
    <row r="53" spans="5:22" x14ac:dyDescent="0.25">
      <c r="U53" s="368"/>
      <c r="V53" s="368"/>
    </row>
    <row r="54" spans="5:22" x14ac:dyDescent="0.25">
      <c r="U54" s="368"/>
      <c r="V54" s="368"/>
    </row>
    <row r="55" spans="5:22" ht="15.75" x14ac:dyDescent="0.25">
      <c r="U55" s="370"/>
      <c r="V55" s="370"/>
    </row>
    <row r="56" spans="5:22" x14ac:dyDescent="0.25">
      <c r="U56" s="368"/>
      <c r="V56" s="368"/>
    </row>
    <row r="57" spans="5:22" x14ac:dyDescent="0.25">
      <c r="U57" s="368"/>
      <c r="V57" s="368"/>
    </row>
    <row r="58" spans="5:22" x14ac:dyDescent="0.25">
      <c r="U58" s="368"/>
      <c r="V58" s="368"/>
    </row>
    <row r="59" spans="5:22" x14ac:dyDescent="0.25">
      <c r="U59" s="368"/>
      <c r="V59" s="368"/>
    </row>
    <row r="60" spans="5:22" x14ac:dyDescent="0.25">
      <c r="U60" s="368"/>
      <c r="V60" s="368"/>
    </row>
    <row r="61" spans="5:22" x14ac:dyDescent="0.25">
      <c r="U61" s="368"/>
      <c r="V61" s="368"/>
    </row>
    <row r="65" spans="5:22" x14ac:dyDescent="0.25">
      <c r="E65" s="328"/>
      <c r="U65" s="347"/>
      <c r="V65" s="347"/>
    </row>
    <row r="66" spans="5:22" x14ac:dyDescent="0.25">
      <c r="E66" s="328"/>
      <c r="U66" s="347"/>
      <c r="V66" s="347"/>
    </row>
    <row r="67" spans="5:22" x14ac:dyDescent="0.25">
      <c r="E67" s="328"/>
      <c r="U67" s="347"/>
      <c r="V67" s="347"/>
    </row>
    <row r="68" spans="5:22" x14ac:dyDescent="0.25">
      <c r="E68" s="328"/>
      <c r="U68" s="347"/>
      <c r="V68" s="347"/>
    </row>
    <row r="69" spans="5:22" x14ac:dyDescent="0.25">
      <c r="E69" s="328"/>
      <c r="U69" s="347"/>
      <c r="V69" s="347"/>
    </row>
    <row r="70" spans="5:22" x14ac:dyDescent="0.25">
      <c r="E70" s="328"/>
      <c r="U70" s="347"/>
      <c r="V70" s="347"/>
    </row>
    <row r="71" spans="5:22" x14ac:dyDescent="0.25">
      <c r="E71" s="328"/>
      <c r="U71" s="347"/>
      <c r="V71" s="347"/>
    </row>
    <row r="72" spans="5:22" x14ac:dyDescent="0.25">
      <c r="E72" s="328"/>
      <c r="U72" s="347"/>
      <c r="V72" s="347"/>
    </row>
    <row r="73" spans="5:22" x14ac:dyDescent="0.25">
      <c r="E73" s="328"/>
      <c r="U73" s="347"/>
      <c r="V73" s="347"/>
    </row>
    <row r="74" spans="5:22" x14ac:dyDescent="0.25">
      <c r="E74" s="328"/>
      <c r="U74" s="347"/>
      <c r="V74" s="347"/>
    </row>
    <row r="75" spans="5:22" x14ac:dyDescent="0.25">
      <c r="E75" s="328"/>
      <c r="U75" s="347"/>
      <c r="V75" s="347"/>
    </row>
    <row r="76" spans="5:22" x14ac:dyDescent="0.25">
      <c r="E76" s="328"/>
      <c r="U76" s="347"/>
      <c r="V76" s="347"/>
    </row>
    <row r="77" spans="5:22" x14ac:dyDescent="0.25">
      <c r="E77" s="328"/>
      <c r="U77" s="347"/>
      <c r="V77" s="347"/>
    </row>
    <row r="78" spans="5:22" x14ac:dyDescent="0.25">
      <c r="E78" s="328"/>
      <c r="U78" s="347"/>
      <c r="V78" s="347"/>
    </row>
    <row r="79" spans="5:22" x14ac:dyDescent="0.25">
      <c r="E79" s="328"/>
      <c r="U79" s="347"/>
      <c r="V79" s="347"/>
    </row>
    <row r="80" spans="5:22" x14ac:dyDescent="0.25">
      <c r="E80" s="328"/>
      <c r="U80" s="347"/>
      <c r="V80" s="347"/>
    </row>
    <row r="81" spans="5:22" x14ac:dyDescent="0.25">
      <c r="E81" s="328"/>
      <c r="U81" s="347"/>
      <c r="V81" s="347"/>
    </row>
    <row r="82" spans="5:22" x14ac:dyDescent="0.25">
      <c r="E82" s="328"/>
      <c r="U82" s="347"/>
      <c r="V82" s="347"/>
    </row>
    <row r="83" spans="5:22" x14ac:dyDescent="0.25">
      <c r="E83" s="328"/>
      <c r="U83" s="347"/>
      <c r="V83" s="347"/>
    </row>
    <row r="84" spans="5:22" x14ac:dyDescent="0.25">
      <c r="E84" s="328"/>
      <c r="U84" s="347"/>
      <c r="V84" s="347"/>
    </row>
    <row r="85" spans="5:22" x14ac:dyDescent="0.25">
      <c r="E85" s="328"/>
      <c r="U85" s="347"/>
      <c r="V85" s="347"/>
    </row>
    <row r="86" spans="5:22" x14ac:dyDescent="0.25">
      <c r="E86" s="328"/>
      <c r="U86" s="347"/>
      <c r="V86" s="347"/>
    </row>
    <row r="87" spans="5:22" x14ac:dyDescent="0.25">
      <c r="E87" s="328"/>
      <c r="U87" s="347"/>
      <c r="V87" s="347"/>
    </row>
    <row r="88" spans="5:22" x14ac:dyDescent="0.25">
      <c r="E88" s="328"/>
      <c r="U88" s="347"/>
      <c r="V88" s="347"/>
    </row>
    <row r="89" spans="5:22" x14ac:dyDescent="0.25">
      <c r="E89" s="328"/>
      <c r="U89" s="347"/>
      <c r="V89" s="347"/>
    </row>
    <row r="90" spans="5:22" x14ac:dyDescent="0.25">
      <c r="E90" s="328"/>
      <c r="U90" s="347"/>
      <c r="V90" s="347"/>
    </row>
    <row r="91" spans="5:22" x14ac:dyDescent="0.25">
      <c r="E91" s="328"/>
      <c r="U91" s="347"/>
      <c r="V91" s="347"/>
    </row>
    <row r="92" spans="5:22" x14ac:dyDescent="0.25">
      <c r="E92" s="328"/>
      <c r="U92" s="347"/>
      <c r="V92" s="347"/>
    </row>
    <row r="93" spans="5:22" x14ac:dyDescent="0.25">
      <c r="E93" s="328"/>
      <c r="U93" s="347"/>
      <c r="V93" s="347"/>
    </row>
    <row r="94" spans="5:22" x14ac:dyDescent="0.25">
      <c r="E94" s="328"/>
    </row>
    <row r="95" spans="5:22" x14ac:dyDescent="0.25">
      <c r="E95" s="328"/>
    </row>
    <row r="96" spans="5:22" x14ac:dyDescent="0.25">
      <c r="E96" s="328"/>
    </row>
    <row r="97" spans="5:5" x14ac:dyDescent="0.25">
      <c r="E97" s="328"/>
    </row>
    <row r="98" spans="5:5" x14ac:dyDescent="0.25">
      <c r="E98" s="328"/>
    </row>
    <row r="99" spans="5:5" x14ac:dyDescent="0.25">
      <c r="E99" s="328"/>
    </row>
    <row r="100" spans="5:5" x14ac:dyDescent="0.25">
      <c r="E100" s="328"/>
    </row>
    <row r="101" spans="5:5" x14ac:dyDescent="0.25">
      <c r="E101" s="328"/>
    </row>
    <row r="102" spans="5:5" x14ac:dyDescent="0.25">
      <c r="E102" s="328"/>
    </row>
    <row r="103" spans="5:5" x14ac:dyDescent="0.25">
      <c r="E103" s="328"/>
    </row>
    <row r="104" spans="5:5" x14ac:dyDescent="0.25">
      <c r="E104" s="328"/>
    </row>
    <row r="105" spans="5:5" x14ac:dyDescent="0.25">
      <c r="E105" s="328"/>
    </row>
    <row r="106" spans="5:5" x14ac:dyDescent="0.25">
      <c r="E106" s="328"/>
    </row>
    <row r="107" spans="5:5" x14ac:dyDescent="0.25">
      <c r="E107" s="328"/>
    </row>
    <row r="108" spans="5:5" x14ac:dyDescent="0.25">
      <c r="E108" s="328"/>
    </row>
    <row r="109" spans="5:5" x14ac:dyDescent="0.25">
      <c r="E109" s="328"/>
    </row>
    <row r="110" spans="5:5" x14ac:dyDescent="0.25">
      <c r="E110" s="328"/>
    </row>
    <row r="111" spans="5:5" x14ac:dyDescent="0.25">
      <c r="E111" s="328"/>
    </row>
    <row r="112" spans="5:5" x14ac:dyDescent="0.25">
      <c r="E112" s="328"/>
    </row>
    <row r="113" spans="5:5" x14ac:dyDescent="0.25">
      <c r="E113" s="328"/>
    </row>
    <row r="114" spans="5:5" x14ac:dyDescent="0.25">
      <c r="E114" s="328"/>
    </row>
    <row r="115" spans="5:5" x14ac:dyDescent="0.25">
      <c r="E115" s="328"/>
    </row>
    <row r="116" spans="5:5" x14ac:dyDescent="0.25">
      <c r="E116" s="328"/>
    </row>
    <row r="117" spans="5:5" x14ac:dyDescent="0.25">
      <c r="E117" s="328"/>
    </row>
    <row r="118" spans="5:5" x14ac:dyDescent="0.25">
      <c r="E118" s="328"/>
    </row>
    <row r="119" spans="5:5" x14ac:dyDescent="0.25">
      <c r="E119" s="328"/>
    </row>
    <row r="120" spans="5:5" x14ac:dyDescent="0.25">
      <c r="E120" s="328"/>
    </row>
    <row r="121" spans="5:5" x14ac:dyDescent="0.25">
      <c r="E121" s="328"/>
    </row>
    <row r="122" spans="5:5" x14ac:dyDescent="0.25">
      <c r="E122" s="328"/>
    </row>
    <row r="123" spans="5:5" x14ac:dyDescent="0.25">
      <c r="E123" s="328"/>
    </row>
    <row r="124" spans="5:5" x14ac:dyDescent="0.25">
      <c r="E124" s="328"/>
    </row>
    <row r="125" spans="5:5" x14ac:dyDescent="0.25">
      <c r="E125" s="328"/>
    </row>
    <row r="126" spans="5:5" x14ac:dyDescent="0.25">
      <c r="E126" s="328"/>
    </row>
    <row r="127" spans="5:5" x14ac:dyDescent="0.25">
      <c r="E127" s="328"/>
    </row>
    <row r="128" spans="5:5" x14ac:dyDescent="0.25">
      <c r="E128" s="328"/>
    </row>
    <row r="129" spans="5:5" x14ac:dyDescent="0.25">
      <c r="E129" s="328"/>
    </row>
    <row r="130" spans="5:5" x14ac:dyDescent="0.25">
      <c r="E130" s="328"/>
    </row>
    <row r="131" spans="5:5" x14ac:dyDescent="0.25">
      <c r="E131" s="328"/>
    </row>
    <row r="132" spans="5:5" x14ac:dyDescent="0.25">
      <c r="E132" s="328"/>
    </row>
    <row r="133" spans="5:5" x14ac:dyDescent="0.25">
      <c r="E133" s="328"/>
    </row>
  </sheetData>
  <mergeCells count="22">
    <mergeCell ref="M4:N4"/>
    <mergeCell ref="A7:A13"/>
    <mergeCell ref="B7:B8"/>
    <mergeCell ref="B9:B10"/>
    <mergeCell ref="B12:B13"/>
    <mergeCell ref="A3:A5"/>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J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2.140625" style="284" bestFit="1" customWidth="1"/>
    <col min="9" max="9" width="15.28515625" customWidth="1"/>
    <col min="10" max="10" width="18.85546875" style="284" customWidth="1"/>
    <col min="12" max="12" width="13.7109375" style="284" bestFit="1" customWidth="1"/>
    <col min="14" max="14" width="13.7109375" style="284" bestFit="1" customWidth="1"/>
    <col min="15" max="15" width="15.28515625" style="469" customWidth="1"/>
    <col min="16" max="16" width="18.28515625" style="470" customWidth="1"/>
    <col min="19" max="22" width="14.140625" customWidth="1"/>
    <col min="23" max="23" width="17" customWidth="1"/>
  </cols>
  <sheetData>
    <row r="1" spans="1:23" ht="18.75" x14ac:dyDescent="0.25">
      <c r="B1" s="406"/>
      <c r="C1" s="406"/>
      <c r="D1" s="406"/>
      <c r="E1" s="406"/>
      <c r="F1" s="406"/>
      <c r="G1" s="406" t="s">
        <v>635</v>
      </c>
      <c r="I1" s="406"/>
      <c r="J1" s="406"/>
      <c r="K1" s="406"/>
      <c r="L1" s="406"/>
      <c r="M1" s="406"/>
      <c r="N1" s="406"/>
      <c r="O1" s="457"/>
      <c r="P1" s="457"/>
      <c r="Q1" s="406"/>
      <c r="R1" s="406"/>
      <c r="S1" s="406"/>
      <c r="T1" s="406"/>
      <c r="U1" s="406"/>
      <c r="V1" s="406"/>
      <c r="W1" s="406"/>
    </row>
    <row r="2" spans="1:23" x14ac:dyDescent="0.25">
      <c r="A2" s="415" t="s">
        <v>199</v>
      </c>
      <c r="B2" s="372"/>
      <c r="C2" s="372"/>
      <c r="D2" s="372"/>
      <c r="E2" s="372"/>
      <c r="F2" s="372"/>
      <c r="G2" s="372"/>
      <c r="H2" s="372"/>
      <c r="I2" s="372"/>
      <c r="J2" s="372"/>
      <c r="K2" s="372"/>
      <c r="L2" s="372"/>
      <c r="M2" s="372"/>
      <c r="N2" s="372"/>
      <c r="O2" s="465"/>
      <c r="P2" s="465"/>
      <c r="Q2" s="372"/>
      <c r="R2" s="372"/>
      <c r="S2" s="372"/>
      <c r="T2" s="372"/>
      <c r="U2" s="372"/>
      <c r="V2" s="372"/>
      <c r="W2" s="372"/>
    </row>
    <row r="3" spans="1:23" x14ac:dyDescent="0.25">
      <c r="A3" s="558" t="s">
        <v>100</v>
      </c>
      <c r="B3" s="522"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22" t="s">
        <v>115</v>
      </c>
      <c r="V3" s="522" t="s">
        <v>114</v>
      </c>
      <c r="W3" s="578" t="s">
        <v>91</v>
      </c>
    </row>
    <row r="4" spans="1:23" x14ac:dyDescent="0.25">
      <c r="A4" s="558"/>
      <c r="B4" s="523"/>
      <c r="C4" s="559"/>
      <c r="D4" s="559"/>
      <c r="E4" s="542"/>
      <c r="F4" s="559"/>
      <c r="G4" s="558" t="s">
        <v>108</v>
      </c>
      <c r="H4" s="558"/>
      <c r="I4" s="558" t="s">
        <v>109</v>
      </c>
      <c r="J4" s="558"/>
      <c r="K4" s="558" t="s">
        <v>110</v>
      </c>
      <c r="L4" s="558"/>
      <c r="M4" s="558" t="s">
        <v>111</v>
      </c>
      <c r="N4" s="558"/>
      <c r="O4" s="560"/>
      <c r="P4" s="560"/>
      <c r="Q4" s="558"/>
      <c r="R4" s="558"/>
      <c r="S4" s="558"/>
      <c r="T4" s="558"/>
      <c r="U4" s="523"/>
      <c r="V4" s="523"/>
      <c r="W4" s="578"/>
    </row>
    <row r="5" spans="1:23" ht="25.5" x14ac:dyDescent="0.25">
      <c r="A5" s="558"/>
      <c r="B5" s="524"/>
      <c r="C5" s="559"/>
      <c r="D5" s="559"/>
      <c r="E5" s="543"/>
      <c r="F5" s="559"/>
      <c r="G5" s="306" t="s">
        <v>112</v>
      </c>
      <c r="H5" s="280" t="s">
        <v>12</v>
      </c>
      <c r="I5" s="306" t="s">
        <v>112</v>
      </c>
      <c r="J5" s="280" t="s">
        <v>12</v>
      </c>
      <c r="K5" s="306" t="s">
        <v>112</v>
      </c>
      <c r="L5" s="280" t="s">
        <v>12</v>
      </c>
      <c r="M5" s="306" t="s">
        <v>112</v>
      </c>
      <c r="N5" s="280" t="s">
        <v>12</v>
      </c>
      <c r="O5" s="447" t="s">
        <v>112</v>
      </c>
      <c r="P5" s="466" t="s">
        <v>12</v>
      </c>
      <c r="Q5" s="306" t="s">
        <v>113</v>
      </c>
      <c r="R5" s="306" t="s">
        <v>85</v>
      </c>
      <c r="S5" s="558"/>
      <c r="T5" s="558"/>
      <c r="U5" s="524"/>
      <c r="V5" s="524"/>
      <c r="W5" s="578"/>
    </row>
    <row r="6" spans="1:23" ht="126" customHeight="1" x14ac:dyDescent="0.25">
      <c r="A6" s="575" t="s">
        <v>122</v>
      </c>
      <c r="B6" s="571" t="s">
        <v>636</v>
      </c>
      <c r="C6" s="576" t="s">
        <v>637</v>
      </c>
      <c r="D6" s="576" t="s">
        <v>638</v>
      </c>
      <c r="E6" s="464"/>
      <c r="F6" s="325" t="s">
        <v>639</v>
      </c>
      <c r="G6" s="326"/>
      <c r="H6" s="276"/>
      <c r="I6" s="326"/>
      <c r="J6" s="276"/>
      <c r="K6" s="326"/>
      <c r="L6" s="276"/>
      <c r="M6" s="326"/>
      <c r="N6" s="276"/>
      <c r="O6" s="454">
        <f>G6+I6+K6+M6</f>
        <v>0</v>
      </c>
      <c r="P6" s="454">
        <f>H6+J6+L6+N6</f>
        <v>0</v>
      </c>
      <c r="Q6" s="325"/>
      <c r="R6" s="325"/>
      <c r="S6" s="325"/>
      <c r="T6" s="325"/>
      <c r="U6" s="325"/>
      <c r="V6" s="325"/>
      <c r="W6" s="325"/>
    </row>
    <row r="7" spans="1:23" ht="15.75" x14ac:dyDescent="0.25">
      <c r="A7" s="575"/>
      <c r="B7" s="572"/>
      <c r="C7" s="577"/>
      <c r="D7" s="577"/>
      <c r="E7" s="331"/>
      <c r="F7" s="325" t="s">
        <v>640</v>
      </c>
      <c r="G7" s="326"/>
      <c r="H7" s="276"/>
      <c r="I7" s="326"/>
      <c r="J7" s="276"/>
      <c r="K7" s="326"/>
      <c r="L7" s="276"/>
      <c r="M7" s="326"/>
      <c r="N7" s="276"/>
      <c r="O7" s="454">
        <f t="shared" ref="O7:P11" si="0">G7+I7+K7+M7</f>
        <v>0</v>
      </c>
      <c r="P7" s="454">
        <f t="shared" si="0"/>
        <v>0</v>
      </c>
      <c r="Q7" s="325"/>
      <c r="R7" s="325"/>
      <c r="S7" s="325"/>
      <c r="T7" s="325"/>
      <c r="U7" s="325"/>
      <c r="V7" s="325"/>
      <c r="W7" s="325"/>
    </row>
    <row r="8" spans="1:23" ht="94.5" x14ac:dyDescent="0.25">
      <c r="A8" s="575"/>
      <c r="B8" s="572" t="s">
        <v>641</v>
      </c>
      <c r="C8" s="354" t="s">
        <v>642</v>
      </c>
      <c r="D8" s="354" t="s">
        <v>643</v>
      </c>
      <c r="E8" s="373"/>
      <c r="F8" s="338" t="s">
        <v>644</v>
      </c>
      <c r="G8" s="338"/>
      <c r="H8" s="374"/>
      <c r="I8" s="338"/>
      <c r="J8" s="374"/>
      <c r="K8" s="338"/>
      <c r="L8" s="374"/>
      <c r="M8" s="338"/>
      <c r="N8" s="374"/>
      <c r="O8" s="454">
        <f t="shared" si="0"/>
        <v>0</v>
      </c>
      <c r="P8" s="454">
        <f t="shared" si="0"/>
        <v>0</v>
      </c>
      <c r="Q8" s="338"/>
      <c r="R8" s="338"/>
      <c r="S8" s="338"/>
      <c r="T8" s="338"/>
      <c r="U8" s="338"/>
      <c r="V8" s="338"/>
      <c r="W8" s="338"/>
    </row>
    <row r="9" spans="1:23" ht="47.25" x14ac:dyDescent="0.25">
      <c r="A9" s="575"/>
      <c r="B9" s="572"/>
      <c r="C9" s="354" t="s">
        <v>645</v>
      </c>
      <c r="D9" s="354"/>
      <c r="E9" s="373"/>
      <c r="F9" s="325"/>
      <c r="G9" s="325"/>
      <c r="H9" s="276"/>
      <c r="I9" s="325"/>
      <c r="J9" s="276"/>
      <c r="K9" s="325"/>
      <c r="L9" s="276"/>
      <c r="M9" s="325"/>
      <c r="N9" s="276"/>
      <c r="O9" s="454">
        <f t="shared" si="0"/>
        <v>0</v>
      </c>
      <c r="P9" s="454">
        <f t="shared" si="0"/>
        <v>0</v>
      </c>
      <c r="Q9" s="325"/>
      <c r="R9" s="325"/>
      <c r="S9" s="375"/>
      <c r="T9" s="376"/>
      <c r="U9" s="375"/>
      <c r="V9" s="325"/>
      <c r="W9" s="377"/>
    </row>
    <row r="10" spans="1:23" ht="94.5" x14ac:dyDescent="0.25">
      <c r="A10" s="575"/>
      <c r="B10" s="572"/>
      <c r="C10" s="354" t="s">
        <v>646</v>
      </c>
      <c r="D10" s="354" t="s">
        <v>647</v>
      </c>
      <c r="E10" s="373"/>
      <c r="F10" s="338" t="s">
        <v>648</v>
      </c>
      <c r="G10" s="338"/>
      <c r="H10" s="374"/>
      <c r="I10" s="338"/>
      <c r="J10" s="374"/>
      <c r="K10" s="338"/>
      <c r="L10" s="374"/>
      <c r="M10" s="338"/>
      <c r="N10" s="374"/>
      <c r="O10" s="454">
        <f t="shared" si="0"/>
        <v>0</v>
      </c>
      <c r="P10" s="454">
        <f t="shared" si="0"/>
        <v>0</v>
      </c>
      <c r="Q10" s="338"/>
      <c r="R10" s="338"/>
      <c r="S10" s="338"/>
      <c r="T10" s="338"/>
      <c r="U10" s="338"/>
      <c r="V10" s="338"/>
      <c r="W10" s="338"/>
    </row>
    <row r="11" spans="1:23" ht="110.25" x14ac:dyDescent="0.25">
      <c r="A11" s="575"/>
      <c r="B11" s="572"/>
      <c r="C11" s="354" t="s">
        <v>649</v>
      </c>
      <c r="D11" s="354" t="s">
        <v>650</v>
      </c>
      <c r="E11" s="354"/>
      <c r="F11" s="325" t="s">
        <v>651</v>
      </c>
      <c r="G11" s="326"/>
      <c r="H11" s="276"/>
      <c r="I11" s="326"/>
      <c r="J11" s="276"/>
      <c r="K11" s="326"/>
      <c r="L11" s="276"/>
      <c r="M11" s="325"/>
      <c r="N11" s="276"/>
      <c r="O11" s="454">
        <f t="shared" si="0"/>
        <v>0</v>
      </c>
      <c r="P11" s="454">
        <f t="shared" si="0"/>
        <v>0</v>
      </c>
      <c r="Q11" s="325"/>
      <c r="R11" s="325"/>
      <c r="S11" s="325"/>
      <c r="T11" s="325"/>
      <c r="U11" s="325"/>
      <c r="V11" s="325"/>
      <c r="W11" s="325"/>
    </row>
    <row r="12" spans="1:23" ht="15.75" x14ac:dyDescent="0.25">
      <c r="A12" s="420"/>
      <c r="B12" s="421"/>
      <c r="C12" s="420" t="s">
        <v>121</v>
      </c>
      <c r="D12" s="421"/>
      <c r="E12" s="421"/>
      <c r="F12" s="422"/>
      <c r="G12" s="366">
        <f t="shared" ref="G12:N12" si="1">SUM(G6:G11)</f>
        <v>0</v>
      </c>
      <c r="H12" s="378">
        <f t="shared" si="1"/>
        <v>0</v>
      </c>
      <c r="I12" s="366">
        <f t="shared" si="1"/>
        <v>0</v>
      </c>
      <c r="J12" s="378">
        <f t="shared" si="1"/>
        <v>0</v>
      </c>
      <c r="K12" s="366">
        <f t="shared" si="1"/>
        <v>0</v>
      </c>
      <c r="L12" s="378">
        <f t="shared" si="1"/>
        <v>0</v>
      </c>
      <c r="M12" s="366">
        <f t="shared" si="1"/>
        <v>0</v>
      </c>
      <c r="N12" s="378">
        <f t="shared" si="1"/>
        <v>0</v>
      </c>
      <c r="O12" s="467">
        <f t="shared" ref="O12:P12" si="2">G12+I12+K12+M12</f>
        <v>0</v>
      </c>
      <c r="P12" s="468">
        <f t="shared" si="2"/>
        <v>0</v>
      </c>
      <c r="Q12" s="367"/>
      <c r="R12" s="367"/>
      <c r="S12" s="367"/>
      <c r="T12" s="367"/>
      <c r="U12" s="367"/>
      <c r="V12" s="367"/>
      <c r="W12" s="367"/>
    </row>
    <row r="17" spans="8:16" x14ac:dyDescent="0.25">
      <c r="H17"/>
      <c r="J17"/>
      <c r="L17"/>
      <c r="N17"/>
      <c r="P17" s="469"/>
    </row>
    <row r="18" spans="8:16" x14ac:dyDescent="0.25">
      <c r="H18"/>
      <c r="J18"/>
      <c r="L18"/>
      <c r="N18"/>
      <c r="P18" s="469"/>
    </row>
    <row r="19" spans="8:16" x14ac:dyDescent="0.25">
      <c r="H19"/>
      <c r="J19"/>
      <c r="L19"/>
      <c r="N19"/>
      <c r="P19" s="469"/>
    </row>
    <row r="20" spans="8:16" x14ac:dyDescent="0.25">
      <c r="H20"/>
      <c r="J20"/>
      <c r="L20"/>
      <c r="N20"/>
      <c r="P20" s="469"/>
    </row>
    <row r="21" spans="8:16" x14ac:dyDescent="0.25">
      <c r="H21"/>
      <c r="J21"/>
      <c r="L21"/>
      <c r="N21"/>
      <c r="P21" s="469"/>
    </row>
    <row r="22" spans="8:16" x14ac:dyDescent="0.25">
      <c r="H22"/>
      <c r="J22"/>
      <c r="L22"/>
      <c r="N22"/>
      <c r="P22" s="469"/>
    </row>
    <row r="23" spans="8:16" x14ac:dyDescent="0.25">
      <c r="H23"/>
      <c r="J23"/>
      <c r="L23"/>
      <c r="N23"/>
      <c r="P23" s="469"/>
    </row>
    <row r="24" spans="8:16" x14ac:dyDescent="0.25">
      <c r="H24"/>
      <c r="J24"/>
      <c r="L24"/>
      <c r="N24"/>
      <c r="P24" s="469"/>
    </row>
    <row r="25" spans="8:16" x14ac:dyDescent="0.25">
      <c r="H25"/>
      <c r="J25"/>
      <c r="L25"/>
      <c r="N25"/>
      <c r="P25" s="469"/>
    </row>
    <row r="26" spans="8:16" x14ac:dyDescent="0.25">
      <c r="H26"/>
      <c r="J26"/>
      <c r="L26"/>
      <c r="N26"/>
      <c r="P26" s="469"/>
    </row>
    <row r="27" spans="8:16" x14ac:dyDescent="0.25">
      <c r="H27"/>
      <c r="J27"/>
      <c r="L27"/>
      <c r="N27"/>
      <c r="P27" s="469"/>
    </row>
    <row r="28" spans="8:16" x14ac:dyDescent="0.25">
      <c r="H28"/>
      <c r="J28"/>
      <c r="L28"/>
      <c r="N28"/>
      <c r="P28" s="469"/>
    </row>
    <row r="29" spans="8:16" x14ac:dyDescent="0.25">
      <c r="H29"/>
      <c r="J29"/>
      <c r="L29"/>
      <c r="N29"/>
      <c r="P29" s="469"/>
    </row>
    <row r="30" spans="8:16" x14ac:dyDescent="0.25">
      <c r="H30"/>
      <c r="J30"/>
      <c r="L30"/>
      <c r="N30"/>
      <c r="P30" s="469"/>
    </row>
    <row r="31" spans="8:16" x14ac:dyDescent="0.25">
      <c r="H31"/>
      <c r="J31"/>
      <c r="L31"/>
      <c r="N31"/>
      <c r="P31" s="469"/>
    </row>
    <row r="32" spans="8:16" x14ac:dyDescent="0.25">
      <c r="H32"/>
      <c r="J32"/>
      <c r="L32"/>
      <c r="N32"/>
      <c r="P32" s="469"/>
    </row>
    <row r="33" spans="8:16" x14ac:dyDescent="0.25">
      <c r="H33"/>
      <c r="J33"/>
      <c r="L33"/>
      <c r="N33"/>
      <c r="P33" s="469"/>
    </row>
    <row r="34" spans="8:16" x14ac:dyDescent="0.25">
      <c r="H34"/>
      <c r="J34"/>
      <c r="L34"/>
      <c r="N34"/>
      <c r="P34" s="469"/>
    </row>
    <row r="35" spans="8:16" x14ac:dyDescent="0.25">
      <c r="H35"/>
      <c r="J35"/>
      <c r="L35"/>
      <c r="N35"/>
      <c r="P35" s="469"/>
    </row>
    <row r="36" spans="8:16" x14ac:dyDescent="0.25">
      <c r="H36"/>
      <c r="J36"/>
      <c r="L36"/>
      <c r="N36"/>
      <c r="P36" s="469"/>
    </row>
    <row r="37" spans="8:16" x14ac:dyDescent="0.25">
      <c r="H37"/>
      <c r="J37"/>
      <c r="L37"/>
      <c r="N37"/>
      <c r="P37" s="469"/>
    </row>
    <row r="38" spans="8:16" x14ac:dyDescent="0.25">
      <c r="H38"/>
      <c r="J38"/>
      <c r="L38"/>
      <c r="N38"/>
      <c r="P38" s="469"/>
    </row>
    <row r="39" spans="8:16" x14ac:dyDescent="0.25">
      <c r="H39"/>
      <c r="J39"/>
      <c r="L39"/>
      <c r="N39"/>
      <c r="P39" s="469"/>
    </row>
    <row r="40" spans="8:16" x14ac:dyDescent="0.25">
      <c r="H40"/>
      <c r="J40"/>
      <c r="L40"/>
      <c r="N40"/>
      <c r="P40" s="469"/>
    </row>
    <row r="41" spans="8:16" x14ac:dyDescent="0.25">
      <c r="H41"/>
      <c r="J41"/>
      <c r="L41"/>
      <c r="N41"/>
      <c r="P41" s="469"/>
    </row>
    <row r="42" spans="8:16" x14ac:dyDescent="0.25">
      <c r="H42"/>
      <c r="J42"/>
      <c r="L42"/>
      <c r="N42"/>
      <c r="P42" s="469"/>
    </row>
    <row r="43" spans="8:16" x14ac:dyDescent="0.25">
      <c r="H43"/>
      <c r="J43"/>
      <c r="L43"/>
      <c r="N43"/>
      <c r="P43" s="469"/>
    </row>
    <row r="44" spans="8:16" x14ac:dyDescent="0.25">
      <c r="H44"/>
      <c r="J44"/>
      <c r="L44"/>
      <c r="N44"/>
      <c r="P44" s="469"/>
    </row>
    <row r="45" spans="8:16" x14ac:dyDescent="0.25">
      <c r="H45"/>
      <c r="J45"/>
      <c r="L45"/>
      <c r="N45"/>
      <c r="P45" s="469"/>
    </row>
    <row r="46" spans="8:16" x14ac:dyDescent="0.25">
      <c r="H46"/>
      <c r="J46"/>
      <c r="L46"/>
      <c r="N46"/>
      <c r="P46" s="469"/>
    </row>
    <row r="47" spans="8:16" ht="15.6" customHeight="1" x14ac:dyDescent="0.25">
      <c r="H47"/>
      <c r="J47"/>
      <c r="L47"/>
      <c r="N47"/>
      <c r="P47" s="46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1"/>
    <mergeCell ref="B6:B7"/>
    <mergeCell ref="C6:C7"/>
    <mergeCell ref="D6:D7"/>
    <mergeCell ref="B8:B1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L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84" bestFit="1" customWidth="1"/>
    <col min="9" max="9" width="15.28515625" customWidth="1"/>
    <col min="10" max="10" width="18.85546875" style="284" customWidth="1"/>
    <col min="12" max="12" width="12.140625" style="284" bestFit="1" customWidth="1"/>
    <col min="14" max="14" width="12.140625" style="284" bestFit="1" customWidth="1"/>
    <col min="15" max="15" width="15.28515625" style="469" customWidth="1"/>
    <col min="16" max="16" width="18.28515625" style="470" customWidth="1"/>
    <col min="19" max="22" width="14.140625" customWidth="1"/>
    <col min="23" max="23" width="17" customWidth="1"/>
  </cols>
  <sheetData>
    <row r="1" spans="1:29" ht="18.75" x14ac:dyDescent="0.25">
      <c r="G1" s="406" t="s">
        <v>652</v>
      </c>
      <c r="I1" s="406"/>
      <c r="J1" s="406"/>
      <c r="K1" s="406"/>
      <c r="L1" s="406"/>
      <c r="M1" s="406"/>
      <c r="N1" s="406"/>
      <c r="O1" s="457"/>
      <c r="P1" s="457"/>
      <c r="Q1" s="406"/>
      <c r="R1" s="406"/>
      <c r="S1" s="406"/>
      <c r="T1" s="406"/>
      <c r="U1" s="406"/>
      <c r="V1" s="406"/>
      <c r="W1" s="406"/>
      <c r="X1" s="406"/>
      <c r="Y1" s="406"/>
      <c r="Z1" s="406"/>
      <c r="AA1" s="406"/>
      <c r="AB1" s="406"/>
      <c r="AC1" s="406"/>
    </row>
    <row r="2" spans="1:29" x14ac:dyDescent="0.25">
      <c r="A2" s="415" t="s">
        <v>653</v>
      </c>
      <c r="B2" s="372"/>
      <c r="C2" s="372"/>
      <c r="D2" s="372"/>
      <c r="E2" s="372"/>
      <c r="F2" s="372"/>
      <c r="G2" s="372"/>
      <c r="H2" s="372"/>
      <c r="I2" s="372"/>
      <c r="J2" s="372"/>
      <c r="K2" s="372"/>
      <c r="L2" s="372"/>
      <c r="M2" s="372"/>
      <c r="N2" s="372"/>
      <c r="O2" s="465"/>
      <c r="P2" s="465"/>
      <c r="Q2" s="372"/>
      <c r="R2" s="372"/>
      <c r="S2" s="372"/>
      <c r="T2" s="372"/>
      <c r="U2" s="372"/>
      <c r="V2" s="372"/>
      <c r="W2" s="372"/>
    </row>
    <row r="3" spans="1:29" x14ac:dyDescent="0.25">
      <c r="A3" s="558" t="s">
        <v>100</v>
      </c>
      <c r="B3" s="522"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22" t="s">
        <v>115</v>
      </c>
      <c r="V3" s="522" t="s">
        <v>114</v>
      </c>
      <c r="W3" s="578" t="s">
        <v>91</v>
      </c>
    </row>
    <row r="4" spans="1:29" x14ac:dyDescent="0.25">
      <c r="A4" s="558"/>
      <c r="B4" s="523"/>
      <c r="C4" s="559"/>
      <c r="D4" s="559"/>
      <c r="E4" s="542"/>
      <c r="F4" s="559"/>
      <c r="G4" s="558" t="s">
        <v>108</v>
      </c>
      <c r="H4" s="558"/>
      <c r="I4" s="558" t="s">
        <v>109</v>
      </c>
      <c r="J4" s="558"/>
      <c r="K4" s="558" t="s">
        <v>110</v>
      </c>
      <c r="L4" s="558"/>
      <c r="M4" s="558" t="s">
        <v>111</v>
      </c>
      <c r="N4" s="558"/>
      <c r="O4" s="560"/>
      <c r="P4" s="560"/>
      <c r="Q4" s="558"/>
      <c r="R4" s="558"/>
      <c r="S4" s="558"/>
      <c r="T4" s="558"/>
      <c r="U4" s="523"/>
      <c r="V4" s="523"/>
      <c r="W4" s="578"/>
    </row>
    <row r="5" spans="1:29" ht="25.5" x14ac:dyDescent="0.25">
      <c r="A5" s="558"/>
      <c r="B5" s="524"/>
      <c r="C5" s="559"/>
      <c r="D5" s="559"/>
      <c r="E5" s="543"/>
      <c r="F5" s="559"/>
      <c r="G5" s="306" t="s">
        <v>112</v>
      </c>
      <c r="H5" s="280" t="s">
        <v>12</v>
      </c>
      <c r="I5" s="306" t="s">
        <v>112</v>
      </c>
      <c r="J5" s="280" t="s">
        <v>12</v>
      </c>
      <c r="K5" s="306" t="s">
        <v>112</v>
      </c>
      <c r="L5" s="280" t="s">
        <v>12</v>
      </c>
      <c r="M5" s="306" t="s">
        <v>112</v>
      </c>
      <c r="N5" s="280" t="s">
        <v>12</v>
      </c>
      <c r="O5" s="447" t="s">
        <v>112</v>
      </c>
      <c r="P5" s="466" t="s">
        <v>12</v>
      </c>
      <c r="Q5" s="306" t="s">
        <v>113</v>
      </c>
      <c r="R5" s="306" t="s">
        <v>85</v>
      </c>
      <c r="S5" s="558"/>
      <c r="T5" s="558"/>
      <c r="U5" s="524"/>
      <c r="V5" s="524"/>
      <c r="W5" s="578"/>
    </row>
    <row r="6" spans="1:29" ht="126" x14ac:dyDescent="0.25">
      <c r="A6" s="561" t="s">
        <v>200</v>
      </c>
      <c r="B6" s="571" t="s">
        <v>654</v>
      </c>
      <c r="C6" s="325" t="s">
        <v>655</v>
      </c>
      <c r="D6" s="325" t="s">
        <v>656</v>
      </c>
      <c r="E6" s="325"/>
      <c r="F6" s="338" t="s">
        <v>657</v>
      </c>
      <c r="G6" s="379"/>
      <c r="H6" s="281"/>
      <c r="I6" s="379"/>
      <c r="J6" s="281"/>
      <c r="K6" s="379"/>
      <c r="L6" s="281"/>
      <c r="M6" s="379"/>
      <c r="N6" s="281"/>
      <c r="O6" s="471">
        <f>G6+I6+K6+M6</f>
        <v>0</v>
      </c>
      <c r="P6" s="471">
        <f>H6+J6+L6+N6</f>
        <v>0</v>
      </c>
      <c r="Q6" s="380"/>
      <c r="R6" s="380"/>
      <c r="S6" s="380"/>
      <c r="T6" s="380"/>
      <c r="U6" s="380"/>
      <c r="V6" s="380"/>
      <c r="W6" s="77"/>
    </row>
    <row r="7" spans="1:29" ht="94.5" x14ac:dyDescent="0.25">
      <c r="A7" s="561"/>
      <c r="B7" s="572"/>
      <c r="C7" s="325" t="s">
        <v>658</v>
      </c>
      <c r="D7" s="325" t="s">
        <v>659</v>
      </c>
      <c r="E7" s="325"/>
      <c r="F7" s="338" t="s">
        <v>190</v>
      </c>
      <c r="G7" s="379"/>
      <c r="H7" s="281"/>
      <c r="I7" s="379"/>
      <c r="J7" s="281"/>
      <c r="K7" s="379"/>
      <c r="L7" s="281"/>
      <c r="M7" s="379"/>
      <c r="N7" s="281"/>
      <c r="O7" s="471">
        <f t="shared" ref="O7:O14" si="0">G7+I7+K7+M7</f>
        <v>0</v>
      </c>
      <c r="P7" s="471">
        <f t="shared" ref="P7:P14" si="1">H7+J7+L7+N7</f>
        <v>0</v>
      </c>
      <c r="Q7" s="380"/>
      <c r="R7" s="380"/>
      <c r="S7" s="380"/>
      <c r="T7" s="380"/>
      <c r="U7" s="380"/>
      <c r="V7" s="380"/>
      <c r="W7" s="78"/>
    </row>
    <row r="8" spans="1:29" ht="95.25" thickBot="1" x14ac:dyDescent="0.3">
      <c r="A8" s="561"/>
      <c r="B8" s="572"/>
      <c r="C8" s="325" t="s">
        <v>660</v>
      </c>
      <c r="D8" s="325" t="s">
        <v>661</v>
      </c>
      <c r="E8" s="325"/>
      <c r="F8" s="325" t="s">
        <v>192</v>
      </c>
      <c r="G8" s="350"/>
      <c r="H8" s="282"/>
      <c r="I8" s="350"/>
      <c r="J8" s="282"/>
      <c r="K8" s="350"/>
      <c r="L8" s="282"/>
      <c r="M8" s="350"/>
      <c r="N8" s="282"/>
      <c r="O8" s="471">
        <f t="shared" si="0"/>
        <v>0</v>
      </c>
      <c r="P8" s="471">
        <f t="shared" si="1"/>
        <v>0</v>
      </c>
      <c r="Q8" s="354"/>
      <c r="R8" s="354"/>
      <c r="S8" s="354"/>
      <c r="T8" s="354"/>
      <c r="U8" s="354"/>
      <c r="V8" s="354"/>
      <c r="W8" s="69"/>
    </row>
    <row r="9" spans="1:29" ht="95.25" thickBot="1" x14ac:dyDescent="0.3">
      <c r="A9" s="561"/>
      <c r="B9" s="572"/>
      <c r="C9" s="325" t="s">
        <v>662</v>
      </c>
      <c r="D9" s="325" t="s">
        <v>661</v>
      </c>
      <c r="E9" s="325"/>
      <c r="F9" s="338" t="s">
        <v>192</v>
      </c>
      <c r="G9" s="363"/>
      <c r="H9" s="285"/>
      <c r="I9" s="363"/>
      <c r="J9" s="285"/>
      <c r="K9" s="363"/>
      <c r="L9" s="282"/>
      <c r="M9" s="350"/>
      <c r="N9" s="282"/>
      <c r="O9" s="471">
        <f t="shared" si="0"/>
        <v>0</v>
      </c>
      <c r="P9" s="471">
        <f t="shared" si="1"/>
        <v>0</v>
      </c>
      <c r="Q9" s="354"/>
      <c r="R9" s="354"/>
      <c r="S9" s="354"/>
      <c r="T9" s="354"/>
      <c r="U9" s="354"/>
      <c r="V9" s="354"/>
      <c r="W9" s="354"/>
    </row>
    <row r="10" spans="1:29" ht="94.5" x14ac:dyDescent="0.25">
      <c r="A10" s="561"/>
      <c r="B10" s="572"/>
      <c r="C10" s="325" t="s">
        <v>663</v>
      </c>
      <c r="D10" s="325" t="s">
        <v>664</v>
      </c>
      <c r="E10" s="325"/>
      <c r="F10" s="325" t="s">
        <v>172</v>
      </c>
      <c r="G10" s="350"/>
      <c r="H10" s="282"/>
      <c r="I10" s="350"/>
      <c r="J10" s="282"/>
      <c r="K10" s="350"/>
      <c r="L10" s="282"/>
      <c r="M10" s="350"/>
      <c r="N10" s="282"/>
      <c r="O10" s="471">
        <f t="shared" si="0"/>
        <v>0</v>
      </c>
      <c r="P10" s="471">
        <f t="shared" si="1"/>
        <v>0</v>
      </c>
      <c r="Q10" s="354"/>
      <c r="R10" s="354"/>
      <c r="S10" s="354"/>
      <c r="T10" s="354"/>
      <c r="U10" s="354"/>
      <c r="V10" s="354"/>
      <c r="W10" s="325"/>
    </row>
    <row r="11" spans="1:29" ht="63" x14ac:dyDescent="0.25">
      <c r="A11" s="561"/>
      <c r="B11" s="381"/>
      <c r="C11" s="325" t="s">
        <v>665</v>
      </c>
      <c r="D11" s="325" t="s">
        <v>124</v>
      </c>
      <c r="E11" s="325"/>
      <c r="F11" s="325" t="s">
        <v>666</v>
      </c>
      <c r="G11" s="350"/>
      <c r="H11" s="282"/>
      <c r="I11" s="350"/>
      <c r="J11" s="282"/>
      <c r="K11" s="350"/>
      <c r="L11" s="282"/>
      <c r="M11" s="350"/>
      <c r="N11" s="282"/>
      <c r="O11" s="471">
        <f t="shared" si="0"/>
        <v>0</v>
      </c>
      <c r="P11" s="471">
        <f t="shared" si="1"/>
        <v>0</v>
      </c>
      <c r="Q11" s="354"/>
      <c r="R11" s="354"/>
      <c r="S11" s="354"/>
      <c r="T11" s="354"/>
      <c r="U11" s="354"/>
      <c r="V11" s="354"/>
      <c r="W11" s="79"/>
    </row>
    <row r="12" spans="1:29" ht="78.75" x14ac:dyDescent="0.25">
      <c r="A12" s="561"/>
      <c r="B12" s="381"/>
      <c r="C12" s="325" t="s">
        <v>667</v>
      </c>
      <c r="D12" s="325" t="s">
        <v>668</v>
      </c>
      <c r="E12" s="325"/>
      <c r="F12" s="338" t="s">
        <v>669</v>
      </c>
      <c r="G12" s="350"/>
      <c r="H12" s="282"/>
      <c r="I12" s="350"/>
      <c r="J12" s="282"/>
      <c r="K12" s="350"/>
      <c r="L12" s="282"/>
      <c r="M12" s="350"/>
      <c r="N12" s="282"/>
      <c r="O12" s="471">
        <f t="shared" si="0"/>
        <v>0</v>
      </c>
      <c r="P12" s="471">
        <f t="shared" si="1"/>
        <v>0</v>
      </c>
      <c r="Q12" s="354"/>
      <c r="R12" s="354"/>
      <c r="S12" s="354"/>
      <c r="T12" s="354"/>
      <c r="U12" s="354"/>
      <c r="V12" s="354"/>
      <c r="W12" s="75"/>
    </row>
    <row r="13" spans="1:29" ht="110.25" x14ac:dyDescent="0.25">
      <c r="A13" s="561"/>
      <c r="B13" s="381"/>
      <c r="C13" s="325" t="s">
        <v>670</v>
      </c>
      <c r="D13" s="325" t="s">
        <v>671</v>
      </c>
      <c r="E13" s="325"/>
      <c r="F13" s="325" t="s">
        <v>672</v>
      </c>
      <c r="G13" s="350"/>
      <c r="H13" s="282"/>
      <c r="I13" s="350"/>
      <c r="J13" s="282"/>
      <c r="K13" s="363"/>
      <c r="L13" s="282"/>
      <c r="M13" s="350"/>
      <c r="N13" s="282"/>
      <c r="O13" s="471">
        <f t="shared" si="0"/>
        <v>0</v>
      </c>
      <c r="P13" s="471">
        <f t="shared" si="1"/>
        <v>0</v>
      </c>
      <c r="Q13" s="349"/>
      <c r="R13" s="349"/>
      <c r="S13" s="354"/>
      <c r="T13" s="354"/>
      <c r="U13" s="354"/>
      <c r="V13" s="354"/>
      <c r="W13" s="79"/>
    </row>
    <row r="14" spans="1:29" ht="63" x14ac:dyDescent="0.25">
      <c r="A14" s="561"/>
      <c r="B14" s="382"/>
      <c r="C14" s="325" t="s">
        <v>673</v>
      </c>
      <c r="D14" s="325" t="s">
        <v>674</v>
      </c>
      <c r="E14" s="325"/>
      <c r="F14" s="325" t="s">
        <v>675</v>
      </c>
      <c r="G14" s="350"/>
      <c r="H14" s="282"/>
      <c r="I14" s="350"/>
      <c r="J14" s="282"/>
      <c r="K14" s="350"/>
      <c r="L14" s="282"/>
      <c r="M14" s="363"/>
      <c r="N14" s="282"/>
      <c r="O14" s="471">
        <f t="shared" si="0"/>
        <v>0</v>
      </c>
      <c r="P14" s="471">
        <f t="shared" si="1"/>
        <v>0</v>
      </c>
      <c r="Q14" s="349"/>
      <c r="R14" s="349"/>
      <c r="S14" s="354"/>
      <c r="T14" s="354"/>
      <c r="U14" s="354"/>
      <c r="V14" s="354"/>
      <c r="W14" s="79"/>
    </row>
    <row r="15" spans="1:29" ht="15.75" x14ac:dyDescent="0.25">
      <c r="A15" s="420"/>
      <c r="B15" s="421"/>
      <c r="C15" s="421"/>
      <c r="D15" s="420" t="s">
        <v>125</v>
      </c>
      <c r="E15" s="421"/>
      <c r="F15" s="422"/>
      <c r="G15" s="383">
        <f t="shared" ref="G15:N15" si="2">SUM(G6:G14)</f>
        <v>0</v>
      </c>
      <c r="H15" s="384">
        <f t="shared" si="2"/>
        <v>0</v>
      </c>
      <c r="I15" s="383">
        <f t="shared" si="2"/>
        <v>0</v>
      </c>
      <c r="J15" s="384">
        <f t="shared" si="2"/>
        <v>0</v>
      </c>
      <c r="K15" s="383">
        <f t="shared" si="2"/>
        <v>0</v>
      </c>
      <c r="L15" s="384">
        <f t="shared" si="2"/>
        <v>0</v>
      </c>
      <c r="M15" s="383">
        <f t="shared" si="2"/>
        <v>0</v>
      </c>
      <c r="N15" s="384">
        <f t="shared" si="2"/>
        <v>0</v>
      </c>
      <c r="O15" s="472">
        <f>G15+I15+K15+M15</f>
        <v>0</v>
      </c>
      <c r="P15" s="473">
        <f>H15+J15+L15+N15</f>
        <v>0</v>
      </c>
      <c r="Q15" s="367"/>
      <c r="R15" s="367"/>
      <c r="S15" s="367"/>
      <c r="T15" s="367"/>
      <c r="U15" s="367"/>
      <c r="V15" s="367"/>
      <c r="W15" s="367"/>
    </row>
    <row r="17" spans="8:16" x14ac:dyDescent="0.25">
      <c r="H17"/>
      <c r="J17"/>
      <c r="L17"/>
      <c r="N17"/>
      <c r="P17" s="469"/>
    </row>
    <row r="18" spans="8:16" x14ac:dyDescent="0.25">
      <c r="H18"/>
      <c r="J18"/>
      <c r="L18"/>
      <c r="N18"/>
      <c r="P18" s="469"/>
    </row>
    <row r="19" spans="8:16" x14ac:dyDescent="0.25">
      <c r="H19"/>
      <c r="J19"/>
      <c r="L19"/>
      <c r="N19"/>
      <c r="P19" s="469"/>
    </row>
    <row r="20" spans="8:16" x14ac:dyDescent="0.25">
      <c r="H20"/>
      <c r="J20"/>
      <c r="L20"/>
      <c r="N20"/>
      <c r="P20" s="469"/>
    </row>
    <row r="21" spans="8:16" x14ac:dyDescent="0.25">
      <c r="H21"/>
      <c r="J21"/>
      <c r="L21"/>
      <c r="N21"/>
      <c r="P21" s="469"/>
    </row>
    <row r="22" spans="8:16" x14ac:dyDescent="0.25">
      <c r="H22"/>
      <c r="J22"/>
      <c r="L22"/>
      <c r="N22"/>
      <c r="P22" s="469"/>
    </row>
    <row r="23" spans="8:16" x14ac:dyDescent="0.25">
      <c r="H23"/>
      <c r="J23"/>
      <c r="L23"/>
      <c r="N23"/>
      <c r="P23" s="469"/>
    </row>
    <row r="24" spans="8:16" x14ac:dyDescent="0.25">
      <c r="H24"/>
      <c r="J24"/>
      <c r="L24"/>
      <c r="N24"/>
      <c r="P24" s="469"/>
    </row>
    <row r="25" spans="8:16" x14ac:dyDescent="0.25">
      <c r="H25"/>
      <c r="J25"/>
      <c r="L25"/>
      <c r="N25"/>
      <c r="P25" s="469"/>
    </row>
    <row r="26" spans="8:16" x14ac:dyDescent="0.25">
      <c r="H26"/>
      <c r="J26"/>
      <c r="L26"/>
      <c r="N26"/>
      <c r="P26" s="469"/>
    </row>
    <row r="27" spans="8:16" x14ac:dyDescent="0.25">
      <c r="H27"/>
      <c r="J27"/>
      <c r="L27"/>
      <c r="N27"/>
      <c r="P27" s="469"/>
    </row>
    <row r="28" spans="8:16" x14ac:dyDescent="0.25">
      <c r="H28"/>
      <c r="J28"/>
      <c r="L28"/>
      <c r="N28"/>
      <c r="P28" s="469"/>
    </row>
    <row r="29" spans="8:16" x14ac:dyDescent="0.25">
      <c r="H29"/>
      <c r="J29"/>
      <c r="L29"/>
      <c r="N29"/>
      <c r="P29" s="469"/>
    </row>
    <row r="30" spans="8:16" x14ac:dyDescent="0.25">
      <c r="H30"/>
      <c r="J30"/>
      <c r="L30"/>
      <c r="N30"/>
      <c r="P30" s="469"/>
    </row>
    <row r="31" spans="8:16" x14ac:dyDescent="0.25">
      <c r="H31"/>
      <c r="J31"/>
      <c r="L31"/>
      <c r="N31"/>
      <c r="P31" s="469"/>
    </row>
    <row r="32" spans="8:16" x14ac:dyDescent="0.25">
      <c r="H32"/>
      <c r="J32"/>
      <c r="L32"/>
      <c r="N32"/>
      <c r="P32" s="469"/>
    </row>
    <row r="33" spans="8:16" x14ac:dyDescent="0.25">
      <c r="H33"/>
      <c r="J33"/>
      <c r="L33"/>
      <c r="N33"/>
      <c r="P33" s="469"/>
    </row>
    <row r="34" spans="8:16" x14ac:dyDescent="0.25">
      <c r="H34"/>
      <c r="J34"/>
      <c r="L34"/>
      <c r="N34"/>
      <c r="P34" s="469"/>
    </row>
  </sheetData>
  <mergeCells count="20">
    <mergeCell ref="F3:F5"/>
    <mergeCell ref="G3:N3"/>
    <mergeCell ref="A6:A14"/>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L1"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4.85546875" style="284" bestFit="1" customWidth="1"/>
    <col min="9" max="9" width="15.28515625" customWidth="1"/>
    <col min="10" max="10" width="18.85546875" style="284" customWidth="1"/>
    <col min="12" max="12" width="14.85546875" style="284" bestFit="1" customWidth="1"/>
    <col min="14" max="14" width="14.85546875" style="284" bestFit="1" customWidth="1"/>
    <col min="15" max="15" width="15.28515625" customWidth="1"/>
    <col min="16" max="16" width="18.28515625" style="284" customWidth="1"/>
    <col min="19" max="22" width="14.140625" customWidth="1"/>
    <col min="23" max="23" width="17" customWidth="1"/>
  </cols>
  <sheetData>
    <row r="1" spans="1:23" ht="18" customHeight="1" x14ac:dyDescent="0.25">
      <c r="B1" s="302"/>
      <c r="C1" s="302"/>
      <c r="D1" s="302"/>
      <c r="E1" s="309"/>
      <c r="F1" s="302"/>
      <c r="G1" s="419" t="s">
        <v>198</v>
      </c>
      <c r="J1" s="302"/>
      <c r="K1" s="302"/>
      <c r="L1" s="302"/>
      <c r="M1" s="302"/>
      <c r="N1" s="302"/>
      <c r="O1" s="302"/>
      <c r="P1" s="302"/>
      <c r="Q1" s="302"/>
      <c r="R1" s="302"/>
      <c r="S1" s="302"/>
      <c r="T1" s="302"/>
      <c r="U1" s="302"/>
      <c r="V1" s="302"/>
      <c r="W1" s="302"/>
    </row>
    <row r="2" spans="1:23" ht="14.45" customHeight="1" x14ac:dyDescent="0.25">
      <c r="A2" s="396" t="s">
        <v>201</v>
      </c>
      <c r="B2" s="305"/>
      <c r="C2" s="305"/>
      <c r="D2" s="305"/>
      <c r="E2" s="310"/>
      <c r="F2" s="305"/>
      <c r="G2" s="305"/>
      <c r="H2" s="305"/>
      <c r="I2" s="305"/>
      <c r="J2" s="305"/>
      <c r="K2" s="305"/>
      <c r="L2" s="305"/>
      <c r="M2" s="305"/>
      <c r="N2" s="305"/>
      <c r="O2" s="305"/>
      <c r="P2" s="305"/>
      <c r="Q2" s="305"/>
      <c r="R2" s="305"/>
      <c r="S2" s="305"/>
      <c r="T2" s="305"/>
      <c r="U2" s="305"/>
      <c r="V2" s="305"/>
      <c r="W2" s="305"/>
    </row>
    <row r="3" spans="1:23" ht="14.45" customHeight="1" x14ac:dyDescent="0.25">
      <c r="A3" s="522" t="s">
        <v>100</v>
      </c>
      <c r="B3" s="522" t="s">
        <v>118</v>
      </c>
      <c r="C3" s="528" t="s">
        <v>88</v>
      </c>
      <c r="D3" s="528" t="s">
        <v>89</v>
      </c>
      <c r="E3" s="541" t="s">
        <v>477</v>
      </c>
      <c r="F3" s="528" t="s">
        <v>90</v>
      </c>
      <c r="G3" s="531" t="s">
        <v>103</v>
      </c>
      <c r="H3" s="533"/>
      <c r="I3" s="533"/>
      <c r="J3" s="533"/>
      <c r="K3" s="533"/>
      <c r="L3" s="533"/>
      <c r="M3" s="533"/>
      <c r="N3" s="532"/>
      <c r="O3" s="528" t="s">
        <v>104</v>
      </c>
      <c r="P3" s="582" t="s">
        <v>12</v>
      </c>
      <c r="Q3" s="537" t="s">
        <v>105</v>
      </c>
      <c r="R3" s="538"/>
      <c r="S3" s="522" t="s">
        <v>106</v>
      </c>
      <c r="T3" s="522" t="s">
        <v>107</v>
      </c>
      <c r="U3" s="522" t="s">
        <v>115</v>
      </c>
      <c r="V3" s="522" t="s">
        <v>114</v>
      </c>
      <c r="W3" s="534" t="s">
        <v>91</v>
      </c>
    </row>
    <row r="4" spans="1:23" ht="14.45" customHeight="1" x14ac:dyDescent="0.25">
      <c r="A4" s="523"/>
      <c r="B4" s="523"/>
      <c r="C4" s="529"/>
      <c r="D4" s="529"/>
      <c r="E4" s="542"/>
      <c r="F4" s="529"/>
      <c r="G4" s="531" t="s">
        <v>108</v>
      </c>
      <c r="H4" s="532"/>
      <c r="I4" s="531" t="s">
        <v>109</v>
      </c>
      <c r="J4" s="532"/>
      <c r="K4" s="531" t="s">
        <v>110</v>
      </c>
      <c r="L4" s="532"/>
      <c r="M4" s="531" t="s">
        <v>111</v>
      </c>
      <c r="N4" s="532"/>
      <c r="O4" s="530"/>
      <c r="P4" s="583"/>
      <c r="Q4" s="539"/>
      <c r="R4" s="540"/>
      <c r="S4" s="523"/>
      <c r="T4" s="523"/>
      <c r="U4" s="523"/>
      <c r="V4" s="523"/>
      <c r="W4" s="535"/>
    </row>
    <row r="5" spans="1:23" ht="25.5" x14ac:dyDescent="0.25">
      <c r="A5" s="524"/>
      <c r="B5" s="524"/>
      <c r="C5" s="530"/>
      <c r="D5" s="530"/>
      <c r="E5" s="543"/>
      <c r="F5" s="530"/>
      <c r="G5" s="306" t="s">
        <v>112</v>
      </c>
      <c r="H5" s="280" t="s">
        <v>12</v>
      </c>
      <c r="I5" s="306" t="s">
        <v>112</v>
      </c>
      <c r="J5" s="280" t="s">
        <v>12</v>
      </c>
      <c r="K5" s="306" t="s">
        <v>112</v>
      </c>
      <c r="L5" s="280" t="s">
        <v>12</v>
      </c>
      <c r="M5" s="306" t="s">
        <v>112</v>
      </c>
      <c r="N5" s="280" t="s">
        <v>12</v>
      </c>
      <c r="O5" s="306" t="s">
        <v>112</v>
      </c>
      <c r="P5" s="584"/>
      <c r="Q5" s="306" t="s">
        <v>113</v>
      </c>
      <c r="R5" s="306" t="s">
        <v>85</v>
      </c>
      <c r="S5" s="524"/>
      <c r="T5" s="524"/>
      <c r="U5" s="524"/>
      <c r="V5" s="524"/>
      <c r="W5" s="536"/>
    </row>
    <row r="6" spans="1:23" ht="15.6" customHeight="1" x14ac:dyDescent="0.25">
      <c r="A6" s="433" t="s">
        <v>156</v>
      </c>
      <c r="B6" s="307"/>
      <c r="C6" s="307"/>
      <c r="D6" s="307"/>
      <c r="E6" s="307"/>
      <c r="F6" s="307"/>
      <c r="G6" s="307"/>
      <c r="H6" s="434" t="s">
        <v>156</v>
      </c>
      <c r="I6" s="307"/>
      <c r="J6" s="307"/>
      <c r="K6" s="307"/>
      <c r="L6" s="307"/>
      <c r="M6" s="307"/>
      <c r="N6" s="307"/>
      <c r="O6" s="307"/>
      <c r="P6" s="307"/>
      <c r="Q6" s="307"/>
      <c r="R6" s="307"/>
      <c r="S6" s="307"/>
      <c r="T6" s="307"/>
      <c r="U6" s="307"/>
      <c r="V6" s="307"/>
      <c r="W6" s="307"/>
    </row>
    <row r="7" spans="1:23" ht="218.45" customHeight="1" x14ac:dyDescent="0.25">
      <c r="A7" s="579" t="s">
        <v>144</v>
      </c>
      <c r="B7" s="304" t="s">
        <v>145</v>
      </c>
      <c r="C7" s="91" t="s">
        <v>146</v>
      </c>
      <c r="D7" s="91" t="s">
        <v>147</v>
      </c>
      <c r="E7" s="91"/>
      <c r="F7" s="91" t="s">
        <v>178</v>
      </c>
      <c r="G7" s="90"/>
      <c r="H7" s="289"/>
      <c r="I7" s="90"/>
      <c r="J7" s="289"/>
      <c r="K7" s="90"/>
      <c r="L7" s="289"/>
      <c r="M7" s="90"/>
      <c r="N7" s="289"/>
      <c r="O7" s="291">
        <f t="shared" ref="O7:P19" si="0">G7+I7+K7+M7</f>
        <v>0</v>
      </c>
      <c r="P7" s="291">
        <f t="shared" si="0"/>
        <v>0</v>
      </c>
      <c r="Q7" s="90"/>
      <c r="R7" s="90"/>
      <c r="S7" s="80"/>
      <c r="T7" s="80"/>
      <c r="U7" s="80"/>
      <c r="V7" s="80"/>
      <c r="W7" s="91"/>
    </row>
    <row r="8" spans="1:23" ht="189" x14ac:dyDescent="0.25">
      <c r="A8" s="580"/>
      <c r="B8" s="304"/>
      <c r="C8" s="91"/>
      <c r="D8" s="91" t="s">
        <v>148</v>
      </c>
      <c r="E8" s="91"/>
      <c r="F8" s="91" t="s">
        <v>179</v>
      </c>
      <c r="G8" s="90"/>
      <c r="H8" s="289"/>
      <c r="I8" s="90"/>
      <c r="J8" s="289"/>
      <c r="K8" s="90"/>
      <c r="L8" s="289"/>
      <c r="M8" s="90"/>
      <c r="N8" s="289"/>
      <c r="O8" s="291">
        <f t="shared" ref="O8:O18" si="1">G8+I8+K8+M8</f>
        <v>0</v>
      </c>
      <c r="P8" s="291">
        <f t="shared" ref="P8:P18" si="2">H8+J8+L8+N8</f>
        <v>0</v>
      </c>
      <c r="Q8" s="90"/>
      <c r="R8" s="90"/>
      <c r="S8" s="80"/>
      <c r="T8" s="80"/>
      <c r="U8" s="80"/>
      <c r="V8" s="80"/>
      <c r="W8" s="91"/>
    </row>
    <row r="9" spans="1:23" ht="63" x14ac:dyDescent="0.25">
      <c r="A9" s="580"/>
      <c r="B9" s="304"/>
      <c r="C9" s="91"/>
      <c r="D9" s="91"/>
      <c r="E9" s="91"/>
      <c r="F9" s="91" t="s">
        <v>186</v>
      </c>
      <c r="G9" s="90"/>
      <c r="H9" s="289"/>
      <c r="I9" s="90"/>
      <c r="J9" s="289"/>
      <c r="K9" s="90"/>
      <c r="L9" s="289"/>
      <c r="M9" s="90"/>
      <c r="N9" s="289"/>
      <c r="O9" s="291">
        <f t="shared" si="1"/>
        <v>0</v>
      </c>
      <c r="P9" s="291">
        <f t="shared" si="2"/>
        <v>0</v>
      </c>
      <c r="Q9" s="80"/>
      <c r="R9" s="80"/>
      <c r="S9" s="80"/>
      <c r="T9" s="80"/>
      <c r="U9" s="80"/>
      <c r="V9" s="80"/>
      <c r="W9" s="91"/>
    </row>
    <row r="10" spans="1:23" ht="63" x14ac:dyDescent="0.25">
      <c r="A10" s="581"/>
      <c r="B10" s="304"/>
      <c r="C10" s="91"/>
      <c r="D10" s="91"/>
      <c r="E10" s="91"/>
      <c r="F10" s="91" t="s">
        <v>186</v>
      </c>
      <c r="G10" s="90"/>
      <c r="H10" s="289"/>
      <c r="I10" s="90"/>
      <c r="J10" s="289"/>
      <c r="K10" s="90"/>
      <c r="L10" s="289"/>
      <c r="M10" s="90"/>
      <c r="N10" s="289"/>
      <c r="O10" s="291">
        <f t="shared" si="1"/>
        <v>0</v>
      </c>
      <c r="P10" s="291">
        <f t="shared" si="2"/>
        <v>0</v>
      </c>
      <c r="Q10" s="80"/>
      <c r="R10" s="80"/>
      <c r="S10" s="80"/>
      <c r="T10" s="80"/>
      <c r="U10" s="80"/>
      <c r="V10" s="80"/>
      <c r="W10" s="82"/>
    </row>
    <row r="11" spans="1:23" ht="315" x14ac:dyDescent="0.25">
      <c r="A11" s="304"/>
      <c r="B11" s="304" t="s">
        <v>149</v>
      </c>
      <c r="C11" s="91" t="s">
        <v>150</v>
      </c>
      <c r="D11" s="91" t="s">
        <v>151</v>
      </c>
      <c r="E11" s="91"/>
      <c r="F11" s="85" t="s">
        <v>165</v>
      </c>
      <c r="G11" s="86"/>
      <c r="H11" s="289"/>
      <c r="I11" s="86"/>
      <c r="J11" s="289"/>
      <c r="K11" s="86"/>
      <c r="L11" s="289"/>
      <c r="M11" s="86"/>
      <c r="N11" s="289"/>
      <c r="O11" s="291">
        <f t="shared" si="1"/>
        <v>0</v>
      </c>
      <c r="P11" s="291">
        <f t="shared" si="2"/>
        <v>0</v>
      </c>
      <c r="Q11" s="90"/>
      <c r="R11" s="90"/>
      <c r="S11" s="80"/>
      <c r="T11" s="80"/>
      <c r="U11" s="80"/>
      <c r="V11" s="80"/>
      <c r="W11" s="85"/>
    </row>
    <row r="12" spans="1:23" ht="94.5" x14ac:dyDescent="0.25">
      <c r="A12" s="579" t="s">
        <v>144</v>
      </c>
      <c r="B12" s="304"/>
      <c r="C12" s="91"/>
      <c r="D12" s="91"/>
      <c r="E12" s="91"/>
      <c r="F12" s="91" t="s">
        <v>180</v>
      </c>
      <c r="G12" s="90"/>
      <c r="H12" s="289"/>
      <c r="I12" s="90"/>
      <c r="J12" s="289"/>
      <c r="K12" s="90"/>
      <c r="L12" s="289"/>
      <c r="M12" s="90"/>
      <c r="N12" s="289"/>
      <c r="O12" s="291">
        <f t="shared" si="1"/>
        <v>0</v>
      </c>
      <c r="P12" s="291">
        <f t="shared" si="2"/>
        <v>0</v>
      </c>
      <c r="Q12" s="90"/>
      <c r="R12" s="80"/>
      <c r="S12" s="80"/>
      <c r="T12" s="80"/>
      <c r="U12" s="80"/>
      <c r="V12" s="80"/>
      <c r="W12" s="91"/>
    </row>
    <row r="13" spans="1:23" ht="63" x14ac:dyDescent="0.25">
      <c r="A13" s="580"/>
      <c r="B13" s="304"/>
      <c r="C13" s="91"/>
      <c r="D13" s="91"/>
      <c r="E13" s="91"/>
      <c r="F13" s="101" t="s">
        <v>183</v>
      </c>
      <c r="G13" s="90"/>
      <c r="H13" s="289"/>
      <c r="I13" s="90"/>
      <c r="J13" s="289"/>
      <c r="K13" s="90"/>
      <c r="L13" s="289"/>
      <c r="M13" s="90"/>
      <c r="N13" s="289"/>
      <c r="O13" s="291">
        <f t="shared" si="1"/>
        <v>0</v>
      </c>
      <c r="P13" s="291">
        <f t="shared" si="2"/>
        <v>0</v>
      </c>
      <c r="Q13" s="90"/>
      <c r="R13" s="90"/>
      <c r="S13" s="89"/>
      <c r="T13" s="89"/>
      <c r="U13" s="89"/>
      <c r="V13" s="89"/>
      <c r="W13" s="89"/>
    </row>
    <row r="14" spans="1:23" ht="141.75" x14ac:dyDescent="0.25">
      <c r="A14" s="580"/>
      <c r="B14" s="304" t="s">
        <v>152</v>
      </c>
      <c r="C14" s="91" t="s">
        <v>153</v>
      </c>
      <c r="D14" s="91" t="s">
        <v>154</v>
      </c>
      <c r="E14" s="91"/>
      <c r="F14" s="91" t="s">
        <v>181</v>
      </c>
      <c r="G14" s="90"/>
      <c r="H14" s="289"/>
      <c r="I14" s="90"/>
      <c r="J14" s="289"/>
      <c r="K14" s="90"/>
      <c r="L14" s="289"/>
      <c r="M14" s="90"/>
      <c r="N14" s="289"/>
      <c r="O14" s="291">
        <f t="shared" si="1"/>
        <v>0</v>
      </c>
      <c r="P14" s="291">
        <f t="shared" si="2"/>
        <v>0</v>
      </c>
      <c r="Q14" s="90"/>
      <c r="R14" s="90"/>
      <c r="S14" s="80"/>
      <c r="T14" s="80"/>
      <c r="U14" s="80"/>
      <c r="V14" s="80"/>
      <c r="W14" s="91"/>
    </row>
    <row r="15" spans="1:23" ht="141.75" x14ac:dyDescent="0.25">
      <c r="A15" s="580"/>
      <c r="B15" s="304"/>
      <c r="C15" s="91"/>
      <c r="D15" s="91"/>
      <c r="E15" s="91"/>
      <c r="F15" s="91" t="s">
        <v>182</v>
      </c>
      <c r="G15" s="86"/>
      <c r="H15" s="289"/>
      <c r="I15" s="86"/>
      <c r="J15" s="289"/>
      <c r="K15" s="86"/>
      <c r="L15" s="289"/>
      <c r="M15" s="86"/>
      <c r="N15" s="289"/>
      <c r="O15" s="291">
        <f t="shared" si="1"/>
        <v>0</v>
      </c>
      <c r="P15" s="291">
        <f t="shared" si="2"/>
        <v>0</v>
      </c>
      <c r="Q15" s="90"/>
      <c r="R15" s="90"/>
      <c r="S15" s="90"/>
      <c r="T15" s="90"/>
      <c r="U15" s="90"/>
      <c r="V15" s="90"/>
      <c r="W15" s="91"/>
    </row>
    <row r="16" spans="1:23" ht="126" x14ac:dyDescent="0.25">
      <c r="A16" s="580"/>
      <c r="B16" s="304"/>
      <c r="C16" s="91"/>
      <c r="D16" s="91"/>
      <c r="E16" s="91"/>
      <c r="F16" s="91" t="s">
        <v>187</v>
      </c>
      <c r="G16" s="90"/>
      <c r="H16" s="289"/>
      <c r="I16" s="90"/>
      <c r="J16" s="289"/>
      <c r="K16" s="90"/>
      <c r="L16" s="289"/>
      <c r="M16" s="90"/>
      <c r="N16" s="289"/>
      <c r="O16" s="291">
        <f t="shared" si="1"/>
        <v>0</v>
      </c>
      <c r="P16" s="291">
        <f t="shared" si="2"/>
        <v>0</v>
      </c>
      <c r="Q16" s="90"/>
      <c r="R16" s="90"/>
      <c r="S16" s="80"/>
      <c r="T16" s="80"/>
      <c r="U16" s="80"/>
      <c r="V16" s="80"/>
      <c r="W16" s="91"/>
    </row>
    <row r="17" spans="1:23" ht="126" x14ac:dyDescent="0.25">
      <c r="A17" s="580"/>
      <c r="B17" s="304"/>
      <c r="C17" s="91"/>
      <c r="D17" s="91"/>
      <c r="E17" s="91"/>
      <c r="F17" s="91" t="s">
        <v>187</v>
      </c>
      <c r="G17" s="90"/>
      <c r="H17" s="289"/>
      <c r="I17" s="90"/>
      <c r="J17" s="289"/>
      <c r="K17" s="90"/>
      <c r="L17" s="289"/>
      <c r="M17" s="90"/>
      <c r="N17" s="289"/>
      <c r="O17" s="291">
        <f t="shared" si="1"/>
        <v>0</v>
      </c>
      <c r="P17" s="291">
        <f t="shared" si="2"/>
        <v>0</v>
      </c>
      <c r="Q17" s="90"/>
      <c r="R17" s="90"/>
      <c r="S17" s="80"/>
      <c r="T17" s="80"/>
      <c r="U17" s="80"/>
      <c r="V17" s="80"/>
      <c r="W17" s="98"/>
    </row>
    <row r="18" spans="1:23" ht="78.75" x14ac:dyDescent="0.25">
      <c r="A18" s="581"/>
      <c r="B18" s="304" t="s">
        <v>155</v>
      </c>
      <c r="C18" s="91"/>
      <c r="D18" s="91"/>
      <c r="E18" s="91"/>
      <c r="F18" s="91"/>
      <c r="G18" s="90"/>
      <c r="H18" s="289"/>
      <c r="I18" s="90"/>
      <c r="J18" s="289"/>
      <c r="K18" s="90"/>
      <c r="L18" s="289"/>
      <c r="M18" s="90"/>
      <c r="N18" s="289"/>
      <c r="O18" s="291">
        <f t="shared" si="1"/>
        <v>0</v>
      </c>
      <c r="P18" s="291">
        <f t="shared" si="2"/>
        <v>0</v>
      </c>
      <c r="Q18" s="90"/>
      <c r="R18" s="90"/>
      <c r="S18" s="90"/>
      <c r="T18" s="90"/>
      <c r="U18" s="90"/>
      <c r="V18" s="90"/>
      <c r="W18" s="91"/>
    </row>
    <row r="19" spans="1:23" ht="15.6" customHeight="1" x14ac:dyDescent="0.25">
      <c r="A19" s="435" t="s">
        <v>157</v>
      </c>
      <c r="B19" s="303"/>
      <c r="C19" s="303"/>
      <c r="D19" s="303"/>
      <c r="E19" s="303"/>
      <c r="F19" s="303"/>
      <c r="G19" s="100">
        <f t="shared" ref="G19:N19" si="3">SUM(G7:G18)</f>
        <v>0</v>
      </c>
      <c r="H19" s="286">
        <f t="shared" si="3"/>
        <v>0</v>
      </c>
      <c r="I19" s="100">
        <f t="shared" si="3"/>
        <v>0</v>
      </c>
      <c r="J19" s="286">
        <f t="shared" si="3"/>
        <v>0</v>
      </c>
      <c r="K19" s="100">
        <f t="shared" si="3"/>
        <v>0</v>
      </c>
      <c r="L19" s="286">
        <f t="shared" si="3"/>
        <v>0</v>
      </c>
      <c r="M19" s="100">
        <f t="shared" si="3"/>
        <v>0</v>
      </c>
      <c r="N19" s="286">
        <f t="shared" si="3"/>
        <v>0</v>
      </c>
      <c r="O19" s="484">
        <f t="shared" ref="O19" si="4">G19+I19+K19+M19</f>
        <v>0</v>
      </c>
      <c r="P19" s="286">
        <f t="shared" si="0"/>
        <v>0</v>
      </c>
      <c r="Q19" s="68"/>
      <c r="R19" s="68"/>
      <c r="S19" s="68"/>
      <c r="T19" s="68"/>
      <c r="U19" s="68"/>
      <c r="V19" s="68"/>
      <c r="W19" s="68"/>
    </row>
  </sheetData>
  <mergeCells count="21">
    <mergeCell ref="W3:W5"/>
    <mergeCell ref="V3:V5"/>
    <mergeCell ref="U3:U5"/>
    <mergeCell ref="T3:T5"/>
    <mergeCell ref="S3:S5"/>
    <mergeCell ref="A7:A10"/>
    <mergeCell ref="A12:A18"/>
    <mergeCell ref="Q3:R4"/>
    <mergeCell ref="G4:H4"/>
    <mergeCell ref="I4:J4"/>
    <mergeCell ref="K4:L4"/>
    <mergeCell ref="G3:N3"/>
    <mergeCell ref="M4:N4"/>
    <mergeCell ref="O3:O4"/>
    <mergeCell ref="P3:P5"/>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K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84" bestFit="1" customWidth="1"/>
    <col min="9" max="9" width="15.28515625" customWidth="1"/>
    <col min="10" max="10" width="18.85546875" style="284" customWidth="1"/>
    <col min="12" max="12" width="13.7109375" style="284" bestFit="1" customWidth="1"/>
    <col min="14" max="14" width="13.7109375" style="284" bestFit="1" customWidth="1"/>
    <col min="15" max="15" width="15.28515625" style="469" customWidth="1"/>
    <col min="16" max="16" width="18.28515625" style="470" customWidth="1"/>
    <col min="19" max="22" width="14.140625" customWidth="1"/>
    <col min="23" max="23" width="17" customWidth="1"/>
  </cols>
  <sheetData>
    <row r="1" spans="1:23" ht="18.75" x14ac:dyDescent="0.25">
      <c r="B1" s="406"/>
      <c r="C1" s="406"/>
      <c r="D1" s="406"/>
      <c r="E1" s="406"/>
      <c r="F1" s="406"/>
      <c r="G1" s="406" t="s">
        <v>698</v>
      </c>
      <c r="J1" s="406"/>
      <c r="K1" s="406"/>
      <c r="L1" s="406"/>
      <c r="M1" s="406"/>
      <c r="N1" s="406"/>
      <c r="O1" s="457"/>
      <c r="P1" s="457"/>
      <c r="Q1" s="406"/>
      <c r="R1" s="406"/>
      <c r="S1" s="406"/>
      <c r="T1" s="406"/>
      <c r="U1" s="406"/>
      <c r="V1" s="406"/>
      <c r="W1" s="406"/>
    </row>
    <row r="2" spans="1:23" x14ac:dyDescent="0.25">
      <c r="A2" s="372" t="s">
        <v>699</v>
      </c>
      <c r="B2" s="372"/>
      <c r="C2" s="372"/>
      <c r="D2" s="372"/>
      <c r="E2" s="372"/>
      <c r="F2" s="372"/>
      <c r="G2" s="372"/>
      <c r="H2" s="372"/>
      <c r="I2" s="372"/>
      <c r="J2" s="372"/>
      <c r="K2" s="372"/>
      <c r="L2" s="372"/>
      <c r="M2" s="372"/>
      <c r="N2" s="372"/>
      <c r="O2" s="465"/>
      <c r="P2" s="465"/>
      <c r="Q2" s="372"/>
      <c r="R2" s="372"/>
      <c r="S2" s="372"/>
      <c r="T2" s="372"/>
      <c r="U2" s="372"/>
      <c r="V2" s="372"/>
      <c r="W2" s="372"/>
    </row>
    <row r="3" spans="1:23" x14ac:dyDescent="0.25">
      <c r="A3" s="558" t="s">
        <v>100</v>
      </c>
      <c r="B3" s="522"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22" t="s">
        <v>115</v>
      </c>
      <c r="V3" s="522" t="s">
        <v>114</v>
      </c>
      <c r="W3" s="578" t="s">
        <v>91</v>
      </c>
    </row>
    <row r="4" spans="1:23" x14ac:dyDescent="0.25">
      <c r="A4" s="558"/>
      <c r="B4" s="523"/>
      <c r="C4" s="559"/>
      <c r="D4" s="559"/>
      <c r="E4" s="542"/>
      <c r="F4" s="559"/>
      <c r="G4" s="558" t="s">
        <v>108</v>
      </c>
      <c r="H4" s="558"/>
      <c r="I4" s="558" t="s">
        <v>109</v>
      </c>
      <c r="J4" s="558"/>
      <c r="K4" s="558" t="s">
        <v>110</v>
      </c>
      <c r="L4" s="558"/>
      <c r="M4" s="558" t="s">
        <v>111</v>
      </c>
      <c r="N4" s="558"/>
      <c r="O4" s="560"/>
      <c r="P4" s="560"/>
      <c r="Q4" s="558"/>
      <c r="R4" s="558"/>
      <c r="S4" s="558"/>
      <c r="T4" s="558"/>
      <c r="U4" s="523"/>
      <c r="V4" s="523"/>
      <c r="W4" s="578"/>
    </row>
    <row r="5" spans="1:23" ht="25.5" x14ac:dyDescent="0.25">
      <c r="A5" s="558"/>
      <c r="B5" s="524"/>
      <c r="C5" s="559"/>
      <c r="D5" s="559"/>
      <c r="E5" s="543"/>
      <c r="F5" s="559"/>
      <c r="G5" s="306" t="s">
        <v>112</v>
      </c>
      <c r="H5" s="280" t="s">
        <v>12</v>
      </c>
      <c r="I5" s="306" t="s">
        <v>112</v>
      </c>
      <c r="J5" s="280" t="s">
        <v>12</v>
      </c>
      <c r="K5" s="306" t="s">
        <v>112</v>
      </c>
      <c r="L5" s="280" t="s">
        <v>12</v>
      </c>
      <c r="M5" s="306" t="s">
        <v>112</v>
      </c>
      <c r="N5" s="280" t="s">
        <v>12</v>
      </c>
      <c r="O5" s="447" t="s">
        <v>112</v>
      </c>
      <c r="P5" s="466" t="s">
        <v>12</v>
      </c>
      <c r="Q5" s="306" t="s">
        <v>113</v>
      </c>
      <c r="R5" s="306" t="s">
        <v>85</v>
      </c>
      <c r="S5" s="558"/>
      <c r="T5" s="558"/>
      <c r="U5" s="524"/>
      <c r="V5" s="524"/>
      <c r="W5" s="578"/>
    </row>
    <row r="6" spans="1:23" ht="110.25" x14ac:dyDescent="0.25">
      <c r="A6" s="585" t="s">
        <v>202</v>
      </c>
      <c r="B6" s="585" t="s">
        <v>700</v>
      </c>
      <c r="C6" s="398" t="s">
        <v>701</v>
      </c>
      <c r="D6" s="398" t="s">
        <v>702</v>
      </c>
      <c r="E6" s="398"/>
      <c r="F6" s="399" t="s">
        <v>703</v>
      </c>
      <c r="G6" s="392"/>
      <c r="H6" s="291"/>
      <c r="I6" s="392"/>
      <c r="J6" s="291"/>
      <c r="K6" s="392"/>
      <c r="L6" s="291"/>
      <c r="M6" s="392"/>
      <c r="N6" s="291"/>
      <c r="O6" s="480">
        <f>G6+I6+K6+M6</f>
        <v>0</v>
      </c>
      <c r="P6" s="480">
        <f>H6+J6+L6+N6</f>
        <v>0</v>
      </c>
      <c r="Q6" s="400"/>
      <c r="R6" s="400"/>
      <c r="S6" s="400"/>
      <c r="T6" s="400"/>
      <c r="U6" s="400"/>
      <c r="V6" s="400"/>
      <c r="W6" s="390"/>
    </row>
    <row r="7" spans="1:23" ht="63" x14ac:dyDescent="0.25">
      <c r="A7" s="585"/>
      <c r="B7" s="585"/>
      <c r="C7" s="398" t="s">
        <v>704</v>
      </c>
      <c r="D7" s="398" t="s">
        <v>705</v>
      </c>
      <c r="E7" s="398"/>
      <c r="F7" s="399" t="s">
        <v>175</v>
      </c>
      <c r="G7" s="392"/>
      <c r="H7" s="291"/>
      <c r="I7" s="392"/>
      <c r="J7" s="291"/>
      <c r="K7" s="392"/>
      <c r="L7" s="291"/>
      <c r="M7" s="392"/>
      <c r="N7" s="291"/>
      <c r="O7" s="480">
        <f t="shared" ref="O7:O10" si="0">G7+I7+K7+M7</f>
        <v>0</v>
      </c>
      <c r="P7" s="480">
        <f t="shared" ref="P7:P10" si="1">H7+J7+L7+N7</f>
        <v>0</v>
      </c>
      <c r="Q7" s="400"/>
      <c r="R7" s="400"/>
      <c r="S7" s="400"/>
      <c r="T7" s="400"/>
      <c r="U7" s="400"/>
      <c r="V7" s="400"/>
      <c r="W7" s="393"/>
    </row>
    <row r="8" spans="1:23" ht="126" x14ac:dyDescent="0.25">
      <c r="A8" s="585"/>
      <c r="B8" s="401" t="s">
        <v>706</v>
      </c>
      <c r="C8" s="398" t="s">
        <v>707</v>
      </c>
      <c r="D8" s="398" t="s">
        <v>708</v>
      </c>
      <c r="E8" s="398"/>
      <c r="F8" s="399" t="s">
        <v>176</v>
      </c>
      <c r="G8" s="392"/>
      <c r="H8" s="291"/>
      <c r="I8" s="392"/>
      <c r="J8" s="291"/>
      <c r="K8" s="402"/>
      <c r="L8" s="291"/>
      <c r="M8" s="392"/>
      <c r="N8" s="291"/>
      <c r="O8" s="480">
        <f t="shared" si="0"/>
        <v>0</v>
      </c>
      <c r="P8" s="480">
        <f t="shared" si="1"/>
        <v>0</v>
      </c>
      <c r="Q8" s="390"/>
      <c r="R8" s="390"/>
      <c r="S8" s="400"/>
      <c r="T8" s="400"/>
      <c r="U8" s="400"/>
      <c r="V8" s="400"/>
      <c r="W8" s="390"/>
    </row>
    <row r="9" spans="1:23" ht="110.25" x14ac:dyDescent="0.25">
      <c r="A9" s="585"/>
      <c r="B9" s="401" t="s">
        <v>709</v>
      </c>
      <c r="C9" s="398" t="s">
        <v>126</v>
      </c>
      <c r="D9" s="398" t="s">
        <v>126</v>
      </c>
      <c r="E9" s="398"/>
      <c r="F9" s="399" t="s">
        <v>710</v>
      </c>
      <c r="G9" s="392"/>
      <c r="H9" s="291"/>
      <c r="I9" s="392"/>
      <c r="J9" s="291"/>
      <c r="K9" s="392"/>
      <c r="L9" s="291"/>
      <c r="M9" s="392"/>
      <c r="N9" s="291"/>
      <c r="O9" s="480">
        <f t="shared" si="0"/>
        <v>0</v>
      </c>
      <c r="P9" s="480">
        <f t="shared" si="1"/>
        <v>0</v>
      </c>
      <c r="Q9" s="400"/>
      <c r="R9" s="400"/>
      <c r="S9" s="400"/>
      <c r="T9" s="400"/>
      <c r="U9" s="400"/>
      <c r="V9" s="400"/>
      <c r="W9" s="403"/>
    </row>
    <row r="10" spans="1:23" ht="94.5" x14ac:dyDescent="0.25">
      <c r="A10" s="585"/>
      <c r="B10" s="401" t="s">
        <v>711</v>
      </c>
      <c r="C10" s="398" t="s">
        <v>127</v>
      </c>
      <c r="D10" s="398" t="s">
        <v>128</v>
      </c>
      <c r="E10" s="398"/>
      <c r="F10" s="399" t="s">
        <v>177</v>
      </c>
      <c r="G10" s="392"/>
      <c r="H10" s="291"/>
      <c r="I10" s="392"/>
      <c r="J10" s="291"/>
      <c r="K10" s="392"/>
      <c r="L10" s="291"/>
      <c r="M10" s="392"/>
      <c r="N10" s="291"/>
      <c r="O10" s="480">
        <f t="shared" si="0"/>
        <v>0</v>
      </c>
      <c r="P10" s="480">
        <f t="shared" si="1"/>
        <v>0</v>
      </c>
      <c r="Q10" s="400"/>
      <c r="R10" s="400"/>
      <c r="S10" s="400"/>
      <c r="T10" s="400"/>
      <c r="U10" s="400"/>
      <c r="V10" s="400"/>
      <c r="W10" s="390"/>
    </row>
    <row r="11" spans="1:23" ht="15.75" x14ac:dyDescent="0.25">
      <c r="A11" s="420"/>
      <c r="B11" s="421"/>
      <c r="C11" s="420" t="s">
        <v>129</v>
      </c>
      <c r="D11" s="421"/>
      <c r="E11" s="421"/>
      <c r="F11" s="422"/>
      <c r="G11" s="404">
        <f t="shared" ref="G11:N11" si="2">SUM(G6:G10)</f>
        <v>0</v>
      </c>
      <c r="H11" s="405">
        <f t="shared" si="2"/>
        <v>0</v>
      </c>
      <c r="I11" s="404">
        <f t="shared" si="2"/>
        <v>0</v>
      </c>
      <c r="J11" s="405">
        <f t="shared" si="2"/>
        <v>0</v>
      </c>
      <c r="K11" s="404">
        <f t="shared" si="2"/>
        <v>0</v>
      </c>
      <c r="L11" s="405">
        <f t="shared" si="2"/>
        <v>0</v>
      </c>
      <c r="M11" s="404">
        <f t="shared" si="2"/>
        <v>0</v>
      </c>
      <c r="N11" s="405">
        <f t="shared" si="2"/>
        <v>0</v>
      </c>
      <c r="O11" s="485">
        <f t="shared" ref="O11:P11" si="3">G11+I11+K11+M11</f>
        <v>0</v>
      </c>
      <c r="P11" s="486">
        <f t="shared" si="3"/>
        <v>0</v>
      </c>
      <c r="Q11" s="366"/>
      <c r="R11" s="366"/>
      <c r="S11" s="366"/>
      <c r="T11" s="366"/>
      <c r="U11" s="366"/>
      <c r="V11" s="366"/>
      <c r="W11" s="366"/>
    </row>
    <row r="17" spans="8:16" x14ac:dyDescent="0.25">
      <c r="H17"/>
      <c r="J17"/>
      <c r="L17"/>
      <c r="N17"/>
      <c r="P17" s="469"/>
    </row>
    <row r="18" spans="8:16" x14ac:dyDescent="0.25">
      <c r="H18"/>
      <c r="J18"/>
      <c r="L18"/>
      <c r="N18"/>
      <c r="P18" s="469"/>
    </row>
    <row r="19" spans="8:16" x14ac:dyDescent="0.25">
      <c r="H19"/>
      <c r="J19"/>
      <c r="L19"/>
      <c r="N19"/>
      <c r="P19" s="469"/>
    </row>
    <row r="20" spans="8:16" x14ac:dyDescent="0.25">
      <c r="H20"/>
      <c r="J20"/>
      <c r="L20"/>
      <c r="N20"/>
      <c r="P20" s="469"/>
    </row>
    <row r="21" spans="8:16" x14ac:dyDescent="0.25">
      <c r="H21"/>
      <c r="J21"/>
      <c r="L21"/>
      <c r="N21"/>
      <c r="P21" s="469"/>
    </row>
    <row r="22" spans="8:16" x14ac:dyDescent="0.25">
      <c r="H22"/>
      <c r="J22"/>
      <c r="L22"/>
      <c r="N22"/>
      <c r="P22" s="469"/>
    </row>
    <row r="23" spans="8:16" x14ac:dyDescent="0.25">
      <c r="H23"/>
      <c r="J23"/>
      <c r="L23"/>
      <c r="N23"/>
      <c r="P23" s="469"/>
    </row>
    <row r="24" spans="8:16" x14ac:dyDescent="0.25">
      <c r="H24"/>
      <c r="J24"/>
      <c r="L24"/>
      <c r="N24"/>
      <c r="P24" s="469"/>
    </row>
    <row r="25" spans="8:16" x14ac:dyDescent="0.25">
      <c r="H25"/>
      <c r="J25"/>
      <c r="L25"/>
      <c r="N25"/>
      <c r="P25" s="469"/>
    </row>
    <row r="26" spans="8:16" x14ac:dyDescent="0.25">
      <c r="H26"/>
      <c r="J26"/>
      <c r="L26"/>
      <c r="N26"/>
      <c r="P26" s="469"/>
    </row>
    <row r="27" spans="8:16" x14ac:dyDescent="0.25">
      <c r="H27"/>
      <c r="J27"/>
      <c r="L27"/>
      <c r="N27"/>
      <c r="P27" s="469"/>
    </row>
    <row r="28" spans="8:16" x14ac:dyDescent="0.25">
      <c r="H28"/>
      <c r="J28"/>
      <c r="L28"/>
      <c r="N28"/>
      <c r="P28" s="469"/>
    </row>
    <row r="29" spans="8:16" x14ac:dyDescent="0.25">
      <c r="H29"/>
      <c r="J29"/>
      <c r="L29"/>
      <c r="N29"/>
      <c r="P29" s="46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G1" zoomScale="120" zoomScaleNormal="120" workbookViewId="0">
      <selection activeCell="I5" sqref="I5"/>
    </sheetView>
  </sheetViews>
  <sheetFormatPr baseColWidth="10" defaultColWidth="11.5703125" defaultRowHeight="15" x14ac:dyDescent="0.25"/>
  <cols>
    <col min="1" max="1" width="11.5703125" style="108"/>
    <col min="2" max="2" width="35" style="108" customWidth="1"/>
    <col min="3" max="3" width="21.5703125" style="108" customWidth="1"/>
    <col min="4" max="4" width="18.42578125" style="108" customWidth="1"/>
    <col min="5" max="5" width="14.85546875" style="108" customWidth="1"/>
    <col min="6" max="6" width="15.85546875" style="108" bestFit="1" customWidth="1"/>
    <col min="7" max="7" width="11.5703125" style="108"/>
    <col min="8" max="8" width="50.85546875" style="108" bestFit="1" customWidth="1"/>
    <col min="9" max="10" width="15.85546875" style="108" bestFit="1" customWidth="1"/>
    <col min="11" max="16384" width="11.5703125" style="108"/>
  </cols>
  <sheetData>
    <row r="2" spans="2:10" ht="18.75" x14ac:dyDescent="0.25">
      <c r="B2" s="103" t="s">
        <v>21</v>
      </c>
      <c r="C2" s="103" t="s">
        <v>475</v>
      </c>
      <c r="H2" s="113" t="s">
        <v>474</v>
      </c>
      <c r="I2" s="113" t="s">
        <v>475</v>
      </c>
    </row>
    <row r="3" spans="2:10" ht="18.75" x14ac:dyDescent="0.25">
      <c r="B3" s="104" t="s">
        <v>171</v>
      </c>
      <c r="C3" s="229">
        <f>'1. TALLERES SEMINARIOS'!D5</f>
        <v>393118.33333333331</v>
      </c>
      <c r="H3" s="148" t="s">
        <v>206</v>
      </c>
      <c r="I3" s="221">
        <f>'Desarrollo Curricular'!P79</f>
        <v>0</v>
      </c>
    </row>
    <row r="4" spans="2:10" ht="18.75" x14ac:dyDescent="0.25">
      <c r="B4" s="104" t="s">
        <v>502</v>
      </c>
      <c r="C4" s="229">
        <f>'2. CONTRATACION DE PERSONAL'!D5</f>
        <v>0</v>
      </c>
      <c r="H4" s="148" t="s">
        <v>188</v>
      </c>
      <c r="I4" s="221">
        <f>Investigación!P39</f>
        <v>1225734.98</v>
      </c>
    </row>
    <row r="5" spans="2:10" ht="18.75" x14ac:dyDescent="0.25">
      <c r="B5" s="104" t="s">
        <v>196</v>
      </c>
      <c r="C5" s="229">
        <f>'3. EQUIPO DE OFICINA'!D5</f>
        <v>0</v>
      </c>
      <c r="H5" s="148" t="s">
        <v>561</v>
      </c>
      <c r="I5" s="221">
        <f>'Vinculación Univ. Sociedad'!P46</f>
        <v>0</v>
      </c>
    </row>
    <row r="6" spans="2:10" ht="18.75" x14ac:dyDescent="0.25">
      <c r="B6" s="104" t="s">
        <v>503</v>
      </c>
      <c r="C6" s="229">
        <f>'4. EQUIPO TECNOLÓGICOS'!D5</f>
        <v>215500</v>
      </c>
      <c r="H6" s="148" t="s">
        <v>207</v>
      </c>
      <c r="I6" s="221">
        <f>'Docencia y Recursos Humanos '!P47</f>
        <v>0</v>
      </c>
    </row>
    <row r="7" spans="2:10" ht="18.75" x14ac:dyDescent="0.25">
      <c r="B7" s="104" t="s">
        <v>197</v>
      </c>
      <c r="C7" s="229">
        <f>'5. ACTIVIDADES ESPECIALES'!D5</f>
        <v>1012145</v>
      </c>
      <c r="H7" s="148" t="s">
        <v>170</v>
      </c>
      <c r="I7" s="221">
        <f>Estudiantes!P34</f>
        <v>0</v>
      </c>
    </row>
    <row r="8" spans="2:10" ht="18.75" x14ac:dyDescent="0.25">
      <c r="B8" s="115" t="s">
        <v>470</v>
      </c>
      <c r="C8" s="105">
        <f>'6. Becas'!D5</f>
        <v>0</v>
      </c>
      <c r="H8" s="148" t="s">
        <v>562</v>
      </c>
      <c r="I8" s="221">
        <f>'Gestion Administrativa'!P114</f>
        <v>0</v>
      </c>
    </row>
    <row r="9" spans="2:10" ht="18.75" x14ac:dyDescent="0.25">
      <c r="B9" s="115" t="s">
        <v>471</v>
      </c>
      <c r="C9" s="105">
        <f>'7. Infraestructura'!D5</f>
        <v>0</v>
      </c>
      <c r="E9" s="148" t="s">
        <v>166</v>
      </c>
      <c r="F9" s="232">
        <f>Presupuesto!F584</f>
        <v>1620763.3333333335</v>
      </c>
      <c r="G9" s="134"/>
      <c r="H9" s="222" t="s">
        <v>208</v>
      </c>
      <c r="I9" s="223">
        <f>'Gestion Academica'!P19</f>
        <v>0</v>
      </c>
    </row>
    <row r="10" spans="2:10" ht="18.75" x14ac:dyDescent="0.25">
      <c r="B10" s="104" t="s">
        <v>505</v>
      </c>
      <c r="C10" s="105">
        <f>'8. Venta de Servicios'!D5</f>
        <v>0</v>
      </c>
      <c r="F10" s="134"/>
      <c r="G10" s="134"/>
      <c r="H10" s="222" t="s">
        <v>563</v>
      </c>
      <c r="I10" s="223">
        <f>Graduados!P28</f>
        <v>0</v>
      </c>
    </row>
    <row r="11" spans="2:10" ht="18.75" x14ac:dyDescent="0.25">
      <c r="B11" s="115"/>
      <c r="C11" s="105"/>
      <c r="F11" s="134"/>
      <c r="G11" s="134"/>
      <c r="H11" s="222" t="s">
        <v>564</v>
      </c>
      <c r="I11" s="223">
        <f>'Gestión del Conocimiento'!P13</f>
        <v>0</v>
      </c>
    </row>
    <row r="12" spans="2:10" ht="18.75" x14ac:dyDescent="0.25">
      <c r="B12" s="115"/>
      <c r="C12" s="105"/>
      <c r="F12" s="134"/>
      <c r="G12" s="134"/>
      <c r="H12" s="222" t="s">
        <v>209</v>
      </c>
      <c r="I12" s="223">
        <f>Gobernabilidad!P10</f>
        <v>0</v>
      </c>
    </row>
    <row r="13" spans="2:10" ht="23.25" x14ac:dyDescent="0.25">
      <c r="B13" s="106"/>
      <c r="C13" s="107"/>
      <c r="F13" s="134"/>
      <c r="G13" s="134"/>
      <c r="H13" s="222" t="s">
        <v>565</v>
      </c>
      <c r="I13" s="223">
        <f>'Lo Esencial'!P16</f>
        <v>0</v>
      </c>
    </row>
    <row r="14" spans="2:10" ht="26.25" x14ac:dyDescent="0.25">
      <c r="B14" s="230" t="s">
        <v>195</v>
      </c>
      <c r="C14" s="231">
        <f>SUM(C3:C13)</f>
        <v>1620763.3333333333</v>
      </c>
      <c r="F14" s="134"/>
      <c r="G14" s="134"/>
      <c r="H14" s="134"/>
      <c r="I14" s="134"/>
    </row>
    <row r="15" spans="2:10" x14ac:dyDescent="0.25">
      <c r="F15" s="134"/>
      <c r="G15" s="134"/>
      <c r="H15" s="134" t="s">
        <v>195</v>
      </c>
      <c r="I15" s="233">
        <f>SUM(I3:I14)</f>
        <v>1225734.98</v>
      </c>
    </row>
    <row r="16" spans="2:10" x14ac:dyDescent="0.25">
      <c r="F16" s="134"/>
      <c r="G16" s="134"/>
      <c r="H16" s="134"/>
      <c r="I16" s="134"/>
      <c r="J16" s="224"/>
    </row>
    <row r="17" spans="2:15" x14ac:dyDescent="0.25">
      <c r="J17" s="224"/>
    </row>
    <row r="18" spans="2:15" x14ac:dyDescent="0.25">
      <c r="J18" s="224"/>
    </row>
    <row r="19" spans="2:15" x14ac:dyDescent="0.25">
      <c r="J19" s="224"/>
    </row>
    <row r="20" spans="2:15" x14ac:dyDescent="0.25">
      <c r="J20" s="224"/>
    </row>
    <row r="21" spans="2:15" x14ac:dyDescent="0.25">
      <c r="J21" s="224"/>
    </row>
    <row r="24" spans="2:15" x14ac:dyDescent="0.25">
      <c r="H24" s="224"/>
    </row>
    <row r="25" spans="2:15" x14ac:dyDescent="0.25">
      <c r="B25" s="108" t="s">
        <v>801</v>
      </c>
      <c r="C25" s="108" t="s">
        <v>802</v>
      </c>
      <c r="D25" s="108" t="s">
        <v>803</v>
      </c>
      <c r="E25" s="108" t="s">
        <v>804</v>
      </c>
      <c r="F25" s="108" t="s">
        <v>805</v>
      </c>
      <c r="G25" s="108" t="s">
        <v>806</v>
      </c>
      <c r="H25" s="108" t="s">
        <v>807</v>
      </c>
      <c r="I25" s="108" t="s">
        <v>808</v>
      </c>
      <c r="J25" s="108" t="s">
        <v>809</v>
      </c>
      <c r="K25" s="108" t="s">
        <v>810</v>
      </c>
      <c r="L25" s="108" t="s">
        <v>811</v>
      </c>
      <c r="M25" s="108" t="s">
        <v>812</v>
      </c>
      <c r="N25" s="108" t="s">
        <v>813</v>
      </c>
      <c r="O25" s="108" t="s">
        <v>814</v>
      </c>
    </row>
    <row r="27" spans="2:15" x14ac:dyDescent="0.25">
      <c r="H27" s="179"/>
    </row>
    <row r="29" spans="2:15" ht="18.75" x14ac:dyDescent="0.25">
      <c r="B29" s="104"/>
      <c r="C29" s="105"/>
    </row>
    <row r="30" spans="2:15" ht="18.75" x14ac:dyDescent="0.25">
      <c r="B30" s="104"/>
      <c r="C30" s="105"/>
    </row>
    <row r="31" spans="2:15" x14ac:dyDescent="0.25">
      <c r="B31" s="225" t="s">
        <v>498</v>
      </c>
    </row>
    <row r="33" spans="2:4" ht="18.75" x14ac:dyDescent="0.25">
      <c r="B33" s="103" t="s">
        <v>21</v>
      </c>
      <c r="C33" s="103" t="s">
        <v>55</v>
      </c>
      <c r="D33" s="297" t="s">
        <v>568</v>
      </c>
    </row>
    <row r="34" spans="2:4" ht="18.75" x14ac:dyDescent="0.25">
      <c r="B34" s="108" t="s">
        <v>801</v>
      </c>
      <c r="C34" s="190">
        <f>SUMIF('2. CONTRATACION DE PERSONAL'!C:C,'Cuadro resumen'!$B$34:$B$50,'2. CONTRATACION DE PERSONAL'!D:D)</f>
        <v>0</v>
      </c>
      <c r="D34" s="298">
        <f>SUMIF('2. CONTRATACION DE PERSONAL'!$C:$C,'Cuadro resumen'!$B$34:$B$50,'2. CONTRATACION DE PERSONAL'!$G:$G)</f>
        <v>0</v>
      </c>
    </row>
    <row r="35" spans="2:4" ht="18.75" x14ac:dyDescent="0.25">
      <c r="B35" s="108" t="s">
        <v>802</v>
      </c>
      <c r="C35" s="190">
        <f>SUMIF('2. CONTRATACION DE PERSONAL'!C:C,'Cuadro resumen'!$B$34:$B$50,'2. CONTRATACION DE PERSONAL'!D:D)</f>
        <v>0</v>
      </c>
      <c r="D35" s="298">
        <f>SUMIF('2. CONTRATACION DE PERSONAL'!$C:$C,'Cuadro resumen'!$B$34:$B$50,'2. CONTRATACION DE PERSONAL'!$G:$G)</f>
        <v>0</v>
      </c>
    </row>
    <row r="36" spans="2:4" ht="18.75" x14ac:dyDescent="0.25">
      <c r="B36" s="108" t="s">
        <v>803</v>
      </c>
      <c r="C36" s="190">
        <f>SUMIF('2. CONTRATACION DE PERSONAL'!C:C,'Cuadro resumen'!$B$34:$B$50,'2. CONTRATACION DE PERSONAL'!D:D)</f>
        <v>0</v>
      </c>
      <c r="D36" s="298">
        <f>SUMIF('2. CONTRATACION DE PERSONAL'!$C:$C,'Cuadro resumen'!$B$34:$B$50,'2. CONTRATACION DE PERSONAL'!$G:$G)</f>
        <v>0</v>
      </c>
    </row>
    <row r="37" spans="2:4" ht="18.75" x14ac:dyDescent="0.25">
      <c r="B37" s="108" t="s">
        <v>804</v>
      </c>
      <c r="C37" s="190">
        <f>SUMIF('2. CONTRATACION DE PERSONAL'!C:C,'Cuadro resumen'!$B$34:$B$50,'2. CONTRATACION DE PERSONAL'!D:D)</f>
        <v>0</v>
      </c>
      <c r="D37" s="298">
        <f>SUMIF('2. CONTRATACION DE PERSONAL'!$C:$C,'Cuadro resumen'!$B$34:$B$50,'2. CONTRATACION DE PERSONAL'!$G:$G)</f>
        <v>0</v>
      </c>
    </row>
    <row r="38" spans="2:4" ht="18.75" x14ac:dyDescent="0.25">
      <c r="B38" s="108" t="s">
        <v>805</v>
      </c>
      <c r="C38" s="190">
        <f>SUMIF('2. CONTRATACION DE PERSONAL'!C:C,'Cuadro resumen'!$B$34:$B$50,'2. CONTRATACION DE PERSONAL'!D:D)</f>
        <v>0</v>
      </c>
      <c r="D38" s="298">
        <f>SUMIF('2. CONTRATACION DE PERSONAL'!$C:$C,'Cuadro resumen'!$B$34:$B$50,'2. CONTRATACION DE PERSONAL'!$G:$G)</f>
        <v>0</v>
      </c>
    </row>
    <row r="39" spans="2:4" ht="18.75" x14ac:dyDescent="0.25">
      <c r="B39" s="108" t="s">
        <v>806</v>
      </c>
      <c r="C39" s="190">
        <f>SUMIF('2. CONTRATACION DE PERSONAL'!C:C,'Cuadro resumen'!$B$34:$B$50,'2. CONTRATACION DE PERSONAL'!D:D)</f>
        <v>0</v>
      </c>
      <c r="D39" s="298">
        <f>SUMIF('2. CONTRATACION DE PERSONAL'!$C:$C,'Cuadro resumen'!$B$34:$B$50,'2. CONTRATACION DE PERSONAL'!$G:$G)</f>
        <v>0</v>
      </c>
    </row>
    <row r="40" spans="2:4" ht="18.75" x14ac:dyDescent="0.25">
      <c r="B40" s="108" t="s">
        <v>807</v>
      </c>
      <c r="C40" s="190">
        <f>SUMIF('2. CONTRATACION DE PERSONAL'!C:C,'Cuadro resumen'!$B$34:$B$50,'2. CONTRATACION DE PERSONAL'!D:D)</f>
        <v>0</v>
      </c>
      <c r="D40" s="298">
        <f>SUMIF('2. CONTRATACION DE PERSONAL'!$C:$C,'Cuadro resumen'!$B$34:$B$50,'2. CONTRATACION DE PERSONAL'!$G:$G)</f>
        <v>0</v>
      </c>
    </row>
    <row r="41" spans="2:4" ht="18.75" x14ac:dyDescent="0.25">
      <c r="B41" s="108" t="s">
        <v>808</v>
      </c>
      <c r="C41" s="190">
        <f>SUMIF('2. CONTRATACION DE PERSONAL'!C:C,'Cuadro resumen'!$B$34:$B$50,'2. CONTRATACION DE PERSONAL'!D:D)</f>
        <v>0</v>
      </c>
      <c r="D41" s="298">
        <f>SUMIF('2. CONTRATACION DE PERSONAL'!$C:$C,'Cuadro resumen'!$B$34:$B$50,'2. CONTRATACION DE PERSONAL'!$G:$G)</f>
        <v>0</v>
      </c>
    </row>
    <row r="42" spans="2:4" ht="18.75" x14ac:dyDescent="0.25">
      <c r="B42" s="108" t="s">
        <v>809</v>
      </c>
      <c r="C42" s="190">
        <f>SUMIF('2. CONTRATACION DE PERSONAL'!C:C,'Cuadro resumen'!$B$34:$B$50,'2. CONTRATACION DE PERSONAL'!D:D)</f>
        <v>0</v>
      </c>
      <c r="D42" s="298">
        <f>SUMIF('2. CONTRATACION DE PERSONAL'!$C:$C,'Cuadro resumen'!$B$34:$B$50,'2. CONTRATACION DE PERSONAL'!$G:$G)</f>
        <v>0</v>
      </c>
    </row>
    <row r="43" spans="2:4" ht="18.75" x14ac:dyDescent="0.25">
      <c r="B43" s="108" t="s">
        <v>810</v>
      </c>
      <c r="C43" s="190">
        <f>SUMIF('2. CONTRATACION DE PERSONAL'!C:C,'Cuadro resumen'!$B$34:$B$50,'2. CONTRATACION DE PERSONAL'!D:D)</f>
        <v>0</v>
      </c>
      <c r="D43" s="298">
        <f>SUMIF('2. CONTRATACION DE PERSONAL'!$C:$C,'Cuadro resumen'!$B$34:$B$50,'2. CONTRATACION DE PERSONAL'!$G:$G)</f>
        <v>0</v>
      </c>
    </row>
    <row r="44" spans="2:4" ht="18.75" x14ac:dyDescent="0.25">
      <c r="B44" s="108" t="s">
        <v>811</v>
      </c>
      <c r="C44" s="190">
        <f>SUMIF('2. CONTRATACION DE PERSONAL'!C:C,'Cuadro resumen'!$B$34:$B$50,'2. CONTRATACION DE PERSONAL'!D:D)</f>
        <v>0</v>
      </c>
      <c r="D44" s="298">
        <f>SUMIF('2. CONTRATACION DE PERSONAL'!$C:$C,'Cuadro resumen'!$B$34:$B$50,'2. CONTRATACION DE PERSONAL'!$G:$G)</f>
        <v>0</v>
      </c>
    </row>
    <row r="45" spans="2:4" ht="18.75" x14ac:dyDescent="0.25">
      <c r="B45" s="108" t="s">
        <v>812</v>
      </c>
      <c r="C45" s="190">
        <f>SUMIF('2. CONTRATACION DE PERSONAL'!C:C,'Cuadro resumen'!$B$34:$B$50,'2. CONTRATACION DE PERSONAL'!D:D)</f>
        <v>0</v>
      </c>
      <c r="D45" s="298">
        <f>SUMIF('2. CONTRATACION DE PERSONAL'!$C:$C,'Cuadro resumen'!$B$34:$B$50,'2. CONTRATACION DE PERSONAL'!$G:$G)</f>
        <v>0</v>
      </c>
    </row>
    <row r="46" spans="2:4" ht="18.75" x14ac:dyDescent="0.25">
      <c r="B46" s="108" t="s">
        <v>813</v>
      </c>
      <c r="C46" s="190">
        <f>SUMIF('2. CONTRATACION DE PERSONAL'!C:C,'Cuadro resumen'!$B$34:$B$50,'2. CONTRATACION DE PERSONAL'!D:D)</f>
        <v>0</v>
      </c>
      <c r="D46" s="298">
        <f>SUMIF('2. CONTRATACION DE PERSONAL'!$C:$C,'Cuadro resumen'!$B$34:$B$50,'2. CONTRATACION DE PERSONAL'!$G:$G)</f>
        <v>0</v>
      </c>
    </row>
    <row r="47" spans="2:4" ht="18.75" x14ac:dyDescent="0.25">
      <c r="B47" s="108" t="s">
        <v>814</v>
      </c>
      <c r="C47" s="190">
        <f>SUMIF('2. CONTRATACION DE PERSONAL'!C:C,'Cuadro resumen'!$B$34:$B$50,'2. CONTRATACION DE PERSONAL'!D:D)</f>
        <v>0</v>
      </c>
      <c r="D47" s="298">
        <f>SUMIF('2. CONTRATACION DE PERSONAL'!$C:$C,'Cuadro resumen'!$B$34:$B$50,'2. CONTRATACION DE PERSONAL'!$G:$G)</f>
        <v>0</v>
      </c>
    </row>
    <row r="48" spans="2:4" ht="18.75" x14ac:dyDescent="0.25">
      <c r="B48" s="104" t="s">
        <v>84</v>
      </c>
      <c r="C48" s="190">
        <f>SUMIF('2. CONTRATACION DE PERSONAL'!C:C,'Cuadro resumen'!$B$34:$B$50,'2. CONTRATACION DE PERSONAL'!D:D)</f>
        <v>0</v>
      </c>
      <c r="D48" s="298">
        <f>SUMIF('2. CONTRATACION DE PERSONAL'!$C:$C,'Cuadro resumen'!$B$34:$B$50,'2. CONTRATACION DE PERSONAL'!$G:$G)</f>
        <v>0</v>
      </c>
    </row>
    <row r="49" spans="2:4" ht="18.75" x14ac:dyDescent="0.25">
      <c r="B49" s="104" t="s">
        <v>60</v>
      </c>
      <c r="C49" s="190">
        <f>SUMIF('2. CONTRATACION DE PERSONAL'!C:C,'Cuadro resumen'!$B$34:$B$50,'2. CONTRATACION DE PERSONAL'!D:D)</f>
        <v>0</v>
      </c>
      <c r="D49" s="298">
        <f>SUMIF('2. CONTRATACION DE PERSONAL'!$C:$C,'Cuadro resumen'!$B$34:$B$50,'2. CONTRATACION DE PERSONAL'!$G:$G)</f>
        <v>0</v>
      </c>
    </row>
    <row r="50" spans="2:4" ht="18.75" x14ac:dyDescent="0.25">
      <c r="B50" s="104" t="s">
        <v>61</v>
      </c>
      <c r="C50" s="190">
        <f>SUMIF('2. CONTRATACION DE PERSONAL'!C:C,'Cuadro resumen'!$B$34:$B$50,'2. CONTRATACION DE PERSONAL'!D:D)</f>
        <v>0</v>
      </c>
      <c r="D50" s="298">
        <f>SUMIF('2. CONTRATACION DE PERSONAL'!$C:$C,'Cuadro resumen'!$B$34:$B$50,'2. CONTRATACION DE PERSONAL'!$G:$G)</f>
        <v>0</v>
      </c>
    </row>
    <row r="51" spans="2:4" ht="23.25" x14ac:dyDescent="0.25">
      <c r="B51" s="106" t="s">
        <v>195</v>
      </c>
      <c r="C51" s="191">
        <f>SUBTOTAL(109,C34:C50)</f>
        <v>0</v>
      </c>
      <c r="D51" s="298">
        <f>SUM(D34:D50)</f>
        <v>0</v>
      </c>
    </row>
    <row r="60" spans="2:4" x14ac:dyDescent="0.25">
      <c r="B60" s="225" t="s">
        <v>464</v>
      </c>
    </row>
    <row r="62" spans="2:4" ht="18.75" x14ac:dyDescent="0.25">
      <c r="B62" s="103" t="s">
        <v>21</v>
      </c>
      <c r="C62" s="103" t="s">
        <v>55</v>
      </c>
      <c r="D62" s="297" t="s">
        <v>568</v>
      </c>
    </row>
    <row r="63" spans="2:4" ht="18.75" x14ac:dyDescent="0.25">
      <c r="B63" s="104" t="s">
        <v>63</v>
      </c>
      <c r="C63" s="105">
        <f>SUMIF('3. EQUIPO DE OFICINA'!C:C,'Cuadro resumen'!$B$63:$B$72,'3. EQUIPO DE OFICINA'!D:D)</f>
        <v>0</v>
      </c>
      <c r="D63" s="299">
        <f>SUMIF('3. EQUIPO DE OFICINA'!$C:$C,'Cuadro resumen'!$B$63:$B$72,'3. EQUIPO DE OFICINA'!$F:$F)</f>
        <v>0</v>
      </c>
    </row>
    <row r="64" spans="2:4" ht="18.75" x14ac:dyDescent="0.25">
      <c r="B64" s="115" t="s">
        <v>64</v>
      </c>
      <c r="C64" s="105">
        <f>SUMIF('3. EQUIPO DE OFICINA'!C:C,'Cuadro resumen'!$B$63:$B$72,'3. EQUIPO DE OFICINA'!D:D)</f>
        <v>0</v>
      </c>
      <c r="D64" s="299">
        <f>SUMIF('3. EQUIPO DE OFICINA'!$C:$C,'Cuadro resumen'!$B$63:$B$72,'3. EQUIPO DE OFICINA'!$F:$F)</f>
        <v>0</v>
      </c>
    </row>
    <row r="65" spans="2:4" ht="18.75" x14ac:dyDescent="0.25">
      <c r="B65" s="115" t="s">
        <v>65</v>
      </c>
      <c r="C65" s="105">
        <f>SUMIF('3. EQUIPO DE OFICINA'!C:C,'Cuadro resumen'!$B$63:$B$72,'3. EQUIPO DE OFICINA'!D:D)</f>
        <v>0</v>
      </c>
      <c r="D65" s="299">
        <f>SUMIF('3. EQUIPO DE OFICINA'!$C:$C,'Cuadro resumen'!$B$63:$B$72,'3. EQUIPO DE OFICINA'!$F:$F)</f>
        <v>0</v>
      </c>
    </row>
    <row r="66" spans="2:4" ht="18.75" x14ac:dyDescent="0.25">
      <c r="B66" s="115" t="s">
        <v>66</v>
      </c>
      <c r="C66" s="105">
        <f>SUMIF('3. EQUIPO DE OFICINA'!C:C,'Cuadro resumen'!$B$63:$B$72,'3. EQUIPO DE OFICINA'!D:D)</f>
        <v>0</v>
      </c>
      <c r="D66" s="299">
        <f>SUMIF('3. EQUIPO DE OFICINA'!$C:$C,'Cuadro resumen'!$B$63:$B$72,'3. EQUIPO DE OFICINA'!$F:$F)</f>
        <v>0</v>
      </c>
    </row>
    <row r="67" spans="2:4" ht="18.75" x14ac:dyDescent="0.25">
      <c r="B67" s="115" t="s">
        <v>67</v>
      </c>
      <c r="C67" s="105">
        <f>SUMIF('3. EQUIPO DE OFICINA'!C:C,'Cuadro resumen'!$B$63:$B$72,'3. EQUIPO DE OFICINA'!D:D)</f>
        <v>0</v>
      </c>
      <c r="D67" s="299">
        <f>SUMIF('3. EQUIPO DE OFICINA'!$C:$C,'Cuadro resumen'!$B$63:$B$72,'3. EQUIPO DE OFICINA'!$F:$F)</f>
        <v>0</v>
      </c>
    </row>
    <row r="68" spans="2:4" ht="18.75" x14ac:dyDescent="0.25">
      <c r="B68" s="115" t="s">
        <v>68</v>
      </c>
      <c r="C68" s="105">
        <f>SUMIF('3. EQUIPO DE OFICINA'!C:C,'Cuadro resumen'!$B$63:$B$72,'3. EQUIPO DE OFICINA'!D:D)</f>
        <v>0</v>
      </c>
      <c r="D68" s="299">
        <f>SUMIF('3. EQUIPO DE OFICINA'!$C:$C,'Cuadro resumen'!$B$63:$B$72,'3. EQUIPO DE OFICINA'!$F:$F)</f>
        <v>0</v>
      </c>
    </row>
    <row r="69" spans="2:4" ht="18.75" x14ac:dyDescent="0.25">
      <c r="B69" s="115" t="s">
        <v>69</v>
      </c>
      <c r="C69" s="105">
        <f>SUMIF('3. EQUIPO DE OFICINA'!C:C,'Cuadro resumen'!$B$63:$B$72,'3. EQUIPO DE OFICINA'!D:D)</f>
        <v>0</v>
      </c>
      <c r="D69" s="299">
        <f>SUMIF('3. EQUIPO DE OFICINA'!$C:$C,'Cuadro resumen'!$B$63:$B$72,'3. EQUIPO DE OFICINA'!$F:$F)</f>
        <v>0</v>
      </c>
    </row>
    <row r="70" spans="2:4" ht="18.75" x14ac:dyDescent="0.25">
      <c r="B70" s="104" t="s">
        <v>70</v>
      </c>
      <c r="C70" s="105">
        <f>SUMIF('3. EQUIPO DE OFICINA'!C:C,'Cuadro resumen'!$B$63:$B$72,'3. EQUIPO DE OFICINA'!D:D)</f>
        <v>0</v>
      </c>
      <c r="D70" s="299">
        <f>SUMIF('3. EQUIPO DE OFICINA'!$C:$C,'Cuadro resumen'!$B$63:$B$72,'3. EQUIPO DE OFICINA'!$F:$F)</f>
        <v>0</v>
      </c>
    </row>
    <row r="71" spans="2:4" ht="18.75" x14ac:dyDescent="0.25">
      <c r="B71" s="104" t="s">
        <v>71</v>
      </c>
      <c r="C71" s="105">
        <f>SUMIF('3. EQUIPO DE OFICINA'!C:C,'Cuadro resumen'!$B$63:$B$72,'3. EQUIPO DE OFICINA'!D:D)</f>
        <v>0</v>
      </c>
      <c r="D71" s="299">
        <f>SUMIF('3. EQUIPO DE OFICINA'!$C:$C,'Cuadro resumen'!$B$63:$B$72,'3. EQUIPO DE OFICINA'!$F:$F)</f>
        <v>0</v>
      </c>
    </row>
    <row r="72" spans="2:4" ht="18.75" x14ac:dyDescent="0.25">
      <c r="B72" s="104" t="s">
        <v>72</v>
      </c>
      <c r="C72" s="105">
        <f>SUMIF('3. EQUIPO DE OFICINA'!C:C,'Cuadro resumen'!$B$63:$B$72,'3. EQUIPO DE OFICINA'!D:D)</f>
        <v>0</v>
      </c>
      <c r="D72" s="299">
        <f>SUMIF('3. EQUIPO DE OFICINA'!$C:$C,'Cuadro resumen'!$B$63:$B$72,'3. EQUIPO DE OFICINA'!$F:$F)</f>
        <v>0</v>
      </c>
    </row>
    <row r="73" spans="2:4" ht="18.75" x14ac:dyDescent="0.25">
      <c r="B73" s="104"/>
      <c r="C73" s="105">
        <f>SUMIF('3. EQUIPO DE OFICINA'!C:C,'Cuadro resumen'!$B$63:$B$72,'3. EQUIPO DE OFICINA'!D:D)</f>
        <v>0</v>
      </c>
      <c r="D73" s="299">
        <f>SUMIF('3. EQUIPO DE OFICINA'!$C:$C,'Cuadro resumen'!$B$63:$B$72,'3. EQUIPO DE OFICINA'!$F:$F)</f>
        <v>0</v>
      </c>
    </row>
    <row r="74" spans="2:4" ht="23.25" x14ac:dyDescent="0.25">
      <c r="B74" s="106" t="s">
        <v>195</v>
      </c>
      <c r="C74" s="107">
        <f>SUM(C63:C73)</f>
        <v>0</v>
      </c>
      <c r="D74" s="300">
        <f>SUM(D63:D73)</f>
        <v>0</v>
      </c>
    </row>
    <row r="77" spans="2:4" x14ac:dyDescent="0.25">
      <c r="B77" s="225" t="s">
        <v>465</v>
      </c>
    </row>
    <row r="79" spans="2:4" ht="18.75" x14ac:dyDescent="0.25">
      <c r="B79" s="103" t="s">
        <v>466</v>
      </c>
      <c r="C79" s="103" t="s">
        <v>55</v>
      </c>
      <c r="D79" s="297" t="s">
        <v>568</v>
      </c>
    </row>
    <row r="80" spans="2:4" ht="37.5" x14ac:dyDescent="0.25">
      <c r="B80" s="444" t="s">
        <v>1657</v>
      </c>
      <c r="C80" s="105">
        <f>SUMIF('4. EQUIPO TECNOLÓGICOS'!C:C,'Cuadro resumen'!$B$80:$B$96,'4. EQUIPO TECNOLÓGICOS'!D:D)</f>
        <v>1</v>
      </c>
      <c r="D80" s="105">
        <f>SUMIF('4. EQUIPO TECNOLÓGICOS'!$C:$C,'Cuadro resumen'!$B$80:$B$96,'4. EQUIPO TECNOLÓGICOS'!F:F)</f>
        <v>35000</v>
      </c>
    </row>
    <row r="81" spans="2:4" ht="18.75" x14ac:dyDescent="0.25">
      <c r="B81" s="444" t="s">
        <v>1658</v>
      </c>
      <c r="C81" s="105">
        <f>SUMIF('4. EQUIPO TECNOLÓGICOS'!C:C,'Cuadro resumen'!$B$80:$B$96,'4. EQUIPO TECNOLÓGICOS'!D:D)</f>
        <v>0</v>
      </c>
      <c r="D81" s="105">
        <f>SUMIF('4. EQUIPO TECNOLÓGICOS'!$C:$C,'Cuadro resumen'!$B$80:$B$96,'4. EQUIPO TECNOLÓGICOS'!F:F)</f>
        <v>0</v>
      </c>
    </row>
    <row r="82" spans="2:4" ht="37.5" x14ac:dyDescent="0.25">
      <c r="B82" s="444" t="s">
        <v>1656</v>
      </c>
      <c r="C82" s="105">
        <f>SUMIF('4. EQUIPO TECNOLÓGICOS'!C:C,'Cuadro resumen'!$B$80:$B$96,'4. EQUIPO TECNOLÓGICOS'!D:D)</f>
        <v>0</v>
      </c>
      <c r="D82" s="105">
        <f>SUMIF('4. EQUIPO TECNOLÓGICOS'!$C:$C,'Cuadro resumen'!$B$80:$B$96,'4. EQUIPO TECNOLÓGICOS'!F:F)</f>
        <v>0</v>
      </c>
    </row>
    <row r="83" spans="2:4" ht="37.5" x14ac:dyDescent="0.25">
      <c r="B83" s="444" t="s">
        <v>1659</v>
      </c>
      <c r="C83" s="105">
        <f>SUMIF('4. EQUIPO TECNOLÓGICOS'!C:C,'Cuadro resumen'!$B$80:$B$96,'4. EQUIPO TECNOLÓGICOS'!D:D)</f>
        <v>6</v>
      </c>
      <c r="D83" s="105">
        <f>SUMIF('4. EQUIPO TECNOLÓGICOS'!$C:$C,'Cuadro resumen'!$B$80:$B$96,'4. EQUIPO TECNOLÓGICOS'!F:F)</f>
        <v>90000</v>
      </c>
    </row>
    <row r="84" spans="2:4" ht="18.75" x14ac:dyDescent="0.25">
      <c r="B84" s="104" t="s">
        <v>499</v>
      </c>
      <c r="C84" s="105">
        <f>SUMIF('4. EQUIPO TECNOLÓGICOS'!C:C,'Cuadro resumen'!$B$80:$B$96,'4. EQUIPO TECNOLÓGICOS'!D:D)</f>
        <v>0</v>
      </c>
      <c r="D84" s="105">
        <f>SUMIF('4. EQUIPO TECNOLÓGICOS'!$C:$C,'Cuadro resumen'!$B$80:$B$96,'4. EQUIPO TECNOLÓGICOS'!F:F)</f>
        <v>0</v>
      </c>
    </row>
    <row r="85" spans="2:4" ht="18.75" x14ac:dyDescent="0.25">
      <c r="B85" s="115" t="s">
        <v>73</v>
      </c>
      <c r="C85" s="105">
        <f>SUMIF('4. EQUIPO TECNOLÓGICOS'!C:C,'Cuadro resumen'!$B$80:$B$96,'4. EQUIPO TECNOLÓGICOS'!D:D)</f>
        <v>2</v>
      </c>
      <c r="D85" s="105">
        <f>SUMIF('4. EQUIPO TECNOLÓGICOS'!$C:$C,'Cuadro resumen'!$B$80:$B$96,'4. EQUIPO TECNOLÓGICOS'!F:F)</f>
        <v>8000</v>
      </c>
    </row>
    <row r="86" spans="2:4" ht="18.75" x14ac:dyDescent="0.25">
      <c r="B86" s="115" t="s">
        <v>74</v>
      </c>
      <c r="C86" s="105">
        <f>SUMIF('4. EQUIPO TECNOLÓGICOS'!C:C,'Cuadro resumen'!$B$80:$B$96,'4. EQUIPO TECNOLÓGICOS'!D:D)</f>
        <v>2</v>
      </c>
      <c r="D86" s="105">
        <f>SUMIF('4. EQUIPO TECNOLÓGICOS'!$C:$C,'Cuadro resumen'!$B$80:$B$96,'4. EQUIPO TECNOLÓGICOS'!F:F)</f>
        <v>16000</v>
      </c>
    </row>
    <row r="87" spans="2:4" ht="18.75" x14ac:dyDescent="0.25">
      <c r="B87" s="115" t="s">
        <v>75</v>
      </c>
      <c r="C87" s="105">
        <f>SUMIF('4. EQUIPO TECNOLÓGICOS'!C:C,'Cuadro resumen'!$B$80:$B$96,'4. EQUIPO TECNOLÓGICOS'!D:D)</f>
        <v>0</v>
      </c>
      <c r="D87" s="105">
        <f>SUMIF('4. EQUIPO TECNOLÓGICOS'!$C:$C,'Cuadro resumen'!$B$80:$B$96,'4. EQUIPO TECNOLÓGICOS'!F:F)</f>
        <v>0</v>
      </c>
    </row>
    <row r="88" spans="2:4" ht="18.75" x14ac:dyDescent="0.25">
      <c r="B88" s="104" t="s">
        <v>500</v>
      </c>
      <c r="C88" s="105">
        <f>SUMIF('4. EQUIPO TECNOLÓGICOS'!C:C,'Cuadro resumen'!$B$80:$B$96,'4. EQUIPO TECNOLÓGICOS'!D:D)</f>
        <v>0</v>
      </c>
      <c r="D88" s="105">
        <f>SUMIF('4. EQUIPO TECNOLÓGICOS'!$C:$C,'Cuadro resumen'!$B$80:$B$96,'4. EQUIPO TECNOLÓGICOS'!F:F)</f>
        <v>0</v>
      </c>
    </row>
    <row r="89" spans="2:4" ht="18.75" x14ac:dyDescent="0.25">
      <c r="B89" s="115" t="s">
        <v>76</v>
      </c>
      <c r="C89" s="105">
        <f>SUMIF('4. EQUIPO TECNOLÓGICOS'!C:C,'Cuadro resumen'!$B$80:$B$96,'4. EQUIPO TECNOLÓGICOS'!D:D)</f>
        <v>1</v>
      </c>
      <c r="D89" s="105">
        <f>SUMIF('4. EQUIPO TECNOLÓGICOS'!$C:$C,'Cuadro resumen'!$B$80:$B$96,'4. EQUIPO TECNOLÓGICOS'!F:F)</f>
        <v>15000</v>
      </c>
    </row>
    <row r="90" spans="2:4" ht="18.75" x14ac:dyDescent="0.25">
      <c r="B90" s="104" t="s">
        <v>77</v>
      </c>
      <c r="C90" s="105">
        <f>SUMIF('4. EQUIPO TECNOLÓGICOS'!C:C,'Cuadro resumen'!$B$80:$B$96,'4. EQUIPO TECNOLÓGICOS'!D:D)</f>
        <v>1</v>
      </c>
      <c r="D90" s="105">
        <f>SUMIF('4. EQUIPO TECNOLÓGICOS'!$C:$C,'Cuadro resumen'!$B$80:$B$96,'4. EQUIPO TECNOLÓGICOS'!F:F)</f>
        <v>10000</v>
      </c>
    </row>
    <row r="91" spans="2:4" ht="18.75" x14ac:dyDescent="0.25">
      <c r="B91" s="115" t="s">
        <v>78</v>
      </c>
      <c r="C91" s="105">
        <f>SUMIF('4. EQUIPO TECNOLÓGICOS'!C:C,'Cuadro resumen'!$B$80:$B$96,'4. EQUIPO TECNOLÓGICOS'!D:D)</f>
        <v>0</v>
      </c>
      <c r="D91" s="105">
        <f>SUMIF('4. EQUIPO TECNOLÓGICOS'!$C:$C,'Cuadro resumen'!$B$80:$B$96,'4. EQUIPO TECNOLÓGICOS'!F:F)</f>
        <v>0</v>
      </c>
    </row>
    <row r="92" spans="2:4" ht="18.75" x14ac:dyDescent="0.25">
      <c r="B92" s="115" t="s">
        <v>79</v>
      </c>
      <c r="C92" s="105">
        <f>SUMIF('4. EQUIPO TECNOLÓGICOS'!C:C,'Cuadro resumen'!$B$80:$B$96,'4. EQUIPO TECNOLÓGICOS'!D:D)</f>
        <v>0</v>
      </c>
      <c r="D92" s="105">
        <f>SUMIF('4. EQUIPO TECNOLÓGICOS'!$C:$C,'Cuadro resumen'!$B$80:$B$96,'4. EQUIPO TECNOLÓGICOS'!F:F)</f>
        <v>0</v>
      </c>
    </row>
    <row r="93" spans="2:4" ht="18.75" x14ac:dyDescent="0.25">
      <c r="B93" s="104" t="s">
        <v>501</v>
      </c>
      <c r="C93" s="105">
        <f>SUMIF('4. EQUIPO TECNOLÓGICOS'!C:C,'Cuadro resumen'!$B$80:$B$96,'4. EQUIPO TECNOLÓGICOS'!D:D)</f>
        <v>0</v>
      </c>
      <c r="D93" s="105">
        <f>SUMIF('4. EQUIPO TECNOLÓGICOS'!$C:$C,'Cuadro resumen'!$B$80:$B$96,'4. EQUIPO TECNOLÓGICOS'!F:F)</f>
        <v>0</v>
      </c>
    </row>
    <row r="94" spans="2:4" ht="18.75" x14ac:dyDescent="0.25">
      <c r="B94" s="115" t="s">
        <v>81</v>
      </c>
      <c r="C94" s="105">
        <f>SUMIF('4. EQUIPO TECNOLÓGICOS'!C:C,'Cuadro resumen'!$B$80:$B$96,'4. EQUIPO TECNOLÓGICOS'!D:D)</f>
        <v>1</v>
      </c>
      <c r="D94" s="105">
        <f>SUMIF('4. EQUIPO TECNOLÓGICOS'!$C:$C,'Cuadro resumen'!$B$80:$B$96,'4. EQUIPO TECNOLÓGICOS'!F:F)</f>
        <v>1500</v>
      </c>
    </row>
    <row r="95" spans="2:4" ht="18.75" x14ac:dyDescent="0.25">
      <c r="B95" s="115" t="s">
        <v>82</v>
      </c>
      <c r="C95" s="105">
        <f>SUMIF('4. EQUIPO TECNOLÓGICOS'!C:C,'Cuadro resumen'!$B$80:$B$96,'4. EQUIPO TECNOLÓGICOS'!D:D)</f>
        <v>6</v>
      </c>
      <c r="D95" s="105">
        <f>SUMIF('4. EQUIPO TECNOLÓGICOS'!$C:$C,'Cuadro resumen'!$B$80:$B$96,'4. EQUIPO TECNOLÓGICOS'!F:F)</f>
        <v>3000</v>
      </c>
    </row>
    <row r="96" spans="2:4" ht="18.75" x14ac:dyDescent="0.25">
      <c r="B96" s="115" t="s">
        <v>83</v>
      </c>
      <c r="C96" s="105">
        <f>SUMIF('4. EQUIPO TECNOLÓGICOS'!C:C,'Cuadro resumen'!$B$80:$B$96,'4. EQUIPO TECNOLÓGICOS'!D:D)</f>
        <v>100</v>
      </c>
      <c r="D96" s="105">
        <f>SUMIF('4. EQUIPO TECNOLÓGICOS'!$C:$C,'Cuadro resumen'!$B$80:$B$96,'4. EQUIPO TECNOLÓGICOS'!F:F)</f>
        <v>2000</v>
      </c>
    </row>
    <row r="97" spans="2:4" ht="23.25" x14ac:dyDescent="0.25">
      <c r="B97" s="106" t="s">
        <v>195</v>
      </c>
      <c r="C97" s="107">
        <f>SUM(C80:C96)</f>
        <v>120</v>
      </c>
      <c r="D97" s="107">
        <f>SUM(D80:D96)</f>
        <v>180500</v>
      </c>
    </row>
    <row r="101" spans="2:4" x14ac:dyDescent="0.25">
      <c r="B101" s="225" t="s">
        <v>566</v>
      </c>
    </row>
    <row r="122" spans="2:4" x14ac:dyDescent="0.25">
      <c r="B122" s="225" t="s">
        <v>567</v>
      </c>
    </row>
    <row r="123" spans="2:4" x14ac:dyDescent="0.25">
      <c r="B123" s="108" t="s">
        <v>167</v>
      </c>
      <c r="C123" s="108" t="s">
        <v>55</v>
      </c>
      <c r="D123" s="108" t="s">
        <v>568</v>
      </c>
    </row>
    <row r="124" spans="2:4" x14ac:dyDescent="0.25">
      <c r="B124" s="108" t="s">
        <v>569</v>
      </c>
    </row>
    <row r="125" spans="2:4" x14ac:dyDescent="0.25">
      <c r="B125" s="108" t="s">
        <v>556</v>
      </c>
    </row>
    <row r="126" spans="2:4" x14ac:dyDescent="0.25">
      <c r="B126" s="108" t="s">
        <v>799</v>
      </c>
    </row>
    <row r="139" spans="2:2" x14ac:dyDescent="0.25">
      <c r="B139" s="225" t="s">
        <v>800</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3"/>
  <sheetViews>
    <sheetView topLeftCell="J18"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2.140625" style="284" bestFit="1" customWidth="1"/>
    <col min="9" max="9" width="15.28515625" customWidth="1"/>
    <col min="10" max="10" width="12.140625" style="284" bestFit="1" customWidth="1"/>
    <col min="11" max="11" width="15.28515625" customWidth="1"/>
    <col min="12" max="12" width="12.140625" style="284" bestFit="1" customWidth="1"/>
    <col min="13" max="13" width="15.28515625" customWidth="1"/>
    <col min="14" max="14" width="11.5703125" style="284"/>
    <col min="15" max="15" width="15.28515625" style="469" customWidth="1"/>
    <col min="16" max="16" width="15.7109375" style="470" customWidth="1"/>
    <col min="19" max="22" width="14.28515625" customWidth="1"/>
    <col min="23" max="23" width="17" customWidth="1"/>
  </cols>
  <sheetData>
    <row r="1" spans="1:23" s="407" customFormat="1" ht="18" customHeight="1" x14ac:dyDescent="0.2">
      <c r="B1" s="406"/>
      <c r="C1" s="406"/>
      <c r="D1" s="406"/>
      <c r="E1" s="406"/>
      <c r="F1" s="406"/>
      <c r="G1" s="406" t="s">
        <v>139</v>
      </c>
      <c r="I1" s="406"/>
      <c r="J1" s="406"/>
      <c r="K1" s="406"/>
      <c r="L1" s="406"/>
      <c r="M1" s="406"/>
      <c r="N1" s="406"/>
      <c r="O1" s="457"/>
      <c r="P1" s="457"/>
      <c r="Q1" s="406"/>
      <c r="R1" s="406"/>
      <c r="S1" s="406"/>
      <c r="T1" s="406"/>
      <c r="U1" s="406"/>
      <c r="V1" s="406"/>
      <c r="W1" s="406"/>
    </row>
    <row r="2" spans="1:23" s="408" customFormat="1" ht="33.75" customHeight="1" x14ac:dyDescent="0.25">
      <c r="A2" s="411" t="s">
        <v>712</v>
      </c>
      <c r="B2" s="411"/>
      <c r="C2" s="411"/>
      <c r="D2" s="411"/>
      <c r="E2" s="411"/>
      <c r="F2" s="411"/>
      <c r="G2" s="411"/>
      <c r="H2" s="411"/>
      <c r="I2" s="411"/>
      <c r="J2" s="411"/>
      <c r="K2" s="411"/>
      <c r="L2" s="411"/>
      <c r="M2" s="411"/>
      <c r="N2" s="411"/>
      <c r="O2" s="487"/>
      <c r="P2" s="487"/>
      <c r="Q2" s="411"/>
      <c r="R2" s="411"/>
      <c r="S2" s="411"/>
      <c r="T2" s="411"/>
      <c r="U2" s="411"/>
      <c r="V2" s="411"/>
      <c r="W2" s="411"/>
    </row>
    <row r="3" spans="1:23" s="66" customFormat="1" ht="14.45" customHeight="1" x14ac:dyDescent="0.25">
      <c r="A3" s="598" t="s">
        <v>100</v>
      </c>
      <c r="B3" s="598" t="s">
        <v>118</v>
      </c>
      <c r="C3" s="586" t="s">
        <v>88</v>
      </c>
      <c r="D3" s="586" t="s">
        <v>89</v>
      </c>
      <c r="E3" s="541" t="s">
        <v>477</v>
      </c>
      <c r="F3" s="586" t="s">
        <v>90</v>
      </c>
      <c r="G3" s="589" t="s">
        <v>103</v>
      </c>
      <c r="H3" s="590"/>
      <c r="I3" s="590"/>
      <c r="J3" s="590"/>
      <c r="K3" s="590"/>
      <c r="L3" s="590"/>
      <c r="M3" s="590"/>
      <c r="N3" s="591"/>
      <c r="O3" s="607" t="s">
        <v>104</v>
      </c>
      <c r="P3" s="608"/>
      <c r="Q3" s="611" t="s">
        <v>105</v>
      </c>
      <c r="R3" s="612"/>
      <c r="S3" s="601" t="s">
        <v>106</v>
      </c>
      <c r="T3" s="601" t="s">
        <v>107</v>
      </c>
      <c r="U3" s="601" t="s">
        <v>115</v>
      </c>
      <c r="V3" s="601" t="s">
        <v>114</v>
      </c>
      <c r="W3" s="604" t="s">
        <v>91</v>
      </c>
    </row>
    <row r="4" spans="1:23" s="66" customFormat="1" ht="15.75" x14ac:dyDescent="0.25">
      <c r="A4" s="599"/>
      <c r="B4" s="599"/>
      <c r="C4" s="587"/>
      <c r="D4" s="587"/>
      <c r="E4" s="542"/>
      <c r="F4" s="587"/>
      <c r="G4" s="589" t="s">
        <v>108</v>
      </c>
      <c r="H4" s="591"/>
      <c r="I4" s="589" t="s">
        <v>109</v>
      </c>
      <c r="J4" s="591"/>
      <c r="K4" s="589" t="s">
        <v>110</v>
      </c>
      <c r="L4" s="591"/>
      <c r="M4" s="589" t="s">
        <v>111</v>
      </c>
      <c r="N4" s="591"/>
      <c r="O4" s="609"/>
      <c r="P4" s="610"/>
      <c r="Q4" s="613"/>
      <c r="R4" s="614"/>
      <c r="S4" s="602"/>
      <c r="T4" s="602"/>
      <c r="U4" s="602"/>
      <c r="V4" s="602"/>
      <c r="W4" s="605"/>
    </row>
    <row r="5" spans="1:23" s="67" customFormat="1" ht="31.5" x14ac:dyDescent="0.25">
      <c r="A5" s="600"/>
      <c r="B5" s="600"/>
      <c r="C5" s="588"/>
      <c r="D5" s="588"/>
      <c r="E5" s="543"/>
      <c r="F5" s="588"/>
      <c r="G5" s="308" t="s">
        <v>112</v>
      </c>
      <c r="H5" s="293" t="s">
        <v>12</v>
      </c>
      <c r="I5" s="308" t="s">
        <v>112</v>
      </c>
      <c r="J5" s="293" t="s">
        <v>12</v>
      </c>
      <c r="K5" s="308" t="s">
        <v>112</v>
      </c>
      <c r="L5" s="293" t="s">
        <v>12</v>
      </c>
      <c r="M5" s="308" t="s">
        <v>112</v>
      </c>
      <c r="N5" s="293" t="s">
        <v>12</v>
      </c>
      <c r="O5" s="488" t="s">
        <v>112</v>
      </c>
      <c r="P5" s="489" t="s">
        <v>12</v>
      </c>
      <c r="Q5" s="308" t="s">
        <v>113</v>
      </c>
      <c r="R5" s="308" t="s">
        <v>85</v>
      </c>
      <c r="S5" s="603"/>
      <c r="T5" s="603"/>
      <c r="U5" s="603"/>
      <c r="V5" s="603"/>
      <c r="W5" s="606"/>
    </row>
    <row r="6" spans="1:23" ht="78" customHeight="1" x14ac:dyDescent="0.25">
      <c r="A6" s="592" t="s">
        <v>134</v>
      </c>
      <c r="B6" s="594" t="s">
        <v>135</v>
      </c>
      <c r="C6" s="69" t="s">
        <v>713</v>
      </c>
      <c r="D6" s="69" t="s">
        <v>136</v>
      </c>
      <c r="E6" s="412"/>
      <c r="F6" s="78" t="s">
        <v>714</v>
      </c>
      <c r="G6" s="90"/>
      <c r="H6" s="289"/>
      <c r="I6" s="90"/>
      <c r="J6" s="289"/>
      <c r="K6" s="90"/>
      <c r="L6" s="289"/>
      <c r="M6" s="90"/>
      <c r="N6" s="289"/>
      <c r="O6" s="490">
        <f>G6+I6+K6+M6</f>
        <v>0</v>
      </c>
      <c r="P6" s="490">
        <f>H6+J6+L6+N6</f>
        <v>0</v>
      </c>
      <c r="Q6" s="352"/>
      <c r="R6" s="353"/>
      <c r="S6" s="353"/>
      <c r="T6" s="353"/>
      <c r="U6" s="354"/>
      <c r="V6" s="354"/>
      <c r="W6" s="349"/>
    </row>
    <row r="7" spans="1:23" ht="63" x14ac:dyDescent="0.25">
      <c r="A7" s="593"/>
      <c r="B7" s="595"/>
      <c r="C7" s="69" t="s">
        <v>715</v>
      </c>
      <c r="D7" s="69" t="s">
        <v>716</v>
      </c>
      <c r="E7" s="412"/>
      <c r="F7" s="78"/>
      <c r="G7" s="90"/>
      <c r="H7" s="289"/>
      <c r="I7" s="90"/>
      <c r="J7" s="289"/>
      <c r="K7" s="90"/>
      <c r="L7" s="289"/>
      <c r="M7" s="90"/>
      <c r="N7" s="289"/>
      <c r="O7" s="490">
        <f t="shared" ref="O7:P20" si="0">G7+I7+K7+M7</f>
        <v>0</v>
      </c>
      <c r="P7" s="490">
        <f t="shared" si="0"/>
        <v>0</v>
      </c>
      <c r="Q7" s="352"/>
      <c r="R7" s="353"/>
      <c r="S7" s="353"/>
      <c r="T7" s="353"/>
      <c r="U7" s="354"/>
      <c r="V7" s="354"/>
      <c r="W7" s="349"/>
    </row>
    <row r="8" spans="1:23" ht="94.5" x14ac:dyDescent="0.25">
      <c r="A8" s="593"/>
      <c r="B8" s="595"/>
      <c r="C8" s="69" t="s">
        <v>717</v>
      </c>
      <c r="D8" s="69" t="s">
        <v>718</v>
      </c>
      <c r="E8" s="412"/>
      <c r="F8" s="78" t="s">
        <v>719</v>
      </c>
      <c r="G8" s="90"/>
      <c r="H8" s="289"/>
      <c r="I8" s="90"/>
      <c r="J8" s="289"/>
      <c r="K8" s="90"/>
      <c r="L8" s="289"/>
      <c r="M8" s="90"/>
      <c r="N8" s="289"/>
      <c r="O8" s="490">
        <f t="shared" si="0"/>
        <v>0</v>
      </c>
      <c r="P8" s="490">
        <f t="shared" si="0"/>
        <v>0</v>
      </c>
      <c r="Q8" s="352"/>
      <c r="R8" s="353"/>
      <c r="S8" s="353"/>
      <c r="T8" s="353"/>
      <c r="U8" s="354"/>
      <c r="V8" s="354"/>
      <c r="W8" s="349"/>
    </row>
    <row r="9" spans="1:23" ht="141.75" x14ac:dyDescent="0.25">
      <c r="A9" s="593"/>
      <c r="B9" s="593" t="s">
        <v>137</v>
      </c>
      <c r="C9" s="69" t="s">
        <v>720</v>
      </c>
      <c r="D9" s="69" t="s">
        <v>721</v>
      </c>
      <c r="E9" s="412"/>
      <c r="F9" s="78" t="s">
        <v>191</v>
      </c>
      <c r="G9" s="90"/>
      <c r="H9" s="289"/>
      <c r="I9" s="90"/>
      <c r="J9" s="289"/>
      <c r="K9" s="90"/>
      <c r="L9" s="289"/>
      <c r="M9" s="90"/>
      <c r="N9" s="289"/>
      <c r="O9" s="490">
        <f t="shared" si="0"/>
        <v>0</v>
      </c>
      <c r="P9" s="490">
        <f t="shared" si="0"/>
        <v>0</v>
      </c>
      <c r="Q9" s="352"/>
      <c r="R9" s="353"/>
      <c r="S9" s="353"/>
      <c r="T9" s="353"/>
      <c r="U9" s="354"/>
      <c r="V9" s="354"/>
      <c r="W9" s="349"/>
    </row>
    <row r="10" spans="1:23" ht="236.25" x14ac:dyDescent="0.25">
      <c r="A10" s="593"/>
      <c r="B10" s="593"/>
      <c r="C10" s="69" t="s">
        <v>722</v>
      </c>
      <c r="D10" s="69" t="s">
        <v>723</v>
      </c>
      <c r="E10" s="412"/>
      <c r="F10" s="78" t="s">
        <v>724</v>
      </c>
      <c r="G10" s="90"/>
      <c r="H10" s="289"/>
      <c r="I10" s="90"/>
      <c r="J10" s="289"/>
      <c r="K10" s="90"/>
      <c r="L10" s="289"/>
      <c r="M10" s="90"/>
      <c r="N10" s="289"/>
      <c r="O10" s="490">
        <f t="shared" si="0"/>
        <v>0</v>
      </c>
      <c r="P10" s="490">
        <f t="shared" si="0"/>
        <v>0</v>
      </c>
      <c r="Q10" s="352"/>
      <c r="R10" s="353"/>
      <c r="S10" s="353"/>
      <c r="T10" s="353"/>
      <c r="U10" s="354"/>
      <c r="V10" s="354"/>
      <c r="W10" s="349"/>
    </row>
    <row r="11" spans="1:23" ht="126" x14ac:dyDescent="0.25">
      <c r="A11" s="593"/>
      <c r="B11" s="593"/>
      <c r="C11" s="69" t="s">
        <v>725</v>
      </c>
      <c r="D11" s="69" t="s">
        <v>726</v>
      </c>
      <c r="E11" s="412"/>
      <c r="F11" s="78" t="s">
        <v>727</v>
      </c>
      <c r="G11" s="90"/>
      <c r="H11" s="289"/>
      <c r="I11" s="90"/>
      <c r="J11" s="289"/>
      <c r="K11" s="90"/>
      <c r="L11" s="289"/>
      <c r="M11" s="90"/>
      <c r="N11" s="289"/>
      <c r="O11" s="490">
        <f t="shared" si="0"/>
        <v>0</v>
      </c>
      <c r="P11" s="490">
        <f t="shared" si="0"/>
        <v>0</v>
      </c>
      <c r="Q11" s="352"/>
      <c r="R11" s="353"/>
      <c r="S11" s="353"/>
      <c r="T11" s="353"/>
      <c r="U11" s="354"/>
      <c r="V11" s="354"/>
      <c r="W11" s="349"/>
    </row>
    <row r="12" spans="1:23" ht="110.25" x14ac:dyDescent="0.25">
      <c r="A12" s="593"/>
      <c r="B12" s="593"/>
      <c r="C12" s="69" t="s">
        <v>728</v>
      </c>
      <c r="D12" s="69" t="s">
        <v>729</v>
      </c>
      <c r="E12" s="412"/>
      <c r="F12" s="78" t="s">
        <v>730</v>
      </c>
      <c r="G12" s="90"/>
      <c r="H12" s="289"/>
      <c r="I12" s="90"/>
      <c r="J12" s="289"/>
      <c r="K12" s="90"/>
      <c r="L12" s="289"/>
      <c r="M12" s="90"/>
      <c r="N12" s="289"/>
      <c r="O12" s="490">
        <f t="shared" si="0"/>
        <v>0</v>
      </c>
      <c r="P12" s="490">
        <f t="shared" si="0"/>
        <v>0</v>
      </c>
      <c r="Q12" s="352"/>
      <c r="R12" s="353"/>
      <c r="S12" s="353"/>
      <c r="T12" s="353"/>
      <c r="U12" s="354"/>
      <c r="V12" s="354"/>
      <c r="W12" s="349"/>
    </row>
    <row r="13" spans="1:23" ht="173.25" x14ac:dyDescent="0.25">
      <c r="A13" s="593"/>
      <c r="B13" s="593"/>
      <c r="C13" s="69" t="s">
        <v>731</v>
      </c>
      <c r="D13" s="69" t="s">
        <v>732</v>
      </c>
      <c r="E13" s="412"/>
      <c r="F13" s="78" t="s">
        <v>733</v>
      </c>
      <c r="G13" s="90"/>
      <c r="H13" s="289"/>
      <c r="I13" s="90"/>
      <c r="J13" s="289"/>
      <c r="K13" s="90"/>
      <c r="L13" s="289"/>
      <c r="M13" s="90"/>
      <c r="N13" s="289"/>
      <c r="O13" s="490">
        <f t="shared" si="0"/>
        <v>0</v>
      </c>
      <c r="P13" s="490">
        <f t="shared" si="0"/>
        <v>0</v>
      </c>
      <c r="Q13" s="352"/>
      <c r="R13" s="353"/>
      <c r="S13" s="353"/>
      <c r="T13" s="353"/>
      <c r="U13" s="354"/>
      <c r="V13" s="354"/>
      <c r="W13" s="349"/>
    </row>
    <row r="14" spans="1:23" ht="15.6" customHeight="1" x14ac:dyDescent="0.25">
      <c r="A14" s="593"/>
      <c r="B14" s="409"/>
      <c r="C14" s="69" t="s">
        <v>734</v>
      </c>
      <c r="D14" s="69" t="s">
        <v>735</v>
      </c>
      <c r="E14" s="412"/>
      <c r="F14" s="78"/>
      <c r="G14" s="90"/>
      <c r="H14" s="289"/>
      <c r="I14" s="90"/>
      <c r="J14" s="289"/>
      <c r="K14" s="90"/>
      <c r="L14" s="289"/>
      <c r="M14" s="90"/>
      <c r="N14" s="289"/>
      <c r="O14" s="490">
        <f t="shared" si="0"/>
        <v>0</v>
      </c>
      <c r="P14" s="490">
        <f t="shared" si="0"/>
        <v>0</v>
      </c>
      <c r="Q14" s="352"/>
      <c r="R14" s="353"/>
      <c r="S14" s="353"/>
      <c r="T14" s="353"/>
      <c r="U14" s="354"/>
      <c r="V14" s="354"/>
      <c r="W14" s="349"/>
    </row>
    <row r="15" spans="1:23" ht="94.5" x14ac:dyDescent="0.25">
      <c r="A15" s="593"/>
      <c r="B15" s="409"/>
      <c r="C15" s="69" t="s">
        <v>736</v>
      </c>
      <c r="D15" s="69" t="s">
        <v>737</v>
      </c>
      <c r="E15" s="412"/>
      <c r="F15" s="78"/>
      <c r="G15" s="90"/>
      <c r="H15" s="289"/>
      <c r="I15" s="90"/>
      <c r="J15" s="289"/>
      <c r="K15" s="90"/>
      <c r="L15" s="289"/>
      <c r="M15" s="90"/>
      <c r="N15" s="289"/>
      <c r="O15" s="490">
        <f t="shared" si="0"/>
        <v>0</v>
      </c>
      <c r="P15" s="490">
        <f t="shared" si="0"/>
        <v>0</v>
      </c>
      <c r="Q15" s="352"/>
      <c r="R15" s="353"/>
      <c r="S15" s="353"/>
      <c r="T15" s="353"/>
      <c r="U15" s="354"/>
      <c r="V15" s="354"/>
      <c r="W15" s="349"/>
    </row>
    <row r="16" spans="1:23" ht="94.5" x14ac:dyDescent="0.25">
      <c r="A16" s="593"/>
      <c r="B16" s="409"/>
      <c r="C16" s="69" t="s">
        <v>738</v>
      </c>
      <c r="D16" s="69" t="s">
        <v>739</v>
      </c>
      <c r="E16" s="412"/>
      <c r="F16" s="78"/>
      <c r="G16" s="90"/>
      <c r="H16" s="289"/>
      <c r="I16" s="90"/>
      <c r="J16" s="289"/>
      <c r="K16" s="90"/>
      <c r="L16" s="289"/>
      <c r="M16" s="90"/>
      <c r="N16" s="289"/>
      <c r="O16" s="490">
        <f t="shared" si="0"/>
        <v>0</v>
      </c>
      <c r="P16" s="490">
        <f t="shared" si="0"/>
        <v>0</v>
      </c>
      <c r="Q16" s="352"/>
      <c r="R16" s="353"/>
      <c r="S16" s="353"/>
      <c r="T16" s="353"/>
      <c r="U16" s="354"/>
      <c r="V16" s="354"/>
      <c r="W16" s="349"/>
    </row>
    <row r="17" spans="1:23" ht="94.5" x14ac:dyDescent="0.25">
      <c r="A17" s="593"/>
      <c r="B17" s="409"/>
      <c r="C17" s="69" t="s">
        <v>740</v>
      </c>
      <c r="D17" s="69" t="s">
        <v>741</v>
      </c>
      <c r="E17" s="412"/>
      <c r="F17" s="78"/>
      <c r="G17" s="90"/>
      <c r="H17" s="289"/>
      <c r="I17" s="90"/>
      <c r="J17" s="289"/>
      <c r="K17" s="90"/>
      <c r="L17" s="289"/>
      <c r="M17" s="90"/>
      <c r="N17" s="289"/>
      <c r="O17" s="490">
        <f t="shared" si="0"/>
        <v>0</v>
      </c>
      <c r="P17" s="490">
        <f t="shared" si="0"/>
        <v>0</v>
      </c>
      <c r="Q17" s="352"/>
      <c r="R17" s="353"/>
      <c r="S17" s="353"/>
      <c r="T17" s="353"/>
      <c r="U17" s="354"/>
      <c r="V17" s="354"/>
      <c r="W17" s="349"/>
    </row>
    <row r="18" spans="1:23" ht="157.5" x14ac:dyDescent="0.25">
      <c r="A18" s="593"/>
      <c r="B18" s="409"/>
      <c r="C18" s="596" t="s">
        <v>742</v>
      </c>
      <c r="D18" s="69" t="s">
        <v>743</v>
      </c>
      <c r="E18" s="412"/>
      <c r="F18" s="78" t="s">
        <v>744</v>
      </c>
      <c r="G18" s="90"/>
      <c r="H18" s="289"/>
      <c r="I18" s="90"/>
      <c r="J18" s="289"/>
      <c r="K18" s="90"/>
      <c r="L18" s="289"/>
      <c r="M18" s="90"/>
      <c r="N18" s="289"/>
      <c r="O18" s="490">
        <f t="shared" si="0"/>
        <v>0</v>
      </c>
      <c r="P18" s="490">
        <f t="shared" si="0"/>
        <v>0</v>
      </c>
      <c r="Q18" s="352"/>
      <c r="R18" s="353"/>
      <c r="S18" s="353"/>
      <c r="T18" s="353"/>
      <c r="U18" s="354"/>
      <c r="V18" s="354"/>
      <c r="W18" s="349"/>
    </row>
    <row r="19" spans="1:23" ht="63" x14ac:dyDescent="0.25">
      <c r="A19" s="593"/>
      <c r="B19" s="409"/>
      <c r="C19" s="597"/>
      <c r="D19" s="69" t="s">
        <v>745</v>
      </c>
      <c r="E19" s="412"/>
      <c r="F19" s="78"/>
      <c r="G19" s="90"/>
      <c r="H19" s="289"/>
      <c r="I19" s="90"/>
      <c r="J19" s="289"/>
      <c r="K19" s="90"/>
      <c r="L19" s="289"/>
      <c r="M19" s="90"/>
      <c r="N19" s="289"/>
      <c r="O19" s="490">
        <f t="shared" si="0"/>
        <v>0</v>
      </c>
      <c r="P19" s="490">
        <f t="shared" si="0"/>
        <v>0</v>
      </c>
      <c r="Q19" s="352"/>
      <c r="R19" s="353"/>
      <c r="S19" s="353"/>
      <c r="T19" s="353"/>
      <c r="U19" s="354"/>
      <c r="V19" s="354"/>
      <c r="W19" s="349"/>
    </row>
    <row r="20" spans="1:23" ht="141.75" x14ac:dyDescent="0.25">
      <c r="A20" s="593"/>
      <c r="B20" s="409"/>
      <c r="C20" s="91" t="s">
        <v>746</v>
      </c>
      <c r="D20" s="69" t="s">
        <v>747</v>
      </c>
      <c r="E20" s="412"/>
      <c r="F20" s="78" t="s">
        <v>748</v>
      </c>
      <c r="G20" s="90"/>
      <c r="H20" s="289"/>
      <c r="I20" s="90"/>
      <c r="J20" s="289"/>
      <c r="K20" s="90"/>
      <c r="L20" s="289"/>
      <c r="M20" s="90"/>
      <c r="N20" s="289"/>
      <c r="O20" s="490">
        <f t="shared" si="0"/>
        <v>0</v>
      </c>
      <c r="P20" s="490">
        <f t="shared" si="0"/>
        <v>0</v>
      </c>
      <c r="Q20" s="352"/>
      <c r="R20" s="353"/>
      <c r="S20" s="353"/>
      <c r="T20" s="353"/>
      <c r="U20" s="354"/>
      <c r="V20" s="354"/>
      <c r="W20" s="349"/>
    </row>
    <row r="21" spans="1:23" s="410" customFormat="1" ht="15.6" customHeight="1" x14ac:dyDescent="0.2">
      <c r="A21" s="430"/>
      <c r="B21" s="431"/>
      <c r="C21" s="430" t="s">
        <v>138</v>
      </c>
      <c r="D21" s="431"/>
      <c r="E21" s="431"/>
      <c r="F21" s="432"/>
      <c r="G21" s="367">
        <f t="shared" ref="G21:N21" si="1">SUM(G6:G20)</f>
        <v>0</v>
      </c>
      <c r="H21" s="283">
        <f t="shared" si="1"/>
        <v>0</v>
      </c>
      <c r="I21" s="367">
        <f t="shared" si="1"/>
        <v>0</v>
      </c>
      <c r="J21" s="283">
        <f t="shared" si="1"/>
        <v>0</v>
      </c>
      <c r="K21" s="367">
        <f t="shared" si="1"/>
        <v>0</v>
      </c>
      <c r="L21" s="283">
        <f t="shared" si="1"/>
        <v>0</v>
      </c>
      <c r="M21" s="367">
        <f t="shared" si="1"/>
        <v>0</v>
      </c>
      <c r="N21" s="283">
        <f t="shared" si="1"/>
        <v>0</v>
      </c>
      <c r="O21" s="462">
        <f>G21+I21+K21+M21</f>
        <v>0</v>
      </c>
      <c r="P21" s="491">
        <f t="shared" ref="P21" si="2">H21+J21+L21+N21</f>
        <v>0</v>
      </c>
      <c r="Q21" s="367"/>
      <c r="R21" s="367"/>
      <c r="S21" s="367"/>
      <c r="T21" s="367"/>
      <c r="U21" s="367"/>
      <c r="V21" s="367"/>
      <c r="W21" s="367"/>
    </row>
    <row r="22" spans="1:23" x14ac:dyDescent="0.25">
      <c r="H22"/>
      <c r="J22"/>
      <c r="L22"/>
      <c r="N22"/>
      <c r="P22" s="469"/>
    </row>
    <row r="23" spans="1:23" x14ac:dyDescent="0.25">
      <c r="H23"/>
      <c r="J23"/>
      <c r="L23"/>
      <c r="N23"/>
      <c r="P23" s="469"/>
    </row>
    <row r="24" spans="1:23" x14ac:dyDescent="0.25">
      <c r="H24"/>
      <c r="J24"/>
      <c r="L24"/>
      <c r="N24"/>
      <c r="P24" s="469"/>
    </row>
    <row r="25" spans="1:23" x14ac:dyDescent="0.25">
      <c r="H25"/>
      <c r="J25"/>
      <c r="L25"/>
      <c r="N25"/>
      <c r="P25" s="469"/>
    </row>
    <row r="26" spans="1:23" x14ac:dyDescent="0.25">
      <c r="H26"/>
      <c r="J26"/>
      <c r="L26"/>
      <c r="N26"/>
      <c r="P26" s="469"/>
    </row>
    <row r="27" spans="1:23" x14ac:dyDescent="0.25">
      <c r="H27"/>
      <c r="J27"/>
      <c r="L27"/>
      <c r="N27"/>
      <c r="P27" s="469"/>
    </row>
    <row r="28" spans="1:23" x14ac:dyDescent="0.25">
      <c r="H28"/>
      <c r="J28"/>
      <c r="L28"/>
      <c r="N28"/>
      <c r="P28" s="469"/>
    </row>
    <row r="29" spans="1:23" x14ac:dyDescent="0.25">
      <c r="H29"/>
      <c r="J29"/>
      <c r="L29"/>
      <c r="N29"/>
      <c r="P29" s="469"/>
    </row>
    <row r="30" spans="1:23" x14ac:dyDescent="0.25">
      <c r="H30"/>
      <c r="J30"/>
      <c r="L30"/>
      <c r="N30"/>
      <c r="P30" s="469"/>
    </row>
    <row r="31" spans="1:23" x14ac:dyDescent="0.25">
      <c r="H31"/>
      <c r="J31"/>
      <c r="L31"/>
      <c r="N31"/>
      <c r="P31" s="469"/>
    </row>
    <row r="32" spans="1:23" x14ac:dyDescent="0.25">
      <c r="H32"/>
      <c r="J32"/>
      <c r="L32"/>
      <c r="N32"/>
      <c r="P32" s="469"/>
    </row>
    <row r="33" spans="8:16" x14ac:dyDescent="0.25">
      <c r="H33"/>
      <c r="J33"/>
      <c r="L33"/>
      <c r="N33"/>
      <c r="P33" s="469"/>
    </row>
    <row r="34" spans="8:16" x14ac:dyDescent="0.25">
      <c r="H34"/>
      <c r="J34"/>
      <c r="L34"/>
      <c r="N34"/>
      <c r="P34" s="469"/>
    </row>
    <row r="35" spans="8:16" x14ac:dyDescent="0.25">
      <c r="H35"/>
      <c r="J35"/>
      <c r="L35"/>
      <c r="N35"/>
      <c r="P35" s="469"/>
    </row>
    <row r="36" spans="8:16" x14ac:dyDescent="0.25">
      <c r="H36"/>
      <c r="J36"/>
      <c r="L36"/>
      <c r="N36"/>
      <c r="P36" s="469"/>
    </row>
    <row r="37" spans="8:16" x14ac:dyDescent="0.25">
      <c r="H37"/>
      <c r="J37"/>
      <c r="L37"/>
      <c r="N37"/>
      <c r="P37" s="469"/>
    </row>
    <row r="38" spans="8:16" x14ac:dyDescent="0.25">
      <c r="H38"/>
      <c r="J38"/>
      <c r="L38"/>
      <c r="N38"/>
      <c r="P38" s="469"/>
    </row>
    <row r="39" spans="8:16" x14ac:dyDescent="0.25">
      <c r="H39"/>
      <c r="J39"/>
      <c r="L39"/>
      <c r="N39"/>
      <c r="P39" s="469"/>
    </row>
    <row r="40" spans="8:16" x14ac:dyDescent="0.25">
      <c r="H40"/>
      <c r="J40"/>
      <c r="L40"/>
      <c r="N40"/>
      <c r="P40" s="469"/>
    </row>
    <row r="41" spans="8:16" x14ac:dyDescent="0.25">
      <c r="H41"/>
      <c r="J41"/>
      <c r="L41"/>
      <c r="N41"/>
      <c r="P41" s="469"/>
    </row>
    <row r="42" spans="8:16" x14ac:dyDescent="0.25">
      <c r="H42"/>
      <c r="J42"/>
      <c r="L42"/>
      <c r="N42"/>
      <c r="P42" s="469"/>
    </row>
    <row r="43" spans="8:16" x14ac:dyDescent="0.25">
      <c r="H43"/>
      <c r="J43"/>
      <c r="L43"/>
      <c r="N43"/>
      <c r="P43" s="469"/>
    </row>
    <row r="44" spans="8:16" x14ac:dyDescent="0.25">
      <c r="H44"/>
      <c r="J44"/>
      <c r="L44"/>
      <c r="N44"/>
      <c r="P44" s="469"/>
    </row>
    <row r="45" spans="8:16" x14ac:dyDescent="0.25">
      <c r="H45"/>
      <c r="J45"/>
      <c r="L45"/>
      <c r="N45"/>
      <c r="P45" s="469"/>
    </row>
    <row r="46" spans="8:16" x14ac:dyDescent="0.25">
      <c r="H46"/>
      <c r="J46"/>
      <c r="L46"/>
      <c r="N46"/>
      <c r="P46" s="469"/>
    </row>
    <row r="47" spans="8:16" x14ac:dyDescent="0.25">
      <c r="H47"/>
      <c r="J47"/>
      <c r="L47"/>
      <c r="N47"/>
      <c r="P47" s="469"/>
    </row>
    <row r="48" spans="8:16" x14ac:dyDescent="0.25">
      <c r="H48"/>
      <c r="J48"/>
      <c r="L48"/>
      <c r="N48"/>
      <c r="P48" s="469"/>
    </row>
    <row r="49" spans="8:16" x14ac:dyDescent="0.25">
      <c r="H49"/>
      <c r="J49"/>
      <c r="L49"/>
      <c r="N49"/>
      <c r="P49" s="469"/>
    </row>
    <row r="50" spans="8:16" x14ac:dyDescent="0.25">
      <c r="H50"/>
      <c r="J50"/>
      <c r="L50"/>
      <c r="N50"/>
      <c r="P50" s="469"/>
    </row>
    <row r="51" spans="8:16" x14ac:dyDescent="0.25">
      <c r="H51"/>
      <c r="J51"/>
      <c r="L51"/>
      <c r="N51"/>
      <c r="P51" s="469"/>
    </row>
    <row r="52" spans="8:16" x14ac:dyDescent="0.25">
      <c r="H52"/>
      <c r="J52"/>
      <c r="L52"/>
      <c r="N52"/>
      <c r="P52" s="469"/>
    </row>
    <row r="53" spans="8:16" x14ac:dyDescent="0.25">
      <c r="H53"/>
      <c r="J53"/>
      <c r="L53"/>
      <c r="N53"/>
      <c r="P53" s="469"/>
    </row>
    <row r="54" spans="8:16" x14ac:dyDescent="0.25">
      <c r="H54"/>
      <c r="J54"/>
      <c r="L54"/>
      <c r="N54"/>
      <c r="P54" s="469"/>
    </row>
    <row r="55" spans="8:16" x14ac:dyDescent="0.25">
      <c r="H55"/>
      <c r="J55"/>
      <c r="L55"/>
      <c r="N55"/>
      <c r="P55" s="469"/>
    </row>
    <row r="56" spans="8:16" x14ac:dyDescent="0.25">
      <c r="H56"/>
      <c r="J56"/>
      <c r="L56"/>
      <c r="N56"/>
      <c r="P56" s="469"/>
    </row>
    <row r="57" spans="8:16" x14ac:dyDescent="0.25">
      <c r="H57"/>
      <c r="J57"/>
      <c r="L57"/>
      <c r="N57"/>
      <c r="P57" s="469"/>
    </row>
    <row r="58" spans="8:16" x14ac:dyDescent="0.25">
      <c r="H58"/>
      <c r="J58"/>
      <c r="L58"/>
      <c r="N58"/>
      <c r="P58" s="469"/>
    </row>
    <row r="59" spans="8:16" x14ac:dyDescent="0.25">
      <c r="H59"/>
      <c r="J59"/>
      <c r="L59"/>
      <c r="N59"/>
      <c r="P59" s="469"/>
    </row>
    <row r="60" spans="8:16" x14ac:dyDescent="0.25">
      <c r="H60"/>
      <c r="J60"/>
      <c r="L60"/>
      <c r="N60"/>
      <c r="P60" s="469"/>
    </row>
    <row r="61" spans="8:16" x14ac:dyDescent="0.25">
      <c r="H61"/>
      <c r="J61"/>
      <c r="L61"/>
      <c r="N61"/>
      <c r="P61" s="469"/>
    </row>
    <row r="62" spans="8:16" x14ac:dyDescent="0.25">
      <c r="H62"/>
      <c r="J62"/>
      <c r="L62"/>
      <c r="N62"/>
      <c r="P62" s="469"/>
    </row>
    <row r="63" spans="8:16" x14ac:dyDescent="0.25">
      <c r="H63"/>
      <c r="J63"/>
      <c r="L63"/>
      <c r="N63"/>
      <c r="P63" s="469"/>
    </row>
    <row r="64" spans="8:16" x14ac:dyDescent="0.25">
      <c r="H64"/>
      <c r="J64"/>
      <c r="L64"/>
      <c r="N64"/>
      <c r="P64" s="469"/>
    </row>
    <row r="65" spans="8:16" x14ac:dyDescent="0.25">
      <c r="H65"/>
      <c r="J65"/>
      <c r="L65"/>
      <c r="N65"/>
      <c r="P65" s="469"/>
    </row>
    <row r="66" spans="8:16" x14ac:dyDescent="0.25">
      <c r="H66"/>
      <c r="J66"/>
      <c r="L66"/>
      <c r="N66"/>
      <c r="P66" s="469"/>
    </row>
    <row r="67" spans="8:16" x14ac:dyDescent="0.25">
      <c r="H67"/>
      <c r="J67"/>
      <c r="L67"/>
      <c r="N67"/>
      <c r="P67" s="469"/>
    </row>
    <row r="68" spans="8:16" x14ac:dyDescent="0.25">
      <c r="H68"/>
      <c r="J68"/>
      <c r="L68"/>
      <c r="N68"/>
      <c r="P68" s="469"/>
    </row>
    <row r="69" spans="8:16" x14ac:dyDescent="0.25">
      <c r="H69"/>
      <c r="J69"/>
      <c r="L69"/>
      <c r="N69"/>
      <c r="P69" s="469"/>
    </row>
    <row r="70" spans="8:16" x14ac:dyDescent="0.25">
      <c r="H70"/>
      <c r="J70"/>
      <c r="L70"/>
      <c r="N70"/>
      <c r="P70" s="469"/>
    </row>
    <row r="71" spans="8:16" x14ac:dyDescent="0.25">
      <c r="H71"/>
      <c r="J71"/>
      <c r="L71"/>
      <c r="N71"/>
      <c r="P71" s="469"/>
    </row>
    <row r="72" spans="8:16" x14ac:dyDescent="0.25">
      <c r="H72"/>
      <c r="J72"/>
      <c r="L72"/>
      <c r="N72"/>
      <c r="P72" s="469"/>
    </row>
    <row r="73" spans="8:16" x14ac:dyDescent="0.25">
      <c r="H73"/>
      <c r="J73"/>
      <c r="L73"/>
      <c r="N73"/>
      <c r="P73" s="469"/>
    </row>
    <row r="74" spans="8:16" x14ac:dyDescent="0.25">
      <c r="H74"/>
      <c r="J74"/>
      <c r="L74"/>
      <c r="N74"/>
      <c r="P74" s="469"/>
    </row>
    <row r="75" spans="8:16" x14ac:dyDescent="0.25">
      <c r="H75"/>
      <c r="J75"/>
      <c r="L75"/>
      <c r="N75"/>
      <c r="P75" s="469"/>
    </row>
    <row r="76" spans="8:16" x14ac:dyDescent="0.25">
      <c r="H76"/>
      <c r="J76"/>
      <c r="L76"/>
      <c r="N76"/>
      <c r="P76" s="469"/>
    </row>
    <row r="77" spans="8:16" x14ac:dyDescent="0.25">
      <c r="H77"/>
      <c r="J77"/>
      <c r="L77"/>
      <c r="N77"/>
      <c r="P77" s="469"/>
    </row>
    <row r="78" spans="8:16" x14ac:dyDescent="0.25">
      <c r="H78"/>
      <c r="J78"/>
      <c r="L78"/>
      <c r="N78"/>
      <c r="P78" s="469"/>
    </row>
    <row r="79" spans="8:16" x14ac:dyDescent="0.25">
      <c r="H79"/>
      <c r="J79"/>
      <c r="L79"/>
      <c r="N79"/>
      <c r="P79" s="469"/>
    </row>
    <row r="80" spans="8:16" x14ac:dyDescent="0.25">
      <c r="H80"/>
      <c r="J80"/>
      <c r="L80"/>
      <c r="N80"/>
      <c r="P80" s="469"/>
    </row>
    <row r="81" spans="8:16" x14ac:dyDescent="0.25">
      <c r="H81"/>
      <c r="J81"/>
      <c r="L81"/>
      <c r="N81"/>
      <c r="P81" s="469"/>
    </row>
    <row r="82" spans="8:16" x14ac:dyDescent="0.25">
      <c r="H82"/>
      <c r="J82"/>
      <c r="L82"/>
      <c r="N82"/>
      <c r="P82" s="469"/>
    </row>
    <row r="83" spans="8:16" x14ac:dyDescent="0.25">
      <c r="H83"/>
      <c r="J83"/>
      <c r="L83"/>
      <c r="N83"/>
      <c r="P83" s="469"/>
    </row>
    <row r="84" spans="8:16" x14ac:dyDescent="0.25">
      <c r="H84"/>
      <c r="J84"/>
      <c r="L84"/>
      <c r="N84"/>
      <c r="P84" s="469"/>
    </row>
    <row r="85" spans="8:16" x14ac:dyDescent="0.25">
      <c r="H85"/>
      <c r="J85"/>
      <c r="L85"/>
      <c r="N85"/>
      <c r="P85" s="469"/>
    </row>
    <row r="86" spans="8:16" x14ac:dyDescent="0.25">
      <c r="H86"/>
      <c r="J86"/>
      <c r="L86"/>
      <c r="N86"/>
      <c r="P86" s="469"/>
    </row>
    <row r="87" spans="8:16" x14ac:dyDescent="0.25">
      <c r="H87"/>
      <c r="J87"/>
      <c r="L87"/>
      <c r="N87"/>
      <c r="P87" s="469"/>
    </row>
    <row r="88" spans="8:16" x14ac:dyDescent="0.25">
      <c r="H88"/>
      <c r="J88"/>
      <c r="L88"/>
      <c r="N88"/>
      <c r="P88" s="469"/>
    </row>
    <row r="89" spans="8:16" x14ac:dyDescent="0.25">
      <c r="H89"/>
      <c r="J89"/>
      <c r="L89"/>
      <c r="N89"/>
      <c r="P89" s="469"/>
    </row>
    <row r="90" spans="8:16" x14ac:dyDescent="0.25">
      <c r="H90"/>
      <c r="J90"/>
      <c r="L90"/>
      <c r="N90"/>
      <c r="P90" s="469"/>
    </row>
    <row r="91" spans="8:16" x14ac:dyDescent="0.25">
      <c r="H91"/>
      <c r="J91"/>
      <c r="L91"/>
      <c r="N91"/>
      <c r="P91" s="469"/>
    </row>
    <row r="92" spans="8:16" x14ac:dyDescent="0.25">
      <c r="H92"/>
      <c r="J92"/>
      <c r="L92"/>
      <c r="N92"/>
      <c r="P92" s="469"/>
    </row>
    <row r="93" spans="8:16" x14ac:dyDescent="0.25">
      <c r="H93"/>
      <c r="J93"/>
      <c r="L93"/>
      <c r="N93"/>
      <c r="P93" s="469"/>
    </row>
    <row r="94" spans="8:16" x14ac:dyDescent="0.25">
      <c r="H94"/>
      <c r="J94"/>
      <c r="L94"/>
      <c r="N94"/>
      <c r="P94" s="469"/>
    </row>
    <row r="95" spans="8:16" x14ac:dyDescent="0.25">
      <c r="H95"/>
      <c r="J95"/>
      <c r="L95"/>
      <c r="N95"/>
      <c r="P95" s="469"/>
    </row>
    <row r="96" spans="8:16" x14ac:dyDescent="0.25">
      <c r="H96"/>
      <c r="J96"/>
      <c r="L96"/>
      <c r="N96"/>
      <c r="P96" s="469"/>
    </row>
    <row r="97" spans="8:16" x14ac:dyDescent="0.25">
      <c r="H97"/>
      <c r="J97"/>
      <c r="L97"/>
      <c r="N97"/>
      <c r="P97" s="469"/>
    </row>
    <row r="98" spans="8:16" x14ac:dyDescent="0.25">
      <c r="H98"/>
      <c r="J98"/>
      <c r="L98"/>
      <c r="N98"/>
      <c r="P98" s="469"/>
    </row>
    <row r="99" spans="8:16" x14ac:dyDescent="0.25">
      <c r="H99"/>
      <c r="J99"/>
      <c r="L99"/>
      <c r="N99"/>
      <c r="P99" s="469"/>
    </row>
    <row r="100" spans="8:16" x14ac:dyDescent="0.25">
      <c r="H100"/>
      <c r="J100"/>
      <c r="L100"/>
      <c r="N100"/>
      <c r="P100" s="469"/>
    </row>
    <row r="101" spans="8:16" x14ac:dyDescent="0.25">
      <c r="H101"/>
      <c r="J101"/>
      <c r="L101"/>
      <c r="N101"/>
      <c r="P101" s="469"/>
    </row>
    <row r="102" spans="8:16" x14ac:dyDescent="0.25">
      <c r="H102"/>
      <c r="J102"/>
      <c r="L102"/>
      <c r="N102"/>
      <c r="P102" s="469"/>
    </row>
    <row r="103" spans="8:16" x14ac:dyDescent="0.25">
      <c r="H103"/>
      <c r="J103"/>
      <c r="L103"/>
      <c r="N103"/>
      <c r="P103" s="469"/>
    </row>
    <row r="104" spans="8:16" x14ac:dyDescent="0.25">
      <c r="H104"/>
      <c r="J104"/>
      <c r="L104"/>
      <c r="N104"/>
      <c r="P104" s="469"/>
    </row>
    <row r="105" spans="8:16" x14ac:dyDescent="0.25">
      <c r="H105"/>
      <c r="J105"/>
      <c r="L105"/>
      <c r="N105"/>
      <c r="P105" s="469"/>
    </row>
    <row r="106" spans="8:16" x14ac:dyDescent="0.25">
      <c r="H106"/>
      <c r="J106"/>
      <c r="L106"/>
      <c r="N106"/>
      <c r="P106" s="469"/>
    </row>
    <row r="107" spans="8:16" x14ac:dyDescent="0.25">
      <c r="H107"/>
      <c r="J107"/>
      <c r="L107"/>
      <c r="N107"/>
      <c r="P107" s="469"/>
    </row>
    <row r="108" spans="8:16" x14ac:dyDescent="0.25">
      <c r="H108"/>
      <c r="J108"/>
      <c r="L108"/>
      <c r="N108"/>
      <c r="P108" s="469"/>
    </row>
    <row r="109" spans="8:16" x14ac:dyDescent="0.25">
      <c r="H109"/>
      <c r="J109"/>
      <c r="L109"/>
      <c r="N109"/>
      <c r="P109" s="469"/>
    </row>
    <row r="110" spans="8:16" x14ac:dyDescent="0.25">
      <c r="H110"/>
      <c r="J110"/>
      <c r="L110"/>
      <c r="N110"/>
      <c r="P110" s="469"/>
    </row>
    <row r="111" spans="8:16" x14ac:dyDescent="0.25">
      <c r="H111"/>
      <c r="J111"/>
      <c r="L111"/>
      <c r="N111"/>
      <c r="P111" s="469"/>
    </row>
    <row r="112" spans="8:16" x14ac:dyDescent="0.25">
      <c r="H112"/>
      <c r="J112"/>
      <c r="L112"/>
      <c r="N112"/>
      <c r="P112" s="469"/>
    </row>
    <row r="113" spans="8:16" x14ac:dyDescent="0.25">
      <c r="H113"/>
      <c r="J113"/>
      <c r="L113"/>
      <c r="N113"/>
      <c r="P113" s="469"/>
    </row>
    <row r="114" spans="8:16" x14ac:dyDescent="0.25">
      <c r="H114"/>
      <c r="J114"/>
      <c r="L114"/>
      <c r="N114"/>
      <c r="P114" s="469"/>
    </row>
    <row r="115" spans="8:16" x14ac:dyDescent="0.25">
      <c r="H115"/>
      <c r="J115"/>
      <c r="L115"/>
      <c r="N115"/>
      <c r="P115" s="469"/>
    </row>
    <row r="116" spans="8:16" x14ac:dyDescent="0.25">
      <c r="H116"/>
      <c r="J116"/>
      <c r="L116"/>
      <c r="N116"/>
      <c r="P116" s="469"/>
    </row>
    <row r="117" spans="8:16" x14ac:dyDescent="0.25">
      <c r="H117"/>
      <c r="J117"/>
      <c r="L117"/>
      <c r="N117"/>
      <c r="P117" s="469"/>
    </row>
    <row r="118" spans="8:16" x14ac:dyDescent="0.25">
      <c r="H118"/>
      <c r="J118"/>
      <c r="L118"/>
      <c r="N118"/>
      <c r="P118" s="469"/>
    </row>
    <row r="119" spans="8:16" x14ac:dyDescent="0.25">
      <c r="H119"/>
      <c r="J119"/>
      <c r="L119"/>
      <c r="N119"/>
      <c r="P119" s="469"/>
    </row>
    <row r="120" spans="8:16" x14ac:dyDescent="0.25">
      <c r="H120"/>
      <c r="J120"/>
      <c r="L120"/>
      <c r="N120"/>
      <c r="P120" s="469"/>
    </row>
    <row r="121" spans="8:16" x14ac:dyDescent="0.25">
      <c r="H121"/>
      <c r="J121"/>
      <c r="L121"/>
      <c r="N121"/>
      <c r="P121" s="469"/>
    </row>
    <row r="122" spans="8:16" x14ac:dyDescent="0.25">
      <c r="H122"/>
      <c r="J122"/>
      <c r="L122"/>
      <c r="N122"/>
      <c r="P122" s="469"/>
    </row>
    <row r="123" spans="8:16" x14ac:dyDescent="0.25">
      <c r="H123"/>
      <c r="J123"/>
      <c r="L123"/>
      <c r="N123"/>
      <c r="P123" s="469"/>
    </row>
    <row r="124" spans="8:16" x14ac:dyDescent="0.25">
      <c r="H124"/>
      <c r="J124"/>
      <c r="L124"/>
      <c r="N124"/>
      <c r="P124" s="469"/>
    </row>
    <row r="125" spans="8:16" x14ac:dyDescent="0.25">
      <c r="H125"/>
      <c r="J125"/>
      <c r="L125"/>
      <c r="N125"/>
      <c r="P125" s="469"/>
    </row>
    <row r="126" spans="8:16" x14ac:dyDescent="0.25">
      <c r="H126"/>
      <c r="J126"/>
      <c r="L126"/>
      <c r="N126"/>
      <c r="P126" s="469"/>
    </row>
    <row r="127" spans="8:16" x14ac:dyDescent="0.25">
      <c r="H127"/>
      <c r="J127"/>
      <c r="L127"/>
      <c r="N127"/>
      <c r="P127" s="469"/>
    </row>
    <row r="128" spans="8:16" x14ac:dyDescent="0.25">
      <c r="H128"/>
      <c r="J128"/>
      <c r="L128"/>
      <c r="N128"/>
      <c r="P128" s="469"/>
    </row>
    <row r="129" spans="8:16" x14ac:dyDescent="0.25">
      <c r="H129"/>
      <c r="J129"/>
      <c r="L129"/>
      <c r="N129"/>
      <c r="P129" s="469"/>
    </row>
    <row r="130" spans="8:16" x14ac:dyDescent="0.25">
      <c r="H130"/>
      <c r="J130"/>
      <c r="L130"/>
      <c r="N130"/>
      <c r="P130" s="469"/>
    </row>
    <row r="131" spans="8:16" x14ac:dyDescent="0.25">
      <c r="H131"/>
      <c r="J131"/>
      <c r="L131"/>
      <c r="N131"/>
      <c r="P131" s="469"/>
    </row>
    <row r="132" spans="8:16" x14ac:dyDescent="0.25">
      <c r="H132"/>
      <c r="J132"/>
      <c r="L132"/>
      <c r="N132"/>
      <c r="P132" s="469"/>
    </row>
    <row r="133" spans="8:16" x14ac:dyDescent="0.25">
      <c r="H133"/>
      <c r="J133"/>
      <c r="L133"/>
      <c r="N133"/>
      <c r="P133" s="469"/>
    </row>
    <row r="134" spans="8:16" x14ac:dyDescent="0.25">
      <c r="H134"/>
      <c r="J134"/>
      <c r="L134"/>
      <c r="N134"/>
      <c r="P134" s="469"/>
    </row>
    <row r="135" spans="8:16" x14ac:dyDescent="0.25">
      <c r="H135"/>
      <c r="J135"/>
      <c r="L135"/>
      <c r="N135"/>
      <c r="P135" s="469"/>
    </row>
    <row r="136" spans="8:16" x14ac:dyDescent="0.25">
      <c r="H136"/>
      <c r="J136"/>
      <c r="L136"/>
      <c r="N136"/>
      <c r="P136" s="469"/>
    </row>
    <row r="137" spans="8:16" x14ac:dyDescent="0.25">
      <c r="H137"/>
      <c r="J137"/>
      <c r="L137"/>
      <c r="N137"/>
      <c r="P137" s="469"/>
    </row>
    <row r="138" spans="8:16" x14ac:dyDescent="0.25">
      <c r="H138"/>
      <c r="J138"/>
      <c r="L138"/>
      <c r="N138"/>
      <c r="P138" s="469"/>
    </row>
    <row r="139" spans="8:16" x14ac:dyDescent="0.25">
      <c r="H139"/>
      <c r="J139"/>
      <c r="L139"/>
      <c r="N139"/>
      <c r="P139" s="469"/>
    </row>
    <row r="140" spans="8:16" x14ac:dyDescent="0.25">
      <c r="H140"/>
      <c r="J140"/>
      <c r="L140"/>
      <c r="N140"/>
      <c r="P140" s="469"/>
    </row>
    <row r="141" spans="8:16" x14ac:dyDescent="0.25">
      <c r="H141"/>
      <c r="J141"/>
      <c r="L141"/>
      <c r="N141"/>
      <c r="P141" s="469"/>
    </row>
    <row r="142" spans="8:16" x14ac:dyDescent="0.25">
      <c r="H142"/>
      <c r="J142"/>
      <c r="L142"/>
      <c r="N142"/>
      <c r="P142" s="469"/>
    </row>
    <row r="143" spans="8:16" x14ac:dyDescent="0.25">
      <c r="H143"/>
      <c r="J143"/>
      <c r="L143"/>
      <c r="N143"/>
      <c r="P143" s="469"/>
    </row>
    <row r="144" spans="8:16" x14ac:dyDescent="0.25">
      <c r="H144"/>
      <c r="J144"/>
      <c r="L144"/>
      <c r="N144"/>
      <c r="P144" s="469"/>
    </row>
    <row r="145" spans="8:16" x14ac:dyDescent="0.25">
      <c r="H145"/>
      <c r="J145"/>
      <c r="L145"/>
      <c r="N145"/>
      <c r="P145" s="469"/>
    </row>
    <row r="146" spans="8:16" x14ac:dyDescent="0.25">
      <c r="H146"/>
      <c r="J146"/>
      <c r="L146"/>
      <c r="N146"/>
      <c r="P146" s="469"/>
    </row>
    <row r="147" spans="8:16" x14ac:dyDescent="0.25">
      <c r="H147"/>
      <c r="J147"/>
      <c r="L147"/>
      <c r="N147"/>
      <c r="P147" s="469"/>
    </row>
    <row r="148" spans="8:16" x14ac:dyDescent="0.25">
      <c r="H148"/>
      <c r="J148"/>
      <c r="L148"/>
      <c r="N148"/>
      <c r="P148" s="469"/>
    </row>
    <row r="149" spans="8:16" x14ac:dyDescent="0.25">
      <c r="H149"/>
      <c r="J149"/>
      <c r="L149"/>
      <c r="N149"/>
      <c r="P149" s="469"/>
    </row>
    <row r="150" spans="8:16" x14ac:dyDescent="0.25">
      <c r="H150"/>
      <c r="J150"/>
      <c r="L150"/>
      <c r="N150"/>
      <c r="P150" s="469"/>
    </row>
    <row r="151" spans="8:16" x14ac:dyDescent="0.25">
      <c r="H151"/>
      <c r="J151"/>
      <c r="L151"/>
      <c r="N151"/>
      <c r="P151" s="469"/>
    </row>
    <row r="152" spans="8:16" x14ac:dyDescent="0.25">
      <c r="H152"/>
      <c r="J152"/>
      <c r="L152"/>
      <c r="N152"/>
      <c r="P152" s="469"/>
    </row>
    <row r="153" spans="8:16" x14ac:dyDescent="0.25">
      <c r="H153"/>
      <c r="J153"/>
      <c r="L153"/>
      <c r="N153"/>
      <c r="P153" s="469"/>
    </row>
    <row r="154" spans="8:16" x14ac:dyDescent="0.25">
      <c r="H154"/>
      <c r="J154"/>
      <c r="L154"/>
      <c r="N154"/>
      <c r="P154" s="469"/>
    </row>
    <row r="155" spans="8:16" x14ac:dyDescent="0.25">
      <c r="H155"/>
      <c r="J155"/>
      <c r="L155"/>
      <c r="N155"/>
      <c r="P155" s="469"/>
    </row>
    <row r="156" spans="8:16" x14ac:dyDescent="0.25">
      <c r="H156"/>
      <c r="J156"/>
      <c r="L156"/>
      <c r="N156"/>
      <c r="P156" s="469"/>
    </row>
    <row r="157" spans="8:16" x14ac:dyDescent="0.25">
      <c r="H157"/>
      <c r="J157"/>
      <c r="L157"/>
      <c r="N157"/>
      <c r="P157" s="469"/>
    </row>
    <row r="158" spans="8:16" x14ac:dyDescent="0.25">
      <c r="H158"/>
      <c r="J158"/>
      <c r="L158"/>
      <c r="N158"/>
      <c r="P158" s="469"/>
    </row>
    <row r="159" spans="8:16" x14ac:dyDescent="0.25">
      <c r="H159"/>
      <c r="J159"/>
      <c r="L159"/>
      <c r="N159"/>
      <c r="P159" s="469"/>
    </row>
    <row r="160" spans="8:16" x14ac:dyDescent="0.25">
      <c r="H160"/>
      <c r="J160"/>
      <c r="L160"/>
      <c r="N160"/>
      <c r="P160" s="469"/>
    </row>
    <row r="161" spans="8:16" x14ac:dyDescent="0.25">
      <c r="H161"/>
      <c r="J161"/>
      <c r="L161"/>
      <c r="N161"/>
      <c r="P161" s="469"/>
    </row>
    <row r="162" spans="8:16" x14ac:dyDescent="0.25">
      <c r="H162"/>
      <c r="J162"/>
      <c r="L162"/>
      <c r="N162"/>
      <c r="P162" s="469"/>
    </row>
    <row r="163" spans="8:16" x14ac:dyDescent="0.25">
      <c r="H163"/>
      <c r="J163"/>
      <c r="L163"/>
      <c r="N163"/>
      <c r="P163" s="469"/>
    </row>
    <row r="164" spans="8:16" x14ac:dyDescent="0.25">
      <c r="H164"/>
      <c r="J164"/>
      <c r="L164"/>
      <c r="N164"/>
      <c r="P164" s="469"/>
    </row>
    <row r="165" spans="8:16" x14ac:dyDescent="0.25">
      <c r="H165"/>
      <c r="J165"/>
      <c r="L165"/>
      <c r="N165"/>
      <c r="P165" s="469"/>
    </row>
    <row r="166" spans="8:16" x14ac:dyDescent="0.25">
      <c r="H166"/>
      <c r="J166"/>
      <c r="L166"/>
      <c r="N166"/>
      <c r="P166" s="469"/>
    </row>
    <row r="167" spans="8:16" x14ac:dyDescent="0.25">
      <c r="H167"/>
      <c r="J167"/>
      <c r="L167"/>
      <c r="N167"/>
      <c r="P167" s="469"/>
    </row>
    <row r="168" spans="8:16" x14ac:dyDescent="0.25">
      <c r="H168"/>
      <c r="J168"/>
      <c r="L168"/>
      <c r="N168"/>
      <c r="P168" s="469"/>
    </row>
    <row r="169" spans="8:16" x14ac:dyDescent="0.25">
      <c r="H169"/>
      <c r="J169"/>
      <c r="L169"/>
      <c r="N169"/>
      <c r="P169" s="469"/>
    </row>
    <row r="170" spans="8:16" x14ac:dyDescent="0.25">
      <c r="H170"/>
      <c r="J170"/>
      <c r="L170"/>
      <c r="N170"/>
      <c r="P170" s="469"/>
    </row>
    <row r="171" spans="8:16" x14ac:dyDescent="0.25">
      <c r="H171"/>
      <c r="J171"/>
      <c r="L171"/>
      <c r="N171"/>
      <c r="P171" s="469"/>
    </row>
    <row r="172" spans="8:16" x14ac:dyDescent="0.25">
      <c r="H172"/>
      <c r="J172"/>
      <c r="L172"/>
      <c r="N172"/>
      <c r="P172" s="469"/>
    </row>
    <row r="173" spans="8:16" x14ac:dyDescent="0.25">
      <c r="H173"/>
      <c r="J173"/>
      <c r="L173"/>
      <c r="N173"/>
      <c r="P173" s="469"/>
    </row>
    <row r="174" spans="8:16" x14ac:dyDescent="0.25">
      <c r="H174"/>
      <c r="J174"/>
      <c r="L174"/>
      <c r="N174"/>
      <c r="P174" s="469"/>
    </row>
    <row r="175" spans="8:16" x14ac:dyDescent="0.25">
      <c r="H175"/>
      <c r="J175"/>
      <c r="L175"/>
      <c r="N175"/>
      <c r="P175" s="469"/>
    </row>
    <row r="176" spans="8:16" x14ac:dyDescent="0.25">
      <c r="H176"/>
      <c r="J176"/>
      <c r="L176"/>
      <c r="N176"/>
      <c r="P176" s="469"/>
    </row>
    <row r="177" spans="8:16" x14ac:dyDescent="0.25">
      <c r="H177"/>
      <c r="J177"/>
      <c r="L177"/>
      <c r="N177"/>
      <c r="P177" s="469"/>
    </row>
    <row r="178" spans="8:16" x14ac:dyDescent="0.25">
      <c r="H178"/>
      <c r="J178"/>
      <c r="L178"/>
      <c r="N178"/>
      <c r="P178" s="469"/>
    </row>
    <row r="179" spans="8:16" x14ac:dyDescent="0.25">
      <c r="H179"/>
      <c r="J179"/>
      <c r="L179"/>
      <c r="N179"/>
      <c r="P179" s="469"/>
    </row>
    <row r="180" spans="8:16" x14ac:dyDescent="0.25">
      <c r="H180"/>
      <c r="J180"/>
      <c r="L180"/>
      <c r="N180"/>
      <c r="P180" s="469"/>
    </row>
    <row r="181" spans="8:16" x14ac:dyDescent="0.25">
      <c r="H181"/>
      <c r="J181"/>
      <c r="L181"/>
      <c r="N181"/>
      <c r="P181" s="469"/>
    </row>
    <row r="182" spans="8:16" x14ac:dyDescent="0.25">
      <c r="H182"/>
      <c r="J182"/>
      <c r="L182"/>
      <c r="N182"/>
      <c r="P182" s="469"/>
    </row>
    <row r="183" spans="8:16" x14ac:dyDescent="0.25">
      <c r="H183"/>
      <c r="J183"/>
      <c r="L183"/>
      <c r="N183"/>
      <c r="P183" s="469"/>
    </row>
    <row r="184" spans="8:16" x14ac:dyDescent="0.25">
      <c r="H184"/>
      <c r="J184"/>
      <c r="L184"/>
      <c r="N184"/>
      <c r="P184" s="469"/>
    </row>
    <row r="185" spans="8:16" x14ac:dyDescent="0.25">
      <c r="H185"/>
      <c r="J185"/>
      <c r="L185"/>
      <c r="N185"/>
      <c r="P185" s="469"/>
    </row>
    <row r="186" spans="8:16" x14ac:dyDescent="0.25">
      <c r="H186"/>
      <c r="J186"/>
      <c r="L186"/>
      <c r="N186"/>
      <c r="P186" s="469"/>
    </row>
    <row r="187" spans="8:16" x14ac:dyDescent="0.25">
      <c r="H187"/>
      <c r="J187"/>
      <c r="L187"/>
      <c r="N187"/>
      <c r="P187" s="469"/>
    </row>
    <row r="188" spans="8:16" x14ac:dyDescent="0.25">
      <c r="H188"/>
      <c r="J188"/>
      <c r="L188"/>
      <c r="N188"/>
      <c r="P188" s="469"/>
    </row>
    <row r="189" spans="8:16" x14ac:dyDescent="0.25">
      <c r="H189"/>
      <c r="J189"/>
      <c r="L189"/>
      <c r="N189"/>
      <c r="P189" s="469"/>
    </row>
    <row r="190" spans="8:16" x14ac:dyDescent="0.25">
      <c r="H190"/>
      <c r="J190"/>
      <c r="L190"/>
      <c r="N190"/>
      <c r="P190" s="469"/>
    </row>
    <row r="191" spans="8:16" x14ac:dyDescent="0.25">
      <c r="H191"/>
      <c r="J191"/>
      <c r="L191"/>
      <c r="N191"/>
      <c r="P191" s="469"/>
    </row>
    <row r="192" spans="8:16" x14ac:dyDescent="0.25">
      <c r="H192"/>
      <c r="J192"/>
      <c r="L192"/>
      <c r="N192"/>
      <c r="P192" s="469"/>
    </row>
    <row r="193" spans="8:16" x14ac:dyDescent="0.25">
      <c r="H193"/>
      <c r="J193"/>
      <c r="L193"/>
      <c r="N193"/>
      <c r="P193" s="469"/>
    </row>
    <row r="194" spans="8:16" x14ac:dyDescent="0.25">
      <c r="H194"/>
      <c r="J194"/>
      <c r="L194"/>
      <c r="N194"/>
      <c r="P194" s="469"/>
    </row>
    <row r="195" spans="8:16" x14ac:dyDescent="0.25">
      <c r="H195"/>
      <c r="J195"/>
      <c r="L195"/>
      <c r="N195"/>
      <c r="P195" s="469"/>
    </row>
    <row r="196" spans="8:16" x14ac:dyDescent="0.25">
      <c r="H196"/>
      <c r="J196"/>
      <c r="L196"/>
      <c r="N196"/>
      <c r="P196" s="469"/>
    </row>
    <row r="197" spans="8:16" x14ac:dyDescent="0.25">
      <c r="H197"/>
      <c r="J197"/>
      <c r="L197"/>
      <c r="N197"/>
      <c r="P197" s="469"/>
    </row>
    <row r="198" spans="8:16" x14ac:dyDescent="0.25">
      <c r="H198"/>
      <c r="J198"/>
      <c r="L198"/>
      <c r="N198"/>
      <c r="P198" s="469"/>
    </row>
    <row r="199" spans="8:16" x14ac:dyDescent="0.25">
      <c r="H199"/>
      <c r="J199"/>
      <c r="L199"/>
      <c r="N199"/>
      <c r="P199" s="469"/>
    </row>
    <row r="200" spans="8:16" x14ac:dyDescent="0.25">
      <c r="H200"/>
      <c r="J200"/>
      <c r="L200"/>
      <c r="N200"/>
      <c r="P200" s="469"/>
    </row>
    <row r="201" spans="8:16" x14ac:dyDescent="0.25">
      <c r="H201"/>
      <c r="J201"/>
      <c r="L201"/>
      <c r="N201"/>
      <c r="P201" s="469"/>
    </row>
    <row r="202" spans="8:16" x14ac:dyDescent="0.25">
      <c r="H202"/>
      <c r="J202"/>
      <c r="L202"/>
      <c r="N202"/>
      <c r="P202" s="469"/>
    </row>
    <row r="203" spans="8:16" x14ac:dyDescent="0.25">
      <c r="H203"/>
      <c r="J203"/>
      <c r="L203"/>
      <c r="N203"/>
      <c r="P203" s="469"/>
    </row>
    <row r="204" spans="8:16" x14ac:dyDescent="0.25">
      <c r="H204"/>
      <c r="J204"/>
      <c r="L204"/>
      <c r="N204"/>
      <c r="P204" s="469"/>
    </row>
    <row r="205" spans="8:16" x14ac:dyDescent="0.25">
      <c r="H205"/>
      <c r="J205"/>
      <c r="L205"/>
      <c r="N205"/>
      <c r="P205" s="469"/>
    </row>
    <row r="206" spans="8:16" x14ac:dyDescent="0.25">
      <c r="H206"/>
      <c r="J206"/>
      <c r="L206"/>
      <c r="N206"/>
      <c r="P206" s="469"/>
    </row>
    <row r="207" spans="8:16" x14ac:dyDescent="0.25">
      <c r="H207"/>
      <c r="J207"/>
      <c r="L207"/>
      <c r="N207"/>
      <c r="P207" s="469"/>
    </row>
    <row r="208" spans="8:16" x14ac:dyDescent="0.25">
      <c r="H208"/>
      <c r="J208"/>
      <c r="L208"/>
      <c r="N208"/>
      <c r="P208" s="469"/>
    </row>
    <row r="209" spans="8:16" x14ac:dyDescent="0.25">
      <c r="H209"/>
      <c r="J209"/>
      <c r="L209"/>
      <c r="N209"/>
      <c r="P209" s="469"/>
    </row>
    <row r="210" spans="8:16" x14ac:dyDescent="0.25">
      <c r="H210"/>
      <c r="J210"/>
      <c r="L210"/>
      <c r="N210"/>
      <c r="P210" s="469"/>
    </row>
    <row r="211" spans="8:16" x14ac:dyDescent="0.25">
      <c r="H211"/>
      <c r="J211"/>
      <c r="L211"/>
      <c r="N211"/>
      <c r="P211" s="469"/>
    </row>
    <row r="212" spans="8:16" x14ac:dyDescent="0.25">
      <c r="H212"/>
      <c r="J212"/>
      <c r="L212"/>
      <c r="N212"/>
      <c r="P212" s="469"/>
    </row>
    <row r="213" spans="8:16" x14ac:dyDescent="0.25">
      <c r="H213"/>
      <c r="J213"/>
      <c r="L213"/>
      <c r="N213"/>
      <c r="P213" s="469"/>
    </row>
    <row r="214" spans="8:16" x14ac:dyDescent="0.25">
      <c r="H214"/>
      <c r="J214"/>
      <c r="L214"/>
      <c r="N214"/>
      <c r="P214" s="469"/>
    </row>
    <row r="215" spans="8:16" x14ac:dyDescent="0.25">
      <c r="H215"/>
      <c r="J215"/>
      <c r="L215"/>
      <c r="N215"/>
      <c r="P215" s="469"/>
    </row>
    <row r="216" spans="8:16" x14ac:dyDescent="0.25">
      <c r="H216"/>
      <c r="J216"/>
      <c r="L216"/>
      <c r="N216"/>
      <c r="P216" s="469"/>
    </row>
    <row r="217" spans="8:16" x14ac:dyDescent="0.25">
      <c r="H217"/>
      <c r="J217"/>
      <c r="L217"/>
      <c r="N217"/>
      <c r="P217" s="469"/>
    </row>
    <row r="218" spans="8:16" x14ac:dyDescent="0.25">
      <c r="H218"/>
      <c r="J218"/>
      <c r="L218"/>
      <c r="N218"/>
      <c r="P218" s="469"/>
    </row>
    <row r="219" spans="8:16" x14ac:dyDescent="0.25">
      <c r="H219"/>
      <c r="J219"/>
      <c r="L219"/>
      <c r="N219"/>
      <c r="P219" s="469"/>
    </row>
    <row r="220" spans="8:16" x14ac:dyDescent="0.25">
      <c r="H220"/>
      <c r="J220"/>
      <c r="L220"/>
      <c r="N220"/>
      <c r="P220" s="469"/>
    </row>
    <row r="221" spans="8:16" x14ac:dyDescent="0.25">
      <c r="H221"/>
      <c r="J221"/>
      <c r="L221"/>
      <c r="N221"/>
      <c r="P221" s="469"/>
    </row>
    <row r="222" spans="8:16" x14ac:dyDescent="0.25">
      <c r="H222"/>
      <c r="J222"/>
      <c r="L222"/>
      <c r="N222"/>
      <c r="P222" s="469"/>
    </row>
    <row r="223" spans="8:16" x14ac:dyDescent="0.25">
      <c r="H223"/>
      <c r="J223"/>
      <c r="L223"/>
      <c r="N223"/>
      <c r="P223" s="469"/>
    </row>
    <row r="224" spans="8:16" x14ac:dyDescent="0.25">
      <c r="H224"/>
      <c r="J224"/>
      <c r="L224"/>
      <c r="N224"/>
      <c r="P224" s="469"/>
    </row>
    <row r="225" spans="8:16" x14ac:dyDescent="0.25">
      <c r="H225"/>
      <c r="J225"/>
      <c r="L225"/>
      <c r="N225"/>
      <c r="P225" s="469"/>
    </row>
    <row r="226" spans="8:16" x14ac:dyDescent="0.25">
      <c r="H226"/>
      <c r="J226"/>
      <c r="L226"/>
      <c r="N226"/>
      <c r="P226" s="469"/>
    </row>
    <row r="227" spans="8:16" x14ac:dyDescent="0.25">
      <c r="H227"/>
      <c r="J227"/>
      <c r="L227"/>
      <c r="N227"/>
      <c r="P227" s="469"/>
    </row>
    <row r="228" spans="8:16" x14ac:dyDescent="0.25">
      <c r="H228"/>
      <c r="J228"/>
      <c r="L228"/>
      <c r="N228"/>
      <c r="P228" s="469"/>
    </row>
    <row r="229" spans="8:16" x14ac:dyDescent="0.25">
      <c r="H229"/>
      <c r="J229"/>
      <c r="L229"/>
      <c r="N229"/>
      <c r="P229" s="469"/>
    </row>
    <row r="230" spans="8:16" x14ac:dyDescent="0.25">
      <c r="H230"/>
      <c r="J230"/>
      <c r="L230"/>
      <c r="N230"/>
      <c r="P230" s="469"/>
    </row>
    <row r="231" spans="8:16" x14ac:dyDescent="0.25">
      <c r="H231"/>
      <c r="J231"/>
      <c r="L231"/>
      <c r="N231"/>
      <c r="P231" s="469"/>
    </row>
    <row r="232" spans="8:16" x14ac:dyDescent="0.25">
      <c r="H232"/>
      <c r="J232"/>
      <c r="L232"/>
      <c r="N232"/>
      <c r="P232" s="469"/>
    </row>
    <row r="233" spans="8:16" x14ac:dyDescent="0.25">
      <c r="H233"/>
      <c r="J233"/>
      <c r="L233"/>
      <c r="N233"/>
      <c r="P233" s="469"/>
    </row>
    <row r="234" spans="8:16" x14ac:dyDescent="0.25">
      <c r="H234"/>
      <c r="J234"/>
      <c r="L234"/>
      <c r="N234"/>
      <c r="P234" s="469"/>
    </row>
    <row r="235" spans="8:16" x14ac:dyDescent="0.25">
      <c r="H235"/>
      <c r="J235"/>
      <c r="L235"/>
      <c r="N235"/>
      <c r="P235" s="469"/>
    </row>
    <row r="236" spans="8:16" x14ac:dyDescent="0.25">
      <c r="H236"/>
      <c r="J236"/>
      <c r="L236"/>
      <c r="N236"/>
      <c r="P236" s="469"/>
    </row>
    <row r="237" spans="8:16" x14ac:dyDescent="0.25">
      <c r="H237"/>
      <c r="J237"/>
      <c r="L237"/>
      <c r="N237"/>
      <c r="P237" s="469"/>
    </row>
    <row r="238" spans="8:16" x14ac:dyDescent="0.25">
      <c r="H238"/>
      <c r="J238"/>
      <c r="L238"/>
      <c r="N238"/>
      <c r="P238" s="469"/>
    </row>
    <row r="239" spans="8:16" x14ac:dyDescent="0.25">
      <c r="H239"/>
      <c r="J239"/>
      <c r="L239"/>
      <c r="N239"/>
      <c r="P239" s="469"/>
    </row>
    <row r="240" spans="8:16" x14ac:dyDescent="0.25">
      <c r="H240"/>
      <c r="J240"/>
      <c r="L240"/>
      <c r="N240"/>
      <c r="P240" s="469"/>
    </row>
    <row r="241" spans="8:16" x14ac:dyDescent="0.25">
      <c r="H241"/>
      <c r="J241"/>
      <c r="L241"/>
      <c r="N241"/>
      <c r="P241" s="469"/>
    </row>
    <row r="242" spans="8:16" x14ac:dyDescent="0.25">
      <c r="H242"/>
      <c r="J242"/>
      <c r="L242"/>
      <c r="N242"/>
      <c r="P242" s="469"/>
    </row>
    <row r="243" spans="8:16" x14ac:dyDescent="0.25">
      <c r="H243"/>
      <c r="J243"/>
      <c r="L243"/>
      <c r="N243"/>
      <c r="P243" s="469"/>
    </row>
  </sheetData>
  <mergeCells count="22">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0"/>
    <mergeCell ref="B6:B8"/>
    <mergeCell ref="B9:B13"/>
    <mergeCell ref="C18:C19"/>
    <mergeCell ref="A3:A5"/>
    <mergeCell ref="B3:B5"/>
    <mergeCell ref="C3:C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J1"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84"/>
    <col min="9" max="9" width="15.28515625" customWidth="1"/>
    <col min="10" max="10" width="18.85546875" style="284" customWidth="1"/>
    <col min="12" max="12" width="11.5703125" style="284"/>
    <col min="14" max="14" width="11.5703125" style="284"/>
    <col min="15" max="15" width="15.28515625" style="469" customWidth="1"/>
    <col min="16" max="16" width="18.28515625" style="470" customWidth="1"/>
    <col min="19" max="22" width="14.140625" customWidth="1"/>
    <col min="23" max="23" width="17" customWidth="1"/>
  </cols>
  <sheetData>
    <row r="1" spans="1:23" ht="18.75" x14ac:dyDescent="0.25">
      <c r="B1" s="406"/>
      <c r="C1" s="406"/>
      <c r="D1" s="406"/>
      <c r="E1" s="406"/>
      <c r="G1" s="406" t="s">
        <v>749</v>
      </c>
      <c r="I1" s="406"/>
      <c r="J1" s="406"/>
      <c r="K1" s="406"/>
      <c r="L1" s="406"/>
      <c r="M1" s="406"/>
      <c r="N1" s="406"/>
      <c r="O1" s="457"/>
      <c r="P1" s="457"/>
      <c r="Q1" s="406"/>
      <c r="R1" s="406"/>
      <c r="S1" s="406"/>
      <c r="T1" s="406"/>
      <c r="U1" s="406"/>
      <c r="V1" s="406"/>
      <c r="W1" s="406"/>
    </row>
    <row r="2" spans="1:23" x14ac:dyDescent="0.25">
      <c r="A2" s="372" t="s">
        <v>750</v>
      </c>
      <c r="B2" s="372"/>
      <c r="C2" s="372"/>
      <c r="D2" s="372"/>
      <c r="E2" s="372"/>
      <c r="F2" s="372"/>
      <c r="G2" s="372"/>
      <c r="H2" s="372"/>
      <c r="I2" s="372"/>
      <c r="J2" s="372"/>
      <c r="K2" s="372"/>
      <c r="L2" s="372"/>
      <c r="M2" s="372"/>
      <c r="N2" s="372"/>
      <c r="O2" s="465"/>
      <c r="P2" s="465"/>
      <c r="Q2" s="372"/>
      <c r="R2" s="372"/>
      <c r="S2" s="372"/>
      <c r="T2" s="372"/>
      <c r="U2" s="372"/>
      <c r="V2" s="372"/>
      <c r="W2" s="372"/>
    </row>
    <row r="3" spans="1:23" x14ac:dyDescent="0.25">
      <c r="A3" s="558" t="s">
        <v>100</v>
      </c>
      <c r="B3" s="522"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22" t="s">
        <v>115</v>
      </c>
      <c r="V3" s="522" t="s">
        <v>114</v>
      </c>
      <c r="W3" s="578" t="s">
        <v>91</v>
      </c>
    </row>
    <row r="4" spans="1:23" x14ac:dyDescent="0.25">
      <c r="A4" s="558"/>
      <c r="B4" s="523"/>
      <c r="C4" s="559"/>
      <c r="D4" s="559"/>
      <c r="E4" s="542"/>
      <c r="F4" s="559"/>
      <c r="G4" s="558" t="s">
        <v>108</v>
      </c>
      <c r="H4" s="558"/>
      <c r="I4" s="558" t="s">
        <v>109</v>
      </c>
      <c r="J4" s="558"/>
      <c r="K4" s="558" t="s">
        <v>110</v>
      </c>
      <c r="L4" s="558"/>
      <c r="M4" s="558" t="s">
        <v>111</v>
      </c>
      <c r="N4" s="558"/>
      <c r="O4" s="560"/>
      <c r="P4" s="560"/>
      <c r="Q4" s="558"/>
      <c r="R4" s="558"/>
      <c r="S4" s="558"/>
      <c r="T4" s="558"/>
      <c r="U4" s="523"/>
      <c r="V4" s="523"/>
      <c r="W4" s="578"/>
    </row>
    <row r="5" spans="1:23" ht="25.5" x14ac:dyDescent="0.25">
      <c r="A5" s="558"/>
      <c r="B5" s="524"/>
      <c r="C5" s="559"/>
      <c r="D5" s="559"/>
      <c r="E5" s="543"/>
      <c r="F5" s="559"/>
      <c r="G5" s="306" t="s">
        <v>112</v>
      </c>
      <c r="H5" s="280" t="s">
        <v>12</v>
      </c>
      <c r="I5" s="306" t="s">
        <v>112</v>
      </c>
      <c r="J5" s="280" t="s">
        <v>12</v>
      </c>
      <c r="K5" s="306" t="s">
        <v>112</v>
      </c>
      <c r="L5" s="280" t="s">
        <v>12</v>
      </c>
      <c r="M5" s="306" t="s">
        <v>112</v>
      </c>
      <c r="N5" s="280" t="s">
        <v>12</v>
      </c>
      <c r="O5" s="447" t="s">
        <v>112</v>
      </c>
      <c r="P5" s="466" t="s">
        <v>12</v>
      </c>
      <c r="Q5" s="306" t="s">
        <v>113</v>
      </c>
      <c r="R5" s="306" t="s">
        <v>85</v>
      </c>
      <c r="S5" s="558"/>
      <c r="T5" s="558"/>
      <c r="U5" s="524"/>
      <c r="V5" s="524"/>
      <c r="W5" s="578"/>
    </row>
    <row r="6" spans="1:23" ht="78.75" x14ac:dyDescent="0.25">
      <c r="A6" s="561" t="s">
        <v>751</v>
      </c>
      <c r="B6" s="561" t="s">
        <v>752</v>
      </c>
      <c r="C6" s="615" t="s">
        <v>753</v>
      </c>
      <c r="D6" s="69" t="s">
        <v>754</v>
      </c>
      <c r="E6" s="412"/>
      <c r="F6" s="413" t="s">
        <v>755</v>
      </c>
      <c r="G6" s="92"/>
      <c r="H6" s="288"/>
      <c r="I6" s="92"/>
      <c r="J6" s="288"/>
      <c r="K6" s="92"/>
      <c r="L6" s="288"/>
      <c r="M6" s="92"/>
      <c r="N6" s="288"/>
      <c r="O6" s="480">
        <f>G6+I6+K6+M6</f>
        <v>0</v>
      </c>
      <c r="P6" s="480">
        <f>H6+J6+L6+N6</f>
        <v>0</v>
      </c>
      <c r="Q6" s="80"/>
      <c r="R6" s="80"/>
      <c r="S6" s="80"/>
      <c r="T6" s="80"/>
      <c r="U6" s="80"/>
      <c r="V6" s="80"/>
      <c r="W6" s="91"/>
    </row>
    <row r="7" spans="1:23" ht="157.5" x14ac:dyDescent="0.25">
      <c r="A7" s="561"/>
      <c r="B7" s="561"/>
      <c r="C7" s="615"/>
      <c r="D7" s="69" t="s">
        <v>756</v>
      </c>
      <c r="E7" s="412"/>
      <c r="F7" s="413" t="s">
        <v>757</v>
      </c>
      <c r="G7" s="92"/>
      <c r="H7" s="288"/>
      <c r="I7" s="92"/>
      <c r="J7" s="288"/>
      <c r="K7" s="92"/>
      <c r="L7" s="288"/>
      <c r="M7" s="92"/>
      <c r="N7" s="288"/>
      <c r="O7" s="480">
        <f t="shared" ref="O7:O13" si="0">G7+I7+K7+M7</f>
        <v>0</v>
      </c>
      <c r="P7" s="480">
        <f t="shared" ref="P7:P13" si="1">H7+J7+L7+N7</f>
        <v>0</v>
      </c>
      <c r="Q7" s="80"/>
      <c r="R7" s="80"/>
      <c r="S7" s="80"/>
      <c r="T7" s="80"/>
      <c r="U7" s="80"/>
      <c r="V7" s="80"/>
      <c r="W7" s="91"/>
    </row>
    <row r="8" spans="1:23" ht="94.5" x14ac:dyDescent="0.25">
      <c r="A8" s="561"/>
      <c r="B8" s="561"/>
      <c r="C8" s="615" t="s">
        <v>758</v>
      </c>
      <c r="D8" s="69"/>
      <c r="E8" s="412"/>
      <c r="F8" s="413" t="s">
        <v>759</v>
      </c>
      <c r="G8" s="92"/>
      <c r="H8" s="288"/>
      <c r="I8" s="92"/>
      <c r="J8" s="288"/>
      <c r="K8" s="92"/>
      <c r="L8" s="288"/>
      <c r="M8" s="92"/>
      <c r="N8" s="288"/>
      <c r="O8" s="480">
        <f t="shared" si="0"/>
        <v>0</v>
      </c>
      <c r="P8" s="480">
        <f t="shared" si="1"/>
        <v>0</v>
      </c>
      <c r="Q8" s="80"/>
      <c r="R8" s="80"/>
      <c r="S8" s="80"/>
      <c r="T8" s="80"/>
      <c r="U8" s="80"/>
      <c r="V8" s="80"/>
      <c r="W8" s="91"/>
    </row>
    <row r="9" spans="1:23" ht="126" x14ac:dyDescent="0.25">
      <c r="A9" s="561"/>
      <c r="B9" s="561"/>
      <c r="C9" s="615"/>
      <c r="D9" s="69"/>
      <c r="E9" s="412"/>
      <c r="F9" s="413" t="s">
        <v>760</v>
      </c>
      <c r="G9" s="92"/>
      <c r="H9" s="288"/>
      <c r="I9" s="92"/>
      <c r="J9" s="288"/>
      <c r="K9" s="92"/>
      <c r="L9" s="288"/>
      <c r="M9" s="92"/>
      <c r="N9" s="288"/>
      <c r="O9" s="480">
        <f t="shared" si="0"/>
        <v>0</v>
      </c>
      <c r="P9" s="480">
        <f t="shared" si="1"/>
        <v>0</v>
      </c>
      <c r="Q9" s="80"/>
      <c r="R9" s="80"/>
      <c r="S9" s="80"/>
      <c r="T9" s="80"/>
      <c r="U9" s="80"/>
      <c r="V9" s="80"/>
      <c r="W9" s="91"/>
    </row>
    <row r="10" spans="1:23" ht="78.75" x14ac:dyDescent="0.25">
      <c r="A10" s="561"/>
      <c r="B10" s="561"/>
      <c r="C10" s="615"/>
      <c r="D10" s="69"/>
      <c r="E10" s="412"/>
      <c r="F10" s="413" t="s">
        <v>761</v>
      </c>
      <c r="G10" s="92"/>
      <c r="H10" s="288"/>
      <c r="I10" s="92"/>
      <c r="J10" s="288"/>
      <c r="K10" s="92"/>
      <c r="L10" s="288"/>
      <c r="M10" s="92"/>
      <c r="N10" s="288"/>
      <c r="O10" s="480">
        <f t="shared" si="0"/>
        <v>0</v>
      </c>
      <c r="P10" s="480">
        <f t="shared" si="1"/>
        <v>0</v>
      </c>
      <c r="Q10" s="80"/>
      <c r="R10" s="80"/>
      <c r="S10" s="80"/>
      <c r="T10" s="80"/>
      <c r="U10" s="80"/>
      <c r="V10" s="80"/>
      <c r="W10" s="91"/>
    </row>
    <row r="11" spans="1:23" ht="63" x14ac:dyDescent="0.25">
      <c r="A11" s="561"/>
      <c r="B11" s="561"/>
      <c r="C11" s="615"/>
      <c r="D11" s="69"/>
      <c r="E11" s="412"/>
      <c r="F11" s="413" t="s">
        <v>762</v>
      </c>
      <c r="G11" s="92"/>
      <c r="H11" s="288"/>
      <c r="I11" s="92"/>
      <c r="J11" s="288"/>
      <c r="K11" s="92"/>
      <c r="L11" s="288"/>
      <c r="M11" s="92"/>
      <c r="N11" s="288"/>
      <c r="O11" s="480">
        <f t="shared" si="0"/>
        <v>0</v>
      </c>
      <c r="P11" s="480">
        <f t="shared" si="1"/>
        <v>0</v>
      </c>
      <c r="Q11" s="80"/>
      <c r="R11" s="80"/>
      <c r="S11" s="80"/>
      <c r="T11" s="80"/>
      <c r="U11" s="80"/>
      <c r="V11" s="80"/>
      <c r="W11" s="91"/>
    </row>
    <row r="12" spans="1:23" ht="189" x14ac:dyDescent="0.25">
      <c r="A12" s="561"/>
      <c r="B12" s="561" t="s">
        <v>763</v>
      </c>
      <c r="C12" s="69" t="s">
        <v>764</v>
      </c>
      <c r="D12" s="69" t="s">
        <v>162</v>
      </c>
      <c r="E12" s="412"/>
      <c r="F12" s="413" t="s">
        <v>765</v>
      </c>
      <c r="G12" s="92"/>
      <c r="H12" s="288"/>
      <c r="I12" s="92"/>
      <c r="J12" s="288"/>
      <c r="K12" s="92"/>
      <c r="L12" s="288"/>
      <c r="M12" s="92"/>
      <c r="N12" s="288"/>
      <c r="O12" s="480">
        <f t="shared" si="0"/>
        <v>0</v>
      </c>
      <c r="P12" s="480">
        <f t="shared" si="1"/>
        <v>0</v>
      </c>
      <c r="Q12" s="80"/>
      <c r="R12" s="80"/>
      <c r="S12" s="80"/>
      <c r="T12" s="80"/>
      <c r="U12" s="80"/>
      <c r="V12" s="80"/>
      <c r="W12" s="91"/>
    </row>
    <row r="13" spans="1:23" ht="63" x14ac:dyDescent="0.25">
      <c r="A13" s="561"/>
      <c r="B13" s="561"/>
      <c r="C13" s="69" t="s">
        <v>766</v>
      </c>
      <c r="D13" s="69" t="s">
        <v>767</v>
      </c>
      <c r="E13" s="412"/>
      <c r="F13" s="413" t="s">
        <v>768</v>
      </c>
      <c r="G13" s="92"/>
      <c r="H13" s="288"/>
      <c r="I13" s="92"/>
      <c r="J13" s="288"/>
      <c r="K13" s="92"/>
      <c r="L13" s="288"/>
      <c r="M13" s="92"/>
      <c r="N13" s="288"/>
      <c r="O13" s="480">
        <f t="shared" si="0"/>
        <v>0</v>
      </c>
      <c r="P13" s="480">
        <f t="shared" si="1"/>
        <v>0</v>
      </c>
      <c r="Q13" s="80"/>
      <c r="R13" s="80"/>
      <c r="S13" s="80"/>
      <c r="T13" s="80"/>
      <c r="U13" s="80"/>
      <c r="V13" s="80"/>
      <c r="W13" s="91"/>
    </row>
    <row r="14" spans="1:23" ht="15.6" customHeight="1" x14ac:dyDescent="0.25">
      <c r="A14" s="420"/>
      <c r="B14" s="421"/>
      <c r="C14" s="420" t="s">
        <v>769</v>
      </c>
      <c r="D14" s="421"/>
      <c r="E14" s="421"/>
      <c r="F14" s="422"/>
      <c r="G14" s="414">
        <f t="shared" ref="G14:N14" si="2">SUM(G6:G13)</f>
        <v>0</v>
      </c>
      <c r="H14" s="292">
        <f t="shared" si="2"/>
        <v>0</v>
      </c>
      <c r="I14" s="414">
        <f t="shared" si="2"/>
        <v>0</v>
      </c>
      <c r="J14" s="292">
        <f t="shared" si="2"/>
        <v>0</v>
      </c>
      <c r="K14" s="414">
        <f t="shared" si="2"/>
        <v>0</v>
      </c>
      <c r="L14" s="292">
        <f t="shared" si="2"/>
        <v>0</v>
      </c>
      <c r="M14" s="414">
        <f t="shared" si="2"/>
        <v>0</v>
      </c>
      <c r="N14" s="292">
        <f t="shared" si="2"/>
        <v>0</v>
      </c>
      <c r="O14" s="485">
        <f>G14+I14+K14+M14</f>
        <v>0</v>
      </c>
      <c r="P14" s="486">
        <f>H14+J14+L14+N14</f>
        <v>0</v>
      </c>
      <c r="Q14" s="367"/>
      <c r="R14" s="367"/>
      <c r="S14" s="367"/>
      <c r="T14" s="367"/>
      <c r="U14" s="367"/>
      <c r="V14" s="367"/>
      <c r="W14" s="36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opLeftCell="Q7"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84"/>
    <col min="9" max="9" width="15.28515625" customWidth="1"/>
    <col min="10" max="10" width="18.85546875" style="284" customWidth="1"/>
    <col min="12" max="12" width="11.5703125" style="284"/>
    <col min="14" max="14" width="11.5703125" style="284"/>
    <col min="15" max="15" width="15.28515625" style="469" customWidth="1"/>
    <col min="16" max="16" width="18.28515625" style="470" customWidth="1"/>
    <col min="19" max="22" width="14.140625" customWidth="1"/>
    <col min="23" max="23" width="17" customWidth="1"/>
  </cols>
  <sheetData>
    <row r="1" spans="1:29" ht="18.75" x14ac:dyDescent="0.25">
      <c r="G1" s="417" t="s">
        <v>198</v>
      </c>
      <c r="I1" s="417"/>
      <c r="J1" s="417"/>
      <c r="K1" s="417"/>
      <c r="L1" s="417"/>
      <c r="M1" s="417"/>
      <c r="N1" s="417"/>
      <c r="O1" s="492"/>
      <c r="P1" s="492"/>
      <c r="Q1" s="417"/>
      <c r="R1" s="417"/>
      <c r="S1" s="417"/>
      <c r="T1" s="417"/>
      <c r="U1" s="417"/>
      <c r="V1" s="417"/>
      <c r="W1" s="417"/>
      <c r="X1" s="417"/>
      <c r="Y1" s="417"/>
      <c r="Z1" s="417"/>
      <c r="AA1" s="417"/>
      <c r="AB1" s="417"/>
      <c r="AC1" s="417"/>
    </row>
    <row r="2" spans="1:29" ht="14.45" customHeight="1" x14ac:dyDescent="0.25">
      <c r="A2" s="418" t="s">
        <v>204</v>
      </c>
      <c r="B2" s="418"/>
      <c r="C2" s="418"/>
      <c r="D2" s="418"/>
      <c r="E2" s="418"/>
      <c r="F2" s="418"/>
      <c r="G2" s="418"/>
      <c r="H2" s="418"/>
      <c r="I2" s="418"/>
      <c r="J2" s="418"/>
      <c r="K2" s="418"/>
      <c r="L2" s="418"/>
      <c r="M2" s="418"/>
      <c r="N2" s="418"/>
      <c r="O2" s="493"/>
      <c r="P2" s="493"/>
      <c r="Q2" s="418"/>
      <c r="R2" s="418"/>
      <c r="S2" s="418"/>
      <c r="T2" s="418"/>
      <c r="U2" s="418"/>
      <c r="V2" s="418"/>
      <c r="W2" s="418"/>
    </row>
    <row r="3" spans="1:29" x14ac:dyDescent="0.25">
      <c r="A3" s="558" t="s">
        <v>100</v>
      </c>
      <c r="B3" s="522"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22" t="s">
        <v>115</v>
      </c>
      <c r="V3" s="522" t="s">
        <v>114</v>
      </c>
      <c r="W3" s="578" t="s">
        <v>91</v>
      </c>
    </row>
    <row r="4" spans="1:29" x14ac:dyDescent="0.25">
      <c r="A4" s="558"/>
      <c r="B4" s="523"/>
      <c r="C4" s="559"/>
      <c r="D4" s="559"/>
      <c r="E4" s="542"/>
      <c r="F4" s="559"/>
      <c r="G4" s="558" t="s">
        <v>108</v>
      </c>
      <c r="H4" s="558"/>
      <c r="I4" s="558" t="s">
        <v>109</v>
      </c>
      <c r="J4" s="558"/>
      <c r="K4" s="558" t="s">
        <v>110</v>
      </c>
      <c r="L4" s="558"/>
      <c r="M4" s="558" t="s">
        <v>111</v>
      </c>
      <c r="N4" s="558"/>
      <c r="O4" s="560"/>
      <c r="P4" s="560"/>
      <c r="Q4" s="558"/>
      <c r="R4" s="558"/>
      <c r="S4" s="558"/>
      <c r="T4" s="558"/>
      <c r="U4" s="523"/>
      <c r="V4" s="523"/>
      <c r="W4" s="578"/>
    </row>
    <row r="5" spans="1:29" ht="25.5" x14ac:dyDescent="0.25">
      <c r="A5" s="558"/>
      <c r="B5" s="524"/>
      <c r="C5" s="559"/>
      <c r="D5" s="559"/>
      <c r="E5" s="543"/>
      <c r="F5" s="559"/>
      <c r="G5" s="102" t="s">
        <v>112</v>
      </c>
      <c r="H5" s="280" t="s">
        <v>12</v>
      </c>
      <c r="I5" s="102" t="s">
        <v>112</v>
      </c>
      <c r="J5" s="280" t="s">
        <v>12</v>
      </c>
      <c r="K5" s="102" t="s">
        <v>112</v>
      </c>
      <c r="L5" s="280" t="s">
        <v>12</v>
      </c>
      <c r="M5" s="102" t="s">
        <v>112</v>
      </c>
      <c r="N5" s="280" t="s">
        <v>12</v>
      </c>
      <c r="O5" s="447" t="s">
        <v>112</v>
      </c>
      <c r="P5" s="466" t="s">
        <v>12</v>
      </c>
      <c r="Q5" s="102" t="s">
        <v>113</v>
      </c>
      <c r="R5" s="102" t="s">
        <v>85</v>
      </c>
      <c r="S5" s="558"/>
      <c r="T5" s="558"/>
      <c r="U5" s="524"/>
      <c r="V5" s="524"/>
      <c r="W5" s="578"/>
    </row>
    <row r="6" spans="1:29" ht="15.75" hidden="1" x14ac:dyDescent="0.25">
      <c r="A6" s="616" t="s">
        <v>203</v>
      </c>
      <c r="B6" s="616"/>
      <c r="C6" s="91"/>
      <c r="D6" s="91"/>
      <c r="E6" s="91"/>
      <c r="F6" s="89"/>
      <c r="G6" s="92"/>
      <c r="H6" s="288"/>
      <c r="I6" s="92"/>
      <c r="J6" s="288"/>
      <c r="K6" s="92"/>
      <c r="L6" s="288"/>
      <c r="M6" s="92"/>
      <c r="N6" s="288"/>
      <c r="O6" s="494">
        <f t="shared" ref="O6" si="0">G6+I6+K6+M6</f>
        <v>0</v>
      </c>
      <c r="P6" s="481">
        <f t="shared" ref="P6" si="1">H6+J6+L6+N6</f>
        <v>0</v>
      </c>
      <c r="Q6" s="80"/>
      <c r="R6" s="80"/>
      <c r="S6" s="83"/>
      <c r="T6" s="80"/>
      <c r="U6" s="80"/>
      <c r="V6" s="80"/>
      <c r="W6" s="91"/>
    </row>
    <row r="7" spans="1:29" ht="110.25" x14ac:dyDescent="0.25">
      <c r="A7" s="616"/>
      <c r="B7" s="616"/>
      <c r="C7" s="91" t="s">
        <v>158</v>
      </c>
      <c r="D7" s="91" t="s">
        <v>159</v>
      </c>
      <c r="E7" s="91"/>
      <c r="F7" s="89" t="s">
        <v>168</v>
      </c>
      <c r="G7" s="92"/>
      <c r="H7" s="288"/>
      <c r="I7" s="92"/>
      <c r="J7" s="288"/>
      <c r="K7" s="92"/>
      <c r="L7" s="288"/>
      <c r="M7" s="92"/>
      <c r="N7" s="288"/>
      <c r="O7" s="494">
        <f t="shared" ref="O7:P10" si="2">G7+I7+K7+M7</f>
        <v>0</v>
      </c>
      <c r="P7" s="481">
        <f t="shared" si="2"/>
        <v>0</v>
      </c>
      <c r="Q7" s="80"/>
      <c r="R7" s="80"/>
      <c r="S7" s="80"/>
      <c r="T7" s="80"/>
      <c r="U7" s="80"/>
      <c r="V7" s="80"/>
      <c r="W7" s="91"/>
    </row>
    <row r="8" spans="1:29" ht="157.5" x14ac:dyDescent="0.25">
      <c r="A8" s="616"/>
      <c r="B8" s="616" t="s">
        <v>160</v>
      </c>
      <c r="C8" s="91" t="s">
        <v>161</v>
      </c>
      <c r="D8" s="91" t="s">
        <v>162</v>
      </c>
      <c r="E8" s="91"/>
      <c r="F8" s="69" t="s">
        <v>174</v>
      </c>
      <c r="G8" s="84"/>
      <c r="H8" s="294"/>
      <c r="I8" s="84"/>
      <c r="J8" s="294"/>
      <c r="K8" s="84"/>
      <c r="L8" s="294"/>
      <c r="M8" s="84"/>
      <c r="N8" s="294"/>
      <c r="O8" s="494">
        <f t="shared" si="2"/>
        <v>0</v>
      </c>
      <c r="P8" s="481">
        <f t="shared" si="2"/>
        <v>0</v>
      </c>
      <c r="Q8" s="80"/>
      <c r="R8" s="80"/>
      <c r="S8" s="80"/>
      <c r="T8" s="73"/>
      <c r="U8" s="80"/>
      <c r="V8" s="84"/>
      <c r="W8" s="79"/>
    </row>
    <row r="9" spans="1:29" ht="94.5" x14ac:dyDescent="0.25">
      <c r="A9" s="616"/>
      <c r="B9" s="616"/>
      <c r="C9" s="91"/>
      <c r="D9" s="91"/>
      <c r="E9" s="91"/>
      <c r="F9" s="78" t="s">
        <v>184</v>
      </c>
      <c r="G9" s="88"/>
      <c r="H9" s="295"/>
      <c r="I9" s="87"/>
      <c r="J9" s="295"/>
      <c r="K9" s="87"/>
      <c r="L9" s="295"/>
      <c r="M9" s="87"/>
      <c r="N9" s="295"/>
      <c r="O9" s="495">
        <f t="shared" si="2"/>
        <v>0</v>
      </c>
      <c r="P9" s="496">
        <f t="shared" si="2"/>
        <v>0</v>
      </c>
      <c r="Q9" s="87"/>
      <c r="R9" s="87"/>
      <c r="S9" s="89"/>
      <c r="T9" s="89"/>
      <c r="U9" s="89"/>
      <c r="V9" s="89"/>
      <c r="W9" s="89"/>
    </row>
    <row r="10" spans="1:29" ht="15.75" x14ac:dyDescent="0.25">
      <c r="A10" s="423"/>
      <c r="B10" s="424"/>
      <c r="C10" s="424"/>
      <c r="D10" s="423" t="s">
        <v>163</v>
      </c>
      <c r="E10" s="424"/>
      <c r="F10" s="425"/>
      <c r="G10" s="81">
        <f t="shared" ref="G10:N10" si="3">SUM(G6:G9)</f>
        <v>0</v>
      </c>
      <c r="H10" s="292">
        <f t="shared" si="3"/>
        <v>0</v>
      </c>
      <c r="I10" s="81">
        <f t="shared" si="3"/>
        <v>0</v>
      </c>
      <c r="J10" s="292">
        <f t="shared" si="3"/>
        <v>0</v>
      </c>
      <c r="K10" s="81">
        <f t="shared" si="3"/>
        <v>0</v>
      </c>
      <c r="L10" s="292">
        <f t="shared" si="3"/>
        <v>0</v>
      </c>
      <c r="M10" s="81">
        <f t="shared" si="3"/>
        <v>0</v>
      </c>
      <c r="N10" s="292">
        <f t="shared" si="3"/>
        <v>0</v>
      </c>
      <c r="O10" s="497">
        <f t="shared" si="2"/>
        <v>0</v>
      </c>
      <c r="P10" s="486">
        <f t="shared" si="2"/>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G12"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84"/>
    <col min="9" max="9" width="15.28515625" customWidth="1"/>
    <col min="10" max="10" width="18.85546875" style="284" customWidth="1"/>
    <col min="12" max="12" width="11.5703125" style="284"/>
    <col min="14" max="14" width="11.5703125" style="284"/>
    <col min="15" max="15" width="15.28515625" style="469" customWidth="1"/>
    <col min="16" max="16" width="18.28515625" style="470" customWidth="1"/>
    <col min="19" max="22" width="14.140625" customWidth="1"/>
    <col min="23" max="23" width="17" customWidth="1"/>
  </cols>
  <sheetData>
    <row r="1" spans="1:23" ht="18.75" x14ac:dyDescent="0.25">
      <c r="B1" s="406"/>
      <c r="C1" s="406"/>
      <c r="D1" s="406"/>
      <c r="E1" s="406"/>
      <c r="F1" s="406"/>
      <c r="G1" s="406" t="s">
        <v>770</v>
      </c>
      <c r="I1" s="406"/>
      <c r="J1" s="406"/>
      <c r="K1" s="406"/>
      <c r="L1" s="406"/>
      <c r="M1" s="406"/>
      <c r="N1" s="406"/>
      <c r="O1" s="457"/>
      <c r="P1" s="457"/>
      <c r="Q1" s="406"/>
      <c r="R1" s="406"/>
      <c r="S1" s="406"/>
      <c r="T1" s="406"/>
      <c r="U1" s="406"/>
      <c r="V1" s="406"/>
      <c r="W1" s="406"/>
    </row>
    <row r="2" spans="1:23" x14ac:dyDescent="0.25">
      <c r="A2" s="372" t="s">
        <v>771</v>
      </c>
      <c r="B2" s="372"/>
      <c r="C2" s="372"/>
      <c r="D2" s="372"/>
      <c r="E2" s="372"/>
      <c r="F2" s="372"/>
      <c r="G2" s="372"/>
      <c r="H2" s="372"/>
      <c r="I2" s="372"/>
      <c r="J2" s="372"/>
      <c r="K2" s="372"/>
      <c r="L2" s="372"/>
      <c r="M2" s="372"/>
      <c r="N2" s="372"/>
      <c r="O2" s="465"/>
      <c r="P2" s="465"/>
      <c r="Q2" s="372"/>
      <c r="R2" s="372"/>
      <c r="S2" s="372"/>
      <c r="T2" s="372"/>
      <c r="U2" s="372"/>
      <c r="V2" s="372"/>
      <c r="W2" s="372"/>
    </row>
    <row r="3" spans="1:23" x14ac:dyDescent="0.25">
      <c r="A3" s="558" t="s">
        <v>100</v>
      </c>
      <c r="B3" s="522" t="s">
        <v>118</v>
      </c>
      <c r="C3" s="559" t="s">
        <v>88</v>
      </c>
      <c r="D3" s="559" t="s">
        <v>89</v>
      </c>
      <c r="E3" s="541" t="s">
        <v>477</v>
      </c>
      <c r="F3" s="559" t="s">
        <v>90</v>
      </c>
      <c r="G3" s="558" t="s">
        <v>103</v>
      </c>
      <c r="H3" s="558"/>
      <c r="I3" s="558"/>
      <c r="J3" s="558"/>
      <c r="K3" s="558"/>
      <c r="L3" s="558"/>
      <c r="M3" s="558"/>
      <c r="N3" s="558"/>
      <c r="O3" s="560" t="s">
        <v>104</v>
      </c>
      <c r="P3" s="560"/>
      <c r="Q3" s="558" t="s">
        <v>105</v>
      </c>
      <c r="R3" s="558"/>
      <c r="S3" s="558" t="s">
        <v>106</v>
      </c>
      <c r="T3" s="558" t="s">
        <v>107</v>
      </c>
      <c r="U3" s="522" t="s">
        <v>115</v>
      </c>
      <c r="V3" s="522" t="s">
        <v>114</v>
      </c>
      <c r="W3" s="578" t="s">
        <v>91</v>
      </c>
    </row>
    <row r="4" spans="1:23" x14ac:dyDescent="0.25">
      <c r="A4" s="558"/>
      <c r="B4" s="523"/>
      <c r="C4" s="559"/>
      <c r="D4" s="559"/>
      <c r="E4" s="542"/>
      <c r="F4" s="559"/>
      <c r="G4" s="558" t="s">
        <v>108</v>
      </c>
      <c r="H4" s="558"/>
      <c r="I4" s="558" t="s">
        <v>109</v>
      </c>
      <c r="J4" s="558"/>
      <c r="K4" s="558" t="s">
        <v>110</v>
      </c>
      <c r="L4" s="558"/>
      <c r="M4" s="558" t="s">
        <v>111</v>
      </c>
      <c r="N4" s="558"/>
      <c r="O4" s="560"/>
      <c r="P4" s="560"/>
      <c r="Q4" s="558"/>
      <c r="R4" s="558"/>
      <c r="S4" s="558"/>
      <c r="T4" s="558"/>
      <c r="U4" s="523"/>
      <c r="V4" s="523"/>
      <c r="W4" s="578"/>
    </row>
    <row r="5" spans="1:23" ht="25.5" x14ac:dyDescent="0.25">
      <c r="A5" s="558"/>
      <c r="B5" s="524"/>
      <c r="C5" s="559"/>
      <c r="D5" s="559"/>
      <c r="E5" s="543"/>
      <c r="F5" s="559"/>
      <c r="G5" s="306" t="s">
        <v>112</v>
      </c>
      <c r="H5" s="280" t="s">
        <v>12</v>
      </c>
      <c r="I5" s="306" t="s">
        <v>112</v>
      </c>
      <c r="J5" s="280" t="s">
        <v>12</v>
      </c>
      <c r="K5" s="306" t="s">
        <v>112</v>
      </c>
      <c r="L5" s="280" t="s">
        <v>12</v>
      </c>
      <c r="M5" s="306" t="s">
        <v>112</v>
      </c>
      <c r="N5" s="280" t="s">
        <v>12</v>
      </c>
      <c r="O5" s="447" t="s">
        <v>112</v>
      </c>
      <c r="P5" s="466" t="s">
        <v>12</v>
      </c>
      <c r="Q5" s="306" t="s">
        <v>113</v>
      </c>
      <c r="R5" s="306" t="s">
        <v>85</v>
      </c>
      <c r="S5" s="558"/>
      <c r="T5" s="558"/>
      <c r="U5" s="524"/>
      <c r="V5" s="524"/>
      <c r="W5" s="578"/>
    </row>
    <row r="6" spans="1:23" ht="63" x14ac:dyDescent="0.25">
      <c r="A6" s="561" t="s">
        <v>205</v>
      </c>
      <c r="B6" s="561" t="s">
        <v>772</v>
      </c>
      <c r="C6" s="615" t="s">
        <v>773</v>
      </c>
      <c r="D6" s="69" t="s">
        <v>774</v>
      </c>
      <c r="E6" s="412"/>
      <c r="F6" s="85" t="s">
        <v>775</v>
      </c>
      <c r="G6" s="92"/>
      <c r="H6" s="288"/>
      <c r="I6" s="92"/>
      <c r="J6" s="288"/>
      <c r="K6" s="92"/>
      <c r="L6" s="288"/>
      <c r="M6" s="92"/>
      <c r="N6" s="294"/>
      <c r="O6" s="498">
        <f>G6+I6+K6+M6</f>
        <v>0</v>
      </c>
      <c r="P6" s="498">
        <f>H6+J6+L6+N6</f>
        <v>0</v>
      </c>
      <c r="Q6" s="80"/>
      <c r="R6" s="80"/>
      <c r="S6" s="84"/>
      <c r="T6" s="80"/>
      <c r="U6" s="80"/>
      <c r="V6" s="84"/>
      <c r="W6" s="79"/>
    </row>
    <row r="7" spans="1:23" ht="110.25" x14ac:dyDescent="0.25">
      <c r="A7" s="561"/>
      <c r="B7" s="561"/>
      <c r="C7" s="615"/>
      <c r="D7" s="69" t="s">
        <v>776</v>
      </c>
      <c r="E7" s="412"/>
      <c r="F7" s="85" t="s">
        <v>777</v>
      </c>
      <c r="G7" s="92"/>
      <c r="H7" s="288"/>
      <c r="I7" s="92"/>
      <c r="J7" s="288"/>
      <c r="K7" s="92"/>
      <c r="L7" s="288"/>
      <c r="M7" s="92"/>
      <c r="N7" s="294"/>
      <c r="O7" s="498">
        <f t="shared" ref="O7:O15" si="0">G7+I7+K7+M7</f>
        <v>0</v>
      </c>
      <c r="P7" s="498">
        <f t="shared" ref="P7:P15" si="1">H7+J7+L7+N7</f>
        <v>0</v>
      </c>
      <c r="Q7" s="80"/>
      <c r="R7" s="80"/>
      <c r="S7" s="84"/>
      <c r="T7" s="80"/>
      <c r="U7" s="80"/>
      <c r="V7" s="84"/>
      <c r="W7" s="79"/>
    </row>
    <row r="8" spans="1:23" ht="63" x14ac:dyDescent="0.25">
      <c r="A8" s="561"/>
      <c r="B8" s="561"/>
      <c r="C8" s="615"/>
      <c r="D8" s="69" t="s">
        <v>778</v>
      </c>
      <c r="E8" s="412"/>
      <c r="F8" s="85"/>
      <c r="G8" s="92"/>
      <c r="H8" s="288"/>
      <c r="I8" s="92"/>
      <c r="J8" s="288"/>
      <c r="K8" s="92"/>
      <c r="L8" s="288"/>
      <c r="M8" s="92"/>
      <c r="N8" s="294"/>
      <c r="O8" s="498">
        <f t="shared" si="0"/>
        <v>0</v>
      </c>
      <c r="P8" s="498">
        <f t="shared" si="1"/>
        <v>0</v>
      </c>
      <c r="Q8" s="80"/>
      <c r="R8" s="80"/>
      <c r="S8" s="84"/>
      <c r="T8" s="80"/>
      <c r="U8" s="80"/>
      <c r="V8" s="84"/>
      <c r="W8" s="79"/>
    </row>
    <row r="9" spans="1:23" ht="110.25" x14ac:dyDescent="0.25">
      <c r="A9" s="561"/>
      <c r="B9" s="561" t="s">
        <v>779</v>
      </c>
      <c r="C9" s="69" t="s">
        <v>780</v>
      </c>
      <c r="D9" s="69" t="s">
        <v>781</v>
      </c>
      <c r="E9" s="412"/>
      <c r="F9" s="85" t="s">
        <v>782</v>
      </c>
      <c r="G9" s="92"/>
      <c r="H9" s="288"/>
      <c r="I9" s="92"/>
      <c r="J9" s="288"/>
      <c r="K9" s="92"/>
      <c r="L9" s="288"/>
      <c r="M9" s="92"/>
      <c r="N9" s="294"/>
      <c r="O9" s="498">
        <f t="shared" si="0"/>
        <v>0</v>
      </c>
      <c r="P9" s="498">
        <f t="shared" si="1"/>
        <v>0</v>
      </c>
      <c r="Q9" s="80"/>
      <c r="R9" s="80"/>
      <c r="S9" s="84"/>
      <c r="T9" s="80"/>
      <c r="U9" s="80"/>
      <c r="V9" s="84"/>
      <c r="W9" s="79"/>
    </row>
    <row r="10" spans="1:23" ht="94.5" x14ac:dyDescent="0.25">
      <c r="A10" s="561"/>
      <c r="B10" s="561"/>
      <c r="C10" s="69"/>
      <c r="D10" s="69" t="s">
        <v>783</v>
      </c>
      <c r="E10" s="412"/>
      <c r="F10" s="85" t="s">
        <v>784</v>
      </c>
      <c r="G10" s="92"/>
      <c r="H10" s="288"/>
      <c r="I10" s="92"/>
      <c r="J10" s="288"/>
      <c r="K10" s="92"/>
      <c r="L10" s="288"/>
      <c r="M10" s="92"/>
      <c r="N10" s="294"/>
      <c r="O10" s="498">
        <f t="shared" si="0"/>
        <v>0</v>
      </c>
      <c r="P10" s="498">
        <f t="shared" si="1"/>
        <v>0</v>
      </c>
      <c r="Q10" s="80"/>
      <c r="R10" s="80"/>
      <c r="S10" s="84"/>
      <c r="T10" s="80"/>
      <c r="U10" s="80"/>
      <c r="V10" s="84"/>
      <c r="W10" s="79"/>
    </row>
    <row r="11" spans="1:23" ht="78.75" x14ac:dyDescent="0.25">
      <c r="A11" s="561"/>
      <c r="B11" s="561"/>
      <c r="C11" s="69"/>
      <c r="D11" s="69" t="s">
        <v>785</v>
      </c>
      <c r="E11" s="412"/>
      <c r="F11" s="85" t="s">
        <v>786</v>
      </c>
      <c r="G11" s="92"/>
      <c r="H11" s="288"/>
      <c r="I11" s="92"/>
      <c r="J11" s="288"/>
      <c r="K11" s="92"/>
      <c r="L11" s="288"/>
      <c r="M11" s="92"/>
      <c r="N11" s="294"/>
      <c r="O11" s="498">
        <f t="shared" si="0"/>
        <v>0</v>
      </c>
      <c r="P11" s="498">
        <f t="shared" si="1"/>
        <v>0</v>
      </c>
      <c r="Q11" s="80"/>
      <c r="R11" s="80"/>
      <c r="S11" s="84"/>
      <c r="T11" s="80"/>
      <c r="U11" s="80"/>
      <c r="V11" s="84"/>
      <c r="W11" s="79"/>
    </row>
    <row r="12" spans="1:23" ht="63" x14ac:dyDescent="0.25">
      <c r="A12" s="561"/>
      <c r="B12" s="561" t="s">
        <v>787</v>
      </c>
      <c r="C12" s="69" t="s">
        <v>788</v>
      </c>
      <c r="D12" s="69" t="s">
        <v>789</v>
      </c>
      <c r="E12" s="412"/>
      <c r="F12" s="85" t="s">
        <v>790</v>
      </c>
      <c r="G12" s="92"/>
      <c r="H12" s="288"/>
      <c r="I12" s="92"/>
      <c r="J12" s="288"/>
      <c r="K12" s="92"/>
      <c r="L12" s="288"/>
      <c r="M12" s="92"/>
      <c r="N12" s="294"/>
      <c r="O12" s="498">
        <f t="shared" si="0"/>
        <v>0</v>
      </c>
      <c r="P12" s="498">
        <f t="shared" si="1"/>
        <v>0</v>
      </c>
      <c r="Q12" s="80"/>
      <c r="R12" s="80"/>
      <c r="S12" s="84"/>
      <c r="T12" s="80"/>
      <c r="U12" s="80"/>
      <c r="V12" s="84"/>
      <c r="W12" s="79"/>
    </row>
    <row r="13" spans="1:23" ht="78.75" x14ac:dyDescent="0.25">
      <c r="A13" s="561"/>
      <c r="B13" s="561"/>
      <c r="C13" s="69"/>
      <c r="D13" s="69" t="s">
        <v>791</v>
      </c>
      <c r="E13" s="412"/>
      <c r="F13" s="85" t="s">
        <v>792</v>
      </c>
      <c r="G13" s="92"/>
      <c r="H13" s="288"/>
      <c r="I13" s="92"/>
      <c r="J13" s="288"/>
      <c r="K13" s="92"/>
      <c r="L13" s="288"/>
      <c r="M13" s="92"/>
      <c r="N13" s="294"/>
      <c r="O13" s="498">
        <f t="shared" si="0"/>
        <v>0</v>
      </c>
      <c r="P13" s="498">
        <f t="shared" si="1"/>
        <v>0</v>
      </c>
      <c r="Q13" s="80"/>
      <c r="R13" s="80"/>
      <c r="S13" s="84"/>
      <c r="T13" s="80"/>
      <c r="U13" s="80"/>
      <c r="V13" s="84"/>
      <c r="W13" s="79"/>
    </row>
    <row r="14" spans="1:23" ht="94.5" x14ac:dyDescent="0.25">
      <c r="A14" s="561"/>
      <c r="B14" s="561"/>
      <c r="C14" s="69"/>
      <c r="D14" s="69" t="s">
        <v>793</v>
      </c>
      <c r="E14" s="412"/>
      <c r="F14" s="85" t="s">
        <v>794</v>
      </c>
      <c r="G14" s="92"/>
      <c r="H14" s="288"/>
      <c r="I14" s="92"/>
      <c r="J14" s="288"/>
      <c r="K14" s="92"/>
      <c r="L14" s="288"/>
      <c r="M14" s="92"/>
      <c r="N14" s="294"/>
      <c r="O14" s="498">
        <f t="shared" si="0"/>
        <v>0</v>
      </c>
      <c r="P14" s="498">
        <f t="shared" si="1"/>
        <v>0</v>
      </c>
      <c r="Q14" s="80"/>
      <c r="R14" s="80"/>
      <c r="S14" s="84"/>
      <c r="T14" s="80"/>
      <c r="U14" s="80"/>
      <c r="V14" s="84"/>
      <c r="W14" s="79"/>
    </row>
    <row r="15" spans="1:23" ht="110.25" x14ac:dyDescent="0.25">
      <c r="A15" s="561"/>
      <c r="B15" s="387" t="s">
        <v>795</v>
      </c>
      <c r="C15" s="69" t="s">
        <v>796</v>
      </c>
      <c r="D15" s="69" t="s">
        <v>797</v>
      </c>
      <c r="E15" s="412"/>
      <c r="F15" s="85" t="s">
        <v>798</v>
      </c>
      <c r="G15" s="92"/>
      <c r="H15" s="288"/>
      <c r="I15" s="92"/>
      <c r="J15" s="288"/>
      <c r="K15" s="92"/>
      <c r="L15" s="288"/>
      <c r="M15" s="92"/>
      <c r="N15" s="294"/>
      <c r="O15" s="498">
        <f t="shared" si="0"/>
        <v>0</v>
      </c>
      <c r="P15" s="498">
        <f t="shared" si="1"/>
        <v>0</v>
      </c>
      <c r="Q15" s="80"/>
      <c r="R15" s="80"/>
      <c r="S15" s="84"/>
      <c r="T15" s="80"/>
      <c r="U15" s="80"/>
      <c r="V15" s="84"/>
      <c r="W15" s="79"/>
    </row>
    <row r="16" spans="1:23" ht="15.6" customHeight="1" x14ac:dyDescent="0.25">
      <c r="A16" s="420"/>
      <c r="B16" s="421"/>
      <c r="C16" s="420" t="s">
        <v>164</v>
      </c>
      <c r="D16" s="421"/>
      <c r="E16" s="421"/>
      <c r="F16" s="422"/>
      <c r="G16" s="404">
        <f t="shared" ref="G16:N16" si="2">SUM(G6:G15)</f>
        <v>0</v>
      </c>
      <c r="H16" s="405">
        <f t="shared" si="2"/>
        <v>0</v>
      </c>
      <c r="I16" s="404">
        <f t="shared" si="2"/>
        <v>0</v>
      </c>
      <c r="J16" s="405">
        <f t="shared" si="2"/>
        <v>0</v>
      </c>
      <c r="K16" s="404">
        <f t="shared" si="2"/>
        <v>0</v>
      </c>
      <c r="L16" s="405">
        <f t="shared" si="2"/>
        <v>0</v>
      </c>
      <c r="M16" s="404">
        <f t="shared" si="2"/>
        <v>0</v>
      </c>
      <c r="N16" s="405">
        <f t="shared" si="2"/>
        <v>0</v>
      </c>
      <c r="O16" s="485">
        <f>G16+I16+K16+M16</f>
        <v>0</v>
      </c>
      <c r="P16" s="486">
        <f>H16+J16+L16+N16</f>
        <v>0</v>
      </c>
      <c r="Q16" s="367"/>
      <c r="R16" s="367"/>
      <c r="S16" s="367"/>
      <c r="T16" s="367"/>
      <c r="U16" s="367"/>
      <c r="V16" s="367"/>
      <c r="W16" s="36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5"/>
    <mergeCell ref="B6:B8"/>
    <mergeCell ref="C6:C8"/>
    <mergeCell ref="B9:B11"/>
    <mergeCell ref="B12:B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84"/>
  <sheetViews>
    <sheetView showGridLines="0" zoomScale="90" zoomScaleNormal="90" workbookViewId="0">
      <pane xSplit="3" ySplit="10" topLeftCell="D569" activePane="bottomRight" state="frozen"/>
      <selection pane="topRight" activeCell="D1" sqref="D1"/>
      <selection pane="bottomLeft" activeCell="A11" sqref="A11"/>
      <selection pane="bottomRight" activeCell="D584" sqref="D584:F584"/>
    </sheetView>
  </sheetViews>
  <sheetFormatPr baseColWidth="10" defaultColWidth="11.5703125" defaultRowHeight="15" x14ac:dyDescent="0.25"/>
  <cols>
    <col min="1" max="1" width="4.5703125" style="108" customWidth="1"/>
    <col min="2" max="2" width="26.28515625" style="94" bestFit="1" customWidth="1"/>
    <col min="3" max="3" width="89.42578125" style="108" bestFit="1" customWidth="1"/>
    <col min="4" max="21" width="32" style="199" customWidth="1"/>
    <col min="22" max="31" width="17.85546875" style="199" customWidth="1"/>
    <col min="32" max="32" width="19.5703125" style="199" customWidth="1"/>
    <col min="33" max="34" width="17.85546875" style="199" customWidth="1"/>
    <col min="35" max="35" width="18.7109375" style="199" customWidth="1"/>
    <col min="36" max="37" width="17.85546875" style="199" customWidth="1"/>
    <col min="38" max="38" width="19.42578125" style="199" bestFit="1" customWidth="1"/>
    <col min="39" max="16384" width="11.5703125" style="108"/>
  </cols>
  <sheetData>
    <row r="1" spans="1:576" ht="26.25"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x14ac:dyDescent="0.25">
      <c r="K2" s="183"/>
      <c r="V2" s="145" t="s">
        <v>211</v>
      </c>
      <c r="W2" s="145" t="s">
        <v>212</v>
      </c>
    </row>
    <row r="3" spans="1:576" x14ac:dyDescent="0.25">
      <c r="B3" s="111"/>
      <c r="C3" s="112" t="s">
        <v>331</v>
      </c>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2"/>
    </row>
    <row r="4" spans="1:576" x14ac:dyDescent="0.25">
      <c r="B4" s="108"/>
      <c r="C4" s="112" t="s">
        <v>86</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2"/>
    </row>
    <row r="5" spans="1:576" x14ac:dyDescent="0.25">
      <c r="B5" s="114"/>
      <c r="C5" s="112" t="s">
        <v>330</v>
      </c>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2"/>
    </row>
    <row r="6" spans="1:576" x14ac:dyDescent="0.25">
      <c r="B6" s="108"/>
      <c r="C6" s="112" t="s">
        <v>87</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2"/>
    </row>
    <row r="7" spans="1:576" ht="29.25" thickBot="1" x14ac:dyDescent="0.3">
      <c r="K7" s="255"/>
      <c r="L7" s="255"/>
      <c r="M7" s="255"/>
      <c r="N7" s="256" t="s">
        <v>478</v>
      </c>
      <c r="O7" s="255"/>
      <c r="P7" s="255"/>
      <c r="Q7" s="255"/>
      <c r="R7" s="255"/>
      <c r="S7" s="255"/>
      <c r="T7" s="255"/>
      <c r="U7" s="255"/>
    </row>
    <row r="8" spans="1:576" ht="105.75" thickBot="1" x14ac:dyDescent="0.3">
      <c r="B8" s="217" t="s">
        <v>215</v>
      </c>
      <c r="C8" s="218" t="s">
        <v>214</v>
      </c>
      <c r="D8" s="219" t="s">
        <v>211</v>
      </c>
      <c r="E8" s="219" t="s">
        <v>212</v>
      </c>
      <c r="F8" s="219" t="s">
        <v>332</v>
      </c>
      <c r="G8" s="219" t="s">
        <v>547</v>
      </c>
      <c r="H8" s="219" t="s">
        <v>549</v>
      </c>
      <c r="I8" s="254" t="s">
        <v>550</v>
      </c>
      <c r="J8" s="219" t="s">
        <v>548</v>
      </c>
      <c r="K8" s="254" t="s">
        <v>206</v>
      </c>
      <c r="L8" s="254" t="s">
        <v>188</v>
      </c>
      <c r="M8" s="254" t="s">
        <v>561</v>
      </c>
      <c r="N8" s="254" t="s">
        <v>207</v>
      </c>
      <c r="O8" s="254" t="s">
        <v>170</v>
      </c>
      <c r="P8" s="254" t="s">
        <v>562</v>
      </c>
      <c r="Q8" s="254" t="s">
        <v>208</v>
      </c>
      <c r="R8" s="254" t="s">
        <v>563</v>
      </c>
      <c r="S8" s="254" t="s">
        <v>564</v>
      </c>
      <c r="T8" s="254" t="s">
        <v>209</v>
      </c>
      <c r="U8" s="254" t="s">
        <v>565</v>
      </c>
      <c r="V8" s="254" t="s">
        <v>479</v>
      </c>
      <c r="W8" s="254" t="s">
        <v>497</v>
      </c>
      <c r="X8" s="254" t="s">
        <v>480</v>
      </c>
      <c r="Y8" s="254" t="s">
        <v>494</v>
      </c>
      <c r="Z8" s="254" t="s">
        <v>481</v>
      </c>
      <c r="AA8" s="254" t="s">
        <v>482</v>
      </c>
      <c r="AB8" s="254" t="s">
        <v>483</v>
      </c>
      <c r="AC8" s="254" t="s">
        <v>493</v>
      </c>
      <c r="AD8" s="254" t="s">
        <v>484</v>
      </c>
      <c r="AE8" s="254" t="s">
        <v>485</v>
      </c>
      <c r="AF8" s="254" t="s">
        <v>486</v>
      </c>
      <c r="AG8" s="254" t="s">
        <v>492</v>
      </c>
      <c r="AH8" s="254" t="s">
        <v>487</v>
      </c>
      <c r="AI8" s="254" t="s">
        <v>488</v>
      </c>
      <c r="AJ8" s="254" t="s">
        <v>489</v>
      </c>
      <c r="AK8" s="254" t="s">
        <v>491</v>
      </c>
      <c r="AL8" s="254" t="s">
        <v>490</v>
      </c>
    </row>
    <row r="9" spans="1:576" x14ac:dyDescent="0.25">
      <c r="B9" s="211" t="s">
        <v>335</v>
      </c>
      <c r="C9" s="212" t="s">
        <v>216</v>
      </c>
      <c r="D9" s="213">
        <f>D10+D35+D60+D66+D73</f>
        <v>0</v>
      </c>
      <c r="E9" s="213">
        <f>E10+E35+E60+E66+E73</f>
        <v>1012145</v>
      </c>
      <c r="F9" s="213">
        <f t="shared" ref="F9:F107" si="0">D9+E9</f>
        <v>1012145</v>
      </c>
      <c r="G9" s="213">
        <f t="shared" ref="G9:I9" si="1">G10+G35+G60+G66+G73</f>
        <v>0</v>
      </c>
      <c r="H9" s="213">
        <f>F9-G9</f>
        <v>1012145</v>
      </c>
      <c r="I9" s="213">
        <f t="shared" si="1"/>
        <v>0</v>
      </c>
      <c r="J9" s="213">
        <f>F9-I9</f>
        <v>1012145</v>
      </c>
      <c r="K9" s="213">
        <f t="shared" ref="K9:AJ9" si="2">K10+K35+K60+K66+K73</f>
        <v>0</v>
      </c>
      <c r="L9" s="213">
        <f t="shared" si="2"/>
        <v>1012145</v>
      </c>
      <c r="M9" s="213">
        <f t="shared" si="2"/>
        <v>0</v>
      </c>
      <c r="N9" s="213">
        <f t="shared" si="2"/>
        <v>0</v>
      </c>
      <c r="O9" s="213">
        <f t="shared" si="2"/>
        <v>0</v>
      </c>
      <c r="P9" s="213">
        <f t="shared" si="2"/>
        <v>0</v>
      </c>
      <c r="Q9" s="213">
        <f t="shared" si="2"/>
        <v>0</v>
      </c>
      <c r="R9" s="213">
        <f t="shared" si="2"/>
        <v>0</v>
      </c>
      <c r="S9" s="213">
        <f t="shared" si="2"/>
        <v>0</v>
      </c>
      <c r="T9" s="213">
        <f t="shared" si="2"/>
        <v>0</v>
      </c>
      <c r="U9" s="213">
        <f t="shared" si="2"/>
        <v>0</v>
      </c>
      <c r="V9" s="213">
        <f t="shared" si="2"/>
        <v>1012145</v>
      </c>
      <c r="W9" s="213">
        <f t="shared" si="2"/>
        <v>0</v>
      </c>
      <c r="X9" s="213">
        <f t="shared" si="2"/>
        <v>0</v>
      </c>
      <c r="Y9" s="213">
        <f>V9+W9+X9</f>
        <v>1012145</v>
      </c>
      <c r="Z9" s="213">
        <f t="shared" si="2"/>
        <v>0</v>
      </c>
      <c r="AA9" s="213">
        <f t="shared" si="2"/>
        <v>0</v>
      </c>
      <c r="AB9" s="213">
        <f t="shared" si="2"/>
        <v>0</v>
      </c>
      <c r="AC9" s="213">
        <f>Z9+AA9+AB9</f>
        <v>0</v>
      </c>
      <c r="AD9" s="213">
        <f t="shared" si="2"/>
        <v>0</v>
      </c>
      <c r="AE9" s="213">
        <f t="shared" si="2"/>
        <v>0</v>
      </c>
      <c r="AF9" s="213">
        <f t="shared" si="2"/>
        <v>0</v>
      </c>
      <c r="AG9" s="213">
        <f>AD9+AE9+AF9</f>
        <v>0</v>
      </c>
      <c r="AH9" s="213">
        <f t="shared" si="2"/>
        <v>0</v>
      </c>
      <c r="AI9" s="213">
        <f t="shared" si="2"/>
        <v>0</v>
      </c>
      <c r="AJ9" s="213">
        <f t="shared" si="2"/>
        <v>0</v>
      </c>
      <c r="AK9" s="213">
        <f>AH9+AI9+AJ9</f>
        <v>0</v>
      </c>
      <c r="AL9" s="213">
        <f>Y9+AC9+AG9+AK9</f>
        <v>1012145</v>
      </c>
    </row>
    <row r="10" spans="1:576" x14ac:dyDescent="0.25">
      <c r="B10" s="214" t="s">
        <v>336</v>
      </c>
      <c r="C10" s="215" t="s">
        <v>217</v>
      </c>
      <c r="D10" s="216">
        <f>SUM(D11:D34)</f>
        <v>0</v>
      </c>
      <c r="E10" s="216">
        <f>SUM(E11:E34)</f>
        <v>1012145</v>
      </c>
      <c r="F10" s="216">
        <f t="shared" si="0"/>
        <v>1012145</v>
      </c>
      <c r="G10" s="216">
        <f t="shared" ref="G10:I10" si="3">SUM(G11:G34)</f>
        <v>0</v>
      </c>
      <c r="H10" s="216">
        <f t="shared" ref="H10:H218" si="4">F10-G10</f>
        <v>1012145</v>
      </c>
      <c r="I10" s="216">
        <f t="shared" si="3"/>
        <v>0</v>
      </c>
      <c r="J10" s="216">
        <f t="shared" ref="J10:J218" si="5">F10-I10</f>
        <v>1012145</v>
      </c>
      <c r="K10" s="216">
        <f t="shared" ref="K10:AJ10" si="6">SUM(K11:K34)</f>
        <v>0</v>
      </c>
      <c r="L10" s="216">
        <f t="shared" si="6"/>
        <v>1012145</v>
      </c>
      <c r="M10" s="216">
        <f t="shared" si="6"/>
        <v>0</v>
      </c>
      <c r="N10" s="216">
        <f t="shared" si="6"/>
        <v>0</v>
      </c>
      <c r="O10" s="216">
        <f t="shared" si="6"/>
        <v>0</v>
      </c>
      <c r="P10" s="216">
        <f t="shared" si="6"/>
        <v>0</v>
      </c>
      <c r="Q10" s="216">
        <f t="shared" si="6"/>
        <v>0</v>
      </c>
      <c r="R10" s="216">
        <f t="shared" si="6"/>
        <v>0</v>
      </c>
      <c r="S10" s="216">
        <f t="shared" si="6"/>
        <v>0</v>
      </c>
      <c r="T10" s="216">
        <f t="shared" si="6"/>
        <v>0</v>
      </c>
      <c r="U10" s="216">
        <f t="shared" si="6"/>
        <v>0</v>
      </c>
      <c r="V10" s="216">
        <f t="shared" si="6"/>
        <v>1012145</v>
      </c>
      <c r="W10" s="216">
        <f t="shared" si="6"/>
        <v>0</v>
      </c>
      <c r="X10" s="216">
        <f t="shared" si="6"/>
        <v>0</v>
      </c>
      <c r="Y10" s="216">
        <f t="shared" ref="Y10:Y218" si="7">V10+W10+X10</f>
        <v>1012145</v>
      </c>
      <c r="Z10" s="216">
        <f t="shared" si="6"/>
        <v>0</v>
      </c>
      <c r="AA10" s="216">
        <f t="shared" si="6"/>
        <v>0</v>
      </c>
      <c r="AB10" s="216">
        <f t="shared" si="6"/>
        <v>0</v>
      </c>
      <c r="AC10" s="216">
        <f t="shared" ref="AC10:AC218" si="8">Z10+AA10+AB10</f>
        <v>0</v>
      </c>
      <c r="AD10" s="216">
        <f t="shared" si="6"/>
        <v>0</v>
      </c>
      <c r="AE10" s="216">
        <f t="shared" si="6"/>
        <v>0</v>
      </c>
      <c r="AF10" s="216">
        <f t="shared" si="6"/>
        <v>0</v>
      </c>
      <c r="AG10" s="216">
        <f t="shared" ref="AG10:AG218" si="9">AD10+AE10+AF10</f>
        <v>0</v>
      </c>
      <c r="AH10" s="216">
        <f t="shared" si="6"/>
        <v>0</v>
      </c>
      <c r="AI10" s="216">
        <f t="shared" si="6"/>
        <v>0</v>
      </c>
      <c r="AJ10" s="216">
        <f t="shared" si="6"/>
        <v>0</v>
      </c>
      <c r="AK10" s="216">
        <f t="shared" ref="AK10:AK218" si="10">AH10+AI10+AJ10</f>
        <v>0</v>
      </c>
      <c r="AL10" s="216">
        <f t="shared" ref="AL10:AL218" si="11">Y10+AC10+AG10+AK10</f>
        <v>1012145</v>
      </c>
    </row>
    <row r="11" spans="1:576" x14ac:dyDescent="0.25">
      <c r="B11" s="205" t="s">
        <v>337</v>
      </c>
      <c r="C11" s="206" t="s">
        <v>218</v>
      </c>
      <c r="D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207">
        <f t="shared" si="0"/>
        <v>0</v>
      </c>
      <c r="G11" s="207"/>
      <c r="H11" s="207">
        <f t="shared" si="4"/>
        <v>0</v>
      </c>
      <c r="I11" s="207"/>
      <c r="J11" s="207">
        <f t="shared" si="5"/>
        <v>0</v>
      </c>
      <c r="K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07">
        <f t="shared" si="7"/>
        <v>0</v>
      </c>
      <c r="Z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07">
        <f t="shared" si="8"/>
        <v>0</v>
      </c>
      <c r="AD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07">
        <f t="shared" si="9"/>
        <v>0</v>
      </c>
      <c r="AH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07">
        <f t="shared" si="10"/>
        <v>0</v>
      </c>
      <c r="AL11" s="207">
        <f t="shared" si="11"/>
        <v>0</v>
      </c>
    </row>
    <row r="12" spans="1:576" x14ac:dyDescent="0.25">
      <c r="B12" s="205" t="s">
        <v>815</v>
      </c>
      <c r="C12" s="206" t="s">
        <v>816</v>
      </c>
      <c r="D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207">
        <f t="shared" si="0"/>
        <v>0</v>
      </c>
      <c r="G12" s="207"/>
      <c r="H12" s="207">
        <f t="shared" si="4"/>
        <v>0</v>
      </c>
      <c r="I12" s="207"/>
      <c r="J12" s="207">
        <f t="shared" si="5"/>
        <v>0</v>
      </c>
      <c r="K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07">
        <f t="shared" si="7"/>
        <v>0</v>
      </c>
      <c r="Z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07">
        <f t="shared" si="8"/>
        <v>0</v>
      </c>
      <c r="AD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07">
        <f t="shared" si="9"/>
        <v>0</v>
      </c>
      <c r="AH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07">
        <f t="shared" si="10"/>
        <v>0</v>
      </c>
      <c r="AL12" s="207">
        <f t="shared" si="11"/>
        <v>0</v>
      </c>
    </row>
    <row r="13" spans="1:576" x14ac:dyDescent="0.25">
      <c r="B13" s="205" t="s">
        <v>817</v>
      </c>
      <c r="C13" s="206" t="s">
        <v>818</v>
      </c>
      <c r="D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07">
        <f t="shared" si="0"/>
        <v>0</v>
      </c>
      <c r="G13" s="207"/>
      <c r="H13" s="207">
        <f t="shared" si="4"/>
        <v>0</v>
      </c>
      <c r="I13" s="207"/>
      <c r="J13" s="207">
        <f t="shared" si="5"/>
        <v>0</v>
      </c>
      <c r="K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07">
        <f t="shared" si="7"/>
        <v>0</v>
      </c>
      <c r="Z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07">
        <f t="shared" si="8"/>
        <v>0</v>
      </c>
      <c r="AD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07">
        <f t="shared" si="9"/>
        <v>0</v>
      </c>
      <c r="AH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07">
        <f t="shared" si="10"/>
        <v>0</v>
      </c>
      <c r="AL13" s="207">
        <f t="shared" si="11"/>
        <v>0</v>
      </c>
    </row>
    <row r="14" spans="1:576" x14ac:dyDescent="0.25">
      <c r="B14" s="205" t="s">
        <v>819</v>
      </c>
      <c r="C14" s="206" t="s">
        <v>820</v>
      </c>
      <c r="D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07">
        <f t="shared" si="0"/>
        <v>0</v>
      </c>
      <c r="G14" s="207"/>
      <c r="H14" s="207">
        <f t="shared" si="4"/>
        <v>0</v>
      </c>
      <c r="I14" s="207"/>
      <c r="J14" s="207">
        <f t="shared" si="5"/>
        <v>0</v>
      </c>
      <c r="K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07">
        <f t="shared" si="7"/>
        <v>0</v>
      </c>
      <c r="Z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07">
        <f t="shared" si="8"/>
        <v>0</v>
      </c>
      <c r="AD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07">
        <f t="shared" si="9"/>
        <v>0</v>
      </c>
      <c r="AH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07">
        <f t="shared" si="10"/>
        <v>0</v>
      </c>
      <c r="AL14" s="207">
        <f t="shared" si="11"/>
        <v>0</v>
      </c>
    </row>
    <row r="15" spans="1:576" x14ac:dyDescent="0.25">
      <c r="B15" s="205" t="s">
        <v>821</v>
      </c>
      <c r="C15" s="206" t="s">
        <v>822</v>
      </c>
      <c r="D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07">
        <f t="shared" si="0"/>
        <v>0</v>
      </c>
      <c r="G15" s="207"/>
      <c r="H15" s="207">
        <f t="shared" si="4"/>
        <v>0</v>
      </c>
      <c r="I15" s="207"/>
      <c r="J15" s="207">
        <f t="shared" si="5"/>
        <v>0</v>
      </c>
      <c r="K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07">
        <f t="shared" si="7"/>
        <v>0</v>
      </c>
      <c r="Z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07">
        <f t="shared" si="8"/>
        <v>0</v>
      </c>
      <c r="AD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07">
        <f t="shared" si="9"/>
        <v>0</v>
      </c>
      <c r="AH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07">
        <f t="shared" si="10"/>
        <v>0</v>
      </c>
      <c r="AL15" s="207">
        <f t="shared" si="11"/>
        <v>0</v>
      </c>
    </row>
    <row r="16" spans="1:576" x14ac:dyDescent="0.25">
      <c r="B16" s="205" t="s">
        <v>823</v>
      </c>
      <c r="C16" s="206" t="s">
        <v>824</v>
      </c>
      <c r="D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07">
        <f t="shared" si="0"/>
        <v>0</v>
      </c>
      <c r="G16" s="207"/>
      <c r="H16" s="207">
        <f t="shared" si="4"/>
        <v>0</v>
      </c>
      <c r="I16" s="207"/>
      <c r="J16" s="207">
        <f t="shared" si="5"/>
        <v>0</v>
      </c>
      <c r="K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07">
        <f t="shared" si="7"/>
        <v>0</v>
      </c>
      <c r="Z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07">
        <f t="shared" si="8"/>
        <v>0</v>
      </c>
      <c r="AD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07">
        <f t="shared" si="9"/>
        <v>0</v>
      </c>
      <c r="AH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07">
        <f t="shared" si="10"/>
        <v>0</v>
      </c>
      <c r="AL16" s="207">
        <f t="shared" si="11"/>
        <v>0</v>
      </c>
    </row>
    <row r="17" spans="2:38" x14ac:dyDescent="0.25">
      <c r="B17" s="205" t="s">
        <v>825</v>
      </c>
      <c r="C17" s="206" t="s">
        <v>826</v>
      </c>
      <c r="D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07">
        <f t="shared" si="0"/>
        <v>0</v>
      </c>
      <c r="G17" s="207"/>
      <c r="H17" s="207">
        <f t="shared" si="4"/>
        <v>0</v>
      </c>
      <c r="I17" s="207"/>
      <c r="J17" s="207">
        <f t="shared" si="5"/>
        <v>0</v>
      </c>
      <c r="K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07">
        <f t="shared" si="7"/>
        <v>0</v>
      </c>
      <c r="Z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07">
        <f t="shared" si="8"/>
        <v>0</v>
      </c>
      <c r="AD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07">
        <f t="shared" si="9"/>
        <v>0</v>
      </c>
      <c r="AH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07">
        <f t="shared" si="10"/>
        <v>0</v>
      </c>
      <c r="AL17" s="207">
        <f t="shared" si="11"/>
        <v>0</v>
      </c>
    </row>
    <row r="18" spans="2:38" x14ac:dyDescent="0.25">
      <c r="B18" s="205" t="s">
        <v>338</v>
      </c>
      <c r="C18" s="206" t="s">
        <v>219</v>
      </c>
      <c r="D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07">
        <f t="shared" ref="F18:F34" si="12">D18+E18</f>
        <v>0</v>
      </c>
      <c r="G18" s="207"/>
      <c r="H18" s="207">
        <f t="shared" ref="H18:H34" si="13">F18-G18</f>
        <v>0</v>
      </c>
      <c r="I18" s="207"/>
      <c r="J18" s="207">
        <f t="shared" ref="J18:J34" si="14">F18-I18</f>
        <v>0</v>
      </c>
      <c r="K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07">
        <f t="shared" ref="Y18:Y35" si="15">V18+W18+X18</f>
        <v>0</v>
      </c>
      <c r="Z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07">
        <f t="shared" ref="AC18:AC34" si="16">Z18+AA18+AB18</f>
        <v>0</v>
      </c>
      <c r="AD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07">
        <f t="shared" ref="AG18:AG34" si="17">AD18+AE18+AF18</f>
        <v>0</v>
      </c>
      <c r="AH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07">
        <f t="shared" ref="AK18:AK34" si="18">AH18+AI18+AJ18</f>
        <v>0</v>
      </c>
      <c r="AL18" s="207">
        <f t="shared" ref="AL18:AL34" si="19">Y18+AC18+AG18+AK18</f>
        <v>0</v>
      </c>
    </row>
    <row r="19" spans="2:38" x14ac:dyDescent="0.25">
      <c r="B19" s="205" t="s">
        <v>828</v>
      </c>
      <c r="C19" s="206" t="s">
        <v>827</v>
      </c>
      <c r="D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07">
        <f t="shared" ref="F19" si="20">D19+E19</f>
        <v>0</v>
      </c>
      <c r="G19" s="207"/>
      <c r="H19" s="207">
        <f t="shared" ref="H19" si="21">F19-G19</f>
        <v>0</v>
      </c>
      <c r="I19" s="207"/>
      <c r="J19" s="207">
        <f t="shared" ref="J19" si="22">F19-I19</f>
        <v>0</v>
      </c>
      <c r="K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07">
        <f t="shared" ref="Y19" si="23">V19+W19+X19</f>
        <v>0</v>
      </c>
      <c r="Z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07">
        <f t="shared" ref="AC19" si="24">Z19+AA19+AB19</f>
        <v>0</v>
      </c>
      <c r="AD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07">
        <f t="shared" ref="AG19" si="25">AD19+AE19+AF19</f>
        <v>0</v>
      </c>
      <c r="AH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07">
        <f t="shared" ref="AK19" si="26">AH19+AI19+AJ19</f>
        <v>0</v>
      </c>
      <c r="AL19" s="207">
        <f t="shared" ref="AL19" si="27">Y19+AC19+AG19+AK19</f>
        <v>0</v>
      </c>
    </row>
    <row r="20" spans="2:38" x14ac:dyDescent="0.25">
      <c r="B20" s="205" t="s">
        <v>339</v>
      </c>
      <c r="C20" s="206" t="s">
        <v>220</v>
      </c>
      <c r="D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07">
        <f t="shared" si="12"/>
        <v>0</v>
      </c>
      <c r="G20" s="207"/>
      <c r="H20" s="207">
        <f t="shared" si="13"/>
        <v>0</v>
      </c>
      <c r="I20" s="207"/>
      <c r="J20" s="207">
        <f t="shared" si="14"/>
        <v>0</v>
      </c>
      <c r="K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07">
        <f t="shared" si="15"/>
        <v>0</v>
      </c>
      <c r="Z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07">
        <f t="shared" si="16"/>
        <v>0</v>
      </c>
      <c r="AD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07">
        <f t="shared" si="17"/>
        <v>0</v>
      </c>
      <c r="AH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07">
        <f t="shared" si="18"/>
        <v>0</v>
      </c>
      <c r="AL20" s="207">
        <f t="shared" si="19"/>
        <v>0</v>
      </c>
    </row>
    <row r="21" spans="2:38" x14ac:dyDescent="0.25">
      <c r="B21" s="205" t="s">
        <v>830</v>
      </c>
      <c r="C21" s="206" t="s">
        <v>829</v>
      </c>
      <c r="D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07">
        <f t="shared" ref="F21:F24" si="28">D21+E21</f>
        <v>0</v>
      </c>
      <c r="G21" s="207"/>
      <c r="H21" s="207">
        <f t="shared" ref="H21:H24" si="29">F21-G21</f>
        <v>0</v>
      </c>
      <c r="I21" s="207"/>
      <c r="J21" s="207">
        <f t="shared" ref="J21:J24" si="30">F21-I21</f>
        <v>0</v>
      </c>
      <c r="K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07">
        <f t="shared" ref="Y21:Y24" si="31">V21+W21+X21</f>
        <v>0</v>
      </c>
      <c r="Z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07">
        <f t="shared" ref="AC21:AC24" si="32">Z21+AA21+AB21</f>
        <v>0</v>
      </c>
      <c r="AD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07">
        <f t="shared" ref="AG21:AG24" si="33">AD21+AE21+AF21</f>
        <v>0</v>
      </c>
      <c r="AH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07">
        <f t="shared" ref="AK21:AK24" si="34">AH21+AI21+AJ21</f>
        <v>0</v>
      </c>
      <c r="AL21" s="207">
        <f t="shared" ref="AL21:AL24" si="35">Y21+AC21+AG21+AK21</f>
        <v>0</v>
      </c>
    </row>
    <row r="22" spans="2:38" x14ac:dyDescent="0.25">
      <c r="B22" s="205" t="s">
        <v>832</v>
      </c>
      <c r="C22" s="206" t="s">
        <v>831</v>
      </c>
      <c r="D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07">
        <f t="shared" si="28"/>
        <v>0</v>
      </c>
      <c r="G22" s="207"/>
      <c r="H22" s="207">
        <f t="shared" si="29"/>
        <v>0</v>
      </c>
      <c r="I22" s="207"/>
      <c r="J22" s="207">
        <f t="shared" si="30"/>
        <v>0</v>
      </c>
      <c r="K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07">
        <f t="shared" si="31"/>
        <v>0</v>
      </c>
      <c r="Z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07">
        <f t="shared" si="32"/>
        <v>0</v>
      </c>
      <c r="AD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07">
        <f t="shared" si="33"/>
        <v>0</v>
      </c>
      <c r="AH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07">
        <f t="shared" si="34"/>
        <v>0</v>
      </c>
      <c r="AL22" s="207">
        <f t="shared" si="35"/>
        <v>0</v>
      </c>
    </row>
    <row r="23" spans="2:38" x14ac:dyDescent="0.25">
      <c r="B23" s="205" t="s">
        <v>834</v>
      </c>
      <c r="C23" s="206" t="s">
        <v>833</v>
      </c>
      <c r="D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07">
        <f t="shared" si="28"/>
        <v>0</v>
      </c>
      <c r="G23" s="207"/>
      <c r="H23" s="207">
        <f t="shared" si="29"/>
        <v>0</v>
      </c>
      <c r="I23" s="207"/>
      <c r="J23" s="207">
        <f t="shared" si="30"/>
        <v>0</v>
      </c>
      <c r="K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07">
        <f t="shared" si="31"/>
        <v>0</v>
      </c>
      <c r="Z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07">
        <f t="shared" si="32"/>
        <v>0</v>
      </c>
      <c r="AD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07">
        <f t="shared" si="33"/>
        <v>0</v>
      </c>
      <c r="AH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07">
        <f t="shared" si="34"/>
        <v>0</v>
      </c>
      <c r="AL23" s="207">
        <f t="shared" si="35"/>
        <v>0</v>
      </c>
    </row>
    <row r="24" spans="2:38" x14ac:dyDescent="0.25">
      <c r="B24" s="205" t="s">
        <v>340</v>
      </c>
      <c r="C24" s="206" t="s">
        <v>221</v>
      </c>
      <c r="D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 s="207">
        <f t="shared" si="28"/>
        <v>0</v>
      </c>
      <c r="G24" s="207"/>
      <c r="H24" s="207">
        <f t="shared" si="29"/>
        <v>0</v>
      </c>
      <c r="I24" s="207"/>
      <c r="J24" s="207">
        <f t="shared" si="30"/>
        <v>0</v>
      </c>
      <c r="K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07">
        <f t="shared" si="31"/>
        <v>0</v>
      </c>
      <c r="Z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07">
        <f t="shared" si="32"/>
        <v>0</v>
      </c>
      <c r="AD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07">
        <f t="shared" si="33"/>
        <v>0</v>
      </c>
      <c r="AH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07">
        <f t="shared" si="34"/>
        <v>0</v>
      </c>
      <c r="AL24" s="207">
        <f t="shared" si="35"/>
        <v>0</v>
      </c>
    </row>
    <row r="25" spans="2:38" x14ac:dyDescent="0.25">
      <c r="B25" s="205" t="s">
        <v>835</v>
      </c>
      <c r="C25" s="206" t="s">
        <v>836</v>
      </c>
      <c r="D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1012145</v>
      </c>
      <c r="F25" s="207">
        <f t="shared" si="12"/>
        <v>1012145</v>
      </c>
      <c r="G25" s="207"/>
      <c r="H25" s="207">
        <f t="shared" si="13"/>
        <v>1012145</v>
      </c>
      <c r="I25" s="207"/>
      <c r="J25" s="207">
        <f t="shared" si="14"/>
        <v>1012145</v>
      </c>
      <c r="K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1012145</v>
      </c>
      <c r="M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1012145</v>
      </c>
      <c r="W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07">
        <f t="shared" si="15"/>
        <v>1012145</v>
      </c>
      <c r="Z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07">
        <f t="shared" si="16"/>
        <v>0</v>
      </c>
      <c r="AD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07">
        <f t="shared" si="17"/>
        <v>0</v>
      </c>
      <c r="AH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07">
        <f t="shared" si="18"/>
        <v>0</v>
      </c>
      <c r="AL25" s="207">
        <f t="shared" si="19"/>
        <v>1012145</v>
      </c>
    </row>
    <row r="26" spans="2:38" x14ac:dyDescent="0.25">
      <c r="B26" s="205" t="s">
        <v>838</v>
      </c>
      <c r="C26" s="206" t="s">
        <v>837</v>
      </c>
      <c r="D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207">
        <f t="shared" ref="F26:F27" si="36">D26+E26</f>
        <v>0</v>
      </c>
      <c r="G26" s="207"/>
      <c r="H26" s="207">
        <f t="shared" ref="H26:H27" si="37">F26-G26</f>
        <v>0</v>
      </c>
      <c r="I26" s="207"/>
      <c r="J26" s="207">
        <f t="shared" ref="J26:J27" si="38">F26-I26</f>
        <v>0</v>
      </c>
      <c r="K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07">
        <f t="shared" ref="Y26:Y27" si="39">V26+W26+X26</f>
        <v>0</v>
      </c>
      <c r="Z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07">
        <f t="shared" ref="AC26:AC27" si="40">Z26+AA26+AB26</f>
        <v>0</v>
      </c>
      <c r="AD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07">
        <f t="shared" ref="AG26:AG27" si="41">AD26+AE26+AF26</f>
        <v>0</v>
      </c>
      <c r="AH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207">
        <f t="shared" ref="AK26:AK27" si="42">AH26+AI26+AJ26</f>
        <v>0</v>
      </c>
      <c r="AL26" s="207">
        <f t="shared" ref="AL26:AL27" si="43">Y26+AC26+AG26+AK26</f>
        <v>0</v>
      </c>
    </row>
    <row r="27" spans="2:38" x14ac:dyDescent="0.25">
      <c r="B27" s="205" t="s">
        <v>341</v>
      </c>
      <c r="C27" s="206" t="s">
        <v>222</v>
      </c>
      <c r="D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07">
        <f t="shared" si="36"/>
        <v>0</v>
      </c>
      <c r="G27" s="207"/>
      <c r="H27" s="207">
        <f t="shared" si="37"/>
        <v>0</v>
      </c>
      <c r="I27" s="207"/>
      <c r="J27" s="207">
        <f t="shared" si="38"/>
        <v>0</v>
      </c>
      <c r="K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07">
        <f t="shared" si="39"/>
        <v>0</v>
      </c>
      <c r="Z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07">
        <f t="shared" si="40"/>
        <v>0</v>
      </c>
      <c r="AD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07">
        <f t="shared" si="41"/>
        <v>0</v>
      </c>
      <c r="AH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07">
        <f t="shared" si="42"/>
        <v>0</v>
      </c>
      <c r="AL27" s="207">
        <f t="shared" si="43"/>
        <v>0</v>
      </c>
    </row>
    <row r="28" spans="2:38" x14ac:dyDescent="0.25">
      <c r="B28" s="205" t="s">
        <v>840</v>
      </c>
      <c r="C28" s="206" t="s">
        <v>839</v>
      </c>
      <c r="D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07">
        <f t="shared" si="12"/>
        <v>0</v>
      </c>
      <c r="G28" s="207"/>
      <c r="H28" s="207">
        <f t="shared" si="13"/>
        <v>0</v>
      </c>
      <c r="I28" s="207"/>
      <c r="J28" s="207">
        <f t="shared" si="14"/>
        <v>0</v>
      </c>
      <c r="K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07">
        <f t="shared" si="15"/>
        <v>0</v>
      </c>
      <c r="Z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07">
        <f t="shared" si="16"/>
        <v>0</v>
      </c>
      <c r="AD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07">
        <f t="shared" si="17"/>
        <v>0</v>
      </c>
      <c r="AH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07">
        <f t="shared" si="18"/>
        <v>0</v>
      </c>
      <c r="AL28" s="207">
        <f t="shared" si="19"/>
        <v>0</v>
      </c>
    </row>
    <row r="29" spans="2:38" x14ac:dyDescent="0.25">
      <c r="B29" s="205" t="s">
        <v>342</v>
      </c>
      <c r="C29" s="206" t="s">
        <v>223</v>
      </c>
      <c r="D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07">
        <f t="shared" si="12"/>
        <v>0</v>
      </c>
      <c r="G29" s="207"/>
      <c r="H29" s="207">
        <f t="shared" si="13"/>
        <v>0</v>
      </c>
      <c r="I29" s="207"/>
      <c r="J29" s="207">
        <f t="shared" si="14"/>
        <v>0</v>
      </c>
      <c r="K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07">
        <f t="shared" si="15"/>
        <v>0</v>
      </c>
      <c r="Z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07">
        <f t="shared" si="16"/>
        <v>0</v>
      </c>
      <c r="AD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07">
        <f t="shared" si="17"/>
        <v>0</v>
      </c>
      <c r="AH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07">
        <f t="shared" si="18"/>
        <v>0</v>
      </c>
      <c r="AL29" s="207">
        <f t="shared" si="19"/>
        <v>0</v>
      </c>
    </row>
    <row r="30" spans="2:38" x14ac:dyDescent="0.25">
      <c r="B30" s="205" t="s">
        <v>841</v>
      </c>
      <c r="C30" s="206" t="s">
        <v>843</v>
      </c>
      <c r="D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07">
        <f t="shared" ref="F30:F31" si="44">D30+E30</f>
        <v>0</v>
      </c>
      <c r="G30" s="207"/>
      <c r="H30" s="207">
        <f t="shared" ref="H30:H31" si="45">F30-G30</f>
        <v>0</v>
      </c>
      <c r="I30" s="207"/>
      <c r="J30" s="207">
        <f t="shared" ref="J30:J31" si="46">F30-I30</f>
        <v>0</v>
      </c>
      <c r="K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07">
        <f t="shared" ref="Y30:Y31" si="47">V30+W30+X30</f>
        <v>0</v>
      </c>
      <c r="Z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07">
        <f t="shared" ref="AC30:AC31" si="48">Z30+AA30+AB30</f>
        <v>0</v>
      </c>
      <c r="AD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07">
        <f t="shared" ref="AG30:AG31" si="49">AD30+AE30+AF30</f>
        <v>0</v>
      </c>
      <c r="AH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07">
        <f t="shared" ref="AK30:AK31" si="50">AH30+AI30+AJ30</f>
        <v>0</v>
      </c>
      <c r="AL30" s="207">
        <f t="shared" ref="AL30:AL31" si="51">Y30+AC30+AG30+AK30</f>
        <v>0</v>
      </c>
    </row>
    <row r="31" spans="2:38" x14ac:dyDescent="0.25">
      <c r="B31" s="205" t="s">
        <v>842</v>
      </c>
      <c r="C31" s="206" t="s">
        <v>844</v>
      </c>
      <c r="D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07">
        <f t="shared" si="44"/>
        <v>0</v>
      </c>
      <c r="G31" s="207"/>
      <c r="H31" s="207">
        <f t="shared" si="45"/>
        <v>0</v>
      </c>
      <c r="I31" s="207"/>
      <c r="J31" s="207">
        <f t="shared" si="46"/>
        <v>0</v>
      </c>
      <c r="K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07">
        <f t="shared" si="47"/>
        <v>0</v>
      </c>
      <c r="Z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07">
        <f t="shared" si="48"/>
        <v>0</v>
      </c>
      <c r="AD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07">
        <f t="shared" si="49"/>
        <v>0</v>
      </c>
      <c r="AH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07">
        <f t="shared" si="50"/>
        <v>0</v>
      </c>
      <c r="AL31" s="207">
        <f t="shared" si="51"/>
        <v>0</v>
      </c>
    </row>
    <row r="32" spans="2:38" x14ac:dyDescent="0.25">
      <c r="B32" s="205" t="s">
        <v>846</v>
      </c>
      <c r="C32" s="206" t="s">
        <v>845</v>
      </c>
      <c r="D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07">
        <f t="shared" si="12"/>
        <v>0</v>
      </c>
      <c r="G32" s="207"/>
      <c r="H32" s="207">
        <f t="shared" si="13"/>
        <v>0</v>
      </c>
      <c r="I32" s="207"/>
      <c r="J32" s="207">
        <f t="shared" si="14"/>
        <v>0</v>
      </c>
      <c r="K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07">
        <f t="shared" si="15"/>
        <v>0</v>
      </c>
      <c r="Z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07">
        <f t="shared" si="16"/>
        <v>0</v>
      </c>
      <c r="AD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07">
        <f t="shared" si="17"/>
        <v>0</v>
      </c>
      <c r="AH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07">
        <f t="shared" si="18"/>
        <v>0</v>
      </c>
      <c r="AL32" s="207">
        <f t="shared" si="19"/>
        <v>0</v>
      </c>
    </row>
    <row r="33" spans="2:38" x14ac:dyDescent="0.25">
      <c r="B33" s="205" t="s">
        <v>334</v>
      </c>
      <c r="C33" s="206" t="s">
        <v>224</v>
      </c>
      <c r="D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07">
        <f t="shared" ref="F33" si="52">D33+E33</f>
        <v>0</v>
      </c>
      <c r="G33" s="207"/>
      <c r="H33" s="207">
        <f t="shared" ref="H33" si="53">F33-G33</f>
        <v>0</v>
      </c>
      <c r="I33" s="207"/>
      <c r="J33" s="207">
        <f t="shared" ref="J33" si="54">F33-I33</f>
        <v>0</v>
      </c>
      <c r="K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07">
        <f t="shared" ref="Y33" si="55">V33+W33+X33</f>
        <v>0</v>
      </c>
      <c r="Z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07">
        <f t="shared" ref="AC33" si="56">Z33+AA33+AB33</f>
        <v>0</v>
      </c>
      <c r="AD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07">
        <f t="shared" ref="AG33" si="57">AD33+AE33+AF33</f>
        <v>0</v>
      </c>
      <c r="AH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07">
        <f t="shared" ref="AK33" si="58">AH33+AI33+AJ33</f>
        <v>0</v>
      </c>
      <c r="AL33" s="207">
        <f t="shared" ref="AL33" si="59">Y33+AC33+AG33+AK33</f>
        <v>0</v>
      </c>
    </row>
    <row r="34" spans="2:38" x14ac:dyDescent="0.25">
      <c r="B34" s="205" t="s">
        <v>861</v>
      </c>
      <c r="C34" s="206" t="s">
        <v>862</v>
      </c>
      <c r="D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07">
        <f t="shared" si="12"/>
        <v>0</v>
      </c>
      <c r="G34" s="207"/>
      <c r="H34" s="207">
        <f t="shared" si="13"/>
        <v>0</v>
      </c>
      <c r="I34" s="207"/>
      <c r="J34" s="207">
        <f t="shared" si="14"/>
        <v>0</v>
      </c>
      <c r="K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07">
        <f t="shared" si="15"/>
        <v>0</v>
      </c>
      <c r="Z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07">
        <f t="shared" si="16"/>
        <v>0</v>
      </c>
      <c r="AD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07">
        <f t="shared" si="17"/>
        <v>0</v>
      </c>
      <c r="AH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07">
        <f t="shared" si="18"/>
        <v>0</v>
      </c>
      <c r="AL34" s="207">
        <f t="shared" si="19"/>
        <v>0</v>
      </c>
    </row>
    <row r="35" spans="2:38" x14ac:dyDescent="0.25">
      <c r="B35" s="214" t="s">
        <v>343</v>
      </c>
      <c r="C35" s="215" t="s">
        <v>225</v>
      </c>
      <c r="D35" s="216">
        <f>SUM(D36:D59)</f>
        <v>0</v>
      </c>
      <c r="E35" s="216">
        <f>SUM(E36:E59)</f>
        <v>0</v>
      </c>
      <c r="F35" s="216">
        <f t="shared" si="0"/>
        <v>0</v>
      </c>
      <c r="G35" s="216">
        <f>SUM(G36:G59)</f>
        <v>0</v>
      </c>
      <c r="H35" s="216">
        <f t="shared" si="4"/>
        <v>0</v>
      </c>
      <c r="I35" s="216">
        <f t="shared" ref="I35:X35" si="60">SUM(I36:I59)</f>
        <v>0</v>
      </c>
      <c r="J35" s="216">
        <f t="shared" si="60"/>
        <v>0</v>
      </c>
      <c r="K35" s="216">
        <f t="shared" si="60"/>
        <v>0</v>
      </c>
      <c r="L35" s="216">
        <f t="shared" si="60"/>
        <v>0</v>
      </c>
      <c r="M35" s="216">
        <f t="shared" si="60"/>
        <v>0</v>
      </c>
      <c r="N35" s="216">
        <f t="shared" si="60"/>
        <v>0</v>
      </c>
      <c r="O35" s="216">
        <f t="shared" si="60"/>
        <v>0</v>
      </c>
      <c r="P35" s="216">
        <f t="shared" si="60"/>
        <v>0</v>
      </c>
      <c r="Q35" s="216">
        <f t="shared" si="60"/>
        <v>0</v>
      </c>
      <c r="R35" s="216">
        <f t="shared" si="60"/>
        <v>0</v>
      </c>
      <c r="S35" s="216">
        <f t="shared" si="60"/>
        <v>0</v>
      </c>
      <c r="T35" s="216">
        <f t="shared" si="60"/>
        <v>0</v>
      </c>
      <c r="U35" s="216">
        <f t="shared" si="60"/>
        <v>0</v>
      </c>
      <c r="V35" s="216">
        <f t="shared" si="60"/>
        <v>0</v>
      </c>
      <c r="W35" s="216">
        <f t="shared" si="60"/>
        <v>0</v>
      </c>
      <c r="X35" s="216">
        <f t="shared" si="60"/>
        <v>0</v>
      </c>
      <c r="Y35" s="216">
        <f t="shared" si="15"/>
        <v>0</v>
      </c>
      <c r="Z35" s="216">
        <f>SUM(Z36:Z59)</f>
        <v>0</v>
      </c>
      <c r="AA35" s="216">
        <f>SUM(AA36:AA59)</f>
        <v>0</v>
      </c>
      <c r="AB35" s="216">
        <f>SUM(AB36:AB59)</f>
        <v>0</v>
      </c>
      <c r="AC35" s="216">
        <f t="shared" si="8"/>
        <v>0</v>
      </c>
      <c r="AD35" s="216">
        <f t="shared" ref="AD35:AF35" si="61">SUM(AD36:AD59)</f>
        <v>0</v>
      </c>
      <c r="AE35" s="216">
        <f t="shared" si="61"/>
        <v>0</v>
      </c>
      <c r="AF35" s="216">
        <f t="shared" si="61"/>
        <v>0</v>
      </c>
      <c r="AG35" s="216">
        <f t="shared" si="9"/>
        <v>0</v>
      </c>
      <c r="AH35" s="216">
        <f t="shared" ref="AH35:AJ35" si="62">SUM(AH36:AH59)</f>
        <v>0</v>
      </c>
      <c r="AI35" s="216">
        <f t="shared" si="62"/>
        <v>0</v>
      </c>
      <c r="AJ35" s="216">
        <f t="shared" si="62"/>
        <v>0</v>
      </c>
      <c r="AK35" s="216">
        <f t="shared" si="10"/>
        <v>0</v>
      </c>
      <c r="AL35" s="216">
        <f t="shared" si="11"/>
        <v>0</v>
      </c>
    </row>
    <row r="36" spans="2:38" x14ac:dyDescent="0.25">
      <c r="B36" s="205" t="s">
        <v>863</v>
      </c>
      <c r="C36" s="206" t="s">
        <v>864</v>
      </c>
      <c r="D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07">
        <f t="shared" ref="F36" si="63">D36+E36</f>
        <v>0</v>
      </c>
      <c r="G36" s="207"/>
      <c r="H36" s="207">
        <f t="shared" ref="H36" si="64">F36-G36</f>
        <v>0</v>
      </c>
      <c r="I36" s="207"/>
      <c r="J36" s="207">
        <f t="shared" ref="J36" si="65">F36-I36</f>
        <v>0</v>
      </c>
      <c r="K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07">
        <f t="shared" ref="Y36" si="66">V36+W36+X36</f>
        <v>0</v>
      </c>
      <c r="Z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07">
        <f t="shared" ref="AC36" si="67">Z36+AA36+AB36</f>
        <v>0</v>
      </c>
      <c r="AD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07">
        <f t="shared" ref="AG36" si="68">AD36+AE36+AF36</f>
        <v>0</v>
      </c>
      <c r="AH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07">
        <f t="shared" ref="AK36" si="69">AH36+AI36+AJ36</f>
        <v>0</v>
      </c>
      <c r="AL36" s="207">
        <f t="shared" ref="AL36" si="70">Y36+AC36+AG36+AK36</f>
        <v>0</v>
      </c>
    </row>
    <row r="37" spans="2:38" x14ac:dyDescent="0.25">
      <c r="B37" s="205" t="s">
        <v>344</v>
      </c>
      <c r="C37" s="206" t="s">
        <v>226</v>
      </c>
      <c r="D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07">
        <f t="shared" si="0"/>
        <v>0</v>
      </c>
      <c r="G37" s="207"/>
      <c r="H37" s="207">
        <f t="shared" si="4"/>
        <v>0</v>
      </c>
      <c r="I37" s="207"/>
      <c r="J37" s="207">
        <f t="shared" si="5"/>
        <v>0</v>
      </c>
      <c r="K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07">
        <f t="shared" si="7"/>
        <v>0</v>
      </c>
      <c r="Z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07">
        <f t="shared" si="8"/>
        <v>0</v>
      </c>
      <c r="AD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07">
        <f t="shared" si="9"/>
        <v>0</v>
      </c>
      <c r="AH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07">
        <f t="shared" si="10"/>
        <v>0</v>
      </c>
      <c r="AL37" s="207">
        <f t="shared" si="11"/>
        <v>0</v>
      </c>
    </row>
    <row r="38" spans="2:38" x14ac:dyDescent="0.25">
      <c r="B38" s="205" t="s">
        <v>865</v>
      </c>
      <c r="C38" s="206" t="s">
        <v>866</v>
      </c>
      <c r="D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07">
        <f t="shared" si="0"/>
        <v>0</v>
      </c>
      <c r="G38" s="207"/>
      <c r="H38" s="207">
        <f t="shared" si="4"/>
        <v>0</v>
      </c>
      <c r="I38" s="207"/>
      <c r="J38" s="207">
        <f t="shared" si="5"/>
        <v>0</v>
      </c>
      <c r="K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07">
        <f t="shared" si="7"/>
        <v>0</v>
      </c>
      <c r="Z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07">
        <f t="shared" si="8"/>
        <v>0</v>
      </c>
      <c r="AD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07">
        <f t="shared" si="9"/>
        <v>0</v>
      </c>
      <c r="AH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07">
        <f t="shared" si="10"/>
        <v>0</v>
      </c>
      <c r="AL38" s="207">
        <f t="shared" si="11"/>
        <v>0</v>
      </c>
    </row>
    <row r="39" spans="2:38" x14ac:dyDescent="0.25">
      <c r="B39" s="205" t="s">
        <v>867</v>
      </c>
      <c r="C39" s="206" t="s">
        <v>868</v>
      </c>
      <c r="D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07">
        <f t="shared" ref="F39:F59" si="71">D39+E39</f>
        <v>0</v>
      </c>
      <c r="G39" s="207"/>
      <c r="H39" s="207">
        <f t="shared" ref="H39:H59" si="72">F39-G39</f>
        <v>0</v>
      </c>
      <c r="I39" s="207"/>
      <c r="J39" s="207">
        <f t="shared" ref="J39:J59" si="73">F39-I39</f>
        <v>0</v>
      </c>
      <c r="K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07">
        <f t="shared" ref="Y39:Y59" si="74">V39+W39+X39</f>
        <v>0</v>
      </c>
      <c r="Z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07">
        <f t="shared" ref="AC39:AC59" si="75">Z39+AA39+AB39</f>
        <v>0</v>
      </c>
      <c r="AD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07">
        <f t="shared" ref="AG39:AG59" si="76">AD39+AE39+AF39</f>
        <v>0</v>
      </c>
      <c r="AH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07">
        <f t="shared" ref="AK39:AK59" si="77">AH39+AI39+AJ39</f>
        <v>0</v>
      </c>
      <c r="AL39" s="207">
        <f t="shared" ref="AL39:AL59" si="78">Y39+AC39+AG39+AK39</f>
        <v>0</v>
      </c>
    </row>
    <row r="40" spans="2:38" x14ac:dyDescent="0.25">
      <c r="B40" s="205" t="s">
        <v>345</v>
      </c>
      <c r="C40" s="206" t="s">
        <v>227</v>
      </c>
      <c r="D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07">
        <f t="shared" si="71"/>
        <v>0</v>
      </c>
      <c r="G40" s="207"/>
      <c r="H40" s="207">
        <f t="shared" si="72"/>
        <v>0</v>
      </c>
      <c r="I40" s="207"/>
      <c r="J40" s="207">
        <f t="shared" si="73"/>
        <v>0</v>
      </c>
      <c r="K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07">
        <f t="shared" si="74"/>
        <v>0</v>
      </c>
      <c r="Z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07">
        <f t="shared" si="75"/>
        <v>0</v>
      </c>
      <c r="AD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07">
        <f t="shared" si="76"/>
        <v>0</v>
      </c>
      <c r="AH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07">
        <f t="shared" si="77"/>
        <v>0</v>
      </c>
      <c r="AL40" s="207">
        <f t="shared" si="78"/>
        <v>0</v>
      </c>
    </row>
    <row r="41" spans="2:38" x14ac:dyDescent="0.25">
      <c r="B41" s="205" t="s">
        <v>869</v>
      </c>
      <c r="C41" s="206" t="s">
        <v>870</v>
      </c>
      <c r="D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07">
        <f t="shared" ref="F41" si="79">D41+E41</f>
        <v>0</v>
      </c>
      <c r="G41" s="207"/>
      <c r="H41" s="207">
        <f t="shared" ref="H41" si="80">F41-G41</f>
        <v>0</v>
      </c>
      <c r="I41" s="207"/>
      <c r="J41" s="207">
        <f t="shared" ref="J41" si="81">F41-I41</f>
        <v>0</v>
      </c>
      <c r="K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07">
        <f t="shared" ref="Y41" si="82">V41+W41+X41</f>
        <v>0</v>
      </c>
      <c r="Z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07">
        <f t="shared" ref="AC41" si="83">Z41+AA41+AB41</f>
        <v>0</v>
      </c>
      <c r="AD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07">
        <f t="shared" ref="AG41" si="84">AD41+AE41+AF41</f>
        <v>0</v>
      </c>
      <c r="AH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07">
        <f t="shared" ref="AK41" si="85">AH41+AI41+AJ41</f>
        <v>0</v>
      </c>
      <c r="AL41" s="207">
        <f t="shared" ref="AL41" si="86">Y41+AC41+AG41+AK41</f>
        <v>0</v>
      </c>
    </row>
    <row r="42" spans="2:38" x14ac:dyDescent="0.25">
      <c r="B42" s="205" t="s">
        <v>871</v>
      </c>
      <c r="C42" s="206" t="s">
        <v>837</v>
      </c>
      <c r="D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07">
        <f t="shared" si="71"/>
        <v>0</v>
      </c>
      <c r="G42" s="207"/>
      <c r="H42" s="207">
        <f t="shared" si="72"/>
        <v>0</v>
      </c>
      <c r="I42" s="207"/>
      <c r="J42" s="207">
        <f t="shared" si="73"/>
        <v>0</v>
      </c>
      <c r="K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07">
        <f t="shared" si="74"/>
        <v>0</v>
      </c>
      <c r="Z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07">
        <f t="shared" si="75"/>
        <v>0</v>
      </c>
      <c r="AD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07">
        <f t="shared" si="76"/>
        <v>0</v>
      </c>
      <c r="AH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07">
        <f t="shared" si="77"/>
        <v>0</v>
      </c>
      <c r="AL42" s="207">
        <f t="shared" si="78"/>
        <v>0</v>
      </c>
    </row>
    <row r="43" spans="2:38" x14ac:dyDescent="0.25">
      <c r="B43" s="205" t="s">
        <v>346</v>
      </c>
      <c r="C43" s="206" t="s">
        <v>228</v>
      </c>
      <c r="D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07">
        <f t="shared" ref="F43" si="87">D43+E43</f>
        <v>0</v>
      </c>
      <c r="G43" s="207"/>
      <c r="H43" s="207">
        <f t="shared" ref="H43" si="88">F43-G43</f>
        <v>0</v>
      </c>
      <c r="I43" s="207"/>
      <c r="J43" s="207">
        <f t="shared" ref="J43" si="89">F43-I43</f>
        <v>0</v>
      </c>
      <c r="K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07">
        <f t="shared" ref="Y43" si="90">V43+W43+X43</f>
        <v>0</v>
      </c>
      <c r="Z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07">
        <f t="shared" ref="AC43" si="91">Z43+AA43+AB43</f>
        <v>0</v>
      </c>
      <c r="AD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07">
        <f t="shared" ref="AG43" si="92">AD43+AE43+AF43</f>
        <v>0</v>
      </c>
      <c r="AH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07">
        <f t="shared" ref="AK43" si="93">AH43+AI43+AJ43</f>
        <v>0</v>
      </c>
      <c r="AL43" s="207">
        <f t="shared" ref="AL43" si="94">Y43+AC43+AG43+AK43</f>
        <v>0</v>
      </c>
    </row>
    <row r="44" spans="2:38" x14ac:dyDescent="0.25">
      <c r="B44" s="205" t="s">
        <v>872</v>
      </c>
      <c r="C44" s="206" t="s">
        <v>873</v>
      </c>
      <c r="D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07">
        <f t="shared" si="71"/>
        <v>0</v>
      </c>
      <c r="G44" s="207"/>
      <c r="H44" s="207">
        <f t="shared" si="72"/>
        <v>0</v>
      </c>
      <c r="I44" s="207"/>
      <c r="J44" s="207">
        <f t="shared" si="73"/>
        <v>0</v>
      </c>
      <c r="K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07">
        <f t="shared" si="74"/>
        <v>0</v>
      </c>
      <c r="Z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07">
        <f t="shared" si="75"/>
        <v>0</v>
      </c>
      <c r="AD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07">
        <f t="shared" si="76"/>
        <v>0</v>
      </c>
      <c r="AH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07">
        <f t="shared" si="77"/>
        <v>0</v>
      </c>
      <c r="AL44" s="207">
        <f t="shared" si="78"/>
        <v>0</v>
      </c>
    </row>
    <row r="45" spans="2:38" x14ac:dyDescent="0.25">
      <c r="B45" s="205" t="s">
        <v>874</v>
      </c>
      <c r="C45" s="206" t="s">
        <v>844</v>
      </c>
      <c r="D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07">
        <f t="shared" ref="F45" si="95">D45+E45</f>
        <v>0</v>
      </c>
      <c r="G45" s="207"/>
      <c r="H45" s="207">
        <f t="shared" ref="H45" si="96">F45-G45</f>
        <v>0</v>
      </c>
      <c r="I45" s="207"/>
      <c r="J45" s="207">
        <f t="shared" ref="J45" si="97">F45-I45</f>
        <v>0</v>
      </c>
      <c r="K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07">
        <f t="shared" ref="Y45" si="98">V45+W45+X45</f>
        <v>0</v>
      </c>
      <c r="Z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07">
        <f t="shared" ref="AC45" si="99">Z45+AA45+AB45</f>
        <v>0</v>
      </c>
      <c r="AD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07">
        <f t="shared" ref="AG45" si="100">AD45+AE45+AF45</f>
        <v>0</v>
      </c>
      <c r="AH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07">
        <f t="shared" ref="AK45" si="101">AH45+AI45+AJ45</f>
        <v>0</v>
      </c>
      <c r="AL45" s="207">
        <f t="shared" ref="AL45" si="102">Y45+AC45+AG45+AK45</f>
        <v>0</v>
      </c>
    </row>
    <row r="46" spans="2:38" x14ac:dyDescent="0.25">
      <c r="B46" s="205" t="s">
        <v>875</v>
      </c>
      <c r="C46" s="206" t="s">
        <v>845</v>
      </c>
      <c r="D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07">
        <f t="shared" si="71"/>
        <v>0</v>
      </c>
      <c r="G46" s="207"/>
      <c r="H46" s="207">
        <f t="shared" si="72"/>
        <v>0</v>
      </c>
      <c r="I46" s="207"/>
      <c r="J46" s="207">
        <f t="shared" si="73"/>
        <v>0</v>
      </c>
      <c r="K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07">
        <f t="shared" si="74"/>
        <v>0</v>
      </c>
      <c r="Z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07">
        <f t="shared" si="75"/>
        <v>0</v>
      </c>
      <c r="AD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07">
        <f t="shared" si="76"/>
        <v>0</v>
      </c>
      <c r="AH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07">
        <f t="shared" si="77"/>
        <v>0</v>
      </c>
      <c r="AL46" s="207">
        <f t="shared" si="78"/>
        <v>0</v>
      </c>
    </row>
    <row r="47" spans="2:38" x14ac:dyDescent="0.25">
      <c r="B47" s="205" t="s">
        <v>876</v>
      </c>
      <c r="C47" s="206" t="s">
        <v>877</v>
      </c>
      <c r="D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07">
        <f t="shared" ref="F47" si="103">D47+E47</f>
        <v>0</v>
      </c>
      <c r="G47" s="207"/>
      <c r="H47" s="207">
        <f t="shared" ref="H47" si="104">F47-G47</f>
        <v>0</v>
      </c>
      <c r="I47" s="207"/>
      <c r="J47" s="207">
        <f t="shared" ref="J47" si="105">F47-I47</f>
        <v>0</v>
      </c>
      <c r="K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07">
        <f t="shared" ref="Y47" si="106">V47+W47+X47</f>
        <v>0</v>
      </c>
      <c r="Z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07">
        <f t="shared" ref="AC47" si="107">Z47+AA47+AB47</f>
        <v>0</v>
      </c>
      <c r="AD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07">
        <f t="shared" ref="AG47" si="108">AD47+AE47+AF47</f>
        <v>0</v>
      </c>
      <c r="AH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07">
        <f t="shared" ref="AK47" si="109">AH47+AI47+AJ47</f>
        <v>0</v>
      </c>
      <c r="AL47" s="207">
        <f t="shared" ref="AL47" si="110">Y47+AC47+AG47+AK47</f>
        <v>0</v>
      </c>
    </row>
    <row r="48" spans="2:38" x14ac:dyDescent="0.25">
      <c r="B48" s="205" t="s">
        <v>878</v>
      </c>
      <c r="C48" s="206" t="s">
        <v>879</v>
      </c>
      <c r="D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07">
        <f t="shared" si="71"/>
        <v>0</v>
      </c>
      <c r="G48" s="207"/>
      <c r="H48" s="207">
        <f t="shared" si="72"/>
        <v>0</v>
      </c>
      <c r="I48" s="207"/>
      <c r="J48" s="207">
        <f t="shared" si="73"/>
        <v>0</v>
      </c>
      <c r="K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07">
        <f t="shared" si="74"/>
        <v>0</v>
      </c>
      <c r="Z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07">
        <f t="shared" si="75"/>
        <v>0</v>
      </c>
      <c r="AD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07">
        <f t="shared" si="76"/>
        <v>0</v>
      </c>
      <c r="AH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07">
        <f t="shared" si="77"/>
        <v>0</v>
      </c>
      <c r="AL48" s="207">
        <f t="shared" si="78"/>
        <v>0</v>
      </c>
    </row>
    <row r="49" spans="2:38" x14ac:dyDescent="0.25">
      <c r="B49" s="205" t="s">
        <v>880</v>
      </c>
      <c r="C49" s="206" t="s">
        <v>852</v>
      </c>
      <c r="D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07">
        <f t="shared" ref="F49" si="111">D49+E49</f>
        <v>0</v>
      </c>
      <c r="G49" s="207"/>
      <c r="H49" s="207">
        <f t="shared" ref="H49" si="112">F49-G49</f>
        <v>0</v>
      </c>
      <c r="I49" s="207"/>
      <c r="J49" s="207">
        <f t="shared" ref="J49" si="113">F49-I49</f>
        <v>0</v>
      </c>
      <c r="K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07">
        <f t="shared" ref="Y49" si="114">V49+W49+X49</f>
        <v>0</v>
      </c>
      <c r="Z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07">
        <f t="shared" ref="AC49" si="115">Z49+AA49+AB49</f>
        <v>0</v>
      </c>
      <c r="AD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07">
        <f t="shared" ref="AG49" si="116">AD49+AE49+AF49</f>
        <v>0</v>
      </c>
      <c r="AH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07">
        <f t="shared" ref="AK49" si="117">AH49+AI49+AJ49</f>
        <v>0</v>
      </c>
      <c r="AL49" s="207">
        <f t="shared" ref="AL49" si="118">Y49+AC49+AG49+AK49</f>
        <v>0</v>
      </c>
    </row>
    <row r="50" spans="2:38" x14ac:dyDescent="0.25">
      <c r="B50" s="205" t="s">
        <v>881</v>
      </c>
      <c r="C50" s="206" t="s">
        <v>882</v>
      </c>
      <c r="D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07">
        <f t="shared" si="71"/>
        <v>0</v>
      </c>
      <c r="G50" s="207"/>
      <c r="H50" s="207">
        <f t="shared" si="72"/>
        <v>0</v>
      </c>
      <c r="I50" s="207"/>
      <c r="J50" s="207">
        <f t="shared" si="73"/>
        <v>0</v>
      </c>
      <c r="K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07">
        <f t="shared" si="74"/>
        <v>0</v>
      </c>
      <c r="Z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07">
        <f t="shared" si="75"/>
        <v>0</v>
      </c>
      <c r="AD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07">
        <f t="shared" si="76"/>
        <v>0</v>
      </c>
      <c r="AH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07">
        <f t="shared" si="77"/>
        <v>0</v>
      </c>
      <c r="AL50" s="207">
        <f t="shared" si="78"/>
        <v>0</v>
      </c>
    </row>
    <row r="51" spans="2:38" x14ac:dyDescent="0.25">
      <c r="B51" s="205" t="s">
        <v>347</v>
      </c>
      <c r="C51" s="206" t="s">
        <v>229</v>
      </c>
      <c r="D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07">
        <f t="shared" si="71"/>
        <v>0</v>
      </c>
      <c r="G51" s="207"/>
      <c r="H51" s="207">
        <f t="shared" si="72"/>
        <v>0</v>
      </c>
      <c r="I51" s="207"/>
      <c r="J51" s="207">
        <f t="shared" si="73"/>
        <v>0</v>
      </c>
      <c r="K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07">
        <f t="shared" si="74"/>
        <v>0</v>
      </c>
      <c r="Z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07">
        <f t="shared" si="75"/>
        <v>0</v>
      </c>
      <c r="AD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07">
        <f t="shared" si="76"/>
        <v>0</v>
      </c>
      <c r="AH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07">
        <f t="shared" si="77"/>
        <v>0</v>
      </c>
      <c r="AL51" s="207">
        <f t="shared" si="78"/>
        <v>0</v>
      </c>
    </row>
    <row r="52" spans="2:38" x14ac:dyDescent="0.25">
      <c r="B52" s="205" t="s">
        <v>883</v>
      </c>
      <c r="C52" s="206" t="s">
        <v>884</v>
      </c>
      <c r="D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07">
        <f t="shared" ref="F52" si="119">D52+E52</f>
        <v>0</v>
      </c>
      <c r="G52" s="207"/>
      <c r="H52" s="207">
        <f t="shared" ref="H52" si="120">F52-G52</f>
        <v>0</v>
      </c>
      <c r="I52" s="207"/>
      <c r="J52" s="207">
        <f t="shared" ref="J52" si="121">F52-I52</f>
        <v>0</v>
      </c>
      <c r="K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07">
        <f t="shared" ref="Y52" si="122">V52+W52+X52</f>
        <v>0</v>
      </c>
      <c r="Z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07">
        <f t="shared" ref="AC52" si="123">Z52+AA52+AB52</f>
        <v>0</v>
      </c>
      <c r="AD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07">
        <f t="shared" ref="AG52" si="124">AD52+AE52+AF52</f>
        <v>0</v>
      </c>
      <c r="AH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07">
        <f t="shared" ref="AK52" si="125">AH52+AI52+AJ52</f>
        <v>0</v>
      </c>
      <c r="AL52" s="207">
        <f t="shared" ref="AL52" si="126">Y52+AC52+AG52+AK52</f>
        <v>0</v>
      </c>
    </row>
    <row r="53" spans="2:38" x14ac:dyDescent="0.25">
      <c r="B53" s="205" t="s">
        <v>885</v>
      </c>
      <c r="C53" s="206" t="s">
        <v>886</v>
      </c>
      <c r="D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07">
        <f t="shared" si="71"/>
        <v>0</v>
      </c>
      <c r="G53" s="207"/>
      <c r="H53" s="207">
        <f t="shared" si="72"/>
        <v>0</v>
      </c>
      <c r="I53" s="207"/>
      <c r="J53" s="207">
        <f t="shared" si="73"/>
        <v>0</v>
      </c>
      <c r="K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07">
        <f t="shared" si="74"/>
        <v>0</v>
      </c>
      <c r="Z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07">
        <f t="shared" si="75"/>
        <v>0</v>
      </c>
      <c r="AD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07">
        <f t="shared" si="76"/>
        <v>0</v>
      </c>
      <c r="AH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07">
        <f t="shared" si="77"/>
        <v>0</v>
      </c>
      <c r="AL53" s="207">
        <f t="shared" si="78"/>
        <v>0</v>
      </c>
    </row>
    <row r="54" spans="2:38" x14ac:dyDescent="0.25">
      <c r="B54" s="205" t="s">
        <v>887</v>
      </c>
      <c r="C54" s="206" t="s">
        <v>888</v>
      </c>
      <c r="D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07">
        <f t="shared" ref="F54" si="127">D54+E54</f>
        <v>0</v>
      </c>
      <c r="G54" s="207"/>
      <c r="H54" s="207">
        <f t="shared" ref="H54" si="128">F54-G54</f>
        <v>0</v>
      </c>
      <c r="I54" s="207"/>
      <c r="J54" s="207">
        <f t="shared" ref="J54" si="129">F54-I54</f>
        <v>0</v>
      </c>
      <c r="K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07">
        <f t="shared" ref="Y54" si="130">V54+W54+X54</f>
        <v>0</v>
      </c>
      <c r="Z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07">
        <f t="shared" ref="AC54" si="131">Z54+AA54+AB54</f>
        <v>0</v>
      </c>
      <c r="AD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07">
        <f t="shared" ref="AG54" si="132">AD54+AE54+AF54</f>
        <v>0</v>
      </c>
      <c r="AH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07">
        <f t="shared" ref="AK54" si="133">AH54+AI54+AJ54</f>
        <v>0</v>
      </c>
      <c r="AL54" s="207">
        <f t="shared" ref="AL54" si="134">Y54+AC54+AG54+AK54</f>
        <v>0</v>
      </c>
    </row>
    <row r="55" spans="2:38" x14ac:dyDescent="0.25">
      <c r="B55" s="205" t="s">
        <v>889</v>
      </c>
      <c r="C55" s="206" t="s">
        <v>890</v>
      </c>
      <c r="D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07">
        <f t="shared" si="71"/>
        <v>0</v>
      </c>
      <c r="G55" s="207"/>
      <c r="H55" s="207">
        <f t="shared" si="72"/>
        <v>0</v>
      </c>
      <c r="I55" s="207"/>
      <c r="J55" s="207">
        <f t="shared" si="73"/>
        <v>0</v>
      </c>
      <c r="K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07">
        <f t="shared" si="74"/>
        <v>0</v>
      </c>
      <c r="Z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07">
        <f t="shared" si="75"/>
        <v>0</v>
      </c>
      <c r="AD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07">
        <f t="shared" si="76"/>
        <v>0</v>
      </c>
      <c r="AH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07">
        <f t="shared" si="77"/>
        <v>0</v>
      </c>
      <c r="AL55" s="207">
        <f t="shared" si="78"/>
        <v>0</v>
      </c>
    </row>
    <row r="56" spans="2:38" x14ac:dyDescent="0.25">
      <c r="B56" s="205" t="s">
        <v>891</v>
      </c>
      <c r="C56" s="206" t="s">
        <v>892</v>
      </c>
      <c r="D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07">
        <f t="shared" ref="F56" si="135">D56+E56</f>
        <v>0</v>
      </c>
      <c r="G56" s="207"/>
      <c r="H56" s="207">
        <f t="shared" ref="H56" si="136">F56-G56</f>
        <v>0</v>
      </c>
      <c r="I56" s="207"/>
      <c r="J56" s="207">
        <f t="shared" ref="J56" si="137">F56-I56</f>
        <v>0</v>
      </c>
      <c r="K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07">
        <f t="shared" ref="Y56" si="138">V56+W56+X56</f>
        <v>0</v>
      </c>
      <c r="Z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07">
        <f t="shared" ref="AC56" si="139">Z56+AA56+AB56</f>
        <v>0</v>
      </c>
      <c r="AD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07">
        <f t="shared" ref="AG56" si="140">AD56+AE56+AF56</f>
        <v>0</v>
      </c>
      <c r="AH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07">
        <f t="shared" ref="AK56" si="141">AH56+AI56+AJ56</f>
        <v>0</v>
      </c>
      <c r="AL56" s="207">
        <f t="shared" ref="AL56" si="142">Y56+AC56+AG56+AK56</f>
        <v>0</v>
      </c>
    </row>
    <row r="57" spans="2:38" x14ac:dyDescent="0.25">
      <c r="B57" s="205" t="s">
        <v>893</v>
      </c>
      <c r="C57" s="206" t="s">
        <v>894</v>
      </c>
      <c r="D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207">
        <f t="shared" si="71"/>
        <v>0</v>
      </c>
      <c r="G57" s="207"/>
      <c r="H57" s="207">
        <f t="shared" si="72"/>
        <v>0</v>
      </c>
      <c r="I57" s="207"/>
      <c r="J57" s="207">
        <f t="shared" si="73"/>
        <v>0</v>
      </c>
      <c r="K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07">
        <f t="shared" si="74"/>
        <v>0</v>
      </c>
      <c r="Z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07">
        <f t="shared" si="75"/>
        <v>0</v>
      </c>
      <c r="AD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07">
        <f t="shared" si="76"/>
        <v>0</v>
      </c>
      <c r="AH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07">
        <f t="shared" si="77"/>
        <v>0</v>
      </c>
      <c r="AL57" s="207">
        <f t="shared" si="78"/>
        <v>0</v>
      </c>
    </row>
    <row r="58" spans="2:38" x14ac:dyDescent="0.25">
      <c r="B58" s="205" t="s">
        <v>895</v>
      </c>
      <c r="C58" s="206" t="s">
        <v>896</v>
      </c>
      <c r="D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07">
        <f t="shared" ref="F58" si="143">D58+E58</f>
        <v>0</v>
      </c>
      <c r="G58" s="207"/>
      <c r="H58" s="207">
        <f t="shared" ref="H58" si="144">F58-G58</f>
        <v>0</v>
      </c>
      <c r="I58" s="207"/>
      <c r="J58" s="207">
        <f t="shared" ref="J58" si="145">F58-I58</f>
        <v>0</v>
      </c>
      <c r="K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07">
        <f t="shared" ref="Y58" si="146">V58+W58+X58</f>
        <v>0</v>
      </c>
      <c r="Z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07">
        <f t="shared" ref="AC58" si="147">Z58+AA58+AB58</f>
        <v>0</v>
      </c>
      <c r="AD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07">
        <f t="shared" ref="AG58" si="148">AD58+AE58+AF58</f>
        <v>0</v>
      </c>
      <c r="AH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07">
        <f t="shared" ref="AK58" si="149">AH58+AI58+AJ58</f>
        <v>0</v>
      </c>
      <c r="AL58" s="207">
        <f t="shared" ref="AL58" si="150">Y58+AC58+AG58+AK58</f>
        <v>0</v>
      </c>
    </row>
    <row r="59" spans="2:38" x14ac:dyDescent="0.25">
      <c r="B59" s="205" t="s">
        <v>897</v>
      </c>
      <c r="C59" s="206" t="s">
        <v>898</v>
      </c>
      <c r="D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07">
        <f t="shared" si="71"/>
        <v>0</v>
      </c>
      <c r="G59" s="207"/>
      <c r="H59" s="207">
        <f t="shared" si="72"/>
        <v>0</v>
      </c>
      <c r="I59" s="207"/>
      <c r="J59" s="207">
        <f t="shared" si="73"/>
        <v>0</v>
      </c>
      <c r="K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07">
        <f t="shared" si="74"/>
        <v>0</v>
      </c>
      <c r="Z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07">
        <f t="shared" si="75"/>
        <v>0</v>
      </c>
      <c r="AD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07">
        <f t="shared" si="76"/>
        <v>0</v>
      </c>
      <c r="AH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07">
        <f t="shared" si="77"/>
        <v>0</v>
      </c>
      <c r="AL59" s="207">
        <f t="shared" si="78"/>
        <v>0</v>
      </c>
    </row>
    <row r="60" spans="2:38" x14ac:dyDescent="0.25">
      <c r="B60" s="214" t="s">
        <v>348</v>
      </c>
      <c r="C60" s="215" t="s">
        <v>230</v>
      </c>
      <c r="D60" s="216">
        <f>SUM(D61:D65)</f>
        <v>0</v>
      </c>
      <c r="E60" s="216">
        <f>SUM(E61:E65)</f>
        <v>0</v>
      </c>
      <c r="F60" s="216">
        <f t="shared" si="0"/>
        <v>0</v>
      </c>
      <c r="G60" s="216">
        <f>SUM(G61:G65)</f>
        <v>0</v>
      </c>
      <c r="H60" s="216">
        <f t="shared" si="4"/>
        <v>0</v>
      </c>
      <c r="I60" s="216">
        <f>SUM(I61:I65)</f>
        <v>0</v>
      </c>
      <c r="J60" s="216">
        <f t="shared" si="5"/>
        <v>0</v>
      </c>
      <c r="K60" s="216">
        <f t="shared" ref="K60:X60" si="151">SUM(K61:K65)</f>
        <v>0</v>
      </c>
      <c r="L60" s="216">
        <f t="shared" si="151"/>
        <v>0</v>
      </c>
      <c r="M60" s="216">
        <f t="shared" si="151"/>
        <v>0</v>
      </c>
      <c r="N60" s="216">
        <f t="shared" si="151"/>
        <v>0</v>
      </c>
      <c r="O60" s="216">
        <f t="shared" si="151"/>
        <v>0</v>
      </c>
      <c r="P60" s="216">
        <f t="shared" si="151"/>
        <v>0</v>
      </c>
      <c r="Q60" s="216">
        <f t="shared" si="151"/>
        <v>0</v>
      </c>
      <c r="R60" s="216">
        <f t="shared" si="151"/>
        <v>0</v>
      </c>
      <c r="S60" s="216">
        <f t="shared" si="151"/>
        <v>0</v>
      </c>
      <c r="T60" s="216">
        <f t="shared" si="151"/>
        <v>0</v>
      </c>
      <c r="U60" s="216">
        <f t="shared" si="151"/>
        <v>0</v>
      </c>
      <c r="V60" s="216">
        <f t="shared" si="151"/>
        <v>0</v>
      </c>
      <c r="W60" s="216">
        <f t="shared" si="151"/>
        <v>0</v>
      </c>
      <c r="X60" s="216">
        <f t="shared" si="151"/>
        <v>0</v>
      </c>
      <c r="Y60" s="216">
        <f t="shared" si="7"/>
        <v>0</v>
      </c>
      <c r="Z60" s="216">
        <f>SUM(Z61:Z65)</f>
        <v>0</v>
      </c>
      <c r="AA60" s="216">
        <f>SUM(AA61:AA65)</f>
        <v>0</v>
      </c>
      <c r="AB60" s="216">
        <f>SUM(AB61:AB65)</f>
        <v>0</v>
      </c>
      <c r="AC60" s="216">
        <f t="shared" si="8"/>
        <v>0</v>
      </c>
      <c r="AD60" s="216">
        <f>SUM(AD61:AD65)</f>
        <v>0</v>
      </c>
      <c r="AE60" s="216">
        <f>SUM(AE61:AE65)</f>
        <v>0</v>
      </c>
      <c r="AF60" s="216">
        <f>SUM(AF61:AF65)</f>
        <v>0</v>
      </c>
      <c r="AG60" s="216">
        <f t="shared" si="9"/>
        <v>0</v>
      </c>
      <c r="AH60" s="216">
        <f>SUM(AH61:AH65)</f>
        <v>0</v>
      </c>
      <c r="AI60" s="216">
        <f>SUM(AI61:AI65)</f>
        <v>0</v>
      </c>
      <c r="AJ60" s="216">
        <f>SUM(AJ61:AJ65)</f>
        <v>0</v>
      </c>
      <c r="AK60" s="216">
        <f t="shared" si="10"/>
        <v>0</v>
      </c>
      <c r="AL60" s="216">
        <f t="shared" si="11"/>
        <v>0</v>
      </c>
    </row>
    <row r="61" spans="2:38" x14ac:dyDescent="0.25">
      <c r="B61" s="205" t="s">
        <v>349</v>
      </c>
      <c r="C61" s="206" t="s">
        <v>231</v>
      </c>
      <c r="D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07">
        <f t="shared" si="0"/>
        <v>0</v>
      </c>
      <c r="G61" s="207"/>
      <c r="H61" s="207">
        <f t="shared" si="4"/>
        <v>0</v>
      </c>
      <c r="I61" s="207"/>
      <c r="J61" s="207">
        <f t="shared" si="5"/>
        <v>0</v>
      </c>
      <c r="K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07">
        <f t="shared" si="7"/>
        <v>0</v>
      </c>
      <c r="Z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07">
        <f t="shared" si="8"/>
        <v>0</v>
      </c>
      <c r="AD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07">
        <f t="shared" si="9"/>
        <v>0</v>
      </c>
      <c r="AH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07">
        <f t="shared" si="10"/>
        <v>0</v>
      </c>
      <c r="AL61" s="207">
        <f t="shared" si="11"/>
        <v>0</v>
      </c>
    </row>
    <row r="62" spans="2:38" x14ac:dyDescent="0.25">
      <c r="B62" s="205" t="s">
        <v>919</v>
      </c>
      <c r="C62" s="206" t="s">
        <v>920</v>
      </c>
      <c r="D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07">
        <f t="shared" ref="F62:F65" si="152">D62+E62</f>
        <v>0</v>
      </c>
      <c r="G62" s="207"/>
      <c r="H62" s="207">
        <f t="shared" ref="H62:H65" si="153">F62-G62</f>
        <v>0</v>
      </c>
      <c r="I62" s="207"/>
      <c r="J62" s="207">
        <f t="shared" ref="J62:J65" si="154">F62-I62</f>
        <v>0</v>
      </c>
      <c r="K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07">
        <f t="shared" ref="Y62:Y65" si="155">V62+W62+X62</f>
        <v>0</v>
      </c>
      <c r="Z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07">
        <f t="shared" ref="AC62:AC65" si="156">Z62+AA62+AB62</f>
        <v>0</v>
      </c>
      <c r="AD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07">
        <f t="shared" ref="AG62:AG65" si="157">AD62+AE62+AF62</f>
        <v>0</v>
      </c>
      <c r="AH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07">
        <f t="shared" ref="AK62:AK65" si="158">AH62+AI62+AJ62</f>
        <v>0</v>
      </c>
      <c r="AL62" s="207">
        <f t="shared" ref="AL62:AL65" si="159">Y62+AC62+AG62+AK62</f>
        <v>0</v>
      </c>
    </row>
    <row r="63" spans="2:38" x14ac:dyDescent="0.25">
      <c r="B63" s="205" t="s">
        <v>350</v>
      </c>
      <c r="C63" s="206" t="s">
        <v>232</v>
      </c>
      <c r="D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07">
        <f t="shared" si="152"/>
        <v>0</v>
      </c>
      <c r="G63" s="207"/>
      <c r="H63" s="207">
        <f t="shared" si="153"/>
        <v>0</v>
      </c>
      <c r="I63" s="207"/>
      <c r="J63" s="207">
        <f t="shared" si="154"/>
        <v>0</v>
      </c>
      <c r="K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07">
        <f t="shared" si="155"/>
        <v>0</v>
      </c>
      <c r="Z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07">
        <f t="shared" si="156"/>
        <v>0</v>
      </c>
      <c r="AD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07">
        <f t="shared" si="157"/>
        <v>0</v>
      </c>
      <c r="AH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07">
        <f t="shared" si="158"/>
        <v>0</v>
      </c>
      <c r="AL63" s="207">
        <f t="shared" si="159"/>
        <v>0</v>
      </c>
    </row>
    <row r="64" spans="2:38" x14ac:dyDescent="0.25">
      <c r="B64" s="205" t="s">
        <v>921</v>
      </c>
      <c r="C64" s="206" t="s">
        <v>922</v>
      </c>
      <c r="D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07">
        <f t="shared" ref="F64" si="160">D64+E64</f>
        <v>0</v>
      </c>
      <c r="G64" s="207"/>
      <c r="H64" s="207">
        <f t="shared" ref="H64" si="161">F64-G64</f>
        <v>0</v>
      </c>
      <c r="I64" s="207"/>
      <c r="J64" s="207">
        <f t="shared" ref="J64" si="162">F64-I64</f>
        <v>0</v>
      </c>
      <c r="K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07">
        <f t="shared" ref="Y64" si="163">V64+W64+X64</f>
        <v>0</v>
      </c>
      <c r="Z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07">
        <f t="shared" ref="AC64" si="164">Z64+AA64+AB64</f>
        <v>0</v>
      </c>
      <c r="AD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07">
        <f t="shared" ref="AG64" si="165">AD64+AE64+AF64</f>
        <v>0</v>
      </c>
      <c r="AH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07">
        <f t="shared" ref="AK64" si="166">AH64+AI64+AJ64</f>
        <v>0</v>
      </c>
      <c r="AL64" s="207">
        <f t="shared" ref="AL64" si="167">Y64+AC64+AG64+AK64</f>
        <v>0</v>
      </c>
    </row>
    <row r="65" spans="2:38" x14ac:dyDescent="0.25">
      <c r="B65" s="205" t="s">
        <v>923</v>
      </c>
      <c r="C65" s="206" t="s">
        <v>924</v>
      </c>
      <c r="D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07">
        <f t="shared" si="152"/>
        <v>0</v>
      </c>
      <c r="G65" s="207"/>
      <c r="H65" s="207">
        <f t="shared" si="153"/>
        <v>0</v>
      </c>
      <c r="I65" s="207"/>
      <c r="J65" s="207">
        <f t="shared" si="154"/>
        <v>0</v>
      </c>
      <c r="K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07">
        <f t="shared" si="155"/>
        <v>0</v>
      </c>
      <c r="Z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07">
        <f t="shared" si="156"/>
        <v>0</v>
      </c>
      <c r="AD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07">
        <f t="shared" si="157"/>
        <v>0</v>
      </c>
      <c r="AH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07">
        <f t="shared" si="158"/>
        <v>0</v>
      </c>
      <c r="AL65" s="207">
        <f t="shared" si="159"/>
        <v>0</v>
      </c>
    </row>
    <row r="66" spans="2:38" x14ac:dyDescent="0.25">
      <c r="B66" s="214" t="s">
        <v>351</v>
      </c>
      <c r="C66" s="215" t="s">
        <v>233</v>
      </c>
      <c r="D66" s="216">
        <f>SUM(D67:D72)</f>
        <v>0</v>
      </c>
      <c r="E66" s="216">
        <f>SUM(E67:E72)</f>
        <v>0</v>
      </c>
      <c r="F66" s="216">
        <f t="shared" si="0"/>
        <v>0</v>
      </c>
      <c r="G66" s="216">
        <f t="shared" ref="G66:I66" si="168">SUM(G67:G72)</f>
        <v>0</v>
      </c>
      <c r="H66" s="216">
        <f t="shared" si="4"/>
        <v>0</v>
      </c>
      <c r="I66" s="216">
        <f t="shared" si="168"/>
        <v>0</v>
      </c>
      <c r="J66" s="216">
        <f t="shared" si="5"/>
        <v>0</v>
      </c>
      <c r="K66" s="216">
        <f t="shared" ref="K66:AJ66" si="169">SUM(K67:K72)</f>
        <v>0</v>
      </c>
      <c r="L66" s="216">
        <f t="shared" si="169"/>
        <v>0</v>
      </c>
      <c r="M66" s="216">
        <f t="shared" si="169"/>
        <v>0</v>
      </c>
      <c r="N66" s="216">
        <f t="shared" si="169"/>
        <v>0</v>
      </c>
      <c r="O66" s="216">
        <f t="shared" si="169"/>
        <v>0</v>
      </c>
      <c r="P66" s="216">
        <f t="shared" si="169"/>
        <v>0</v>
      </c>
      <c r="Q66" s="216">
        <f t="shared" si="169"/>
        <v>0</v>
      </c>
      <c r="R66" s="216">
        <f t="shared" si="169"/>
        <v>0</v>
      </c>
      <c r="S66" s="216">
        <f t="shared" si="169"/>
        <v>0</v>
      </c>
      <c r="T66" s="216">
        <f t="shared" si="169"/>
        <v>0</v>
      </c>
      <c r="U66" s="216">
        <f t="shared" si="169"/>
        <v>0</v>
      </c>
      <c r="V66" s="216">
        <f t="shared" si="169"/>
        <v>0</v>
      </c>
      <c r="W66" s="216">
        <f t="shared" si="169"/>
        <v>0</v>
      </c>
      <c r="X66" s="216">
        <f t="shared" si="169"/>
        <v>0</v>
      </c>
      <c r="Y66" s="216">
        <f t="shared" si="7"/>
        <v>0</v>
      </c>
      <c r="Z66" s="216">
        <f t="shared" si="169"/>
        <v>0</v>
      </c>
      <c r="AA66" s="216">
        <f t="shared" si="169"/>
        <v>0</v>
      </c>
      <c r="AB66" s="216">
        <f t="shared" si="169"/>
        <v>0</v>
      </c>
      <c r="AC66" s="216">
        <f t="shared" si="8"/>
        <v>0</v>
      </c>
      <c r="AD66" s="216">
        <f t="shared" si="169"/>
        <v>0</v>
      </c>
      <c r="AE66" s="216">
        <f t="shared" si="169"/>
        <v>0</v>
      </c>
      <c r="AF66" s="216">
        <f t="shared" si="169"/>
        <v>0</v>
      </c>
      <c r="AG66" s="216">
        <f t="shared" si="9"/>
        <v>0</v>
      </c>
      <c r="AH66" s="216">
        <f t="shared" si="169"/>
        <v>0</v>
      </c>
      <c r="AI66" s="216">
        <f t="shared" si="169"/>
        <v>0</v>
      </c>
      <c r="AJ66" s="216">
        <f t="shared" si="169"/>
        <v>0</v>
      </c>
      <c r="AK66" s="216">
        <f t="shared" si="10"/>
        <v>0</v>
      </c>
      <c r="AL66" s="216">
        <f t="shared" si="11"/>
        <v>0</v>
      </c>
    </row>
    <row r="67" spans="2:38" x14ac:dyDescent="0.25">
      <c r="B67" s="205" t="s">
        <v>352</v>
      </c>
      <c r="C67" s="206" t="s">
        <v>234</v>
      </c>
      <c r="D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07">
        <f t="shared" ref="F67:F72" si="170">D67+E67</f>
        <v>0</v>
      </c>
      <c r="G67" s="207"/>
      <c r="H67" s="207">
        <f t="shared" ref="H67:H72" si="171">F67-G67</f>
        <v>0</v>
      </c>
      <c r="I67" s="207"/>
      <c r="J67" s="207">
        <f t="shared" ref="J67:J72" si="172">F67-I67</f>
        <v>0</v>
      </c>
      <c r="K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07">
        <f t="shared" ref="Y67:Y72" si="173">V67+W67+X67</f>
        <v>0</v>
      </c>
      <c r="Z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07">
        <f t="shared" ref="AC67:AC72" si="174">Z67+AA67+AB67</f>
        <v>0</v>
      </c>
      <c r="AD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07">
        <f t="shared" ref="AG67:AG72" si="175">AD67+AE67+AF67</f>
        <v>0</v>
      </c>
      <c r="AH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07">
        <f t="shared" ref="AK67:AK72" si="176">AH67+AI67+AJ67</f>
        <v>0</v>
      </c>
      <c r="AL67" s="207">
        <f t="shared" ref="AL67:AL72" si="177">Y67+AC67+AG67+AK67</f>
        <v>0</v>
      </c>
    </row>
    <row r="68" spans="2:38" x14ac:dyDescent="0.25">
      <c r="B68" s="205" t="s">
        <v>925</v>
      </c>
      <c r="C68" s="206" t="s">
        <v>926</v>
      </c>
      <c r="D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07">
        <f t="shared" si="170"/>
        <v>0</v>
      </c>
      <c r="G68" s="207"/>
      <c r="H68" s="207">
        <f t="shared" si="171"/>
        <v>0</v>
      </c>
      <c r="I68" s="207"/>
      <c r="J68" s="207">
        <f t="shared" si="172"/>
        <v>0</v>
      </c>
      <c r="K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07">
        <f t="shared" si="173"/>
        <v>0</v>
      </c>
      <c r="Z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07">
        <f t="shared" si="174"/>
        <v>0</v>
      </c>
      <c r="AD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07">
        <f t="shared" si="175"/>
        <v>0</v>
      </c>
      <c r="AH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07">
        <f t="shared" si="176"/>
        <v>0</v>
      </c>
      <c r="AL68" s="207">
        <f t="shared" si="177"/>
        <v>0</v>
      </c>
    </row>
    <row r="69" spans="2:38" x14ac:dyDescent="0.25">
      <c r="B69" s="205" t="s">
        <v>353</v>
      </c>
      <c r="C69" s="206" t="s">
        <v>235</v>
      </c>
      <c r="D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07">
        <f t="shared" ref="F69:F70" si="178">D69+E69</f>
        <v>0</v>
      </c>
      <c r="G69" s="207"/>
      <c r="H69" s="207">
        <f t="shared" ref="H69:H70" si="179">F69-G69</f>
        <v>0</v>
      </c>
      <c r="I69" s="207"/>
      <c r="J69" s="207">
        <f t="shared" ref="J69:J70" si="180">F69-I69</f>
        <v>0</v>
      </c>
      <c r="K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07">
        <f t="shared" ref="Y69:Y70" si="181">V69+W69+X69</f>
        <v>0</v>
      </c>
      <c r="Z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07">
        <f t="shared" ref="AC69:AC70" si="182">Z69+AA69+AB69</f>
        <v>0</v>
      </c>
      <c r="AD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07">
        <f t="shared" ref="AG69:AG70" si="183">AD69+AE69+AF69</f>
        <v>0</v>
      </c>
      <c r="AH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07">
        <f t="shared" ref="AK69:AK70" si="184">AH69+AI69+AJ69</f>
        <v>0</v>
      </c>
      <c r="AL69" s="207">
        <f t="shared" ref="AL69:AL70" si="185">Y69+AC69+AG69+AK69</f>
        <v>0</v>
      </c>
    </row>
    <row r="70" spans="2:38" x14ac:dyDescent="0.25">
      <c r="B70" s="205" t="s">
        <v>927</v>
      </c>
      <c r="C70" s="206" t="s">
        <v>928</v>
      </c>
      <c r="D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07">
        <f t="shared" si="178"/>
        <v>0</v>
      </c>
      <c r="G70" s="207"/>
      <c r="H70" s="207">
        <f t="shared" si="179"/>
        <v>0</v>
      </c>
      <c r="I70" s="207"/>
      <c r="J70" s="207">
        <f t="shared" si="180"/>
        <v>0</v>
      </c>
      <c r="K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07">
        <f t="shared" si="181"/>
        <v>0</v>
      </c>
      <c r="Z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07">
        <f t="shared" si="182"/>
        <v>0</v>
      </c>
      <c r="AD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07">
        <f t="shared" si="183"/>
        <v>0</v>
      </c>
      <c r="AH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07">
        <f t="shared" si="184"/>
        <v>0</v>
      </c>
      <c r="AL70" s="207">
        <f t="shared" si="185"/>
        <v>0</v>
      </c>
    </row>
    <row r="71" spans="2:38" x14ac:dyDescent="0.25">
      <c r="B71" s="205" t="s">
        <v>929</v>
      </c>
      <c r="C71" s="206" t="s">
        <v>930</v>
      </c>
      <c r="D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07">
        <f t="shared" ref="F71" si="186">D71+E71</f>
        <v>0</v>
      </c>
      <c r="G71" s="207"/>
      <c r="H71" s="207">
        <f t="shared" ref="H71" si="187">F71-G71</f>
        <v>0</v>
      </c>
      <c r="I71" s="207"/>
      <c r="J71" s="207">
        <f t="shared" ref="J71" si="188">F71-I71</f>
        <v>0</v>
      </c>
      <c r="K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07">
        <f t="shared" ref="Y71" si="189">V71+W71+X71</f>
        <v>0</v>
      </c>
      <c r="Z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07">
        <f t="shared" ref="AC71" si="190">Z71+AA71+AB71</f>
        <v>0</v>
      </c>
      <c r="AD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07">
        <f t="shared" ref="AG71" si="191">AD71+AE71+AF71</f>
        <v>0</v>
      </c>
      <c r="AH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07">
        <f t="shared" ref="AK71" si="192">AH71+AI71+AJ71</f>
        <v>0</v>
      </c>
      <c r="AL71" s="207">
        <f t="shared" ref="AL71" si="193">Y71+AC71+AG71+AK71</f>
        <v>0</v>
      </c>
    </row>
    <row r="72" spans="2:38" x14ac:dyDescent="0.25">
      <c r="B72" s="205" t="s">
        <v>931</v>
      </c>
      <c r="C72" s="206" t="s">
        <v>932</v>
      </c>
      <c r="D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07">
        <f t="shared" si="170"/>
        <v>0</v>
      </c>
      <c r="G72" s="207"/>
      <c r="H72" s="207">
        <f t="shared" si="171"/>
        <v>0</v>
      </c>
      <c r="I72" s="207"/>
      <c r="J72" s="207">
        <f t="shared" si="172"/>
        <v>0</v>
      </c>
      <c r="K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07">
        <f t="shared" si="173"/>
        <v>0</v>
      </c>
      <c r="Z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07">
        <f t="shared" si="174"/>
        <v>0</v>
      </c>
      <c r="AD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07">
        <f t="shared" si="175"/>
        <v>0</v>
      </c>
      <c r="AH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07">
        <f t="shared" si="176"/>
        <v>0</v>
      </c>
      <c r="AL72" s="207">
        <f t="shared" si="177"/>
        <v>0</v>
      </c>
    </row>
    <row r="73" spans="2:38" x14ac:dyDescent="0.25">
      <c r="B73" s="214" t="s">
        <v>354</v>
      </c>
      <c r="C73" s="215" t="s">
        <v>236</v>
      </c>
      <c r="D73" s="216">
        <f>SUM(D74:D82)</f>
        <v>0</v>
      </c>
      <c r="E73" s="216">
        <f>SUM(E74:E82)</f>
        <v>0</v>
      </c>
      <c r="F73" s="216">
        <f t="shared" si="0"/>
        <v>0</v>
      </c>
      <c r="G73" s="216">
        <f>SUM(G74:G82)</f>
        <v>0</v>
      </c>
      <c r="H73" s="216">
        <f t="shared" si="4"/>
        <v>0</v>
      </c>
      <c r="I73" s="216">
        <f>SUM(I74:I82)</f>
        <v>0</v>
      </c>
      <c r="J73" s="216">
        <f t="shared" si="5"/>
        <v>0</v>
      </c>
      <c r="K73" s="216">
        <f t="shared" ref="K73:X73" si="194">SUM(K74:K82)</f>
        <v>0</v>
      </c>
      <c r="L73" s="216">
        <f t="shared" si="194"/>
        <v>0</v>
      </c>
      <c r="M73" s="216">
        <f t="shared" si="194"/>
        <v>0</v>
      </c>
      <c r="N73" s="216">
        <f t="shared" si="194"/>
        <v>0</v>
      </c>
      <c r="O73" s="216">
        <f t="shared" si="194"/>
        <v>0</v>
      </c>
      <c r="P73" s="216">
        <f t="shared" si="194"/>
        <v>0</v>
      </c>
      <c r="Q73" s="216">
        <f t="shared" si="194"/>
        <v>0</v>
      </c>
      <c r="R73" s="216">
        <f t="shared" si="194"/>
        <v>0</v>
      </c>
      <c r="S73" s="216">
        <f t="shared" si="194"/>
        <v>0</v>
      </c>
      <c r="T73" s="216">
        <f t="shared" si="194"/>
        <v>0</v>
      </c>
      <c r="U73" s="216">
        <f t="shared" si="194"/>
        <v>0</v>
      </c>
      <c r="V73" s="216">
        <f t="shared" si="194"/>
        <v>0</v>
      </c>
      <c r="W73" s="216">
        <f t="shared" si="194"/>
        <v>0</v>
      </c>
      <c r="X73" s="216">
        <f t="shared" si="194"/>
        <v>0</v>
      </c>
      <c r="Y73" s="216">
        <f t="shared" si="7"/>
        <v>0</v>
      </c>
      <c r="Z73" s="216">
        <f>SUM(Z74:Z82)</f>
        <v>0</v>
      </c>
      <c r="AA73" s="216">
        <f>SUM(AA74:AA82)</f>
        <v>0</v>
      </c>
      <c r="AB73" s="216">
        <f>SUM(AB74:AB82)</f>
        <v>0</v>
      </c>
      <c r="AC73" s="216">
        <f t="shared" si="8"/>
        <v>0</v>
      </c>
      <c r="AD73" s="216">
        <f>SUM(AD74:AD82)</f>
        <v>0</v>
      </c>
      <c r="AE73" s="216">
        <f>SUM(AE74:AE82)</f>
        <v>0</v>
      </c>
      <c r="AF73" s="216">
        <f>SUM(AF74:AF82)</f>
        <v>0</v>
      </c>
      <c r="AG73" s="216">
        <f t="shared" si="9"/>
        <v>0</v>
      </c>
      <c r="AH73" s="216">
        <f>SUM(AH74:AH82)</f>
        <v>0</v>
      </c>
      <c r="AI73" s="216">
        <f>SUM(AI74:AI82)</f>
        <v>0</v>
      </c>
      <c r="AJ73" s="216">
        <f>SUM(AJ74:AJ82)</f>
        <v>0</v>
      </c>
      <c r="AK73" s="216">
        <f t="shared" si="10"/>
        <v>0</v>
      </c>
      <c r="AL73" s="216">
        <f t="shared" si="11"/>
        <v>0</v>
      </c>
    </row>
    <row r="74" spans="2:38" x14ac:dyDescent="0.25">
      <c r="B74" s="205" t="s">
        <v>937</v>
      </c>
      <c r="C74" s="206" t="s">
        <v>938</v>
      </c>
      <c r="D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07">
        <f>D74+E74</f>
        <v>0</v>
      </c>
      <c r="G74" s="207"/>
      <c r="H74" s="207">
        <f>F74-G74</f>
        <v>0</v>
      </c>
      <c r="I74" s="207"/>
      <c r="J74" s="207">
        <f>F74-I74</f>
        <v>0</v>
      </c>
      <c r="K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07">
        <f>V74+W74+X74</f>
        <v>0</v>
      </c>
      <c r="Z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07">
        <f>Z74+AA74+AB74</f>
        <v>0</v>
      </c>
      <c r="AD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07">
        <f>AD74+AE74+AF74</f>
        <v>0</v>
      </c>
      <c r="AH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07">
        <f>AH74+AI74+AJ74</f>
        <v>0</v>
      </c>
      <c r="AL74" s="207">
        <f>Y74+AC74+AG74+AK74</f>
        <v>0</v>
      </c>
    </row>
    <row r="75" spans="2:38" x14ac:dyDescent="0.25">
      <c r="B75" s="205" t="s">
        <v>939</v>
      </c>
      <c r="C75" s="206" t="s">
        <v>940</v>
      </c>
      <c r="D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07">
        <f t="shared" ref="F75" si="195">D75+E75</f>
        <v>0</v>
      </c>
      <c r="G75" s="207"/>
      <c r="H75" s="207">
        <f t="shared" ref="H75" si="196">F75-G75</f>
        <v>0</v>
      </c>
      <c r="I75" s="207"/>
      <c r="J75" s="207">
        <f t="shared" ref="J75" si="197">F75-I75</f>
        <v>0</v>
      </c>
      <c r="K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07">
        <f t="shared" ref="Y75" si="198">V75+W75+X75</f>
        <v>0</v>
      </c>
      <c r="Z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07">
        <f t="shared" ref="AC75" si="199">Z75+AA75+AB75</f>
        <v>0</v>
      </c>
      <c r="AD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07">
        <f t="shared" ref="AG75" si="200">AD75+AE75+AF75</f>
        <v>0</v>
      </c>
      <c r="AH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07">
        <f t="shared" ref="AK75" si="201">AH75+AI75+AJ75</f>
        <v>0</v>
      </c>
      <c r="AL75" s="207">
        <f t="shared" ref="AL75" si="202">Y75+AC75+AG75+AK75</f>
        <v>0</v>
      </c>
    </row>
    <row r="76" spans="2:38" x14ac:dyDescent="0.25">
      <c r="B76" s="205" t="s">
        <v>355</v>
      </c>
      <c r="C76" s="206" t="s">
        <v>237</v>
      </c>
      <c r="D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07">
        <f t="shared" ref="F76" si="203">D76+E76</f>
        <v>0</v>
      </c>
      <c r="G76" s="207"/>
      <c r="H76" s="207">
        <f t="shared" ref="H76" si="204">F76-G76</f>
        <v>0</v>
      </c>
      <c r="I76" s="207"/>
      <c r="J76" s="207">
        <f t="shared" ref="J76" si="205">F76-I76</f>
        <v>0</v>
      </c>
      <c r="K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07">
        <f t="shared" ref="Y76" si="206">V76+W76+X76</f>
        <v>0</v>
      </c>
      <c r="Z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07">
        <f t="shared" ref="AC76" si="207">Z76+AA76+AB76</f>
        <v>0</v>
      </c>
      <c r="AD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07">
        <f t="shared" ref="AG76" si="208">AD76+AE76+AF76</f>
        <v>0</v>
      </c>
      <c r="AH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07">
        <f t="shared" ref="AK76" si="209">AH76+AI76+AJ76</f>
        <v>0</v>
      </c>
      <c r="AL76" s="207">
        <f t="shared" ref="AL76" si="210">Y76+AC76+AG76+AK76</f>
        <v>0</v>
      </c>
    </row>
    <row r="77" spans="2:38" x14ac:dyDescent="0.25">
      <c r="B77" s="205" t="s">
        <v>933</v>
      </c>
      <c r="C77" s="206" t="s">
        <v>934</v>
      </c>
      <c r="D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07">
        <f t="shared" ref="F77:F82" si="211">D77+E77</f>
        <v>0</v>
      </c>
      <c r="G77" s="207"/>
      <c r="H77" s="207">
        <f t="shared" ref="H77:H82" si="212">F77-G77</f>
        <v>0</v>
      </c>
      <c r="I77" s="207"/>
      <c r="J77" s="207">
        <f t="shared" ref="J77:J82" si="213">F77-I77</f>
        <v>0</v>
      </c>
      <c r="K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07">
        <f t="shared" ref="Y77:Y82" si="214">V77+W77+X77</f>
        <v>0</v>
      </c>
      <c r="Z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07">
        <f t="shared" ref="AC77:AC82" si="215">Z77+AA77+AB77</f>
        <v>0</v>
      </c>
      <c r="AD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07">
        <f t="shared" ref="AG77:AG82" si="216">AD77+AE77+AF77</f>
        <v>0</v>
      </c>
      <c r="AH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07">
        <f t="shared" ref="AK77:AK82" si="217">AH77+AI77+AJ77</f>
        <v>0</v>
      </c>
      <c r="AL77" s="207">
        <f t="shared" ref="AL77:AL82" si="218">Y77+AC77+AG77+AK77</f>
        <v>0</v>
      </c>
    </row>
    <row r="78" spans="2:38" x14ac:dyDescent="0.25">
      <c r="B78" s="205" t="s">
        <v>935</v>
      </c>
      <c r="C78" s="206" t="s">
        <v>936</v>
      </c>
      <c r="D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07">
        <f t="shared" ref="F78:F79" si="219">D78+E78</f>
        <v>0</v>
      </c>
      <c r="G78" s="207"/>
      <c r="H78" s="207">
        <f t="shared" ref="H78:H79" si="220">F78-G78</f>
        <v>0</v>
      </c>
      <c r="I78" s="207"/>
      <c r="J78" s="207">
        <f t="shared" ref="J78:J79" si="221">F78-I78</f>
        <v>0</v>
      </c>
      <c r="K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07">
        <f t="shared" ref="Y78:Y79" si="222">V78+W78+X78</f>
        <v>0</v>
      </c>
      <c r="Z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07">
        <f t="shared" ref="AC78:AC79" si="223">Z78+AA78+AB78</f>
        <v>0</v>
      </c>
      <c r="AD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07">
        <f t="shared" ref="AG78:AG79" si="224">AD78+AE78+AF78</f>
        <v>0</v>
      </c>
      <c r="AH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07">
        <f t="shared" ref="AK78:AK79" si="225">AH78+AI78+AJ78</f>
        <v>0</v>
      </c>
      <c r="AL78" s="207">
        <f t="shared" ref="AL78:AL79" si="226">Y78+AC78+AG78+AK78</f>
        <v>0</v>
      </c>
    </row>
    <row r="79" spans="2:38" x14ac:dyDescent="0.25">
      <c r="B79" s="205" t="s">
        <v>356</v>
      </c>
      <c r="C79" s="206" t="s">
        <v>238</v>
      </c>
      <c r="D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07">
        <f t="shared" si="219"/>
        <v>0</v>
      </c>
      <c r="G79" s="207"/>
      <c r="H79" s="207">
        <f t="shared" si="220"/>
        <v>0</v>
      </c>
      <c r="I79" s="207"/>
      <c r="J79" s="207">
        <f t="shared" si="221"/>
        <v>0</v>
      </c>
      <c r="K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07">
        <f t="shared" si="222"/>
        <v>0</v>
      </c>
      <c r="Z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07">
        <f t="shared" si="223"/>
        <v>0</v>
      </c>
      <c r="AD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07">
        <f t="shared" si="224"/>
        <v>0</v>
      </c>
      <c r="AH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07">
        <f t="shared" si="225"/>
        <v>0</v>
      </c>
      <c r="AL79" s="207">
        <f t="shared" si="226"/>
        <v>0</v>
      </c>
    </row>
    <row r="80" spans="2:38" x14ac:dyDescent="0.25">
      <c r="B80" s="205" t="s">
        <v>941</v>
      </c>
      <c r="C80" s="206" t="s">
        <v>938</v>
      </c>
      <c r="D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07">
        <f>D80+E80</f>
        <v>0</v>
      </c>
      <c r="G80" s="207"/>
      <c r="H80" s="207">
        <f>F80-G80</f>
        <v>0</v>
      </c>
      <c r="I80" s="207"/>
      <c r="J80" s="207">
        <f>F80-I80</f>
        <v>0</v>
      </c>
      <c r="K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07">
        <f>V80+W80+X80</f>
        <v>0</v>
      </c>
      <c r="Z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07">
        <f>Z80+AA80+AB80</f>
        <v>0</v>
      </c>
      <c r="AD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07">
        <f>AD80+AE80+AF80</f>
        <v>0</v>
      </c>
      <c r="AH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07">
        <f>AH80+AI80+AJ80</f>
        <v>0</v>
      </c>
      <c r="AL80" s="207">
        <f>Y80+AC80+AG80+AK80</f>
        <v>0</v>
      </c>
    </row>
    <row r="81" spans="2:38" x14ac:dyDescent="0.25">
      <c r="B81" s="205" t="s">
        <v>357</v>
      </c>
      <c r="C81" s="206" t="s">
        <v>239</v>
      </c>
      <c r="D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07">
        <f t="shared" ref="F81" si="227">D81+E81</f>
        <v>0</v>
      </c>
      <c r="G81" s="207"/>
      <c r="H81" s="207">
        <f t="shared" ref="H81" si="228">F81-G81</f>
        <v>0</v>
      </c>
      <c r="I81" s="207"/>
      <c r="J81" s="207">
        <f t="shared" ref="J81" si="229">F81-I81</f>
        <v>0</v>
      </c>
      <c r="K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07">
        <f t="shared" ref="Y81" si="230">V81+W81+X81</f>
        <v>0</v>
      </c>
      <c r="Z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07">
        <f t="shared" ref="AC81" si="231">Z81+AA81+AB81</f>
        <v>0</v>
      </c>
      <c r="AD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07">
        <f t="shared" ref="AG81" si="232">AD81+AE81+AF81</f>
        <v>0</v>
      </c>
      <c r="AH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07">
        <f t="shared" ref="AK81" si="233">AH81+AI81+AJ81</f>
        <v>0</v>
      </c>
      <c r="AL81" s="207">
        <f t="shared" ref="AL81" si="234">Y81+AC81+AG81+AK81</f>
        <v>0</v>
      </c>
    </row>
    <row r="82" spans="2:38" x14ac:dyDescent="0.25">
      <c r="B82" s="205" t="s">
        <v>942</v>
      </c>
      <c r="C82" s="206" t="s">
        <v>940</v>
      </c>
      <c r="D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07">
        <f t="shared" si="211"/>
        <v>0</v>
      </c>
      <c r="G82" s="207"/>
      <c r="H82" s="207">
        <f t="shared" si="212"/>
        <v>0</v>
      </c>
      <c r="I82" s="207"/>
      <c r="J82" s="207">
        <f t="shared" si="213"/>
        <v>0</v>
      </c>
      <c r="K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07">
        <f t="shared" si="214"/>
        <v>0</v>
      </c>
      <c r="Z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07">
        <f t="shared" si="215"/>
        <v>0</v>
      </c>
      <c r="AD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07">
        <f t="shared" si="216"/>
        <v>0</v>
      </c>
      <c r="AH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07">
        <f t="shared" si="217"/>
        <v>0</v>
      </c>
      <c r="AL82" s="207">
        <f t="shared" si="218"/>
        <v>0</v>
      </c>
    </row>
    <row r="83" spans="2:38" x14ac:dyDescent="0.25">
      <c r="B83" s="202" t="s">
        <v>336</v>
      </c>
      <c r="C83" s="203" t="s">
        <v>217</v>
      </c>
      <c r="D83" s="204">
        <f>D84</f>
        <v>0</v>
      </c>
      <c r="E83" s="204">
        <f>E84</f>
        <v>0</v>
      </c>
      <c r="F83" s="204">
        <f t="shared" si="0"/>
        <v>0</v>
      </c>
      <c r="G83" s="204">
        <f t="shared" ref="G83:I83" si="235">G84</f>
        <v>0</v>
      </c>
      <c r="H83" s="204">
        <f t="shared" si="4"/>
        <v>0</v>
      </c>
      <c r="I83" s="204">
        <f t="shared" si="235"/>
        <v>0</v>
      </c>
      <c r="J83" s="204">
        <f t="shared" si="5"/>
        <v>0</v>
      </c>
      <c r="K83" s="204">
        <f t="shared" ref="K83:AJ83" si="236">K84</f>
        <v>0</v>
      </c>
      <c r="L83" s="204">
        <f t="shared" si="236"/>
        <v>0</v>
      </c>
      <c r="M83" s="204">
        <f t="shared" si="236"/>
        <v>0</v>
      </c>
      <c r="N83" s="204">
        <f t="shared" si="236"/>
        <v>0</v>
      </c>
      <c r="O83" s="204">
        <f t="shared" si="236"/>
        <v>0</v>
      </c>
      <c r="P83" s="204">
        <f t="shared" si="236"/>
        <v>0</v>
      </c>
      <c r="Q83" s="204">
        <f t="shared" si="236"/>
        <v>0</v>
      </c>
      <c r="R83" s="204">
        <f t="shared" si="236"/>
        <v>0</v>
      </c>
      <c r="S83" s="204">
        <f t="shared" si="236"/>
        <v>0</v>
      </c>
      <c r="T83" s="204">
        <f t="shared" si="236"/>
        <v>0</v>
      </c>
      <c r="U83" s="204">
        <f t="shared" si="236"/>
        <v>0</v>
      </c>
      <c r="V83" s="204">
        <f t="shared" si="236"/>
        <v>0</v>
      </c>
      <c r="W83" s="204">
        <f t="shared" si="236"/>
        <v>0</v>
      </c>
      <c r="X83" s="204">
        <f t="shared" si="236"/>
        <v>0</v>
      </c>
      <c r="Y83" s="204">
        <f t="shared" si="7"/>
        <v>0</v>
      </c>
      <c r="Z83" s="204">
        <f t="shared" si="236"/>
        <v>0</v>
      </c>
      <c r="AA83" s="204">
        <f t="shared" si="236"/>
        <v>0</v>
      </c>
      <c r="AB83" s="204">
        <f t="shared" si="236"/>
        <v>0</v>
      </c>
      <c r="AC83" s="204">
        <f t="shared" si="8"/>
        <v>0</v>
      </c>
      <c r="AD83" s="204">
        <f t="shared" si="236"/>
        <v>0</v>
      </c>
      <c r="AE83" s="204">
        <f t="shared" si="236"/>
        <v>0</v>
      </c>
      <c r="AF83" s="204">
        <f t="shared" si="236"/>
        <v>0</v>
      </c>
      <c r="AG83" s="204">
        <f t="shared" si="9"/>
        <v>0</v>
      </c>
      <c r="AH83" s="204">
        <f t="shared" si="236"/>
        <v>0</v>
      </c>
      <c r="AI83" s="204">
        <f t="shared" si="236"/>
        <v>0</v>
      </c>
      <c r="AJ83" s="204">
        <f t="shared" si="236"/>
        <v>0</v>
      </c>
      <c r="AK83" s="204">
        <f t="shared" si="10"/>
        <v>0</v>
      </c>
      <c r="AL83" s="204">
        <f t="shared" si="11"/>
        <v>0</v>
      </c>
    </row>
    <row r="84" spans="2:38" x14ac:dyDescent="0.25">
      <c r="B84" s="214" t="s">
        <v>342</v>
      </c>
      <c r="C84" s="215" t="s">
        <v>223</v>
      </c>
      <c r="D84" s="216">
        <f>SUM(D85:D93)</f>
        <v>0</v>
      </c>
      <c r="E84" s="216">
        <f>SUM(E85:E93)</f>
        <v>0</v>
      </c>
      <c r="F84" s="216">
        <f t="shared" si="0"/>
        <v>0</v>
      </c>
      <c r="G84" s="216">
        <f t="shared" ref="G84:I84" si="237">SUM(G85:G93)</f>
        <v>0</v>
      </c>
      <c r="H84" s="216">
        <f t="shared" si="4"/>
        <v>0</v>
      </c>
      <c r="I84" s="216">
        <f t="shared" si="237"/>
        <v>0</v>
      </c>
      <c r="J84" s="216">
        <f t="shared" si="5"/>
        <v>0</v>
      </c>
      <c r="K84" s="216">
        <f t="shared" ref="K84:AJ84" si="238">SUM(K85:K93)</f>
        <v>0</v>
      </c>
      <c r="L84" s="216">
        <f t="shared" si="238"/>
        <v>0</v>
      </c>
      <c r="M84" s="216">
        <f t="shared" si="238"/>
        <v>0</v>
      </c>
      <c r="N84" s="216">
        <f t="shared" si="238"/>
        <v>0</v>
      </c>
      <c r="O84" s="216">
        <f t="shared" si="238"/>
        <v>0</v>
      </c>
      <c r="P84" s="216">
        <f t="shared" si="238"/>
        <v>0</v>
      </c>
      <c r="Q84" s="216">
        <f t="shared" si="238"/>
        <v>0</v>
      </c>
      <c r="R84" s="216">
        <f t="shared" si="238"/>
        <v>0</v>
      </c>
      <c r="S84" s="216">
        <f t="shared" si="238"/>
        <v>0</v>
      </c>
      <c r="T84" s="216">
        <f t="shared" si="238"/>
        <v>0</v>
      </c>
      <c r="U84" s="216">
        <f t="shared" si="238"/>
        <v>0</v>
      </c>
      <c r="V84" s="216">
        <f t="shared" si="238"/>
        <v>0</v>
      </c>
      <c r="W84" s="216">
        <f t="shared" si="238"/>
        <v>0</v>
      </c>
      <c r="X84" s="216">
        <f t="shared" si="238"/>
        <v>0</v>
      </c>
      <c r="Y84" s="216">
        <f t="shared" si="7"/>
        <v>0</v>
      </c>
      <c r="Z84" s="216">
        <f t="shared" si="238"/>
        <v>0</v>
      </c>
      <c r="AA84" s="216">
        <f t="shared" si="238"/>
        <v>0</v>
      </c>
      <c r="AB84" s="216">
        <f t="shared" si="238"/>
        <v>0</v>
      </c>
      <c r="AC84" s="216">
        <f t="shared" si="8"/>
        <v>0</v>
      </c>
      <c r="AD84" s="216">
        <f t="shared" si="238"/>
        <v>0</v>
      </c>
      <c r="AE84" s="216">
        <f t="shared" si="238"/>
        <v>0</v>
      </c>
      <c r="AF84" s="216">
        <f t="shared" si="238"/>
        <v>0</v>
      </c>
      <c r="AG84" s="216">
        <f t="shared" si="9"/>
        <v>0</v>
      </c>
      <c r="AH84" s="216">
        <f t="shared" si="238"/>
        <v>0</v>
      </c>
      <c r="AI84" s="216">
        <f t="shared" si="238"/>
        <v>0</v>
      </c>
      <c r="AJ84" s="216">
        <f t="shared" si="238"/>
        <v>0</v>
      </c>
      <c r="AK84" s="216">
        <f t="shared" si="10"/>
        <v>0</v>
      </c>
      <c r="AL84" s="216">
        <f t="shared" si="11"/>
        <v>0</v>
      </c>
    </row>
    <row r="85" spans="2:38" x14ac:dyDescent="0.25">
      <c r="B85" s="205" t="s">
        <v>358</v>
      </c>
      <c r="C85" s="206" t="s">
        <v>240</v>
      </c>
      <c r="D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07">
        <f t="shared" ref="F85:F93" si="239">D85+E85</f>
        <v>0</v>
      </c>
      <c r="G85" s="207"/>
      <c r="H85" s="207">
        <f t="shared" ref="H85:H93" si="240">F85-G85</f>
        <v>0</v>
      </c>
      <c r="I85" s="207"/>
      <c r="J85" s="207">
        <f t="shared" ref="J85:J93" si="241">F85-I85</f>
        <v>0</v>
      </c>
      <c r="K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07">
        <f t="shared" ref="Y85:Y93" si="242">V85+W85+X85</f>
        <v>0</v>
      </c>
      <c r="Z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07">
        <f t="shared" ref="AC85:AC93" si="243">Z85+AA85+AB85</f>
        <v>0</v>
      </c>
      <c r="AD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07">
        <f t="shared" ref="AG85:AG93" si="244">AD85+AE85+AF85</f>
        <v>0</v>
      </c>
      <c r="AH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07">
        <f t="shared" ref="AK85:AK93" si="245">AH85+AI85+AJ85</f>
        <v>0</v>
      </c>
      <c r="AL85" s="207">
        <f t="shared" ref="AL85:AL93" si="246">Y85+AC85+AG85+AK85</f>
        <v>0</v>
      </c>
    </row>
    <row r="86" spans="2:38" x14ac:dyDescent="0.25">
      <c r="B86" s="205" t="s">
        <v>847</v>
      </c>
      <c r="C86" s="206" t="s">
        <v>848</v>
      </c>
      <c r="D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07">
        <f t="shared" ref="F86" si="247">D86+E86</f>
        <v>0</v>
      </c>
      <c r="G86" s="207"/>
      <c r="H86" s="207">
        <f t="shared" ref="H86" si="248">F86-G86</f>
        <v>0</v>
      </c>
      <c r="I86" s="207"/>
      <c r="J86" s="207">
        <f t="shared" ref="J86" si="249">F86-I86</f>
        <v>0</v>
      </c>
      <c r="K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07">
        <f t="shared" ref="Y86" si="250">V86+W86+X86</f>
        <v>0</v>
      </c>
      <c r="Z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07">
        <f t="shared" ref="AC86" si="251">Z86+AA86+AB86</f>
        <v>0</v>
      </c>
      <c r="AD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07">
        <f t="shared" ref="AG86" si="252">AD86+AE86+AF86</f>
        <v>0</v>
      </c>
      <c r="AH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07">
        <f t="shared" ref="AK86" si="253">AH86+AI86+AJ86</f>
        <v>0</v>
      </c>
      <c r="AL86" s="207">
        <f t="shared" ref="AL86" si="254">Y86+AC86+AG86+AK86</f>
        <v>0</v>
      </c>
    </row>
    <row r="87" spans="2:38" x14ac:dyDescent="0.25">
      <c r="B87" s="205" t="s">
        <v>849</v>
      </c>
      <c r="C87" s="206" t="s">
        <v>850</v>
      </c>
      <c r="D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07">
        <f t="shared" si="239"/>
        <v>0</v>
      </c>
      <c r="G87" s="207"/>
      <c r="H87" s="207">
        <f t="shared" si="240"/>
        <v>0</v>
      </c>
      <c r="I87" s="207"/>
      <c r="J87" s="207">
        <f t="shared" si="241"/>
        <v>0</v>
      </c>
      <c r="K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07">
        <f t="shared" si="242"/>
        <v>0</v>
      </c>
      <c r="Z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07">
        <f t="shared" si="243"/>
        <v>0</v>
      </c>
      <c r="AD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07">
        <f t="shared" si="244"/>
        <v>0</v>
      </c>
      <c r="AH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07">
        <f t="shared" si="245"/>
        <v>0</v>
      </c>
      <c r="AL87" s="207">
        <f t="shared" si="246"/>
        <v>0</v>
      </c>
    </row>
    <row r="88" spans="2:38" x14ac:dyDescent="0.25">
      <c r="B88" s="205" t="s">
        <v>851</v>
      </c>
      <c r="C88" s="206" t="s">
        <v>852</v>
      </c>
      <c r="D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07">
        <f t="shared" ref="F88:F92" si="255">D88+E88</f>
        <v>0</v>
      </c>
      <c r="G88" s="207"/>
      <c r="H88" s="207">
        <f t="shared" ref="H88:H92" si="256">F88-G88</f>
        <v>0</v>
      </c>
      <c r="I88" s="207"/>
      <c r="J88" s="207">
        <f t="shared" ref="J88:J92" si="257">F88-I88</f>
        <v>0</v>
      </c>
      <c r="K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07">
        <f t="shared" ref="Y88:Y92" si="258">V88+W88+X88</f>
        <v>0</v>
      </c>
      <c r="Z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07">
        <f t="shared" ref="AC88:AC92" si="259">Z88+AA88+AB88</f>
        <v>0</v>
      </c>
      <c r="AD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07">
        <f t="shared" ref="AG88:AG92" si="260">AD88+AE88+AF88</f>
        <v>0</v>
      </c>
      <c r="AH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07">
        <f t="shared" ref="AK88:AK92" si="261">AH88+AI88+AJ88</f>
        <v>0</v>
      </c>
      <c r="AL88" s="207">
        <f t="shared" ref="AL88:AL92" si="262">Y88+AC88+AG88+AK88</f>
        <v>0</v>
      </c>
    </row>
    <row r="89" spans="2:38" x14ac:dyDescent="0.25">
      <c r="B89" s="205" t="s">
        <v>359</v>
      </c>
      <c r="C89" s="206" t="s">
        <v>241</v>
      </c>
      <c r="D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07">
        <f t="shared" ref="F89" si="263">D89+E89</f>
        <v>0</v>
      </c>
      <c r="G89" s="207"/>
      <c r="H89" s="207">
        <f t="shared" ref="H89" si="264">F89-G89</f>
        <v>0</v>
      </c>
      <c r="I89" s="207"/>
      <c r="J89" s="207">
        <f t="shared" ref="J89" si="265">F89-I89</f>
        <v>0</v>
      </c>
      <c r="K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07">
        <f t="shared" ref="Y89" si="266">V89+W89+X89</f>
        <v>0</v>
      </c>
      <c r="Z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07">
        <f t="shared" ref="AC89" si="267">Z89+AA89+AB89</f>
        <v>0</v>
      </c>
      <c r="AD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07">
        <f t="shared" ref="AG89" si="268">AD89+AE89+AF89</f>
        <v>0</v>
      </c>
      <c r="AH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07">
        <f t="shared" ref="AK89" si="269">AH89+AI89+AJ89</f>
        <v>0</v>
      </c>
      <c r="AL89" s="207">
        <f t="shared" ref="AL89" si="270">Y89+AC89+AG89+AK89</f>
        <v>0</v>
      </c>
    </row>
    <row r="90" spans="2:38" x14ac:dyDescent="0.25">
      <c r="B90" s="205" t="s">
        <v>853</v>
      </c>
      <c r="C90" s="206" t="s">
        <v>854</v>
      </c>
      <c r="D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07">
        <f t="shared" si="255"/>
        <v>0</v>
      </c>
      <c r="G90" s="207"/>
      <c r="H90" s="207">
        <f t="shared" si="256"/>
        <v>0</v>
      </c>
      <c r="I90" s="207"/>
      <c r="J90" s="207">
        <f t="shared" si="257"/>
        <v>0</v>
      </c>
      <c r="K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07">
        <f t="shared" si="258"/>
        <v>0</v>
      </c>
      <c r="Z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07">
        <f t="shared" si="259"/>
        <v>0</v>
      </c>
      <c r="AD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07">
        <f t="shared" si="260"/>
        <v>0</v>
      </c>
      <c r="AH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07">
        <f t="shared" si="261"/>
        <v>0</v>
      </c>
      <c r="AL90" s="207">
        <f t="shared" si="262"/>
        <v>0</v>
      </c>
    </row>
    <row r="91" spans="2:38" x14ac:dyDescent="0.25">
      <c r="B91" s="205" t="s">
        <v>855</v>
      </c>
      <c r="C91" s="206" t="s">
        <v>856</v>
      </c>
      <c r="D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07">
        <f t="shared" ref="F91" si="271">D91+E91</f>
        <v>0</v>
      </c>
      <c r="G91" s="207"/>
      <c r="H91" s="207">
        <f t="shared" ref="H91" si="272">F91-G91</f>
        <v>0</v>
      </c>
      <c r="I91" s="207"/>
      <c r="J91" s="207">
        <f t="shared" ref="J91" si="273">F91-I91</f>
        <v>0</v>
      </c>
      <c r="K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07">
        <f t="shared" ref="Y91" si="274">V91+W91+X91</f>
        <v>0</v>
      </c>
      <c r="Z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07">
        <f t="shared" ref="AC91" si="275">Z91+AA91+AB91</f>
        <v>0</v>
      </c>
      <c r="AD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07">
        <f t="shared" ref="AG91" si="276">AD91+AE91+AF91</f>
        <v>0</v>
      </c>
      <c r="AH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07">
        <f t="shared" ref="AK91" si="277">AH91+AI91+AJ91</f>
        <v>0</v>
      </c>
      <c r="AL91" s="207">
        <f t="shared" ref="AL91" si="278">Y91+AC91+AG91+AK91</f>
        <v>0</v>
      </c>
    </row>
    <row r="92" spans="2:38" x14ac:dyDescent="0.25">
      <c r="B92" s="205" t="s">
        <v>857</v>
      </c>
      <c r="C92" s="206" t="s">
        <v>858</v>
      </c>
      <c r="D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07">
        <f t="shared" si="255"/>
        <v>0</v>
      </c>
      <c r="G92" s="207"/>
      <c r="H92" s="207">
        <f t="shared" si="256"/>
        <v>0</v>
      </c>
      <c r="I92" s="207"/>
      <c r="J92" s="207">
        <f t="shared" si="257"/>
        <v>0</v>
      </c>
      <c r="K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07">
        <f t="shared" si="258"/>
        <v>0</v>
      </c>
      <c r="Z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07">
        <f t="shared" si="259"/>
        <v>0</v>
      </c>
      <c r="AD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07">
        <f t="shared" si="260"/>
        <v>0</v>
      </c>
      <c r="AH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07">
        <f t="shared" si="261"/>
        <v>0</v>
      </c>
      <c r="AL92" s="207">
        <f t="shared" si="262"/>
        <v>0</v>
      </c>
    </row>
    <row r="93" spans="2:38" x14ac:dyDescent="0.25">
      <c r="B93" s="205" t="s">
        <v>859</v>
      </c>
      <c r="C93" s="206" t="s">
        <v>860</v>
      </c>
      <c r="D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07">
        <f t="shared" si="239"/>
        <v>0</v>
      </c>
      <c r="G93" s="207"/>
      <c r="H93" s="207">
        <f t="shared" si="240"/>
        <v>0</v>
      </c>
      <c r="I93" s="207"/>
      <c r="J93" s="207">
        <f t="shared" si="241"/>
        <v>0</v>
      </c>
      <c r="K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07">
        <f t="shared" si="242"/>
        <v>0</v>
      </c>
      <c r="Z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07">
        <f t="shared" si="243"/>
        <v>0</v>
      </c>
      <c r="AD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07">
        <f t="shared" si="244"/>
        <v>0</v>
      </c>
      <c r="AH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07">
        <f t="shared" si="245"/>
        <v>0</v>
      </c>
      <c r="AL93" s="207">
        <f t="shared" si="246"/>
        <v>0</v>
      </c>
    </row>
    <row r="94" spans="2:38" x14ac:dyDescent="0.25">
      <c r="B94" s="202" t="s">
        <v>343</v>
      </c>
      <c r="C94" s="203" t="s">
        <v>225</v>
      </c>
      <c r="D94" s="204">
        <f>D95</f>
        <v>0</v>
      </c>
      <c r="E94" s="204">
        <f>E95</f>
        <v>0</v>
      </c>
      <c r="F94" s="204">
        <f t="shared" si="0"/>
        <v>0</v>
      </c>
      <c r="G94" s="204">
        <f t="shared" ref="G94:I94" si="279">G95</f>
        <v>0</v>
      </c>
      <c r="H94" s="204">
        <f t="shared" si="4"/>
        <v>0</v>
      </c>
      <c r="I94" s="204">
        <f t="shared" si="279"/>
        <v>0</v>
      </c>
      <c r="J94" s="204">
        <f t="shared" si="5"/>
        <v>0</v>
      </c>
      <c r="K94" s="204">
        <f t="shared" ref="K94:AJ94" si="280">K95</f>
        <v>0</v>
      </c>
      <c r="L94" s="204">
        <f t="shared" si="280"/>
        <v>0</v>
      </c>
      <c r="M94" s="204">
        <f t="shared" si="280"/>
        <v>0</v>
      </c>
      <c r="N94" s="204">
        <f t="shared" si="280"/>
        <v>0</v>
      </c>
      <c r="O94" s="204">
        <f t="shared" si="280"/>
        <v>0</v>
      </c>
      <c r="P94" s="204">
        <f t="shared" si="280"/>
        <v>0</v>
      </c>
      <c r="Q94" s="204">
        <f t="shared" si="280"/>
        <v>0</v>
      </c>
      <c r="R94" s="204">
        <f t="shared" si="280"/>
        <v>0</v>
      </c>
      <c r="S94" s="204">
        <f t="shared" si="280"/>
        <v>0</v>
      </c>
      <c r="T94" s="204">
        <f t="shared" si="280"/>
        <v>0</v>
      </c>
      <c r="U94" s="204">
        <f t="shared" si="280"/>
        <v>0</v>
      </c>
      <c r="V94" s="204">
        <f t="shared" si="280"/>
        <v>0</v>
      </c>
      <c r="W94" s="204">
        <f t="shared" si="280"/>
        <v>0</v>
      </c>
      <c r="X94" s="204">
        <f t="shared" si="280"/>
        <v>0</v>
      </c>
      <c r="Y94" s="204">
        <f t="shared" si="7"/>
        <v>0</v>
      </c>
      <c r="Z94" s="204">
        <f t="shared" si="280"/>
        <v>0</v>
      </c>
      <c r="AA94" s="204">
        <f t="shared" si="280"/>
        <v>0</v>
      </c>
      <c r="AB94" s="204">
        <f t="shared" si="280"/>
        <v>0</v>
      </c>
      <c r="AC94" s="204">
        <f t="shared" si="8"/>
        <v>0</v>
      </c>
      <c r="AD94" s="204">
        <f t="shared" si="280"/>
        <v>0</v>
      </c>
      <c r="AE94" s="204">
        <f t="shared" si="280"/>
        <v>0</v>
      </c>
      <c r="AF94" s="204">
        <f t="shared" si="280"/>
        <v>0</v>
      </c>
      <c r="AG94" s="204">
        <f t="shared" si="9"/>
        <v>0</v>
      </c>
      <c r="AH94" s="204">
        <f t="shared" si="280"/>
        <v>0</v>
      </c>
      <c r="AI94" s="204">
        <f t="shared" si="280"/>
        <v>0</v>
      </c>
      <c r="AJ94" s="204">
        <f t="shared" si="280"/>
        <v>0</v>
      </c>
      <c r="AK94" s="204">
        <f t="shared" si="10"/>
        <v>0</v>
      </c>
      <c r="AL94" s="204">
        <f t="shared" si="11"/>
        <v>0</v>
      </c>
    </row>
    <row r="95" spans="2:38" x14ac:dyDescent="0.25">
      <c r="B95" s="214" t="s">
        <v>347</v>
      </c>
      <c r="C95" s="215" t="s">
        <v>229</v>
      </c>
      <c r="D95" s="216">
        <f>SUM(D96:D106)</f>
        <v>0</v>
      </c>
      <c r="E95" s="216">
        <f>SUM(E96:E106)</f>
        <v>0</v>
      </c>
      <c r="F95" s="216">
        <f t="shared" si="0"/>
        <v>0</v>
      </c>
      <c r="G95" s="216">
        <f>G106</f>
        <v>0</v>
      </c>
      <c r="H95" s="216">
        <f t="shared" si="4"/>
        <v>0</v>
      </c>
      <c r="I95" s="216">
        <f>I106</f>
        <v>0</v>
      </c>
      <c r="J95" s="216">
        <f t="shared" si="5"/>
        <v>0</v>
      </c>
      <c r="K95" s="216">
        <f t="shared" ref="K95:X95" si="281">K106</f>
        <v>0</v>
      </c>
      <c r="L95" s="216">
        <f t="shared" si="281"/>
        <v>0</v>
      </c>
      <c r="M95" s="216">
        <f t="shared" si="281"/>
        <v>0</v>
      </c>
      <c r="N95" s="216">
        <f t="shared" si="281"/>
        <v>0</v>
      </c>
      <c r="O95" s="216">
        <f t="shared" si="281"/>
        <v>0</v>
      </c>
      <c r="P95" s="216">
        <f t="shared" si="281"/>
        <v>0</v>
      </c>
      <c r="Q95" s="216">
        <f t="shared" si="281"/>
        <v>0</v>
      </c>
      <c r="R95" s="216">
        <f t="shared" si="281"/>
        <v>0</v>
      </c>
      <c r="S95" s="216">
        <f t="shared" si="281"/>
        <v>0</v>
      </c>
      <c r="T95" s="216">
        <f t="shared" si="281"/>
        <v>0</v>
      </c>
      <c r="U95" s="216">
        <f t="shared" si="281"/>
        <v>0</v>
      </c>
      <c r="V95" s="216">
        <f t="shared" si="281"/>
        <v>0</v>
      </c>
      <c r="W95" s="216">
        <f t="shared" si="281"/>
        <v>0</v>
      </c>
      <c r="X95" s="216">
        <f t="shared" si="281"/>
        <v>0</v>
      </c>
      <c r="Y95" s="216">
        <f t="shared" si="7"/>
        <v>0</v>
      </c>
      <c r="Z95" s="216">
        <f>Z106</f>
        <v>0</v>
      </c>
      <c r="AA95" s="216">
        <f>AA106</f>
        <v>0</v>
      </c>
      <c r="AB95" s="216">
        <f>AB106</f>
        <v>0</v>
      </c>
      <c r="AC95" s="216">
        <f t="shared" si="8"/>
        <v>0</v>
      </c>
      <c r="AD95" s="216">
        <f>AD106</f>
        <v>0</v>
      </c>
      <c r="AE95" s="216">
        <f>AE106</f>
        <v>0</v>
      </c>
      <c r="AF95" s="216">
        <f>AF106</f>
        <v>0</v>
      </c>
      <c r="AG95" s="216">
        <f t="shared" si="9"/>
        <v>0</v>
      </c>
      <c r="AH95" s="216">
        <f>AH106</f>
        <v>0</v>
      </c>
      <c r="AI95" s="216">
        <f>AI106</f>
        <v>0</v>
      </c>
      <c r="AJ95" s="216">
        <f>AJ106</f>
        <v>0</v>
      </c>
      <c r="AK95" s="216">
        <f t="shared" si="10"/>
        <v>0</v>
      </c>
      <c r="AL95" s="216">
        <f t="shared" si="11"/>
        <v>0</v>
      </c>
    </row>
    <row r="96" spans="2:38" x14ac:dyDescent="0.25">
      <c r="B96" s="205" t="s">
        <v>360</v>
      </c>
      <c r="C96" s="206" t="s">
        <v>242</v>
      </c>
      <c r="D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07">
        <f t="shared" si="0"/>
        <v>0</v>
      </c>
      <c r="G96" s="207"/>
      <c r="H96" s="207">
        <f t="shared" si="4"/>
        <v>0</v>
      </c>
      <c r="I96" s="207"/>
      <c r="J96" s="207">
        <f t="shared" si="5"/>
        <v>0</v>
      </c>
      <c r="K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07">
        <f t="shared" si="7"/>
        <v>0</v>
      </c>
      <c r="Z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07">
        <f t="shared" si="8"/>
        <v>0</v>
      </c>
      <c r="AD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07">
        <f t="shared" si="9"/>
        <v>0</v>
      </c>
      <c r="AH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07">
        <f t="shared" si="10"/>
        <v>0</v>
      </c>
      <c r="AL96" s="207">
        <f t="shared" si="11"/>
        <v>0</v>
      </c>
    </row>
    <row r="97" spans="2:38" x14ac:dyDescent="0.25">
      <c r="B97" s="205" t="s">
        <v>899</v>
      </c>
      <c r="C97" s="206" t="s">
        <v>900</v>
      </c>
      <c r="D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07">
        <f t="shared" si="0"/>
        <v>0</v>
      </c>
      <c r="G97" s="207"/>
      <c r="H97" s="207">
        <f t="shared" si="4"/>
        <v>0</v>
      </c>
      <c r="I97" s="207"/>
      <c r="J97" s="207">
        <f t="shared" si="5"/>
        <v>0</v>
      </c>
      <c r="K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07">
        <f t="shared" si="7"/>
        <v>0</v>
      </c>
      <c r="Z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07">
        <f t="shared" si="8"/>
        <v>0</v>
      </c>
      <c r="AD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07">
        <f t="shared" si="9"/>
        <v>0</v>
      </c>
      <c r="AH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07">
        <f t="shared" si="10"/>
        <v>0</v>
      </c>
      <c r="AL97" s="207">
        <f t="shared" si="11"/>
        <v>0</v>
      </c>
    </row>
    <row r="98" spans="2:38" x14ac:dyDescent="0.25">
      <c r="B98" s="205" t="s">
        <v>901</v>
      </c>
      <c r="C98" s="206" t="s">
        <v>902</v>
      </c>
      <c r="D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07">
        <f t="shared" ref="F98:F101" si="282">D98+E98</f>
        <v>0</v>
      </c>
      <c r="G98" s="207"/>
      <c r="H98" s="207">
        <f t="shared" ref="H98:H101" si="283">F98-G98</f>
        <v>0</v>
      </c>
      <c r="I98" s="207"/>
      <c r="J98" s="207">
        <f t="shared" ref="J98:J101" si="284">F98-I98</f>
        <v>0</v>
      </c>
      <c r="K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07">
        <f t="shared" ref="Y98:Y101" si="285">V98+W98+X98</f>
        <v>0</v>
      </c>
      <c r="Z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07">
        <f t="shared" ref="AC98:AC101" si="286">Z98+AA98+AB98</f>
        <v>0</v>
      </c>
      <c r="AD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07">
        <f t="shared" ref="AG98:AG101" si="287">AD98+AE98+AF98</f>
        <v>0</v>
      </c>
      <c r="AH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07">
        <f t="shared" ref="AK98:AK101" si="288">AH98+AI98+AJ98</f>
        <v>0</v>
      </c>
      <c r="AL98" s="207">
        <f t="shared" ref="AL98:AL101" si="289">Y98+AC98+AG98+AK98</f>
        <v>0</v>
      </c>
    </row>
    <row r="99" spans="2:38" x14ac:dyDescent="0.25">
      <c r="B99" s="205" t="s">
        <v>903</v>
      </c>
      <c r="C99" s="206" t="s">
        <v>904</v>
      </c>
      <c r="D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07">
        <f t="shared" si="282"/>
        <v>0</v>
      </c>
      <c r="G99" s="207"/>
      <c r="H99" s="207">
        <f t="shared" si="283"/>
        <v>0</v>
      </c>
      <c r="I99" s="207"/>
      <c r="J99" s="207">
        <f t="shared" si="284"/>
        <v>0</v>
      </c>
      <c r="K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07">
        <f t="shared" si="285"/>
        <v>0</v>
      </c>
      <c r="Z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07">
        <f t="shared" si="286"/>
        <v>0</v>
      </c>
      <c r="AD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07">
        <f t="shared" si="287"/>
        <v>0</v>
      </c>
      <c r="AH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07">
        <f t="shared" si="288"/>
        <v>0</v>
      </c>
      <c r="AL99" s="207">
        <f t="shared" si="289"/>
        <v>0</v>
      </c>
    </row>
    <row r="100" spans="2:38" x14ac:dyDescent="0.25">
      <c r="B100" s="205" t="s">
        <v>905</v>
      </c>
      <c r="C100" s="206" t="s">
        <v>906</v>
      </c>
      <c r="D1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07">
        <f t="shared" si="282"/>
        <v>0</v>
      </c>
      <c r="G100" s="207"/>
      <c r="H100" s="207">
        <f t="shared" si="283"/>
        <v>0</v>
      </c>
      <c r="I100" s="207"/>
      <c r="J100" s="207">
        <f t="shared" si="284"/>
        <v>0</v>
      </c>
      <c r="K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07">
        <f t="shared" si="285"/>
        <v>0</v>
      </c>
      <c r="Z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07">
        <f t="shared" si="286"/>
        <v>0</v>
      </c>
      <c r="AD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07">
        <f t="shared" si="287"/>
        <v>0</v>
      </c>
      <c r="AH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07">
        <f t="shared" si="288"/>
        <v>0</v>
      </c>
      <c r="AL100" s="207">
        <f t="shared" si="289"/>
        <v>0</v>
      </c>
    </row>
    <row r="101" spans="2:38" x14ac:dyDescent="0.25">
      <c r="B101" s="205" t="s">
        <v>907</v>
      </c>
      <c r="C101" s="206" t="s">
        <v>908</v>
      </c>
      <c r="D1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07">
        <f t="shared" si="282"/>
        <v>0</v>
      </c>
      <c r="G101" s="207"/>
      <c r="H101" s="207">
        <f t="shared" si="283"/>
        <v>0</v>
      </c>
      <c r="I101" s="207"/>
      <c r="J101" s="207">
        <f t="shared" si="284"/>
        <v>0</v>
      </c>
      <c r="K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07">
        <f t="shared" si="285"/>
        <v>0</v>
      </c>
      <c r="Z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07">
        <f t="shared" si="286"/>
        <v>0</v>
      </c>
      <c r="AD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07">
        <f t="shared" si="287"/>
        <v>0</v>
      </c>
      <c r="AH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07">
        <f t="shared" si="288"/>
        <v>0</v>
      </c>
      <c r="AL101" s="207">
        <f t="shared" si="289"/>
        <v>0</v>
      </c>
    </row>
    <row r="102" spans="2:38" x14ac:dyDescent="0.25">
      <c r="B102" s="205" t="s">
        <v>909</v>
      </c>
      <c r="C102" s="206" t="s">
        <v>910</v>
      </c>
      <c r="D1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07">
        <f t="shared" ref="F102" si="290">D102+E102</f>
        <v>0</v>
      </c>
      <c r="G102" s="207"/>
      <c r="H102" s="207">
        <f t="shared" ref="H102" si="291">F102-G102</f>
        <v>0</v>
      </c>
      <c r="I102" s="207"/>
      <c r="J102" s="207">
        <f t="shared" ref="J102" si="292">F102-I102</f>
        <v>0</v>
      </c>
      <c r="K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07">
        <f t="shared" ref="Y102" si="293">V102+W102+X102</f>
        <v>0</v>
      </c>
      <c r="Z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07">
        <f t="shared" ref="AC102" si="294">Z102+AA102+AB102</f>
        <v>0</v>
      </c>
      <c r="AD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07">
        <f t="shared" ref="AG102" si="295">AD102+AE102+AF102</f>
        <v>0</v>
      </c>
      <c r="AH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07">
        <f t="shared" ref="AK102" si="296">AH102+AI102+AJ102</f>
        <v>0</v>
      </c>
      <c r="AL102" s="207">
        <f t="shared" ref="AL102" si="297">Y102+AC102+AG102+AK102</f>
        <v>0</v>
      </c>
    </row>
    <row r="103" spans="2:38" x14ac:dyDescent="0.25">
      <c r="B103" s="205" t="s">
        <v>911</v>
      </c>
      <c r="C103" s="206" t="s">
        <v>912</v>
      </c>
      <c r="D1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07">
        <f t="shared" si="0"/>
        <v>0</v>
      </c>
      <c r="G103" s="207"/>
      <c r="H103" s="207">
        <f t="shared" si="4"/>
        <v>0</v>
      </c>
      <c r="I103" s="207"/>
      <c r="J103" s="207">
        <f t="shared" si="5"/>
        <v>0</v>
      </c>
      <c r="K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07">
        <f t="shared" si="7"/>
        <v>0</v>
      </c>
      <c r="Z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07">
        <f t="shared" si="8"/>
        <v>0</v>
      </c>
      <c r="AD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07">
        <f t="shared" si="9"/>
        <v>0</v>
      </c>
      <c r="AH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07">
        <f t="shared" si="10"/>
        <v>0</v>
      </c>
      <c r="AL103" s="207">
        <f t="shared" si="11"/>
        <v>0</v>
      </c>
    </row>
    <row r="104" spans="2:38" x14ac:dyDescent="0.25">
      <c r="B104" s="205" t="s">
        <v>913</v>
      </c>
      <c r="C104" s="206" t="s">
        <v>914</v>
      </c>
      <c r="D1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07">
        <f t="shared" ref="F104" si="298">D104+E104</f>
        <v>0</v>
      </c>
      <c r="G104" s="207"/>
      <c r="H104" s="207">
        <f t="shared" ref="H104" si="299">F104-G104</f>
        <v>0</v>
      </c>
      <c r="I104" s="207"/>
      <c r="J104" s="207">
        <f t="shared" ref="J104" si="300">F104-I104</f>
        <v>0</v>
      </c>
      <c r="K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07">
        <f t="shared" ref="Y104" si="301">V104+W104+X104</f>
        <v>0</v>
      </c>
      <c r="Z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07">
        <f t="shared" ref="AC104" si="302">Z104+AA104+AB104</f>
        <v>0</v>
      </c>
      <c r="AD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07">
        <f t="shared" ref="AG104" si="303">AD104+AE104+AF104</f>
        <v>0</v>
      </c>
      <c r="AH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07">
        <f t="shared" ref="AK104" si="304">AH104+AI104+AJ104</f>
        <v>0</v>
      </c>
      <c r="AL104" s="207">
        <f t="shared" ref="AL104" si="305">Y104+AC104+AG104+AK104</f>
        <v>0</v>
      </c>
    </row>
    <row r="105" spans="2:38" x14ac:dyDescent="0.25">
      <c r="B105" s="205" t="s">
        <v>915</v>
      </c>
      <c r="C105" s="206" t="s">
        <v>916</v>
      </c>
      <c r="D1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07">
        <f t="shared" si="0"/>
        <v>0</v>
      </c>
      <c r="G105" s="207"/>
      <c r="H105" s="207">
        <f t="shared" si="4"/>
        <v>0</v>
      </c>
      <c r="I105" s="207"/>
      <c r="J105" s="207">
        <f t="shared" si="5"/>
        <v>0</v>
      </c>
      <c r="K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07">
        <f t="shared" si="7"/>
        <v>0</v>
      </c>
      <c r="Z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07">
        <f t="shared" si="8"/>
        <v>0</v>
      </c>
      <c r="AD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07">
        <f t="shared" si="9"/>
        <v>0</v>
      </c>
      <c r="AH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07">
        <f t="shared" si="10"/>
        <v>0</v>
      </c>
      <c r="AL105" s="207">
        <f t="shared" si="11"/>
        <v>0</v>
      </c>
    </row>
    <row r="106" spans="2:38" x14ac:dyDescent="0.25">
      <c r="B106" s="205" t="s">
        <v>917</v>
      </c>
      <c r="C106" s="206" t="s">
        <v>918</v>
      </c>
      <c r="D1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07">
        <f t="shared" ref="F106" si="306">D106+E106</f>
        <v>0</v>
      </c>
      <c r="G106" s="207"/>
      <c r="H106" s="207">
        <f t="shared" ref="H106" si="307">F106-G106</f>
        <v>0</v>
      </c>
      <c r="I106" s="207"/>
      <c r="J106" s="207">
        <f t="shared" ref="J106" si="308">F106-I106</f>
        <v>0</v>
      </c>
      <c r="K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07">
        <f t="shared" ref="Y106" si="309">V106+W106+X106</f>
        <v>0</v>
      </c>
      <c r="Z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07">
        <f t="shared" ref="AC106" si="310">Z106+AA106+AB106</f>
        <v>0</v>
      </c>
      <c r="AD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07">
        <f t="shared" ref="AG106" si="311">AD106+AE106+AF106</f>
        <v>0</v>
      </c>
      <c r="AH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07">
        <f t="shared" ref="AK106" si="312">AH106+AI106+AJ106</f>
        <v>0</v>
      </c>
      <c r="AL106" s="207">
        <f t="shared" ref="AL106" si="313">Y106+AC106+AG106+AK106</f>
        <v>0</v>
      </c>
    </row>
    <row r="107" spans="2:38" x14ac:dyDescent="0.25">
      <c r="B107" s="202" t="s">
        <v>361</v>
      </c>
      <c r="C107" s="203" t="s">
        <v>243</v>
      </c>
      <c r="D107" s="204">
        <f>D108+D119+D134+D150+D165+D191+D194+D201</f>
        <v>0</v>
      </c>
      <c r="E107" s="204">
        <f>E108+E119+E134+E150+E165+E191+E194+E201</f>
        <v>0</v>
      </c>
      <c r="F107" s="204">
        <f t="shared" si="0"/>
        <v>0</v>
      </c>
      <c r="G107" s="204">
        <f>G108+G119+G134+G150+G165+G191+G194+G201</f>
        <v>0</v>
      </c>
      <c r="H107" s="204">
        <f t="shared" si="4"/>
        <v>0</v>
      </c>
      <c r="I107" s="204">
        <f>I108+I119+I134+I150+I165+I191+I194+I201</f>
        <v>0</v>
      </c>
      <c r="J107" s="204">
        <f t="shared" si="5"/>
        <v>0</v>
      </c>
      <c r="K107" s="204">
        <f t="shared" ref="K107:X107" si="314">K108+K119+K134+K150+K165+K191+K194+K201</f>
        <v>0</v>
      </c>
      <c r="L107" s="204">
        <f t="shared" si="314"/>
        <v>0</v>
      </c>
      <c r="M107" s="204">
        <f t="shared" si="314"/>
        <v>0</v>
      </c>
      <c r="N107" s="204">
        <f t="shared" si="314"/>
        <v>0</v>
      </c>
      <c r="O107" s="204">
        <f t="shared" si="314"/>
        <v>0</v>
      </c>
      <c r="P107" s="204">
        <f t="shared" si="314"/>
        <v>0</v>
      </c>
      <c r="Q107" s="204">
        <f t="shared" si="314"/>
        <v>0</v>
      </c>
      <c r="R107" s="204">
        <f t="shared" si="314"/>
        <v>0</v>
      </c>
      <c r="S107" s="204">
        <f t="shared" si="314"/>
        <v>0</v>
      </c>
      <c r="T107" s="204">
        <f t="shared" si="314"/>
        <v>0</v>
      </c>
      <c r="U107" s="204">
        <f t="shared" si="314"/>
        <v>0</v>
      </c>
      <c r="V107" s="204">
        <f t="shared" si="314"/>
        <v>0</v>
      </c>
      <c r="W107" s="204">
        <f t="shared" si="314"/>
        <v>0</v>
      </c>
      <c r="X107" s="204">
        <f t="shared" si="314"/>
        <v>0</v>
      </c>
      <c r="Y107" s="204">
        <f t="shared" si="7"/>
        <v>0</v>
      </c>
      <c r="Z107" s="204">
        <f>Z108+Z119+Z134+Z150+Z165+Z191+Z194+Z201</f>
        <v>0</v>
      </c>
      <c r="AA107" s="204">
        <f>AA108+AA119+AA134+AA150+AA165+AA191+AA194+AA201</f>
        <v>0</v>
      </c>
      <c r="AB107" s="204">
        <f>AB108+AB119+AB134+AB150+AB165+AB191+AB194+AB201</f>
        <v>0</v>
      </c>
      <c r="AC107" s="204">
        <f t="shared" si="8"/>
        <v>0</v>
      </c>
      <c r="AD107" s="204">
        <f>AD108+AD119+AD134+AD150+AD165+AD191+AD194+AD201</f>
        <v>0</v>
      </c>
      <c r="AE107" s="204">
        <f>AE108+AE119+AE134+AE150+AE165+AE191+AE194+AE201</f>
        <v>0</v>
      </c>
      <c r="AF107" s="204">
        <f>AF108+AF119+AF134+AF150+AF165+AF191+AF194+AF201</f>
        <v>0</v>
      </c>
      <c r="AG107" s="204">
        <f t="shared" si="9"/>
        <v>0</v>
      </c>
      <c r="AH107" s="204">
        <f>AH108+AH119+AH134+AH150+AH165+AH191+AH194+AH201</f>
        <v>0</v>
      </c>
      <c r="AI107" s="204">
        <f>AI108+AI119+AI134+AI150+AI165+AI191+AI194+AI201</f>
        <v>0</v>
      </c>
      <c r="AJ107" s="204">
        <f>AJ108+AJ119+AJ134+AJ150+AJ165+AJ191+AJ194+AJ201</f>
        <v>0</v>
      </c>
      <c r="AK107" s="204">
        <f t="shared" si="10"/>
        <v>0</v>
      </c>
      <c r="AL107" s="204">
        <f t="shared" si="11"/>
        <v>0</v>
      </c>
    </row>
    <row r="108" spans="2:38" x14ac:dyDescent="0.25">
      <c r="B108" s="214" t="s">
        <v>362</v>
      </c>
      <c r="C108" s="215" t="s">
        <v>244</v>
      </c>
      <c r="D108" s="216">
        <f>SUM(D109:D118)</f>
        <v>0</v>
      </c>
      <c r="E108" s="216">
        <f>SUM(E109:E118)</f>
        <v>0</v>
      </c>
      <c r="F108" s="216">
        <f t="shared" ref="F108:F225" si="315">D108+E108</f>
        <v>0</v>
      </c>
      <c r="G108" s="216">
        <f>SUM(G109:G118)</f>
        <v>0</v>
      </c>
      <c r="H108" s="216">
        <f t="shared" si="4"/>
        <v>0</v>
      </c>
      <c r="I108" s="216">
        <f>SUM(I109:I118)</f>
        <v>0</v>
      </c>
      <c r="J108" s="216">
        <f t="shared" si="5"/>
        <v>0</v>
      </c>
      <c r="K108" s="216">
        <f t="shared" ref="K108:X108" si="316">SUM(K109:K118)</f>
        <v>0</v>
      </c>
      <c r="L108" s="216">
        <f t="shared" si="316"/>
        <v>0</v>
      </c>
      <c r="M108" s="216">
        <f t="shared" si="316"/>
        <v>0</v>
      </c>
      <c r="N108" s="216">
        <f t="shared" si="316"/>
        <v>0</v>
      </c>
      <c r="O108" s="216">
        <f t="shared" si="316"/>
        <v>0</v>
      </c>
      <c r="P108" s="216">
        <f t="shared" si="316"/>
        <v>0</v>
      </c>
      <c r="Q108" s="216">
        <f t="shared" si="316"/>
        <v>0</v>
      </c>
      <c r="R108" s="216">
        <f t="shared" si="316"/>
        <v>0</v>
      </c>
      <c r="S108" s="216">
        <f t="shared" si="316"/>
        <v>0</v>
      </c>
      <c r="T108" s="216">
        <f t="shared" si="316"/>
        <v>0</v>
      </c>
      <c r="U108" s="216">
        <f t="shared" si="316"/>
        <v>0</v>
      </c>
      <c r="V108" s="216">
        <f t="shared" si="316"/>
        <v>0</v>
      </c>
      <c r="W108" s="216">
        <f t="shared" si="316"/>
        <v>0</v>
      </c>
      <c r="X108" s="216">
        <f t="shared" si="316"/>
        <v>0</v>
      </c>
      <c r="Y108" s="216">
        <f t="shared" si="7"/>
        <v>0</v>
      </c>
      <c r="Z108" s="216">
        <f>SUM(Z109:Z118)</f>
        <v>0</v>
      </c>
      <c r="AA108" s="216">
        <f>SUM(AA109:AA118)</f>
        <v>0</v>
      </c>
      <c r="AB108" s="216">
        <f>SUM(AB109:AB118)</f>
        <v>0</v>
      </c>
      <c r="AC108" s="216">
        <f t="shared" si="8"/>
        <v>0</v>
      </c>
      <c r="AD108" s="216">
        <f>SUM(AD109:AD118)</f>
        <v>0</v>
      </c>
      <c r="AE108" s="216">
        <f>SUM(AE109:AE118)</f>
        <v>0</v>
      </c>
      <c r="AF108" s="216">
        <f>SUM(AF109:AF118)</f>
        <v>0</v>
      </c>
      <c r="AG108" s="216">
        <f t="shared" si="9"/>
        <v>0</v>
      </c>
      <c r="AH108" s="216">
        <f>SUM(AH109:AH118)</f>
        <v>0</v>
      </c>
      <c r="AI108" s="216">
        <f>SUM(AI109:AI118)</f>
        <v>0</v>
      </c>
      <c r="AJ108" s="216">
        <f>SUM(AJ109:AJ118)</f>
        <v>0</v>
      </c>
      <c r="AK108" s="216">
        <f t="shared" si="10"/>
        <v>0</v>
      </c>
      <c r="AL108" s="216">
        <f t="shared" si="11"/>
        <v>0</v>
      </c>
    </row>
    <row r="109" spans="2:38" x14ac:dyDescent="0.25">
      <c r="B109" s="205" t="s">
        <v>943</v>
      </c>
      <c r="C109" s="206" t="s">
        <v>194</v>
      </c>
      <c r="D1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07">
        <f t="shared" si="315"/>
        <v>0</v>
      </c>
      <c r="G109" s="207"/>
      <c r="H109" s="207">
        <f t="shared" ref="H109:H116" si="317">F109-G109</f>
        <v>0</v>
      </c>
      <c r="I109" s="207"/>
      <c r="J109" s="207">
        <f t="shared" ref="J109:J116" si="318">F109-I109</f>
        <v>0</v>
      </c>
      <c r="K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07">
        <f t="shared" ref="Y109:Y116" si="319">V109+W109+X109</f>
        <v>0</v>
      </c>
      <c r="Z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07">
        <f t="shared" ref="AC109:AC116" si="320">Z109+AA109+AB109</f>
        <v>0</v>
      </c>
      <c r="AD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07">
        <f t="shared" ref="AG109:AG116" si="321">AD109+AE109+AF109</f>
        <v>0</v>
      </c>
      <c r="AH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07">
        <f t="shared" ref="AK109:AK116" si="322">AH109+AI109+AJ109</f>
        <v>0</v>
      </c>
      <c r="AL109" s="207">
        <f t="shared" ref="AL109:AL116" si="323">Y109+AC109+AG109+AK109</f>
        <v>0</v>
      </c>
    </row>
    <row r="110" spans="2:38" x14ac:dyDescent="0.25">
      <c r="B110" s="205" t="s">
        <v>944</v>
      </c>
      <c r="C110" s="206" t="s">
        <v>945</v>
      </c>
      <c r="D1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07">
        <f t="shared" ref="F110:F113" si="324">D110+E110</f>
        <v>0</v>
      </c>
      <c r="G110" s="207"/>
      <c r="H110" s="207">
        <f t="shared" si="317"/>
        <v>0</v>
      </c>
      <c r="I110" s="207"/>
      <c r="J110" s="207">
        <f t="shared" si="318"/>
        <v>0</v>
      </c>
      <c r="K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07">
        <f t="shared" si="319"/>
        <v>0</v>
      </c>
      <c r="Z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07">
        <f t="shared" si="320"/>
        <v>0</v>
      </c>
      <c r="AD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07">
        <f t="shared" si="321"/>
        <v>0</v>
      </c>
      <c r="AH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07">
        <f t="shared" si="322"/>
        <v>0</v>
      </c>
      <c r="AL110" s="207">
        <f t="shared" si="323"/>
        <v>0</v>
      </c>
    </row>
    <row r="111" spans="2:38" x14ac:dyDescent="0.25">
      <c r="B111" s="205" t="s">
        <v>946</v>
      </c>
      <c r="C111" s="206" t="s">
        <v>947</v>
      </c>
      <c r="D1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07">
        <f t="shared" si="324"/>
        <v>0</v>
      </c>
      <c r="G111" s="207"/>
      <c r="H111" s="207">
        <f t="shared" si="317"/>
        <v>0</v>
      </c>
      <c r="I111" s="207"/>
      <c r="J111" s="207">
        <f t="shared" si="318"/>
        <v>0</v>
      </c>
      <c r="K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07">
        <f t="shared" si="319"/>
        <v>0</v>
      </c>
      <c r="Z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07">
        <f t="shared" si="320"/>
        <v>0</v>
      </c>
      <c r="AD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07">
        <f t="shared" si="321"/>
        <v>0</v>
      </c>
      <c r="AH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07">
        <f t="shared" si="322"/>
        <v>0</v>
      </c>
      <c r="AL111" s="207">
        <f t="shared" si="323"/>
        <v>0</v>
      </c>
    </row>
    <row r="112" spans="2:38" x14ac:dyDescent="0.25">
      <c r="B112" s="205" t="s">
        <v>363</v>
      </c>
      <c r="C112" s="206" t="s">
        <v>245</v>
      </c>
      <c r="D1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07">
        <f t="shared" si="324"/>
        <v>0</v>
      </c>
      <c r="G112" s="207"/>
      <c r="H112" s="207">
        <f t="shared" ref="H112:H113" si="325">F112-G112</f>
        <v>0</v>
      </c>
      <c r="I112" s="207"/>
      <c r="J112" s="207">
        <f t="shared" ref="J112:J113" si="326">F112-I112</f>
        <v>0</v>
      </c>
      <c r="K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07">
        <f t="shared" ref="Y112:Y113" si="327">V112+W112+X112</f>
        <v>0</v>
      </c>
      <c r="Z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07">
        <f t="shared" ref="AC112:AC113" si="328">Z112+AA112+AB112</f>
        <v>0</v>
      </c>
      <c r="AD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07">
        <f t="shared" ref="AG112:AG113" si="329">AD112+AE112+AF112</f>
        <v>0</v>
      </c>
      <c r="AH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07">
        <f t="shared" ref="AK112:AK113" si="330">AH112+AI112+AJ112</f>
        <v>0</v>
      </c>
      <c r="AL112" s="207">
        <f t="shared" ref="AL112:AL113" si="331">Y112+AC112+AG112+AK112</f>
        <v>0</v>
      </c>
    </row>
    <row r="113" spans="2:38" x14ac:dyDescent="0.25">
      <c r="B113" s="205" t="s">
        <v>948</v>
      </c>
      <c r="C113" s="206" t="s">
        <v>949</v>
      </c>
      <c r="D1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07">
        <f t="shared" si="324"/>
        <v>0</v>
      </c>
      <c r="G113" s="207"/>
      <c r="H113" s="207">
        <f t="shared" si="325"/>
        <v>0</v>
      </c>
      <c r="I113" s="207"/>
      <c r="J113" s="207">
        <f t="shared" si="326"/>
        <v>0</v>
      </c>
      <c r="K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07">
        <f t="shared" si="327"/>
        <v>0</v>
      </c>
      <c r="Z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07">
        <f t="shared" si="328"/>
        <v>0</v>
      </c>
      <c r="AD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07">
        <f t="shared" si="329"/>
        <v>0</v>
      </c>
      <c r="AH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07">
        <f t="shared" si="330"/>
        <v>0</v>
      </c>
      <c r="AL113" s="207">
        <f t="shared" si="331"/>
        <v>0</v>
      </c>
    </row>
    <row r="114" spans="2:38" x14ac:dyDescent="0.25">
      <c r="B114" s="205" t="s">
        <v>950</v>
      </c>
      <c r="C114" s="206" t="s">
        <v>951</v>
      </c>
      <c r="D1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07">
        <f t="shared" si="315"/>
        <v>0</v>
      </c>
      <c r="G114" s="207"/>
      <c r="H114" s="207">
        <f t="shared" ref="H114:H115" si="332">F114-G114</f>
        <v>0</v>
      </c>
      <c r="I114" s="207"/>
      <c r="J114" s="207">
        <f t="shared" ref="J114:J115" si="333">F114-I114</f>
        <v>0</v>
      </c>
      <c r="K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07">
        <f t="shared" ref="Y114:Y115" si="334">V114+W114+X114</f>
        <v>0</v>
      </c>
      <c r="Z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07">
        <f t="shared" ref="AC114:AC115" si="335">Z114+AA114+AB114</f>
        <v>0</v>
      </c>
      <c r="AD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07">
        <f t="shared" ref="AG114:AG115" si="336">AD114+AE114+AF114</f>
        <v>0</v>
      </c>
      <c r="AH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07">
        <f t="shared" ref="AK114:AK115" si="337">AH114+AI114+AJ114</f>
        <v>0</v>
      </c>
      <c r="AL114" s="207">
        <f t="shared" ref="AL114:AL115" si="338">Y114+AC114+AG114+AK114</f>
        <v>0</v>
      </c>
    </row>
    <row r="115" spans="2:38" x14ac:dyDescent="0.25">
      <c r="B115" s="205" t="s">
        <v>952</v>
      </c>
      <c r="C115" s="206" t="s">
        <v>953</v>
      </c>
      <c r="D1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07">
        <f t="shared" si="315"/>
        <v>0</v>
      </c>
      <c r="G115" s="207"/>
      <c r="H115" s="207">
        <f t="shared" si="332"/>
        <v>0</v>
      </c>
      <c r="I115" s="207"/>
      <c r="J115" s="207">
        <f t="shared" si="333"/>
        <v>0</v>
      </c>
      <c r="K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07">
        <f t="shared" si="334"/>
        <v>0</v>
      </c>
      <c r="Z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07">
        <f t="shared" si="335"/>
        <v>0</v>
      </c>
      <c r="AD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07">
        <f t="shared" si="336"/>
        <v>0</v>
      </c>
      <c r="AH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07">
        <f t="shared" si="337"/>
        <v>0</v>
      </c>
      <c r="AL115" s="207">
        <f t="shared" si="338"/>
        <v>0</v>
      </c>
    </row>
    <row r="116" spans="2:38" x14ac:dyDescent="0.25">
      <c r="B116" s="205" t="s">
        <v>954</v>
      </c>
      <c r="C116" s="206" t="s">
        <v>955</v>
      </c>
      <c r="D1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07">
        <f t="shared" ref="F116" si="339">D116+E116</f>
        <v>0</v>
      </c>
      <c r="G116" s="207"/>
      <c r="H116" s="207">
        <f t="shared" si="317"/>
        <v>0</v>
      </c>
      <c r="I116" s="207"/>
      <c r="J116" s="207">
        <f t="shared" si="318"/>
        <v>0</v>
      </c>
      <c r="K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07">
        <f t="shared" si="319"/>
        <v>0</v>
      </c>
      <c r="Z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07">
        <f t="shared" si="320"/>
        <v>0</v>
      </c>
      <c r="AD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07">
        <f t="shared" si="321"/>
        <v>0</v>
      </c>
      <c r="AH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07">
        <f t="shared" si="322"/>
        <v>0</v>
      </c>
      <c r="AL116" s="207">
        <f t="shared" si="323"/>
        <v>0</v>
      </c>
    </row>
    <row r="117" spans="2:38" x14ac:dyDescent="0.25">
      <c r="B117" s="205" t="s">
        <v>956</v>
      </c>
      <c r="C117" s="206" t="s">
        <v>957</v>
      </c>
      <c r="D1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07">
        <f t="shared" ref="F117" si="340">D117+E117</f>
        <v>0</v>
      </c>
      <c r="G117" s="207"/>
      <c r="H117" s="207">
        <f t="shared" si="4"/>
        <v>0</v>
      </c>
      <c r="I117" s="207"/>
      <c r="J117" s="207">
        <f t="shared" si="5"/>
        <v>0</v>
      </c>
      <c r="K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07">
        <f t="shared" si="7"/>
        <v>0</v>
      </c>
      <c r="Z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07">
        <f t="shared" si="8"/>
        <v>0</v>
      </c>
      <c r="AD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07">
        <f t="shared" si="9"/>
        <v>0</v>
      </c>
      <c r="AH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07">
        <f t="shared" si="10"/>
        <v>0</v>
      </c>
      <c r="AL117" s="207">
        <f t="shared" si="11"/>
        <v>0</v>
      </c>
    </row>
    <row r="118" spans="2:38" x14ac:dyDescent="0.25">
      <c r="B118" s="205" t="s">
        <v>958</v>
      </c>
      <c r="C118" s="206" t="s">
        <v>959</v>
      </c>
      <c r="D1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07">
        <f t="shared" si="315"/>
        <v>0</v>
      </c>
      <c r="G118" s="207"/>
      <c r="H118" s="207">
        <f t="shared" ref="H118" si="341">F118-G118</f>
        <v>0</v>
      </c>
      <c r="I118" s="207"/>
      <c r="J118" s="207">
        <f t="shared" ref="J118" si="342">F118-I118</f>
        <v>0</v>
      </c>
      <c r="K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07">
        <f t="shared" ref="Y118" si="343">V118+W118+X118</f>
        <v>0</v>
      </c>
      <c r="Z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07">
        <f t="shared" ref="AC118" si="344">Z118+AA118+AB118</f>
        <v>0</v>
      </c>
      <c r="AD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07">
        <f t="shared" ref="AG118" si="345">AD118+AE118+AF118</f>
        <v>0</v>
      </c>
      <c r="AH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07">
        <f t="shared" ref="AK118" si="346">AH118+AI118+AJ118</f>
        <v>0</v>
      </c>
      <c r="AL118" s="207">
        <f t="shared" ref="AL118" si="347">Y118+AC118+AG118+AK118</f>
        <v>0</v>
      </c>
    </row>
    <row r="119" spans="2:38" x14ac:dyDescent="0.25">
      <c r="B119" s="214" t="s">
        <v>364</v>
      </c>
      <c r="C119" s="215" t="s">
        <v>246</v>
      </c>
      <c r="D119" s="216">
        <f>SUM(D120:D133)</f>
        <v>0</v>
      </c>
      <c r="E119" s="216">
        <f>SUM(E120:E133)</f>
        <v>0</v>
      </c>
      <c r="F119" s="216">
        <f t="shared" si="315"/>
        <v>0</v>
      </c>
      <c r="G119" s="216">
        <f t="shared" ref="G119:I119" si="348">SUM(G120:G133)</f>
        <v>0</v>
      </c>
      <c r="H119" s="216">
        <f t="shared" si="4"/>
        <v>0</v>
      </c>
      <c r="I119" s="216">
        <f t="shared" si="348"/>
        <v>0</v>
      </c>
      <c r="J119" s="216">
        <f t="shared" si="5"/>
        <v>0</v>
      </c>
      <c r="K119" s="216">
        <f t="shared" ref="K119:AJ119" si="349">SUM(K120:K133)</f>
        <v>0</v>
      </c>
      <c r="L119" s="216">
        <f t="shared" si="349"/>
        <v>0</v>
      </c>
      <c r="M119" s="216">
        <f t="shared" si="349"/>
        <v>0</v>
      </c>
      <c r="N119" s="216">
        <f t="shared" si="349"/>
        <v>0</v>
      </c>
      <c r="O119" s="216">
        <f t="shared" si="349"/>
        <v>0</v>
      </c>
      <c r="P119" s="216">
        <f t="shared" si="349"/>
        <v>0</v>
      </c>
      <c r="Q119" s="216">
        <f t="shared" si="349"/>
        <v>0</v>
      </c>
      <c r="R119" s="216">
        <f t="shared" si="349"/>
        <v>0</v>
      </c>
      <c r="S119" s="216">
        <f t="shared" si="349"/>
        <v>0</v>
      </c>
      <c r="T119" s="216">
        <f t="shared" si="349"/>
        <v>0</v>
      </c>
      <c r="U119" s="216">
        <f t="shared" si="349"/>
        <v>0</v>
      </c>
      <c r="V119" s="216">
        <f t="shared" si="349"/>
        <v>0</v>
      </c>
      <c r="W119" s="216">
        <f t="shared" si="349"/>
        <v>0</v>
      </c>
      <c r="X119" s="216">
        <f t="shared" si="349"/>
        <v>0</v>
      </c>
      <c r="Y119" s="216">
        <f t="shared" si="7"/>
        <v>0</v>
      </c>
      <c r="Z119" s="216">
        <f t="shared" si="349"/>
        <v>0</v>
      </c>
      <c r="AA119" s="216">
        <f t="shared" si="349"/>
        <v>0</v>
      </c>
      <c r="AB119" s="216">
        <f t="shared" si="349"/>
        <v>0</v>
      </c>
      <c r="AC119" s="216">
        <f t="shared" si="8"/>
        <v>0</v>
      </c>
      <c r="AD119" s="216">
        <f t="shared" si="349"/>
        <v>0</v>
      </c>
      <c r="AE119" s="216">
        <f t="shared" si="349"/>
        <v>0</v>
      </c>
      <c r="AF119" s="216">
        <f t="shared" si="349"/>
        <v>0</v>
      </c>
      <c r="AG119" s="216">
        <f t="shared" si="9"/>
        <v>0</v>
      </c>
      <c r="AH119" s="216">
        <f t="shared" si="349"/>
        <v>0</v>
      </c>
      <c r="AI119" s="216">
        <f t="shared" si="349"/>
        <v>0</v>
      </c>
      <c r="AJ119" s="216">
        <f t="shared" si="349"/>
        <v>0</v>
      </c>
      <c r="AK119" s="216">
        <f t="shared" si="10"/>
        <v>0</v>
      </c>
      <c r="AL119" s="216">
        <f t="shared" si="11"/>
        <v>0</v>
      </c>
    </row>
    <row r="120" spans="2:38" x14ac:dyDescent="0.25">
      <c r="B120" s="205" t="s">
        <v>365</v>
      </c>
      <c r="C120" s="206" t="s">
        <v>247</v>
      </c>
      <c r="D1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07">
        <f t="shared" si="315"/>
        <v>0</v>
      </c>
      <c r="G120" s="207"/>
      <c r="H120" s="207">
        <f t="shared" ref="H120:H133" si="350">F120-G120</f>
        <v>0</v>
      </c>
      <c r="I120" s="207"/>
      <c r="J120" s="207">
        <f t="shared" ref="J120:J133" si="351">F120-I120</f>
        <v>0</v>
      </c>
      <c r="K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07">
        <f t="shared" ref="Y120:Y133" si="352">V120+W120+X120</f>
        <v>0</v>
      </c>
      <c r="Z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07">
        <f t="shared" ref="AC120:AC133" si="353">Z120+AA120+AB120</f>
        <v>0</v>
      </c>
      <c r="AD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07">
        <f t="shared" ref="AG120:AG133" si="354">AD120+AE120+AF120</f>
        <v>0</v>
      </c>
      <c r="AH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07">
        <f t="shared" ref="AK120:AK133" si="355">AH120+AI120+AJ120</f>
        <v>0</v>
      </c>
      <c r="AL120" s="207">
        <f t="shared" ref="AL120:AL133" si="356">Y120+AC120+AG120+AK120</f>
        <v>0</v>
      </c>
    </row>
    <row r="121" spans="2:38" x14ac:dyDescent="0.25">
      <c r="B121" s="205" t="s">
        <v>960</v>
      </c>
      <c r="C121" s="206" t="s">
        <v>961</v>
      </c>
      <c r="D1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07">
        <f t="shared" ref="F121:F126" si="357">D121+E121</f>
        <v>0</v>
      </c>
      <c r="G121" s="207"/>
      <c r="H121" s="207">
        <f t="shared" ref="H121:H126" si="358">F121-G121</f>
        <v>0</v>
      </c>
      <c r="I121" s="207"/>
      <c r="J121" s="207">
        <f t="shared" ref="J121:J126" si="359">F121-I121</f>
        <v>0</v>
      </c>
      <c r="K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07">
        <f t="shared" ref="Y121:Y126" si="360">V121+W121+X121</f>
        <v>0</v>
      </c>
      <c r="Z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07">
        <f t="shared" ref="AC121:AC126" si="361">Z121+AA121+AB121</f>
        <v>0</v>
      </c>
      <c r="AD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07">
        <f t="shared" ref="AG121:AG126" si="362">AD121+AE121+AF121</f>
        <v>0</v>
      </c>
      <c r="AH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07">
        <f t="shared" ref="AK121:AK126" si="363">AH121+AI121+AJ121</f>
        <v>0</v>
      </c>
      <c r="AL121" s="207">
        <f t="shared" ref="AL121:AL126" si="364">Y121+AC121+AG121+AK121</f>
        <v>0</v>
      </c>
    </row>
    <row r="122" spans="2:38" x14ac:dyDescent="0.25">
      <c r="B122" s="205" t="s">
        <v>366</v>
      </c>
      <c r="C122" s="206" t="s">
        <v>248</v>
      </c>
      <c r="D1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07">
        <f t="shared" si="357"/>
        <v>0</v>
      </c>
      <c r="G122" s="207"/>
      <c r="H122" s="207">
        <f t="shared" si="358"/>
        <v>0</v>
      </c>
      <c r="I122" s="207"/>
      <c r="J122" s="207">
        <f t="shared" si="359"/>
        <v>0</v>
      </c>
      <c r="K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07">
        <f t="shared" si="360"/>
        <v>0</v>
      </c>
      <c r="Z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07">
        <f t="shared" si="361"/>
        <v>0</v>
      </c>
      <c r="AD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07">
        <f t="shared" si="362"/>
        <v>0</v>
      </c>
      <c r="AH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07">
        <f t="shared" si="363"/>
        <v>0</v>
      </c>
      <c r="AL122" s="207">
        <f t="shared" si="364"/>
        <v>0</v>
      </c>
    </row>
    <row r="123" spans="2:38" x14ac:dyDescent="0.25">
      <c r="B123" s="205" t="s">
        <v>962</v>
      </c>
      <c r="C123" s="206" t="s">
        <v>963</v>
      </c>
      <c r="D1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07">
        <f t="shared" si="357"/>
        <v>0</v>
      </c>
      <c r="G123" s="207"/>
      <c r="H123" s="207">
        <f t="shared" si="358"/>
        <v>0</v>
      </c>
      <c r="I123" s="207"/>
      <c r="J123" s="207">
        <f t="shared" si="359"/>
        <v>0</v>
      </c>
      <c r="K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07">
        <f t="shared" si="360"/>
        <v>0</v>
      </c>
      <c r="Z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07">
        <f t="shared" si="361"/>
        <v>0</v>
      </c>
      <c r="AD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07">
        <f t="shared" si="362"/>
        <v>0</v>
      </c>
      <c r="AH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07">
        <f t="shared" si="363"/>
        <v>0</v>
      </c>
      <c r="AL123" s="207">
        <f t="shared" si="364"/>
        <v>0</v>
      </c>
    </row>
    <row r="124" spans="2:38" x14ac:dyDescent="0.25">
      <c r="B124" s="205" t="s">
        <v>964</v>
      </c>
      <c r="C124" s="206" t="s">
        <v>965</v>
      </c>
      <c r="D1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07">
        <f t="shared" si="357"/>
        <v>0</v>
      </c>
      <c r="G124" s="207"/>
      <c r="H124" s="207">
        <f t="shared" si="358"/>
        <v>0</v>
      </c>
      <c r="I124" s="207"/>
      <c r="J124" s="207">
        <f t="shared" si="359"/>
        <v>0</v>
      </c>
      <c r="K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07">
        <f t="shared" si="360"/>
        <v>0</v>
      </c>
      <c r="Z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07">
        <f t="shared" si="361"/>
        <v>0</v>
      </c>
      <c r="AD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07">
        <f t="shared" si="362"/>
        <v>0</v>
      </c>
      <c r="AH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07">
        <f t="shared" si="363"/>
        <v>0</v>
      </c>
      <c r="AL124" s="207">
        <f t="shared" si="364"/>
        <v>0</v>
      </c>
    </row>
    <row r="125" spans="2:38" x14ac:dyDescent="0.25">
      <c r="B125" s="205" t="s">
        <v>966</v>
      </c>
      <c r="C125" s="206" t="s">
        <v>967</v>
      </c>
      <c r="D1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07">
        <f t="shared" si="357"/>
        <v>0</v>
      </c>
      <c r="G125" s="207"/>
      <c r="H125" s="207">
        <f t="shared" si="358"/>
        <v>0</v>
      </c>
      <c r="I125" s="207"/>
      <c r="J125" s="207">
        <f t="shared" si="359"/>
        <v>0</v>
      </c>
      <c r="K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07">
        <f t="shared" si="360"/>
        <v>0</v>
      </c>
      <c r="Z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07">
        <f t="shared" si="361"/>
        <v>0</v>
      </c>
      <c r="AD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07">
        <f t="shared" si="362"/>
        <v>0</v>
      </c>
      <c r="AH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07">
        <f t="shared" si="363"/>
        <v>0</v>
      </c>
      <c r="AL125" s="207">
        <f t="shared" si="364"/>
        <v>0</v>
      </c>
    </row>
    <row r="126" spans="2:38" x14ac:dyDescent="0.25">
      <c r="B126" s="205" t="s">
        <v>968</v>
      </c>
      <c r="C126" s="206" t="s">
        <v>969</v>
      </c>
      <c r="D1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07">
        <f t="shared" si="357"/>
        <v>0</v>
      </c>
      <c r="G126" s="207"/>
      <c r="H126" s="207">
        <f t="shared" si="358"/>
        <v>0</v>
      </c>
      <c r="I126" s="207"/>
      <c r="J126" s="207">
        <f t="shared" si="359"/>
        <v>0</v>
      </c>
      <c r="K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07">
        <f t="shared" si="360"/>
        <v>0</v>
      </c>
      <c r="Z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07">
        <f t="shared" si="361"/>
        <v>0</v>
      </c>
      <c r="AD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07">
        <f t="shared" si="362"/>
        <v>0</v>
      </c>
      <c r="AH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07">
        <f t="shared" si="363"/>
        <v>0</v>
      </c>
      <c r="AL126" s="207">
        <f t="shared" si="364"/>
        <v>0</v>
      </c>
    </row>
    <row r="127" spans="2:38" x14ac:dyDescent="0.25">
      <c r="B127" s="205" t="s">
        <v>970</v>
      </c>
      <c r="C127" s="206" t="s">
        <v>971</v>
      </c>
      <c r="D1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07">
        <f t="shared" si="315"/>
        <v>0</v>
      </c>
      <c r="G127" s="207"/>
      <c r="H127" s="207">
        <f t="shared" si="350"/>
        <v>0</v>
      </c>
      <c r="I127" s="207"/>
      <c r="J127" s="207">
        <f t="shared" si="351"/>
        <v>0</v>
      </c>
      <c r="K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07">
        <f t="shared" si="352"/>
        <v>0</v>
      </c>
      <c r="Z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07">
        <f t="shared" si="353"/>
        <v>0</v>
      </c>
      <c r="AD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07">
        <f t="shared" si="354"/>
        <v>0</v>
      </c>
      <c r="AH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07">
        <f t="shared" si="355"/>
        <v>0</v>
      </c>
      <c r="AL127" s="207">
        <f t="shared" si="356"/>
        <v>0</v>
      </c>
    </row>
    <row r="128" spans="2:38" x14ac:dyDescent="0.25">
      <c r="B128" s="205" t="s">
        <v>972</v>
      </c>
      <c r="C128" s="206" t="s">
        <v>973</v>
      </c>
      <c r="D1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07">
        <f t="shared" si="315"/>
        <v>0</v>
      </c>
      <c r="G128" s="207"/>
      <c r="H128" s="207">
        <f t="shared" si="350"/>
        <v>0</v>
      </c>
      <c r="I128" s="207"/>
      <c r="J128" s="207">
        <f t="shared" si="351"/>
        <v>0</v>
      </c>
      <c r="K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07">
        <f t="shared" si="352"/>
        <v>0</v>
      </c>
      <c r="Z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07">
        <f t="shared" si="353"/>
        <v>0</v>
      </c>
      <c r="AD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07">
        <f t="shared" si="354"/>
        <v>0</v>
      </c>
      <c r="AH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07">
        <f t="shared" si="355"/>
        <v>0</v>
      </c>
      <c r="AL128" s="207">
        <f t="shared" si="356"/>
        <v>0</v>
      </c>
    </row>
    <row r="129" spans="2:38" x14ac:dyDescent="0.25">
      <c r="B129" s="205" t="s">
        <v>974</v>
      </c>
      <c r="C129" s="206" t="s">
        <v>975</v>
      </c>
      <c r="D1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07">
        <f t="shared" ref="F129" si="365">D129+E129</f>
        <v>0</v>
      </c>
      <c r="G129" s="207"/>
      <c r="H129" s="207">
        <f t="shared" ref="H129" si="366">F129-G129</f>
        <v>0</v>
      </c>
      <c r="I129" s="207"/>
      <c r="J129" s="207">
        <f t="shared" ref="J129" si="367">F129-I129</f>
        <v>0</v>
      </c>
      <c r="K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07">
        <f t="shared" ref="Y129" si="368">V129+W129+X129</f>
        <v>0</v>
      </c>
      <c r="Z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07">
        <f t="shared" ref="AC129" si="369">Z129+AA129+AB129</f>
        <v>0</v>
      </c>
      <c r="AD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07">
        <f t="shared" ref="AG129" si="370">AD129+AE129+AF129</f>
        <v>0</v>
      </c>
      <c r="AH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07">
        <f t="shared" ref="AK129" si="371">AH129+AI129+AJ129</f>
        <v>0</v>
      </c>
      <c r="AL129" s="207">
        <f t="shared" ref="AL129" si="372">Y129+AC129+AG129+AK129</f>
        <v>0</v>
      </c>
    </row>
    <row r="130" spans="2:38" x14ac:dyDescent="0.25">
      <c r="B130" s="205" t="s">
        <v>367</v>
      </c>
      <c r="C130" s="206" t="s">
        <v>249</v>
      </c>
      <c r="D1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07">
        <f t="shared" ref="F130:F131" si="373">D130+E130</f>
        <v>0</v>
      </c>
      <c r="G130" s="207"/>
      <c r="H130" s="207">
        <f t="shared" ref="H130:H131" si="374">F130-G130</f>
        <v>0</v>
      </c>
      <c r="I130" s="207"/>
      <c r="J130" s="207">
        <f t="shared" ref="J130:J131" si="375">F130-I130</f>
        <v>0</v>
      </c>
      <c r="K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07">
        <f t="shared" ref="Y130:Y131" si="376">V130+W130+X130</f>
        <v>0</v>
      </c>
      <c r="Z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07">
        <f t="shared" ref="AC130:AC131" si="377">Z130+AA130+AB130</f>
        <v>0</v>
      </c>
      <c r="AD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07">
        <f t="shared" ref="AG130:AG131" si="378">AD130+AE130+AF130</f>
        <v>0</v>
      </c>
      <c r="AH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07">
        <f t="shared" ref="AK130:AK131" si="379">AH130+AI130+AJ130</f>
        <v>0</v>
      </c>
      <c r="AL130" s="207">
        <f t="shared" ref="AL130:AL131" si="380">Y130+AC130+AG130+AK130</f>
        <v>0</v>
      </c>
    </row>
    <row r="131" spans="2:38" x14ac:dyDescent="0.25">
      <c r="B131" s="205" t="s">
        <v>976</v>
      </c>
      <c r="C131" s="206" t="s">
        <v>977</v>
      </c>
      <c r="D1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07">
        <f t="shared" si="373"/>
        <v>0</v>
      </c>
      <c r="G131" s="207"/>
      <c r="H131" s="207">
        <f t="shared" si="374"/>
        <v>0</v>
      </c>
      <c r="I131" s="207"/>
      <c r="J131" s="207">
        <f t="shared" si="375"/>
        <v>0</v>
      </c>
      <c r="K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07">
        <f t="shared" si="376"/>
        <v>0</v>
      </c>
      <c r="Z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07">
        <f t="shared" si="377"/>
        <v>0</v>
      </c>
      <c r="AD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07">
        <f t="shared" si="378"/>
        <v>0</v>
      </c>
      <c r="AH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07">
        <f t="shared" si="379"/>
        <v>0</v>
      </c>
      <c r="AL131" s="207">
        <f t="shared" si="380"/>
        <v>0</v>
      </c>
    </row>
    <row r="132" spans="2:38" x14ac:dyDescent="0.25">
      <c r="B132" s="205" t="s">
        <v>978</v>
      </c>
      <c r="C132" s="206" t="s">
        <v>979</v>
      </c>
      <c r="D1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07">
        <f t="shared" si="315"/>
        <v>0</v>
      </c>
      <c r="G132" s="207"/>
      <c r="H132" s="207">
        <f t="shared" si="350"/>
        <v>0</v>
      </c>
      <c r="I132" s="207"/>
      <c r="J132" s="207">
        <f t="shared" si="351"/>
        <v>0</v>
      </c>
      <c r="K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07">
        <f t="shared" si="352"/>
        <v>0</v>
      </c>
      <c r="Z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07">
        <f t="shared" si="353"/>
        <v>0</v>
      </c>
      <c r="AD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07">
        <f t="shared" si="354"/>
        <v>0</v>
      </c>
      <c r="AH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07">
        <f t="shared" si="355"/>
        <v>0</v>
      </c>
      <c r="AL132" s="207">
        <f t="shared" si="356"/>
        <v>0</v>
      </c>
    </row>
    <row r="133" spans="2:38" x14ac:dyDescent="0.25">
      <c r="B133" s="205" t="s">
        <v>980</v>
      </c>
      <c r="C133" s="206" t="s">
        <v>981</v>
      </c>
      <c r="D1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07">
        <f t="shared" si="315"/>
        <v>0</v>
      </c>
      <c r="G133" s="207"/>
      <c r="H133" s="207">
        <f t="shared" si="350"/>
        <v>0</v>
      </c>
      <c r="I133" s="207"/>
      <c r="J133" s="207">
        <f t="shared" si="351"/>
        <v>0</v>
      </c>
      <c r="K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07">
        <f t="shared" si="352"/>
        <v>0</v>
      </c>
      <c r="Z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07">
        <f t="shared" si="353"/>
        <v>0</v>
      </c>
      <c r="AD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07">
        <f t="shared" si="354"/>
        <v>0</v>
      </c>
      <c r="AH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07">
        <f t="shared" si="355"/>
        <v>0</v>
      </c>
      <c r="AL133" s="207">
        <f t="shared" si="356"/>
        <v>0</v>
      </c>
    </row>
    <row r="134" spans="2:38" x14ac:dyDescent="0.25">
      <c r="B134" s="214" t="s">
        <v>368</v>
      </c>
      <c r="C134" s="215" t="s">
        <v>250</v>
      </c>
      <c r="D134" s="216">
        <f>SUM(D135:D149)</f>
        <v>0</v>
      </c>
      <c r="E134" s="216">
        <f>SUM(E135:E149)</f>
        <v>0</v>
      </c>
      <c r="F134" s="216">
        <f t="shared" si="315"/>
        <v>0</v>
      </c>
      <c r="G134" s="216">
        <f t="shared" ref="G134:I134" si="381">SUM(G135:G149)</f>
        <v>0</v>
      </c>
      <c r="H134" s="216">
        <f t="shared" si="4"/>
        <v>0</v>
      </c>
      <c r="I134" s="216">
        <f t="shared" si="381"/>
        <v>0</v>
      </c>
      <c r="J134" s="216">
        <f t="shared" si="5"/>
        <v>0</v>
      </c>
      <c r="K134" s="216">
        <f t="shared" ref="K134:AJ134" si="382">SUM(K135:K149)</f>
        <v>0</v>
      </c>
      <c r="L134" s="216">
        <f t="shared" si="382"/>
        <v>0</v>
      </c>
      <c r="M134" s="216">
        <f t="shared" si="382"/>
        <v>0</v>
      </c>
      <c r="N134" s="216">
        <f t="shared" si="382"/>
        <v>0</v>
      </c>
      <c r="O134" s="216">
        <f t="shared" si="382"/>
        <v>0</v>
      </c>
      <c r="P134" s="216">
        <f t="shared" si="382"/>
        <v>0</v>
      </c>
      <c r="Q134" s="216">
        <f t="shared" si="382"/>
        <v>0</v>
      </c>
      <c r="R134" s="216">
        <f t="shared" si="382"/>
        <v>0</v>
      </c>
      <c r="S134" s="216">
        <f t="shared" si="382"/>
        <v>0</v>
      </c>
      <c r="T134" s="216">
        <f t="shared" si="382"/>
        <v>0</v>
      </c>
      <c r="U134" s="216">
        <f t="shared" si="382"/>
        <v>0</v>
      </c>
      <c r="V134" s="216">
        <f t="shared" si="382"/>
        <v>0</v>
      </c>
      <c r="W134" s="216">
        <f t="shared" si="382"/>
        <v>0</v>
      </c>
      <c r="X134" s="216">
        <f t="shared" si="382"/>
        <v>0</v>
      </c>
      <c r="Y134" s="216">
        <f t="shared" si="7"/>
        <v>0</v>
      </c>
      <c r="Z134" s="216">
        <f t="shared" si="382"/>
        <v>0</v>
      </c>
      <c r="AA134" s="216">
        <f t="shared" si="382"/>
        <v>0</v>
      </c>
      <c r="AB134" s="216">
        <f t="shared" si="382"/>
        <v>0</v>
      </c>
      <c r="AC134" s="216">
        <f t="shared" si="8"/>
        <v>0</v>
      </c>
      <c r="AD134" s="216">
        <f t="shared" si="382"/>
        <v>0</v>
      </c>
      <c r="AE134" s="216">
        <f t="shared" si="382"/>
        <v>0</v>
      </c>
      <c r="AF134" s="216">
        <f t="shared" si="382"/>
        <v>0</v>
      </c>
      <c r="AG134" s="216">
        <f t="shared" si="9"/>
        <v>0</v>
      </c>
      <c r="AH134" s="216">
        <f t="shared" si="382"/>
        <v>0</v>
      </c>
      <c r="AI134" s="216">
        <f t="shared" si="382"/>
        <v>0</v>
      </c>
      <c r="AJ134" s="216">
        <f t="shared" si="382"/>
        <v>0</v>
      </c>
      <c r="AK134" s="216">
        <f t="shared" si="10"/>
        <v>0</v>
      </c>
      <c r="AL134" s="216">
        <f t="shared" si="11"/>
        <v>0</v>
      </c>
    </row>
    <row r="135" spans="2:38" x14ac:dyDescent="0.25">
      <c r="B135" s="205" t="s">
        <v>982</v>
      </c>
      <c r="C135" s="206" t="s">
        <v>983</v>
      </c>
      <c r="D1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07">
        <f t="shared" si="315"/>
        <v>0</v>
      </c>
      <c r="G135" s="207"/>
      <c r="H135" s="207">
        <f t="shared" ref="H135:H149" si="383">F135-G135</f>
        <v>0</v>
      </c>
      <c r="I135" s="207"/>
      <c r="J135" s="207">
        <f t="shared" ref="J135:J149" si="384">F135-I135</f>
        <v>0</v>
      </c>
      <c r="K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07">
        <f t="shared" ref="Y135:Y149" si="385">V135+W135+X135</f>
        <v>0</v>
      </c>
      <c r="Z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07">
        <f t="shared" ref="AC135:AC149" si="386">Z135+AA135+AB135</f>
        <v>0</v>
      </c>
      <c r="AD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07">
        <f t="shared" ref="AG135:AG149" si="387">AD135+AE135+AF135</f>
        <v>0</v>
      </c>
      <c r="AH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07">
        <f t="shared" ref="AK135:AK149" si="388">AH135+AI135+AJ135</f>
        <v>0</v>
      </c>
      <c r="AL135" s="207">
        <f t="shared" ref="AL135:AL149" si="389">Y135+AC135+AG135+AK135</f>
        <v>0</v>
      </c>
    </row>
    <row r="136" spans="2:38" x14ac:dyDescent="0.25">
      <c r="B136" s="205" t="s">
        <v>369</v>
      </c>
      <c r="C136" s="206" t="s">
        <v>251</v>
      </c>
      <c r="D1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07">
        <f t="shared" si="315"/>
        <v>0</v>
      </c>
      <c r="G136" s="207"/>
      <c r="H136" s="207">
        <f t="shared" si="383"/>
        <v>0</v>
      </c>
      <c r="I136" s="207"/>
      <c r="J136" s="207">
        <f t="shared" si="384"/>
        <v>0</v>
      </c>
      <c r="K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07">
        <f t="shared" si="385"/>
        <v>0</v>
      </c>
      <c r="Z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07">
        <f t="shared" si="386"/>
        <v>0</v>
      </c>
      <c r="AD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07">
        <f t="shared" si="387"/>
        <v>0</v>
      </c>
      <c r="AH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07">
        <f t="shared" si="388"/>
        <v>0</v>
      </c>
      <c r="AL136" s="207">
        <f t="shared" si="389"/>
        <v>0</v>
      </c>
    </row>
    <row r="137" spans="2:38" x14ac:dyDescent="0.25">
      <c r="B137" s="205" t="s">
        <v>984</v>
      </c>
      <c r="C137" s="206" t="s">
        <v>985</v>
      </c>
      <c r="D1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07">
        <f t="shared" si="315"/>
        <v>0</v>
      </c>
      <c r="G137" s="207"/>
      <c r="H137" s="207">
        <f t="shared" si="383"/>
        <v>0</v>
      </c>
      <c r="I137" s="207"/>
      <c r="J137" s="207">
        <f t="shared" si="384"/>
        <v>0</v>
      </c>
      <c r="K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07">
        <f t="shared" si="385"/>
        <v>0</v>
      </c>
      <c r="Z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07">
        <f t="shared" si="386"/>
        <v>0</v>
      </c>
      <c r="AD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07">
        <f t="shared" si="387"/>
        <v>0</v>
      </c>
      <c r="AH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07">
        <f t="shared" si="388"/>
        <v>0</v>
      </c>
      <c r="AL137" s="207">
        <f t="shared" si="389"/>
        <v>0</v>
      </c>
    </row>
    <row r="138" spans="2:38" x14ac:dyDescent="0.25">
      <c r="B138" s="205" t="s">
        <v>370</v>
      </c>
      <c r="C138" s="206" t="s">
        <v>252</v>
      </c>
      <c r="D1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07">
        <f t="shared" si="315"/>
        <v>0</v>
      </c>
      <c r="G138" s="207"/>
      <c r="H138" s="207">
        <f t="shared" si="383"/>
        <v>0</v>
      </c>
      <c r="I138" s="207"/>
      <c r="J138" s="207">
        <f t="shared" si="384"/>
        <v>0</v>
      </c>
      <c r="K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07">
        <f t="shared" si="385"/>
        <v>0</v>
      </c>
      <c r="Z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07">
        <f t="shared" si="386"/>
        <v>0</v>
      </c>
      <c r="AD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07">
        <f t="shared" si="387"/>
        <v>0</v>
      </c>
      <c r="AH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07">
        <f t="shared" si="388"/>
        <v>0</v>
      </c>
      <c r="AL138" s="207">
        <f t="shared" si="389"/>
        <v>0</v>
      </c>
    </row>
    <row r="139" spans="2:38" x14ac:dyDescent="0.25">
      <c r="B139" s="205" t="s">
        <v>986</v>
      </c>
      <c r="C139" s="206" t="s">
        <v>987</v>
      </c>
      <c r="D1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07">
        <f t="shared" ref="F139:F144" si="390">D139+E139</f>
        <v>0</v>
      </c>
      <c r="G139" s="207"/>
      <c r="H139" s="207">
        <f t="shared" ref="H139:H144" si="391">F139-G139</f>
        <v>0</v>
      </c>
      <c r="I139" s="207"/>
      <c r="J139" s="207">
        <f t="shared" ref="J139:J144" si="392">F139-I139</f>
        <v>0</v>
      </c>
      <c r="K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07">
        <f t="shared" ref="Y139:Y144" si="393">V139+W139+X139</f>
        <v>0</v>
      </c>
      <c r="Z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07">
        <f t="shared" ref="AC139:AC144" si="394">Z139+AA139+AB139</f>
        <v>0</v>
      </c>
      <c r="AD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07">
        <f t="shared" ref="AG139:AG144" si="395">AD139+AE139+AF139</f>
        <v>0</v>
      </c>
      <c r="AH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07">
        <f t="shared" ref="AK139:AK144" si="396">AH139+AI139+AJ139</f>
        <v>0</v>
      </c>
      <c r="AL139" s="207">
        <f t="shared" ref="AL139:AL144" si="397">Y139+AC139+AG139+AK139</f>
        <v>0</v>
      </c>
    </row>
    <row r="140" spans="2:38" x14ac:dyDescent="0.25">
      <c r="B140" s="205" t="s">
        <v>988</v>
      </c>
      <c r="C140" s="206" t="s">
        <v>989</v>
      </c>
      <c r="D1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07">
        <f t="shared" ref="F140:F141" si="398">D140+E140</f>
        <v>0</v>
      </c>
      <c r="G140" s="207"/>
      <c r="H140" s="207">
        <f t="shared" ref="H140:H141" si="399">F140-G140</f>
        <v>0</v>
      </c>
      <c r="I140" s="207"/>
      <c r="J140" s="207">
        <f t="shared" ref="J140:J141" si="400">F140-I140</f>
        <v>0</v>
      </c>
      <c r="K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07">
        <f t="shared" ref="Y140:Y141" si="401">V140+W140+X140</f>
        <v>0</v>
      </c>
      <c r="Z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07">
        <f t="shared" ref="AC140:AC141" si="402">Z140+AA140+AB140</f>
        <v>0</v>
      </c>
      <c r="AD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07">
        <f t="shared" ref="AG140:AG141" si="403">AD140+AE140+AF140</f>
        <v>0</v>
      </c>
      <c r="AH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07">
        <f t="shared" ref="AK140:AK141" si="404">AH140+AI140+AJ140</f>
        <v>0</v>
      </c>
      <c r="AL140" s="207">
        <f t="shared" ref="AL140:AL141" si="405">Y140+AC140+AG140+AK140</f>
        <v>0</v>
      </c>
    </row>
    <row r="141" spans="2:38" x14ac:dyDescent="0.25">
      <c r="B141" s="205" t="s">
        <v>990</v>
      </c>
      <c r="C141" s="206" t="s">
        <v>991</v>
      </c>
      <c r="D1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07">
        <f t="shared" si="398"/>
        <v>0</v>
      </c>
      <c r="G141" s="207"/>
      <c r="H141" s="207">
        <f t="shared" si="399"/>
        <v>0</v>
      </c>
      <c r="I141" s="207"/>
      <c r="J141" s="207">
        <f t="shared" si="400"/>
        <v>0</v>
      </c>
      <c r="K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07">
        <f t="shared" si="401"/>
        <v>0</v>
      </c>
      <c r="Z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07">
        <f t="shared" si="402"/>
        <v>0</v>
      </c>
      <c r="AD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07">
        <f t="shared" si="403"/>
        <v>0</v>
      </c>
      <c r="AH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07">
        <f t="shared" si="404"/>
        <v>0</v>
      </c>
      <c r="AL141" s="207">
        <f t="shared" si="405"/>
        <v>0</v>
      </c>
    </row>
    <row r="142" spans="2:38" x14ac:dyDescent="0.25">
      <c r="B142" s="205" t="s">
        <v>992</v>
      </c>
      <c r="C142" s="206" t="s">
        <v>993</v>
      </c>
      <c r="D1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07">
        <f t="shared" si="390"/>
        <v>0</v>
      </c>
      <c r="G142" s="207"/>
      <c r="H142" s="207">
        <f t="shared" si="391"/>
        <v>0</v>
      </c>
      <c r="I142" s="207"/>
      <c r="J142" s="207">
        <f t="shared" si="392"/>
        <v>0</v>
      </c>
      <c r="K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07">
        <f t="shared" si="393"/>
        <v>0</v>
      </c>
      <c r="Z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07">
        <f t="shared" si="394"/>
        <v>0</v>
      </c>
      <c r="AD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07">
        <f t="shared" si="395"/>
        <v>0</v>
      </c>
      <c r="AH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07">
        <f t="shared" si="396"/>
        <v>0</v>
      </c>
      <c r="AL142" s="207">
        <f t="shared" si="397"/>
        <v>0</v>
      </c>
    </row>
    <row r="143" spans="2:38" x14ac:dyDescent="0.25">
      <c r="B143" s="205" t="s">
        <v>994</v>
      </c>
      <c r="C143" s="206" t="s">
        <v>995</v>
      </c>
      <c r="D1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07">
        <f t="shared" si="390"/>
        <v>0</v>
      </c>
      <c r="G143" s="207"/>
      <c r="H143" s="207">
        <f t="shared" si="391"/>
        <v>0</v>
      </c>
      <c r="I143" s="207"/>
      <c r="J143" s="207">
        <f t="shared" si="392"/>
        <v>0</v>
      </c>
      <c r="K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07">
        <f t="shared" si="393"/>
        <v>0</v>
      </c>
      <c r="Z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07">
        <f t="shared" si="394"/>
        <v>0</v>
      </c>
      <c r="AD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07">
        <f t="shared" si="395"/>
        <v>0</v>
      </c>
      <c r="AH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07">
        <f t="shared" si="396"/>
        <v>0</v>
      </c>
      <c r="AL143" s="207">
        <f t="shared" si="397"/>
        <v>0</v>
      </c>
    </row>
    <row r="144" spans="2:38" x14ac:dyDescent="0.25">
      <c r="B144" s="205" t="s">
        <v>996</v>
      </c>
      <c r="C144" s="206" t="s">
        <v>997</v>
      </c>
      <c r="D1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07">
        <f t="shared" si="390"/>
        <v>0</v>
      </c>
      <c r="G144" s="207"/>
      <c r="H144" s="207">
        <f t="shared" si="391"/>
        <v>0</v>
      </c>
      <c r="I144" s="207"/>
      <c r="J144" s="207">
        <f t="shared" si="392"/>
        <v>0</v>
      </c>
      <c r="K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07">
        <f t="shared" si="393"/>
        <v>0</v>
      </c>
      <c r="Z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07">
        <f t="shared" si="394"/>
        <v>0</v>
      </c>
      <c r="AD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07">
        <f t="shared" si="395"/>
        <v>0</v>
      </c>
      <c r="AH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07">
        <f t="shared" si="396"/>
        <v>0</v>
      </c>
      <c r="AL144" s="207">
        <f t="shared" si="397"/>
        <v>0</v>
      </c>
    </row>
    <row r="145" spans="2:38" x14ac:dyDescent="0.25">
      <c r="B145" s="205" t="s">
        <v>998</v>
      </c>
      <c r="C145" s="206" t="s">
        <v>999</v>
      </c>
      <c r="D1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07">
        <f t="shared" si="315"/>
        <v>0</v>
      </c>
      <c r="G145" s="207"/>
      <c r="H145" s="207">
        <f t="shared" si="383"/>
        <v>0</v>
      </c>
      <c r="I145" s="207"/>
      <c r="J145" s="207">
        <f t="shared" si="384"/>
        <v>0</v>
      </c>
      <c r="K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07">
        <f t="shared" si="385"/>
        <v>0</v>
      </c>
      <c r="Z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07">
        <f t="shared" si="386"/>
        <v>0</v>
      </c>
      <c r="AD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07">
        <f t="shared" si="387"/>
        <v>0</v>
      </c>
      <c r="AH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07">
        <f t="shared" si="388"/>
        <v>0</v>
      </c>
      <c r="AL145" s="207">
        <f t="shared" si="389"/>
        <v>0</v>
      </c>
    </row>
    <row r="146" spans="2:38" x14ac:dyDescent="0.25">
      <c r="B146" s="205" t="s">
        <v>1000</v>
      </c>
      <c r="C146" s="206" t="s">
        <v>1001</v>
      </c>
      <c r="D1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07">
        <f t="shared" si="315"/>
        <v>0</v>
      </c>
      <c r="G146" s="207"/>
      <c r="H146" s="207">
        <f t="shared" si="383"/>
        <v>0</v>
      </c>
      <c r="I146" s="207"/>
      <c r="J146" s="207">
        <f t="shared" si="384"/>
        <v>0</v>
      </c>
      <c r="K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07">
        <f t="shared" si="385"/>
        <v>0</v>
      </c>
      <c r="Z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07">
        <f t="shared" si="386"/>
        <v>0</v>
      </c>
      <c r="AD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07">
        <f t="shared" si="387"/>
        <v>0</v>
      </c>
      <c r="AH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07">
        <f t="shared" si="388"/>
        <v>0</v>
      </c>
      <c r="AL146" s="207">
        <f t="shared" si="389"/>
        <v>0</v>
      </c>
    </row>
    <row r="147" spans="2:38" x14ac:dyDescent="0.25">
      <c r="B147" s="205" t="s">
        <v>1002</v>
      </c>
      <c r="C147" s="206" t="s">
        <v>1003</v>
      </c>
      <c r="D1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07">
        <f t="shared" ref="F147" si="406">D147+E147</f>
        <v>0</v>
      </c>
      <c r="G147" s="207"/>
      <c r="H147" s="207">
        <f t="shared" ref="H147" si="407">F147-G147</f>
        <v>0</v>
      </c>
      <c r="I147" s="207"/>
      <c r="J147" s="207">
        <f t="shared" ref="J147" si="408">F147-I147</f>
        <v>0</v>
      </c>
      <c r="K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07">
        <f t="shared" ref="Y147" si="409">V147+W147+X147</f>
        <v>0</v>
      </c>
      <c r="Z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07">
        <f t="shared" ref="AC147" si="410">Z147+AA147+AB147</f>
        <v>0</v>
      </c>
      <c r="AD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07">
        <f t="shared" ref="AG147" si="411">AD147+AE147+AF147</f>
        <v>0</v>
      </c>
      <c r="AH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07">
        <f t="shared" ref="AK147" si="412">AH147+AI147+AJ147</f>
        <v>0</v>
      </c>
      <c r="AL147" s="207">
        <f t="shared" ref="AL147" si="413">Y147+AC147+AG147+AK147</f>
        <v>0</v>
      </c>
    </row>
    <row r="148" spans="2:38" x14ac:dyDescent="0.25">
      <c r="B148" s="205" t="s">
        <v>1004</v>
      </c>
      <c r="C148" s="206" t="s">
        <v>1005</v>
      </c>
      <c r="D1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07">
        <f t="shared" ref="F148" si="414">D148+E148</f>
        <v>0</v>
      </c>
      <c r="G148" s="207"/>
      <c r="H148" s="207">
        <f t="shared" ref="H148" si="415">F148-G148</f>
        <v>0</v>
      </c>
      <c r="I148" s="207"/>
      <c r="J148" s="207">
        <f t="shared" ref="J148" si="416">F148-I148</f>
        <v>0</v>
      </c>
      <c r="K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07">
        <f t="shared" ref="Y148" si="417">V148+W148+X148</f>
        <v>0</v>
      </c>
      <c r="Z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07">
        <f t="shared" ref="AC148" si="418">Z148+AA148+AB148</f>
        <v>0</v>
      </c>
      <c r="AD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07">
        <f t="shared" ref="AG148" si="419">AD148+AE148+AF148</f>
        <v>0</v>
      </c>
      <c r="AH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07">
        <f t="shared" ref="AK148" si="420">AH148+AI148+AJ148</f>
        <v>0</v>
      </c>
      <c r="AL148" s="207">
        <f t="shared" ref="AL148" si="421">Y148+AC148+AG148+AK148</f>
        <v>0</v>
      </c>
    </row>
    <row r="149" spans="2:38" x14ac:dyDescent="0.25">
      <c r="B149" s="205" t="s">
        <v>1006</v>
      </c>
      <c r="C149" s="206" t="s">
        <v>1007</v>
      </c>
      <c r="D1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07">
        <f t="shared" si="315"/>
        <v>0</v>
      </c>
      <c r="G149" s="207"/>
      <c r="H149" s="207">
        <f t="shared" si="383"/>
        <v>0</v>
      </c>
      <c r="I149" s="207"/>
      <c r="J149" s="207">
        <f t="shared" si="384"/>
        <v>0</v>
      </c>
      <c r="K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07">
        <f t="shared" si="385"/>
        <v>0</v>
      </c>
      <c r="Z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07">
        <f t="shared" si="386"/>
        <v>0</v>
      </c>
      <c r="AD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07">
        <f t="shared" si="387"/>
        <v>0</v>
      </c>
      <c r="AH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07">
        <f t="shared" si="388"/>
        <v>0</v>
      </c>
      <c r="AL149" s="207">
        <f t="shared" si="389"/>
        <v>0</v>
      </c>
    </row>
    <row r="150" spans="2:38" x14ac:dyDescent="0.25">
      <c r="B150" s="214" t="s">
        <v>371</v>
      </c>
      <c r="C150" s="215" t="s">
        <v>253</v>
      </c>
      <c r="D150" s="216">
        <f>SUM(D151:D164)</f>
        <v>0</v>
      </c>
      <c r="E150" s="216">
        <f>SUM(E151:E164)</f>
        <v>0</v>
      </c>
      <c r="F150" s="216">
        <f t="shared" si="315"/>
        <v>0</v>
      </c>
      <c r="G150" s="216">
        <f>SUM(G151:G164)</f>
        <v>0</v>
      </c>
      <c r="H150" s="216">
        <f t="shared" si="4"/>
        <v>0</v>
      </c>
      <c r="I150" s="216">
        <f>SUM(I151:I164)</f>
        <v>0</v>
      </c>
      <c r="J150" s="216">
        <f t="shared" si="5"/>
        <v>0</v>
      </c>
      <c r="K150" s="216">
        <f t="shared" ref="K150:X150" si="422">SUM(K151:K164)</f>
        <v>0</v>
      </c>
      <c r="L150" s="216">
        <f t="shared" si="422"/>
        <v>0</v>
      </c>
      <c r="M150" s="216">
        <f t="shared" si="422"/>
        <v>0</v>
      </c>
      <c r="N150" s="216">
        <f t="shared" si="422"/>
        <v>0</v>
      </c>
      <c r="O150" s="216">
        <f t="shared" si="422"/>
        <v>0</v>
      </c>
      <c r="P150" s="216">
        <f t="shared" si="422"/>
        <v>0</v>
      </c>
      <c r="Q150" s="216">
        <f t="shared" si="422"/>
        <v>0</v>
      </c>
      <c r="R150" s="216">
        <f t="shared" si="422"/>
        <v>0</v>
      </c>
      <c r="S150" s="216">
        <f t="shared" si="422"/>
        <v>0</v>
      </c>
      <c r="T150" s="216">
        <f t="shared" si="422"/>
        <v>0</v>
      </c>
      <c r="U150" s="216">
        <f t="shared" si="422"/>
        <v>0</v>
      </c>
      <c r="V150" s="216">
        <f t="shared" si="422"/>
        <v>0</v>
      </c>
      <c r="W150" s="216">
        <f t="shared" si="422"/>
        <v>0</v>
      </c>
      <c r="X150" s="216">
        <f t="shared" si="422"/>
        <v>0</v>
      </c>
      <c r="Y150" s="216">
        <f t="shared" si="7"/>
        <v>0</v>
      </c>
      <c r="Z150" s="216">
        <f>SUM(Z151:Z164)</f>
        <v>0</v>
      </c>
      <c r="AA150" s="216">
        <f>SUM(AA151:AA164)</f>
        <v>0</v>
      </c>
      <c r="AB150" s="216">
        <f>SUM(AB151:AB164)</f>
        <v>0</v>
      </c>
      <c r="AC150" s="216">
        <f t="shared" si="8"/>
        <v>0</v>
      </c>
      <c r="AD150" s="216">
        <f>SUM(AD151:AD164)</f>
        <v>0</v>
      </c>
      <c r="AE150" s="216">
        <f>SUM(AE151:AE164)</f>
        <v>0</v>
      </c>
      <c r="AF150" s="216">
        <f>SUM(AF151:AF164)</f>
        <v>0</v>
      </c>
      <c r="AG150" s="216">
        <f t="shared" si="9"/>
        <v>0</v>
      </c>
      <c r="AH150" s="216">
        <f>SUM(AH151:AH164)</f>
        <v>0</v>
      </c>
      <c r="AI150" s="216">
        <f>SUM(AI151:AI164)</f>
        <v>0</v>
      </c>
      <c r="AJ150" s="216">
        <f>SUM(AJ151:AJ164)</f>
        <v>0</v>
      </c>
      <c r="AK150" s="216">
        <f t="shared" si="10"/>
        <v>0</v>
      </c>
      <c r="AL150" s="216">
        <f t="shared" si="11"/>
        <v>0</v>
      </c>
    </row>
    <row r="151" spans="2:38" x14ac:dyDescent="0.25">
      <c r="B151" s="205" t="s">
        <v>1008</v>
      </c>
      <c r="C151" s="206" t="s">
        <v>1009</v>
      </c>
      <c r="D1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07">
        <f t="shared" si="315"/>
        <v>0</v>
      </c>
      <c r="G151" s="207"/>
      <c r="H151" s="207">
        <f t="shared" ref="H151:H164" si="423">F151-G151</f>
        <v>0</v>
      </c>
      <c r="I151" s="207"/>
      <c r="J151" s="207">
        <f t="shared" ref="J151:J164" si="424">F151-I151</f>
        <v>0</v>
      </c>
      <c r="K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07">
        <f t="shared" ref="Y151:Y164" si="425">V151+W151+X151</f>
        <v>0</v>
      </c>
      <c r="Z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07">
        <f t="shared" ref="AC151:AC164" si="426">Z151+AA151+AB151</f>
        <v>0</v>
      </c>
      <c r="AD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07">
        <f t="shared" ref="AG151:AG164" si="427">AD151+AE151+AF151</f>
        <v>0</v>
      </c>
      <c r="AH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07">
        <f t="shared" ref="AK151:AK164" si="428">AH151+AI151+AJ151</f>
        <v>0</v>
      </c>
      <c r="AL151" s="207">
        <f t="shared" ref="AL151:AL164" si="429">Y151+AC151+AG151+AK151</f>
        <v>0</v>
      </c>
    </row>
    <row r="152" spans="2:38" x14ac:dyDescent="0.25">
      <c r="B152" s="205" t="s">
        <v>372</v>
      </c>
      <c r="C152" s="206" t="s">
        <v>254</v>
      </c>
      <c r="D1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07">
        <f t="shared" si="315"/>
        <v>0</v>
      </c>
      <c r="G152" s="207"/>
      <c r="H152" s="207">
        <f t="shared" si="423"/>
        <v>0</v>
      </c>
      <c r="I152" s="207"/>
      <c r="J152" s="207">
        <f t="shared" si="424"/>
        <v>0</v>
      </c>
      <c r="K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07">
        <f t="shared" si="425"/>
        <v>0</v>
      </c>
      <c r="Z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07">
        <f t="shared" si="426"/>
        <v>0</v>
      </c>
      <c r="AD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07">
        <f t="shared" si="427"/>
        <v>0</v>
      </c>
      <c r="AH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07">
        <f t="shared" si="428"/>
        <v>0</v>
      </c>
      <c r="AL152" s="207">
        <f t="shared" si="429"/>
        <v>0</v>
      </c>
    </row>
    <row r="153" spans="2:38" x14ac:dyDescent="0.25">
      <c r="B153" s="205" t="s">
        <v>1010</v>
      </c>
      <c r="C153" s="206" t="s">
        <v>1011</v>
      </c>
      <c r="D1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07">
        <f t="shared" si="315"/>
        <v>0</v>
      </c>
      <c r="G153" s="207"/>
      <c r="H153" s="207">
        <f t="shared" si="423"/>
        <v>0</v>
      </c>
      <c r="I153" s="207"/>
      <c r="J153" s="207">
        <f t="shared" si="424"/>
        <v>0</v>
      </c>
      <c r="K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07">
        <f t="shared" si="425"/>
        <v>0</v>
      </c>
      <c r="Z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07">
        <f t="shared" si="426"/>
        <v>0</v>
      </c>
      <c r="AD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07">
        <f t="shared" si="427"/>
        <v>0</v>
      </c>
      <c r="AH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07">
        <f t="shared" si="428"/>
        <v>0</v>
      </c>
      <c r="AL153" s="207">
        <f t="shared" si="429"/>
        <v>0</v>
      </c>
    </row>
    <row r="154" spans="2:38" x14ac:dyDescent="0.25">
      <c r="B154" s="205" t="s">
        <v>1012</v>
      </c>
      <c r="C154" s="206" t="s">
        <v>1013</v>
      </c>
      <c r="D1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07">
        <f t="shared" si="315"/>
        <v>0</v>
      </c>
      <c r="G154" s="207"/>
      <c r="H154" s="207">
        <f t="shared" si="423"/>
        <v>0</v>
      </c>
      <c r="I154" s="207"/>
      <c r="J154" s="207">
        <f t="shared" si="424"/>
        <v>0</v>
      </c>
      <c r="K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07">
        <f t="shared" si="425"/>
        <v>0</v>
      </c>
      <c r="Z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07">
        <f t="shared" si="426"/>
        <v>0</v>
      </c>
      <c r="AD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07">
        <f t="shared" si="427"/>
        <v>0</v>
      </c>
      <c r="AH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07">
        <f t="shared" si="428"/>
        <v>0</v>
      </c>
      <c r="AL154" s="207">
        <f t="shared" si="429"/>
        <v>0</v>
      </c>
    </row>
    <row r="155" spans="2:38" x14ac:dyDescent="0.25">
      <c r="B155" s="205" t="s">
        <v>373</v>
      </c>
      <c r="C155" s="206" t="s">
        <v>255</v>
      </c>
      <c r="D1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07">
        <f t="shared" ref="F155:F159" si="430">D155+E155</f>
        <v>0</v>
      </c>
      <c r="G155" s="207"/>
      <c r="H155" s="207">
        <f t="shared" ref="H155:H159" si="431">F155-G155</f>
        <v>0</v>
      </c>
      <c r="I155" s="207"/>
      <c r="J155" s="207">
        <f t="shared" ref="J155:J159" si="432">F155-I155</f>
        <v>0</v>
      </c>
      <c r="K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07">
        <f t="shared" ref="Y155:Y159" si="433">V155+W155+X155</f>
        <v>0</v>
      </c>
      <c r="Z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07">
        <f t="shared" ref="AC155:AC159" si="434">Z155+AA155+AB155</f>
        <v>0</v>
      </c>
      <c r="AD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07">
        <f t="shared" ref="AG155:AG159" si="435">AD155+AE155+AF155</f>
        <v>0</v>
      </c>
      <c r="AH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07">
        <f t="shared" ref="AK155:AK159" si="436">AH155+AI155+AJ155</f>
        <v>0</v>
      </c>
      <c r="AL155" s="207">
        <f t="shared" ref="AL155:AL159" si="437">Y155+AC155+AG155+AK155</f>
        <v>0</v>
      </c>
    </row>
    <row r="156" spans="2:38" x14ac:dyDescent="0.25">
      <c r="B156" s="205" t="s">
        <v>1014</v>
      </c>
      <c r="C156" s="206" t="s">
        <v>1015</v>
      </c>
      <c r="D1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07">
        <f t="shared" si="430"/>
        <v>0</v>
      </c>
      <c r="G156" s="207"/>
      <c r="H156" s="207">
        <f t="shared" si="431"/>
        <v>0</v>
      </c>
      <c r="I156" s="207"/>
      <c r="J156" s="207">
        <f t="shared" si="432"/>
        <v>0</v>
      </c>
      <c r="K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07">
        <f t="shared" si="433"/>
        <v>0</v>
      </c>
      <c r="Z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07">
        <f t="shared" si="434"/>
        <v>0</v>
      </c>
      <c r="AD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07">
        <f t="shared" si="435"/>
        <v>0</v>
      </c>
      <c r="AH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07">
        <f t="shared" si="436"/>
        <v>0</v>
      </c>
      <c r="AL156" s="207">
        <f t="shared" si="437"/>
        <v>0</v>
      </c>
    </row>
    <row r="157" spans="2:38" x14ac:dyDescent="0.25">
      <c r="B157" s="205" t="s">
        <v>1016</v>
      </c>
      <c r="C157" s="206" t="s">
        <v>1017</v>
      </c>
      <c r="D1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07">
        <f t="shared" si="430"/>
        <v>0</v>
      </c>
      <c r="G157" s="207"/>
      <c r="H157" s="207">
        <f t="shared" si="431"/>
        <v>0</v>
      </c>
      <c r="I157" s="207"/>
      <c r="J157" s="207">
        <f t="shared" si="432"/>
        <v>0</v>
      </c>
      <c r="K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07">
        <f t="shared" si="433"/>
        <v>0</v>
      </c>
      <c r="Z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07">
        <f t="shared" si="434"/>
        <v>0</v>
      </c>
      <c r="AD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07">
        <f t="shared" si="435"/>
        <v>0</v>
      </c>
      <c r="AH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07">
        <f t="shared" si="436"/>
        <v>0</v>
      </c>
      <c r="AL157" s="207">
        <f t="shared" si="437"/>
        <v>0</v>
      </c>
    </row>
    <row r="158" spans="2:38" x14ac:dyDescent="0.25">
      <c r="B158" s="205" t="s">
        <v>374</v>
      </c>
      <c r="C158" s="206" t="s">
        <v>256</v>
      </c>
      <c r="D1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07">
        <f t="shared" si="430"/>
        <v>0</v>
      </c>
      <c r="G158" s="207"/>
      <c r="H158" s="207">
        <f t="shared" si="431"/>
        <v>0</v>
      </c>
      <c r="I158" s="207"/>
      <c r="J158" s="207">
        <f t="shared" si="432"/>
        <v>0</v>
      </c>
      <c r="K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07">
        <f t="shared" si="433"/>
        <v>0</v>
      </c>
      <c r="Z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07">
        <f t="shared" si="434"/>
        <v>0</v>
      </c>
      <c r="AD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07">
        <f t="shared" si="435"/>
        <v>0</v>
      </c>
      <c r="AH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07">
        <f t="shared" si="436"/>
        <v>0</v>
      </c>
      <c r="AL158" s="207">
        <f t="shared" si="437"/>
        <v>0</v>
      </c>
    </row>
    <row r="159" spans="2:38" x14ac:dyDescent="0.25">
      <c r="B159" s="205" t="s">
        <v>1018</v>
      </c>
      <c r="C159" s="206" t="s">
        <v>1019</v>
      </c>
      <c r="D1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207">
        <f t="shared" si="430"/>
        <v>0</v>
      </c>
      <c r="G159" s="207"/>
      <c r="H159" s="207">
        <f t="shared" si="431"/>
        <v>0</v>
      </c>
      <c r="I159" s="207"/>
      <c r="J159" s="207">
        <f t="shared" si="432"/>
        <v>0</v>
      </c>
      <c r="K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07">
        <f t="shared" si="433"/>
        <v>0</v>
      </c>
      <c r="Z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07">
        <f t="shared" si="434"/>
        <v>0</v>
      </c>
      <c r="AD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07">
        <f t="shared" si="435"/>
        <v>0</v>
      </c>
      <c r="AH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07">
        <f t="shared" si="436"/>
        <v>0</v>
      </c>
      <c r="AL159" s="207">
        <f t="shared" si="437"/>
        <v>0</v>
      </c>
    </row>
    <row r="160" spans="2:38" x14ac:dyDescent="0.25">
      <c r="B160" s="205" t="s">
        <v>1020</v>
      </c>
      <c r="C160" s="206" t="s">
        <v>1021</v>
      </c>
      <c r="D1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07">
        <f t="shared" ref="F160:F162" si="438">D160+E160</f>
        <v>0</v>
      </c>
      <c r="G160" s="207"/>
      <c r="H160" s="207">
        <f t="shared" ref="H160:H162" si="439">F160-G160</f>
        <v>0</v>
      </c>
      <c r="I160" s="207"/>
      <c r="J160" s="207">
        <f t="shared" ref="J160:J162" si="440">F160-I160</f>
        <v>0</v>
      </c>
      <c r="K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07">
        <f t="shared" ref="Y160:Y162" si="441">V160+W160+X160</f>
        <v>0</v>
      </c>
      <c r="Z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07">
        <f t="shared" ref="AC160:AC162" si="442">Z160+AA160+AB160</f>
        <v>0</v>
      </c>
      <c r="AD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07">
        <f t="shared" ref="AG160:AG162" si="443">AD160+AE160+AF160</f>
        <v>0</v>
      </c>
      <c r="AH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07">
        <f t="shared" ref="AK160:AK162" si="444">AH160+AI160+AJ160</f>
        <v>0</v>
      </c>
      <c r="AL160" s="207">
        <f t="shared" ref="AL160:AL162" si="445">Y160+AC160+AG160+AK160</f>
        <v>0</v>
      </c>
    </row>
    <row r="161" spans="2:38" x14ac:dyDescent="0.25">
      <c r="B161" s="205" t="s">
        <v>1022</v>
      </c>
      <c r="C161" s="206" t="s">
        <v>1023</v>
      </c>
      <c r="D1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07">
        <f t="shared" si="438"/>
        <v>0</v>
      </c>
      <c r="G161" s="207"/>
      <c r="H161" s="207">
        <f t="shared" si="439"/>
        <v>0</v>
      </c>
      <c r="I161" s="207"/>
      <c r="J161" s="207">
        <f t="shared" si="440"/>
        <v>0</v>
      </c>
      <c r="K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07">
        <f t="shared" si="441"/>
        <v>0</v>
      </c>
      <c r="Z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07">
        <f t="shared" si="442"/>
        <v>0</v>
      </c>
      <c r="AD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07">
        <f t="shared" si="443"/>
        <v>0</v>
      </c>
      <c r="AH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07">
        <f t="shared" si="444"/>
        <v>0</v>
      </c>
      <c r="AL161" s="207">
        <f t="shared" si="445"/>
        <v>0</v>
      </c>
    </row>
    <row r="162" spans="2:38" x14ac:dyDescent="0.25">
      <c r="B162" s="205" t="s">
        <v>375</v>
      </c>
      <c r="C162" s="206" t="s">
        <v>257</v>
      </c>
      <c r="D1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07">
        <f t="shared" si="438"/>
        <v>0</v>
      </c>
      <c r="G162" s="207"/>
      <c r="H162" s="207">
        <f t="shared" si="439"/>
        <v>0</v>
      </c>
      <c r="I162" s="207"/>
      <c r="J162" s="207">
        <f t="shared" si="440"/>
        <v>0</v>
      </c>
      <c r="K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07">
        <f t="shared" si="441"/>
        <v>0</v>
      </c>
      <c r="Z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07">
        <f t="shared" si="442"/>
        <v>0</v>
      </c>
      <c r="AD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07">
        <f t="shared" si="443"/>
        <v>0</v>
      </c>
      <c r="AH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07">
        <f t="shared" si="444"/>
        <v>0</v>
      </c>
      <c r="AL162" s="207">
        <f t="shared" si="445"/>
        <v>0</v>
      </c>
    </row>
    <row r="163" spans="2:38" x14ac:dyDescent="0.25">
      <c r="B163" s="205" t="s">
        <v>1024</v>
      </c>
      <c r="C163" s="206" t="s">
        <v>1025</v>
      </c>
      <c r="D1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07">
        <f t="shared" si="315"/>
        <v>0</v>
      </c>
      <c r="G163" s="207"/>
      <c r="H163" s="207">
        <f t="shared" si="423"/>
        <v>0</v>
      </c>
      <c r="I163" s="207"/>
      <c r="J163" s="207">
        <f t="shared" si="424"/>
        <v>0</v>
      </c>
      <c r="K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07">
        <f t="shared" si="425"/>
        <v>0</v>
      </c>
      <c r="Z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07">
        <f t="shared" si="426"/>
        <v>0</v>
      </c>
      <c r="AD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07">
        <f t="shared" si="427"/>
        <v>0</v>
      </c>
      <c r="AH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07">
        <f t="shared" si="428"/>
        <v>0</v>
      </c>
      <c r="AL163" s="207">
        <f t="shared" si="429"/>
        <v>0</v>
      </c>
    </row>
    <row r="164" spans="2:38" x14ac:dyDescent="0.25">
      <c r="B164" s="205" t="s">
        <v>1026</v>
      </c>
      <c r="C164" s="206" t="s">
        <v>1027</v>
      </c>
      <c r="D1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07">
        <f t="shared" si="315"/>
        <v>0</v>
      </c>
      <c r="G164" s="207"/>
      <c r="H164" s="207">
        <f t="shared" si="423"/>
        <v>0</v>
      </c>
      <c r="I164" s="207"/>
      <c r="J164" s="207">
        <f t="shared" si="424"/>
        <v>0</v>
      </c>
      <c r="K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07">
        <f t="shared" si="425"/>
        <v>0</v>
      </c>
      <c r="Z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07">
        <f t="shared" si="426"/>
        <v>0</v>
      </c>
      <c r="AD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07">
        <f t="shared" si="427"/>
        <v>0</v>
      </c>
      <c r="AH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07">
        <f t="shared" si="428"/>
        <v>0</v>
      </c>
      <c r="AL164" s="207">
        <f t="shared" si="429"/>
        <v>0</v>
      </c>
    </row>
    <row r="165" spans="2:38" x14ac:dyDescent="0.25">
      <c r="B165" s="214" t="s">
        <v>376</v>
      </c>
      <c r="C165" s="215" t="s">
        <v>258</v>
      </c>
      <c r="D165" s="216">
        <f>SUM(D166:D190)</f>
        <v>0</v>
      </c>
      <c r="E165" s="216">
        <f>SUM(E166:E190)</f>
        <v>0</v>
      </c>
      <c r="F165" s="216">
        <f t="shared" si="315"/>
        <v>0</v>
      </c>
      <c r="G165" s="216">
        <f>SUM(G166:G190)</f>
        <v>0</v>
      </c>
      <c r="H165" s="216">
        <f t="shared" si="4"/>
        <v>0</v>
      </c>
      <c r="I165" s="216">
        <f>SUM(I166:I190)</f>
        <v>0</v>
      </c>
      <c r="J165" s="216">
        <f t="shared" si="5"/>
        <v>0</v>
      </c>
      <c r="K165" s="216">
        <f t="shared" ref="K165:X165" si="446">SUM(K166:K190)</f>
        <v>0</v>
      </c>
      <c r="L165" s="216">
        <f t="shared" si="446"/>
        <v>0</v>
      </c>
      <c r="M165" s="216">
        <f t="shared" si="446"/>
        <v>0</v>
      </c>
      <c r="N165" s="216">
        <f t="shared" si="446"/>
        <v>0</v>
      </c>
      <c r="O165" s="216">
        <f t="shared" si="446"/>
        <v>0</v>
      </c>
      <c r="P165" s="216">
        <f t="shared" si="446"/>
        <v>0</v>
      </c>
      <c r="Q165" s="216">
        <f t="shared" si="446"/>
        <v>0</v>
      </c>
      <c r="R165" s="216">
        <f t="shared" si="446"/>
        <v>0</v>
      </c>
      <c r="S165" s="216">
        <f t="shared" si="446"/>
        <v>0</v>
      </c>
      <c r="T165" s="216">
        <f t="shared" si="446"/>
        <v>0</v>
      </c>
      <c r="U165" s="216">
        <f t="shared" si="446"/>
        <v>0</v>
      </c>
      <c r="V165" s="216">
        <f t="shared" si="446"/>
        <v>0</v>
      </c>
      <c r="W165" s="216">
        <f t="shared" si="446"/>
        <v>0</v>
      </c>
      <c r="X165" s="216">
        <f t="shared" si="446"/>
        <v>0</v>
      </c>
      <c r="Y165" s="216">
        <f t="shared" si="7"/>
        <v>0</v>
      </c>
      <c r="Z165" s="216">
        <f>SUM(Z166:Z190)</f>
        <v>0</v>
      </c>
      <c r="AA165" s="216">
        <f>SUM(AA166:AA190)</f>
        <v>0</v>
      </c>
      <c r="AB165" s="216">
        <f>SUM(AB166:AB190)</f>
        <v>0</v>
      </c>
      <c r="AC165" s="216">
        <f t="shared" si="8"/>
        <v>0</v>
      </c>
      <c r="AD165" s="216">
        <f>SUM(AD166:AD190)</f>
        <v>0</v>
      </c>
      <c r="AE165" s="216">
        <f>SUM(AE166:AE190)</f>
        <v>0</v>
      </c>
      <c r="AF165" s="216">
        <f>SUM(AF166:AF190)</f>
        <v>0</v>
      </c>
      <c r="AG165" s="216">
        <f t="shared" si="9"/>
        <v>0</v>
      </c>
      <c r="AH165" s="216">
        <f>SUM(AH166:AH190)</f>
        <v>0</v>
      </c>
      <c r="AI165" s="216">
        <f>SUM(AI166:AI190)</f>
        <v>0</v>
      </c>
      <c r="AJ165" s="216">
        <f>SUM(AJ166:AJ190)</f>
        <v>0</v>
      </c>
      <c r="AK165" s="216">
        <f t="shared" si="10"/>
        <v>0</v>
      </c>
      <c r="AL165" s="216">
        <f t="shared" si="11"/>
        <v>0</v>
      </c>
    </row>
    <row r="166" spans="2:38" x14ac:dyDescent="0.25">
      <c r="B166" s="205" t="s">
        <v>377</v>
      </c>
      <c r="C166" s="206" t="s">
        <v>259</v>
      </c>
      <c r="D1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07">
        <f t="shared" si="315"/>
        <v>0</v>
      </c>
      <c r="G166" s="207"/>
      <c r="H166" s="207">
        <f t="shared" ref="H166:H169" si="447">F166-G166</f>
        <v>0</v>
      </c>
      <c r="I166" s="207"/>
      <c r="J166" s="207">
        <f t="shared" ref="J166:J169" si="448">F166-I166</f>
        <v>0</v>
      </c>
      <c r="K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07">
        <f t="shared" ref="Y166:Y169" si="449">V166+W166+X166</f>
        <v>0</v>
      </c>
      <c r="Z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07">
        <f t="shared" ref="AC166:AC169" si="450">Z166+AA166+AB166</f>
        <v>0</v>
      </c>
      <c r="AD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07">
        <f t="shared" ref="AG166:AG169" si="451">AD166+AE166+AF166</f>
        <v>0</v>
      </c>
      <c r="AH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07">
        <f t="shared" ref="AK166:AK169" si="452">AH166+AI166+AJ166</f>
        <v>0</v>
      </c>
      <c r="AL166" s="207">
        <f t="shared" ref="AL166:AL169" si="453">Y166+AC166+AG166+AK166</f>
        <v>0</v>
      </c>
    </row>
    <row r="167" spans="2:38" x14ac:dyDescent="0.25">
      <c r="B167" s="205" t="s">
        <v>1028</v>
      </c>
      <c r="C167" s="206" t="s">
        <v>1029</v>
      </c>
      <c r="D1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07">
        <f t="shared" si="315"/>
        <v>0</v>
      </c>
      <c r="G167" s="207"/>
      <c r="H167" s="207">
        <f t="shared" si="447"/>
        <v>0</v>
      </c>
      <c r="I167" s="207"/>
      <c r="J167" s="207">
        <f t="shared" si="448"/>
        <v>0</v>
      </c>
      <c r="K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07">
        <f t="shared" si="449"/>
        <v>0</v>
      </c>
      <c r="Z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07">
        <f t="shared" si="450"/>
        <v>0</v>
      </c>
      <c r="AD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07">
        <f t="shared" si="451"/>
        <v>0</v>
      </c>
      <c r="AH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07">
        <f t="shared" si="452"/>
        <v>0</v>
      </c>
      <c r="AL167" s="207">
        <f t="shared" si="453"/>
        <v>0</v>
      </c>
    </row>
    <row r="168" spans="2:38" x14ac:dyDescent="0.25">
      <c r="B168" s="205" t="s">
        <v>1030</v>
      </c>
      <c r="C168" s="206" t="s">
        <v>1031</v>
      </c>
      <c r="D1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07">
        <f t="shared" ref="F168" si="454">D168+E168</f>
        <v>0</v>
      </c>
      <c r="G168" s="207"/>
      <c r="H168" s="207">
        <f t="shared" ref="H168" si="455">F168-G168</f>
        <v>0</v>
      </c>
      <c r="I168" s="207"/>
      <c r="J168" s="207">
        <f t="shared" ref="J168" si="456">F168-I168</f>
        <v>0</v>
      </c>
      <c r="K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07">
        <f t="shared" ref="Y168" si="457">V168+W168+X168</f>
        <v>0</v>
      </c>
      <c r="Z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07">
        <f t="shared" ref="AC168" si="458">Z168+AA168+AB168</f>
        <v>0</v>
      </c>
      <c r="AD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07">
        <f t="shared" ref="AG168" si="459">AD168+AE168+AF168</f>
        <v>0</v>
      </c>
      <c r="AH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07">
        <f t="shared" ref="AK168" si="460">AH168+AI168+AJ168</f>
        <v>0</v>
      </c>
      <c r="AL168" s="207">
        <f t="shared" ref="AL168" si="461">Y168+AC168+AG168+AK168</f>
        <v>0</v>
      </c>
    </row>
    <row r="169" spans="2:38" x14ac:dyDescent="0.25">
      <c r="B169" s="205" t="s">
        <v>1032</v>
      </c>
      <c r="C169" s="206" t="s">
        <v>1033</v>
      </c>
      <c r="D1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07">
        <f t="shared" si="315"/>
        <v>0</v>
      </c>
      <c r="G169" s="207"/>
      <c r="H169" s="207">
        <f t="shared" si="447"/>
        <v>0</v>
      </c>
      <c r="I169" s="207"/>
      <c r="J169" s="207">
        <f t="shared" si="448"/>
        <v>0</v>
      </c>
      <c r="K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07">
        <f t="shared" si="449"/>
        <v>0</v>
      </c>
      <c r="Z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07">
        <f t="shared" si="450"/>
        <v>0</v>
      </c>
      <c r="AD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07">
        <f t="shared" si="451"/>
        <v>0</v>
      </c>
      <c r="AH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07">
        <f t="shared" si="452"/>
        <v>0</v>
      </c>
      <c r="AL169" s="207">
        <f t="shared" si="453"/>
        <v>0</v>
      </c>
    </row>
    <row r="170" spans="2:38" x14ac:dyDescent="0.25">
      <c r="B170" s="205" t="s">
        <v>1034</v>
      </c>
      <c r="C170" s="206" t="s">
        <v>1035</v>
      </c>
      <c r="D1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07">
        <f t="shared" ref="F170:F178" si="462">D170+E170</f>
        <v>0</v>
      </c>
      <c r="G170" s="207"/>
      <c r="H170" s="207">
        <f t="shared" ref="H170:H178" si="463">F170-G170</f>
        <v>0</v>
      </c>
      <c r="I170" s="207"/>
      <c r="J170" s="207">
        <f t="shared" ref="J170:J178" si="464">F170-I170</f>
        <v>0</v>
      </c>
      <c r="K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07">
        <f t="shared" ref="Y170:Y178" si="465">V170+W170+X170</f>
        <v>0</v>
      </c>
      <c r="Z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07">
        <f t="shared" ref="AC170:AC178" si="466">Z170+AA170+AB170</f>
        <v>0</v>
      </c>
      <c r="AD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07">
        <f t="shared" ref="AG170:AG178" si="467">AD170+AE170+AF170</f>
        <v>0</v>
      </c>
      <c r="AH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07">
        <f t="shared" ref="AK170:AK178" si="468">AH170+AI170+AJ170</f>
        <v>0</v>
      </c>
      <c r="AL170" s="207">
        <f t="shared" ref="AL170:AL178" si="469">Y170+AC170+AG170+AK170</f>
        <v>0</v>
      </c>
    </row>
    <row r="171" spans="2:38" x14ac:dyDescent="0.25">
      <c r="B171" s="205" t="s">
        <v>378</v>
      </c>
      <c r="C171" s="206" t="s">
        <v>260</v>
      </c>
      <c r="D1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207">
        <f t="shared" si="462"/>
        <v>0</v>
      </c>
      <c r="G171" s="207"/>
      <c r="H171" s="207">
        <f t="shared" si="463"/>
        <v>0</v>
      </c>
      <c r="I171" s="207"/>
      <c r="J171" s="207">
        <f t="shared" si="464"/>
        <v>0</v>
      </c>
      <c r="K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07">
        <f t="shared" si="465"/>
        <v>0</v>
      </c>
      <c r="Z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07">
        <f t="shared" si="466"/>
        <v>0</v>
      </c>
      <c r="AD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07">
        <f t="shared" si="467"/>
        <v>0</v>
      </c>
      <c r="AH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07">
        <f t="shared" si="468"/>
        <v>0</v>
      </c>
      <c r="AL171" s="207">
        <f t="shared" si="469"/>
        <v>0</v>
      </c>
    </row>
    <row r="172" spans="2:38" x14ac:dyDescent="0.25">
      <c r="B172" s="205" t="s">
        <v>1036</v>
      </c>
      <c r="C172" s="206" t="s">
        <v>1037</v>
      </c>
      <c r="D1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207">
        <f t="shared" si="462"/>
        <v>0</v>
      </c>
      <c r="G172" s="207"/>
      <c r="H172" s="207">
        <f t="shared" si="463"/>
        <v>0</v>
      </c>
      <c r="I172" s="207"/>
      <c r="J172" s="207">
        <f t="shared" si="464"/>
        <v>0</v>
      </c>
      <c r="K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07">
        <f t="shared" si="465"/>
        <v>0</v>
      </c>
      <c r="Z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07">
        <f t="shared" si="466"/>
        <v>0</v>
      </c>
      <c r="AD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07">
        <f t="shared" si="467"/>
        <v>0</v>
      </c>
      <c r="AH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07">
        <f t="shared" si="468"/>
        <v>0</v>
      </c>
      <c r="AL172" s="207">
        <f t="shared" si="469"/>
        <v>0</v>
      </c>
    </row>
    <row r="173" spans="2:38" x14ac:dyDescent="0.25">
      <c r="B173" s="205" t="s">
        <v>1038</v>
      </c>
      <c r="C173" s="206" t="s">
        <v>1039</v>
      </c>
      <c r="D1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07">
        <f t="shared" si="462"/>
        <v>0</v>
      </c>
      <c r="G173" s="207"/>
      <c r="H173" s="207">
        <f t="shared" si="463"/>
        <v>0</v>
      </c>
      <c r="I173" s="207"/>
      <c r="J173" s="207">
        <f t="shared" si="464"/>
        <v>0</v>
      </c>
      <c r="K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07">
        <f t="shared" si="465"/>
        <v>0</v>
      </c>
      <c r="Z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07">
        <f t="shared" si="466"/>
        <v>0</v>
      </c>
      <c r="AD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07">
        <f t="shared" si="467"/>
        <v>0</v>
      </c>
      <c r="AH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07">
        <f t="shared" si="468"/>
        <v>0</v>
      </c>
      <c r="AL173" s="207">
        <f t="shared" si="469"/>
        <v>0</v>
      </c>
    </row>
    <row r="174" spans="2:38" x14ac:dyDescent="0.25">
      <c r="B174" s="205" t="s">
        <v>1040</v>
      </c>
      <c r="C174" s="206" t="s">
        <v>1041</v>
      </c>
      <c r="D1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07">
        <f t="shared" si="462"/>
        <v>0</v>
      </c>
      <c r="G174" s="207"/>
      <c r="H174" s="207">
        <f t="shared" si="463"/>
        <v>0</v>
      </c>
      <c r="I174" s="207"/>
      <c r="J174" s="207">
        <f t="shared" si="464"/>
        <v>0</v>
      </c>
      <c r="K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07">
        <f t="shared" si="465"/>
        <v>0</v>
      </c>
      <c r="Z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07">
        <f t="shared" si="466"/>
        <v>0</v>
      </c>
      <c r="AD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07">
        <f t="shared" si="467"/>
        <v>0</v>
      </c>
      <c r="AH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07">
        <f t="shared" si="468"/>
        <v>0</v>
      </c>
      <c r="AL174" s="207">
        <f t="shared" si="469"/>
        <v>0</v>
      </c>
    </row>
    <row r="175" spans="2:38" x14ac:dyDescent="0.25">
      <c r="B175" s="205" t="s">
        <v>1042</v>
      </c>
      <c r="C175" s="206" t="s">
        <v>1043</v>
      </c>
      <c r="D1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07">
        <f t="shared" si="462"/>
        <v>0</v>
      </c>
      <c r="G175" s="207"/>
      <c r="H175" s="207">
        <f t="shared" si="463"/>
        <v>0</v>
      </c>
      <c r="I175" s="207"/>
      <c r="J175" s="207">
        <f t="shared" si="464"/>
        <v>0</v>
      </c>
      <c r="K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07">
        <f t="shared" si="465"/>
        <v>0</v>
      </c>
      <c r="Z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07">
        <f t="shared" si="466"/>
        <v>0</v>
      </c>
      <c r="AD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07">
        <f t="shared" si="467"/>
        <v>0</v>
      </c>
      <c r="AH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07">
        <f t="shared" si="468"/>
        <v>0</v>
      </c>
      <c r="AL175" s="207">
        <f t="shared" si="469"/>
        <v>0</v>
      </c>
    </row>
    <row r="176" spans="2:38" x14ac:dyDescent="0.25">
      <c r="B176" s="205" t="s">
        <v>1044</v>
      </c>
      <c r="C176" s="206" t="s">
        <v>1045</v>
      </c>
      <c r="D1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07">
        <f t="shared" si="462"/>
        <v>0</v>
      </c>
      <c r="G176" s="207"/>
      <c r="H176" s="207">
        <f t="shared" si="463"/>
        <v>0</v>
      </c>
      <c r="I176" s="207"/>
      <c r="J176" s="207">
        <f t="shared" si="464"/>
        <v>0</v>
      </c>
      <c r="K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07">
        <f t="shared" si="465"/>
        <v>0</v>
      </c>
      <c r="Z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07">
        <f t="shared" si="466"/>
        <v>0</v>
      </c>
      <c r="AD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07">
        <f t="shared" si="467"/>
        <v>0</v>
      </c>
      <c r="AH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07">
        <f t="shared" si="468"/>
        <v>0</v>
      </c>
      <c r="AL176" s="207">
        <f t="shared" si="469"/>
        <v>0</v>
      </c>
    </row>
    <row r="177" spans="2:38" x14ac:dyDescent="0.25">
      <c r="B177" s="205" t="s">
        <v>379</v>
      </c>
      <c r="C177" s="206" t="s">
        <v>1046</v>
      </c>
      <c r="D1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07">
        <f t="shared" si="462"/>
        <v>0</v>
      </c>
      <c r="G177" s="207"/>
      <c r="H177" s="207">
        <f t="shared" si="463"/>
        <v>0</v>
      </c>
      <c r="I177" s="207"/>
      <c r="J177" s="207">
        <f t="shared" si="464"/>
        <v>0</v>
      </c>
      <c r="K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07">
        <f t="shared" si="465"/>
        <v>0</v>
      </c>
      <c r="Z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07">
        <f t="shared" si="466"/>
        <v>0</v>
      </c>
      <c r="AD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07">
        <f t="shared" si="467"/>
        <v>0</v>
      </c>
      <c r="AH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07">
        <f t="shared" si="468"/>
        <v>0</v>
      </c>
      <c r="AL177" s="207">
        <f t="shared" si="469"/>
        <v>0</v>
      </c>
    </row>
    <row r="178" spans="2:38" x14ac:dyDescent="0.25">
      <c r="B178" s="205" t="s">
        <v>1047</v>
      </c>
      <c r="C178" s="206" t="s">
        <v>1048</v>
      </c>
      <c r="D1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07">
        <f t="shared" si="462"/>
        <v>0</v>
      </c>
      <c r="G178" s="207"/>
      <c r="H178" s="207">
        <f t="shared" si="463"/>
        <v>0</v>
      </c>
      <c r="I178" s="207"/>
      <c r="J178" s="207">
        <f t="shared" si="464"/>
        <v>0</v>
      </c>
      <c r="K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07">
        <f t="shared" si="465"/>
        <v>0</v>
      </c>
      <c r="Z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07">
        <f t="shared" si="466"/>
        <v>0</v>
      </c>
      <c r="AD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07">
        <f t="shared" si="467"/>
        <v>0</v>
      </c>
      <c r="AH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07">
        <f t="shared" si="468"/>
        <v>0</v>
      </c>
      <c r="AL178" s="207">
        <f t="shared" si="469"/>
        <v>0</v>
      </c>
    </row>
    <row r="179" spans="2:38" x14ac:dyDescent="0.25">
      <c r="B179" s="205" t="s">
        <v>380</v>
      </c>
      <c r="C179" s="206" t="s">
        <v>1049</v>
      </c>
      <c r="D1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07">
        <f t="shared" ref="F179:F186" si="470">D179+E179</f>
        <v>0</v>
      </c>
      <c r="G179" s="207"/>
      <c r="H179" s="207">
        <f t="shared" ref="H179:H186" si="471">F179-G179</f>
        <v>0</v>
      </c>
      <c r="I179" s="207"/>
      <c r="J179" s="207">
        <f t="shared" ref="J179:J186" si="472">F179-I179</f>
        <v>0</v>
      </c>
      <c r="K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07">
        <f t="shared" ref="Y179:Y186" si="473">V179+W179+X179</f>
        <v>0</v>
      </c>
      <c r="Z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07">
        <f t="shared" ref="AC179:AC186" si="474">Z179+AA179+AB179</f>
        <v>0</v>
      </c>
      <c r="AD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07">
        <f t="shared" ref="AG179:AG186" si="475">AD179+AE179+AF179</f>
        <v>0</v>
      </c>
      <c r="AH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07">
        <f t="shared" ref="AK179:AK186" si="476">AH179+AI179+AJ179</f>
        <v>0</v>
      </c>
      <c r="AL179" s="207">
        <f t="shared" ref="AL179:AL186" si="477">Y179+AC179+AG179+AK179</f>
        <v>0</v>
      </c>
    </row>
    <row r="180" spans="2:38" x14ac:dyDescent="0.25">
      <c r="B180" s="205" t="s">
        <v>1050</v>
      </c>
      <c r="C180" s="206" t="s">
        <v>1049</v>
      </c>
      <c r="D1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07">
        <f t="shared" si="470"/>
        <v>0</v>
      </c>
      <c r="G180" s="207"/>
      <c r="H180" s="207">
        <f t="shared" si="471"/>
        <v>0</v>
      </c>
      <c r="I180" s="207"/>
      <c r="J180" s="207">
        <f t="shared" si="472"/>
        <v>0</v>
      </c>
      <c r="K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07">
        <f t="shared" si="473"/>
        <v>0</v>
      </c>
      <c r="Z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07">
        <f t="shared" si="474"/>
        <v>0</v>
      </c>
      <c r="AD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07">
        <f t="shared" si="475"/>
        <v>0</v>
      </c>
      <c r="AH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07">
        <f t="shared" si="476"/>
        <v>0</v>
      </c>
      <c r="AL180" s="207">
        <f t="shared" si="477"/>
        <v>0</v>
      </c>
    </row>
    <row r="181" spans="2:38" x14ac:dyDescent="0.25">
      <c r="B181" s="205" t="s">
        <v>1051</v>
      </c>
      <c r="C181" s="206" t="s">
        <v>1052</v>
      </c>
      <c r="D1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07">
        <f t="shared" si="470"/>
        <v>0</v>
      </c>
      <c r="G181" s="207"/>
      <c r="H181" s="207">
        <f t="shared" si="471"/>
        <v>0</v>
      </c>
      <c r="I181" s="207"/>
      <c r="J181" s="207">
        <f t="shared" si="472"/>
        <v>0</v>
      </c>
      <c r="K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07">
        <f t="shared" si="473"/>
        <v>0</v>
      </c>
      <c r="Z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07">
        <f t="shared" si="474"/>
        <v>0</v>
      </c>
      <c r="AD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07">
        <f t="shared" si="475"/>
        <v>0</v>
      </c>
      <c r="AH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07">
        <f t="shared" si="476"/>
        <v>0</v>
      </c>
      <c r="AL181" s="207">
        <f t="shared" si="477"/>
        <v>0</v>
      </c>
    </row>
    <row r="182" spans="2:38" x14ac:dyDescent="0.25">
      <c r="B182" s="205" t="s">
        <v>1053</v>
      </c>
      <c r="C182" s="206" t="s">
        <v>1054</v>
      </c>
      <c r="D1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07">
        <f t="shared" si="470"/>
        <v>0</v>
      </c>
      <c r="G182" s="207"/>
      <c r="H182" s="207">
        <f t="shared" si="471"/>
        <v>0</v>
      </c>
      <c r="I182" s="207"/>
      <c r="J182" s="207">
        <f t="shared" si="472"/>
        <v>0</v>
      </c>
      <c r="K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07">
        <f t="shared" si="473"/>
        <v>0</v>
      </c>
      <c r="Z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07">
        <f t="shared" si="474"/>
        <v>0</v>
      </c>
      <c r="AD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07">
        <f t="shared" si="475"/>
        <v>0</v>
      </c>
      <c r="AH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07">
        <f t="shared" si="476"/>
        <v>0</v>
      </c>
      <c r="AL182" s="207">
        <f t="shared" si="477"/>
        <v>0</v>
      </c>
    </row>
    <row r="183" spans="2:38" x14ac:dyDescent="0.25">
      <c r="B183" s="205" t="s">
        <v>381</v>
      </c>
      <c r="C183" s="206" t="s">
        <v>1055</v>
      </c>
      <c r="D1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07">
        <f t="shared" si="470"/>
        <v>0</v>
      </c>
      <c r="G183" s="207"/>
      <c r="H183" s="207">
        <f t="shared" si="471"/>
        <v>0</v>
      </c>
      <c r="I183" s="207"/>
      <c r="J183" s="207">
        <f t="shared" si="472"/>
        <v>0</v>
      </c>
      <c r="K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07">
        <f t="shared" si="473"/>
        <v>0</v>
      </c>
      <c r="Z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07">
        <f t="shared" si="474"/>
        <v>0</v>
      </c>
      <c r="AD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07">
        <f t="shared" si="475"/>
        <v>0</v>
      </c>
      <c r="AH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07">
        <f t="shared" si="476"/>
        <v>0</v>
      </c>
      <c r="AL183" s="207">
        <f t="shared" si="477"/>
        <v>0</v>
      </c>
    </row>
    <row r="184" spans="2:38" x14ac:dyDescent="0.25">
      <c r="B184" s="205" t="s">
        <v>1056</v>
      </c>
      <c r="C184" s="206" t="s">
        <v>1055</v>
      </c>
      <c r="D1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07">
        <f t="shared" si="470"/>
        <v>0</v>
      </c>
      <c r="G184" s="207"/>
      <c r="H184" s="207">
        <f t="shared" si="471"/>
        <v>0</v>
      </c>
      <c r="I184" s="207"/>
      <c r="J184" s="207">
        <f t="shared" si="472"/>
        <v>0</v>
      </c>
      <c r="K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07">
        <f t="shared" si="473"/>
        <v>0</v>
      </c>
      <c r="Z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07">
        <f t="shared" si="474"/>
        <v>0</v>
      </c>
      <c r="AD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07">
        <f t="shared" si="475"/>
        <v>0</v>
      </c>
      <c r="AH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07">
        <f t="shared" si="476"/>
        <v>0</v>
      </c>
      <c r="AL184" s="207">
        <f t="shared" si="477"/>
        <v>0</v>
      </c>
    </row>
    <row r="185" spans="2:38" x14ac:dyDescent="0.25">
      <c r="B185" s="205" t="s">
        <v>1057</v>
      </c>
      <c r="C185" s="206" t="s">
        <v>1058</v>
      </c>
      <c r="D1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07">
        <f t="shared" si="470"/>
        <v>0</v>
      </c>
      <c r="G185" s="207"/>
      <c r="H185" s="207">
        <f t="shared" si="471"/>
        <v>0</v>
      </c>
      <c r="I185" s="207"/>
      <c r="J185" s="207">
        <f t="shared" si="472"/>
        <v>0</v>
      </c>
      <c r="K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07">
        <f t="shared" si="473"/>
        <v>0</v>
      </c>
      <c r="Z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07">
        <f t="shared" si="474"/>
        <v>0</v>
      </c>
      <c r="AD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07">
        <f t="shared" si="475"/>
        <v>0</v>
      </c>
      <c r="AH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07">
        <f t="shared" si="476"/>
        <v>0</v>
      </c>
      <c r="AL185" s="207">
        <f t="shared" si="477"/>
        <v>0</v>
      </c>
    </row>
    <row r="186" spans="2:38" x14ac:dyDescent="0.25">
      <c r="B186" s="205" t="s">
        <v>1059</v>
      </c>
      <c r="C186" s="206" t="s">
        <v>1060</v>
      </c>
      <c r="D1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07">
        <f t="shared" si="470"/>
        <v>0</v>
      </c>
      <c r="G186" s="207"/>
      <c r="H186" s="207">
        <f t="shared" si="471"/>
        <v>0</v>
      </c>
      <c r="I186" s="207"/>
      <c r="J186" s="207">
        <f t="shared" si="472"/>
        <v>0</v>
      </c>
      <c r="K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07">
        <f t="shared" si="473"/>
        <v>0</v>
      </c>
      <c r="Z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07">
        <f t="shared" si="474"/>
        <v>0</v>
      </c>
      <c r="AD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07">
        <f t="shared" si="475"/>
        <v>0</v>
      </c>
      <c r="AH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07">
        <f t="shared" si="476"/>
        <v>0</v>
      </c>
      <c r="AL186" s="207">
        <f t="shared" si="477"/>
        <v>0</v>
      </c>
    </row>
    <row r="187" spans="2:38" x14ac:dyDescent="0.25">
      <c r="B187" s="205" t="s">
        <v>382</v>
      </c>
      <c r="C187" s="206" t="s">
        <v>1061</v>
      </c>
      <c r="D1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07">
        <f t="shared" ref="F187:F190" si="478">D187+E187</f>
        <v>0</v>
      </c>
      <c r="G187" s="207"/>
      <c r="H187" s="207">
        <f t="shared" ref="H187:H190" si="479">F187-G187</f>
        <v>0</v>
      </c>
      <c r="I187" s="207"/>
      <c r="J187" s="207">
        <f t="shared" ref="J187:J190" si="480">F187-I187</f>
        <v>0</v>
      </c>
      <c r="K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07">
        <f t="shared" ref="Y187:Y190" si="481">V187+W187+X187</f>
        <v>0</v>
      </c>
      <c r="Z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07">
        <f t="shared" ref="AC187:AC190" si="482">Z187+AA187+AB187</f>
        <v>0</v>
      </c>
      <c r="AD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07">
        <f t="shared" ref="AG187:AG190" si="483">AD187+AE187+AF187</f>
        <v>0</v>
      </c>
      <c r="AH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07">
        <f t="shared" ref="AK187:AK190" si="484">AH187+AI187+AJ187</f>
        <v>0</v>
      </c>
      <c r="AL187" s="207">
        <f t="shared" ref="AL187:AL190" si="485">Y187+AC187+AG187+AK187</f>
        <v>0</v>
      </c>
    </row>
    <row r="188" spans="2:38" x14ac:dyDescent="0.25">
      <c r="B188" s="205" t="s">
        <v>1062</v>
      </c>
      <c r="C188" s="206" t="s">
        <v>1063</v>
      </c>
      <c r="D1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07">
        <f t="shared" si="478"/>
        <v>0</v>
      </c>
      <c r="G188" s="207"/>
      <c r="H188" s="207">
        <f t="shared" si="479"/>
        <v>0</v>
      </c>
      <c r="I188" s="207"/>
      <c r="J188" s="207">
        <f t="shared" si="480"/>
        <v>0</v>
      </c>
      <c r="K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07">
        <f t="shared" si="481"/>
        <v>0</v>
      </c>
      <c r="Z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07">
        <f t="shared" si="482"/>
        <v>0</v>
      </c>
      <c r="AD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07">
        <f t="shared" si="483"/>
        <v>0</v>
      </c>
      <c r="AH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07">
        <f t="shared" si="484"/>
        <v>0</v>
      </c>
      <c r="AL188" s="207">
        <f t="shared" si="485"/>
        <v>0</v>
      </c>
    </row>
    <row r="189" spans="2:38" x14ac:dyDescent="0.25">
      <c r="B189" s="205" t="s">
        <v>1064</v>
      </c>
      <c r="C189" s="206" t="s">
        <v>1065</v>
      </c>
      <c r="D1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07">
        <f t="shared" si="478"/>
        <v>0</v>
      </c>
      <c r="G189" s="207"/>
      <c r="H189" s="207">
        <f t="shared" si="479"/>
        <v>0</v>
      </c>
      <c r="I189" s="207"/>
      <c r="J189" s="207">
        <f t="shared" si="480"/>
        <v>0</v>
      </c>
      <c r="K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07">
        <f t="shared" si="481"/>
        <v>0</v>
      </c>
      <c r="Z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07">
        <f t="shared" si="482"/>
        <v>0</v>
      </c>
      <c r="AD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07">
        <f t="shared" si="483"/>
        <v>0</v>
      </c>
      <c r="AH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07">
        <f t="shared" si="484"/>
        <v>0</v>
      </c>
      <c r="AL189" s="207">
        <f t="shared" si="485"/>
        <v>0</v>
      </c>
    </row>
    <row r="190" spans="2:38" x14ac:dyDescent="0.25">
      <c r="B190" s="205" t="s">
        <v>1066</v>
      </c>
      <c r="C190" s="206" t="s">
        <v>1067</v>
      </c>
      <c r="D1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07">
        <f t="shared" si="478"/>
        <v>0</v>
      </c>
      <c r="G190" s="207"/>
      <c r="H190" s="207">
        <f t="shared" si="479"/>
        <v>0</v>
      </c>
      <c r="I190" s="207"/>
      <c r="J190" s="207">
        <f t="shared" si="480"/>
        <v>0</v>
      </c>
      <c r="K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07">
        <f t="shared" si="481"/>
        <v>0</v>
      </c>
      <c r="Z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07">
        <f t="shared" si="482"/>
        <v>0</v>
      </c>
      <c r="AD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07">
        <f t="shared" si="483"/>
        <v>0</v>
      </c>
      <c r="AH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07">
        <f t="shared" si="484"/>
        <v>0</v>
      </c>
      <c r="AL190" s="207">
        <f t="shared" si="485"/>
        <v>0</v>
      </c>
    </row>
    <row r="191" spans="2:38" x14ac:dyDescent="0.25">
      <c r="B191" s="214" t="s">
        <v>383</v>
      </c>
      <c r="C191" s="215" t="s">
        <v>261</v>
      </c>
      <c r="D191" s="216">
        <f>SUM(D192:D193)</f>
        <v>0</v>
      </c>
      <c r="E191" s="216">
        <f>SUM(E192:E193)</f>
        <v>0</v>
      </c>
      <c r="F191" s="216">
        <f t="shared" si="315"/>
        <v>0</v>
      </c>
      <c r="G191" s="216">
        <f t="shared" ref="G191:I191" si="486">SUM(G192:G193)</f>
        <v>0</v>
      </c>
      <c r="H191" s="216">
        <f t="shared" si="4"/>
        <v>0</v>
      </c>
      <c r="I191" s="216">
        <f t="shared" si="486"/>
        <v>0</v>
      </c>
      <c r="J191" s="216">
        <f t="shared" si="5"/>
        <v>0</v>
      </c>
      <c r="K191" s="216">
        <f t="shared" ref="K191:AJ191" si="487">SUM(K192:K193)</f>
        <v>0</v>
      </c>
      <c r="L191" s="216">
        <f t="shared" si="487"/>
        <v>0</v>
      </c>
      <c r="M191" s="216">
        <f t="shared" si="487"/>
        <v>0</v>
      </c>
      <c r="N191" s="216">
        <f t="shared" si="487"/>
        <v>0</v>
      </c>
      <c r="O191" s="216">
        <f t="shared" si="487"/>
        <v>0</v>
      </c>
      <c r="P191" s="216">
        <f t="shared" si="487"/>
        <v>0</v>
      </c>
      <c r="Q191" s="216">
        <f t="shared" si="487"/>
        <v>0</v>
      </c>
      <c r="R191" s="216">
        <f t="shared" si="487"/>
        <v>0</v>
      </c>
      <c r="S191" s="216">
        <f t="shared" si="487"/>
        <v>0</v>
      </c>
      <c r="T191" s="216">
        <f t="shared" si="487"/>
        <v>0</v>
      </c>
      <c r="U191" s="216">
        <f t="shared" si="487"/>
        <v>0</v>
      </c>
      <c r="V191" s="216">
        <f t="shared" si="487"/>
        <v>0</v>
      </c>
      <c r="W191" s="216">
        <f t="shared" si="487"/>
        <v>0</v>
      </c>
      <c r="X191" s="216">
        <f t="shared" si="487"/>
        <v>0</v>
      </c>
      <c r="Y191" s="216">
        <f t="shared" si="7"/>
        <v>0</v>
      </c>
      <c r="Z191" s="216">
        <f t="shared" si="487"/>
        <v>0</v>
      </c>
      <c r="AA191" s="216">
        <f t="shared" si="487"/>
        <v>0</v>
      </c>
      <c r="AB191" s="216">
        <f t="shared" si="487"/>
        <v>0</v>
      </c>
      <c r="AC191" s="216">
        <f t="shared" si="8"/>
        <v>0</v>
      </c>
      <c r="AD191" s="216">
        <f t="shared" si="487"/>
        <v>0</v>
      </c>
      <c r="AE191" s="216">
        <f t="shared" si="487"/>
        <v>0</v>
      </c>
      <c r="AF191" s="216">
        <f t="shared" si="487"/>
        <v>0</v>
      </c>
      <c r="AG191" s="216">
        <f t="shared" si="9"/>
        <v>0</v>
      </c>
      <c r="AH191" s="216">
        <f t="shared" si="487"/>
        <v>0</v>
      </c>
      <c r="AI191" s="216">
        <f t="shared" si="487"/>
        <v>0</v>
      </c>
      <c r="AJ191" s="216">
        <f t="shared" si="487"/>
        <v>0</v>
      </c>
      <c r="AK191" s="216">
        <f t="shared" si="10"/>
        <v>0</v>
      </c>
      <c r="AL191" s="216">
        <f t="shared" si="11"/>
        <v>0</v>
      </c>
    </row>
    <row r="192" spans="2:38" x14ac:dyDescent="0.25">
      <c r="B192" s="205" t="s">
        <v>384</v>
      </c>
      <c r="C192" s="206" t="s">
        <v>262</v>
      </c>
      <c r="D1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07">
        <f t="shared" si="315"/>
        <v>0</v>
      </c>
      <c r="G192" s="207"/>
      <c r="H192" s="207">
        <f t="shared" ref="H192:H193" si="488">F192-G192</f>
        <v>0</v>
      </c>
      <c r="I192" s="207"/>
      <c r="J192" s="207">
        <f t="shared" ref="J192:J193" si="489">F192-I192</f>
        <v>0</v>
      </c>
      <c r="K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07">
        <f t="shared" ref="Y192:Y193" si="490">V192+W192+X192</f>
        <v>0</v>
      </c>
      <c r="Z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07">
        <f t="shared" ref="AC192:AC193" si="491">Z192+AA192+AB192</f>
        <v>0</v>
      </c>
      <c r="AD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07">
        <f t="shared" ref="AG192:AG193" si="492">AD192+AE192+AF192</f>
        <v>0</v>
      </c>
      <c r="AH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07">
        <f t="shared" ref="AK192:AK193" si="493">AH192+AI192+AJ192</f>
        <v>0</v>
      </c>
      <c r="AL192" s="207">
        <f t="shared" ref="AL192:AL193" si="494">Y192+AC192+AG192+AK192</f>
        <v>0</v>
      </c>
    </row>
    <row r="193" spans="2:38" x14ac:dyDescent="0.25">
      <c r="B193" s="205" t="s">
        <v>385</v>
      </c>
      <c r="C193" s="206" t="s">
        <v>263</v>
      </c>
      <c r="D1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207">
        <f t="shared" si="315"/>
        <v>0</v>
      </c>
      <c r="G193" s="207"/>
      <c r="H193" s="207">
        <f t="shared" si="488"/>
        <v>0</v>
      </c>
      <c r="I193" s="207"/>
      <c r="J193" s="207">
        <f t="shared" si="489"/>
        <v>0</v>
      </c>
      <c r="K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07">
        <f t="shared" si="490"/>
        <v>0</v>
      </c>
      <c r="Z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07">
        <f t="shared" si="491"/>
        <v>0</v>
      </c>
      <c r="AD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07">
        <f t="shared" si="492"/>
        <v>0</v>
      </c>
      <c r="AH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07">
        <f t="shared" si="493"/>
        <v>0</v>
      </c>
      <c r="AL193" s="207">
        <f t="shared" si="494"/>
        <v>0</v>
      </c>
    </row>
    <row r="194" spans="2:38" x14ac:dyDescent="0.25">
      <c r="B194" s="214" t="s">
        <v>386</v>
      </c>
      <c r="C194" s="215" t="s">
        <v>264</v>
      </c>
      <c r="D194" s="216">
        <f>SUM(D195:D200)</f>
        <v>0</v>
      </c>
      <c r="E194" s="216">
        <f>SUM(E195:E200)</f>
        <v>0</v>
      </c>
      <c r="F194" s="216">
        <f t="shared" si="315"/>
        <v>0</v>
      </c>
      <c r="G194" s="216">
        <f>SUM(G195:G200)</f>
        <v>0</v>
      </c>
      <c r="H194" s="216">
        <f t="shared" si="4"/>
        <v>0</v>
      </c>
      <c r="I194" s="216">
        <f>SUM(I195:I200)</f>
        <v>0</v>
      </c>
      <c r="J194" s="216">
        <f t="shared" si="5"/>
        <v>0</v>
      </c>
      <c r="K194" s="216">
        <f t="shared" ref="K194:X194" si="495">SUM(K195:K200)</f>
        <v>0</v>
      </c>
      <c r="L194" s="216">
        <f t="shared" si="495"/>
        <v>0</v>
      </c>
      <c r="M194" s="216">
        <f t="shared" si="495"/>
        <v>0</v>
      </c>
      <c r="N194" s="216">
        <f t="shared" si="495"/>
        <v>0</v>
      </c>
      <c r="O194" s="216">
        <f t="shared" si="495"/>
        <v>0</v>
      </c>
      <c r="P194" s="216">
        <f t="shared" si="495"/>
        <v>0</v>
      </c>
      <c r="Q194" s="216">
        <f t="shared" si="495"/>
        <v>0</v>
      </c>
      <c r="R194" s="216">
        <f t="shared" si="495"/>
        <v>0</v>
      </c>
      <c r="S194" s="216">
        <f t="shared" si="495"/>
        <v>0</v>
      </c>
      <c r="T194" s="216">
        <f t="shared" si="495"/>
        <v>0</v>
      </c>
      <c r="U194" s="216">
        <f t="shared" si="495"/>
        <v>0</v>
      </c>
      <c r="V194" s="216">
        <f t="shared" si="495"/>
        <v>0</v>
      </c>
      <c r="W194" s="216">
        <f t="shared" si="495"/>
        <v>0</v>
      </c>
      <c r="X194" s="216">
        <f t="shared" si="495"/>
        <v>0</v>
      </c>
      <c r="Y194" s="216">
        <f t="shared" si="7"/>
        <v>0</v>
      </c>
      <c r="Z194" s="216">
        <f>SUM(Z195:Z200)</f>
        <v>0</v>
      </c>
      <c r="AA194" s="216">
        <f>SUM(AA195:AA200)</f>
        <v>0</v>
      </c>
      <c r="AB194" s="216">
        <f>SUM(AB195:AB200)</f>
        <v>0</v>
      </c>
      <c r="AC194" s="216">
        <f t="shared" si="8"/>
        <v>0</v>
      </c>
      <c r="AD194" s="216">
        <f>SUM(AD195:AD200)</f>
        <v>0</v>
      </c>
      <c r="AE194" s="216">
        <f>SUM(AE195:AE200)</f>
        <v>0</v>
      </c>
      <c r="AF194" s="216">
        <f>SUM(AF195:AF200)</f>
        <v>0</v>
      </c>
      <c r="AG194" s="216">
        <f t="shared" si="9"/>
        <v>0</v>
      </c>
      <c r="AH194" s="216">
        <f>SUM(AH195:AH200)</f>
        <v>0</v>
      </c>
      <c r="AI194" s="216">
        <f>SUM(AI195:AI200)</f>
        <v>0</v>
      </c>
      <c r="AJ194" s="216">
        <f>SUM(AJ195:AJ200)</f>
        <v>0</v>
      </c>
      <c r="AK194" s="216">
        <f t="shared" si="10"/>
        <v>0</v>
      </c>
      <c r="AL194" s="216">
        <f t="shared" si="11"/>
        <v>0</v>
      </c>
    </row>
    <row r="195" spans="2:38" x14ac:dyDescent="0.25">
      <c r="B195" s="205" t="s">
        <v>387</v>
      </c>
      <c r="C195" s="206" t="s">
        <v>265</v>
      </c>
      <c r="D1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07">
        <f t="shared" si="315"/>
        <v>0</v>
      </c>
      <c r="G195" s="207"/>
      <c r="H195" s="207">
        <f t="shared" ref="H195:H198" si="496">F195-G195</f>
        <v>0</v>
      </c>
      <c r="I195" s="207"/>
      <c r="J195" s="207">
        <f t="shared" ref="J195:J198" si="497">F195-I195</f>
        <v>0</v>
      </c>
      <c r="K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07">
        <f t="shared" ref="Y195:Y198" si="498">V195+W195+X195</f>
        <v>0</v>
      </c>
      <c r="Z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07">
        <f t="shared" ref="AC195:AC198" si="499">Z195+AA195+AB195</f>
        <v>0</v>
      </c>
      <c r="AD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07">
        <f t="shared" ref="AG195:AG198" si="500">AD195+AE195+AF195</f>
        <v>0</v>
      </c>
      <c r="AH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07">
        <f t="shared" ref="AK195:AK198" si="501">AH195+AI195+AJ195</f>
        <v>0</v>
      </c>
      <c r="AL195" s="207">
        <f t="shared" ref="AL195:AL198" si="502">Y195+AC195+AG195+AK195</f>
        <v>0</v>
      </c>
    </row>
    <row r="196" spans="2:38" x14ac:dyDescent="0.25">
      <c r="B196" s="205" t="s">
        <v>1089</v>
      </c>
      <c r="C196" s="206" t="s">
        <v>1090</v>
      </c>
      <c r="D1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07">
        <f t="shared" ref="F196" si="503">D196+E196</f>
        <v>0</v>
      </c>
      <c r="G196" s="207"/>
      <c r="H196" s="207">
        <f t="shared" si="496"/>
        <v>0</v>
      </c>
      <c r="I196" s="207"/>
      <c r="J196" s="207">
        <f t="shared" si="497"/>
        <v>0</v>
      </c>
      <c r="K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07">
        <f t="shared" si="498"/>
        <v>0</v>
      </c>
      <c r="Z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07">
        <f t="shared" si="499"/>
        <v>0</v>
      </c>
      <c r="AD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07">
        <f t="shared" si="500"/>
        <v>0</v>
      </c>
      <c r="AH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07">
        <f t="shared" si="501"/>
        <v>0</v>
      </c>
      <c r="AL196" s="207">
        <f t="shared" si="502"/>
        <v>0</v>
      </c>
    </row>
    <row r="197" spans="2:38" x14ac:dyDescent="0.25">
      <c r="B197" s="205" t="s">
        <v>1091</v>
      </c>
      <c r="C197" s="206" t="s">
        <v>1092</v>
      </c>
      <c r="D1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07">
        <f t="shared" si="315"/>
        <v>0</v>
      </c>
      <c r="G197" s="207"/>
      <c r="H197" s="207">
        <f t="shared" ref="H197" si="504">F197-G197</f>
        <v>0</v>
      </c>
      <c r="I197" s="207"/>
      <c r="J197" s="207">
        <f t="shared" ref="J197" si="505">F197-I197</f>
        <v>0</v>
      </c>
      <c r="K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07">
        <f t="shared" ref="Y197" si="506">V197+W197+X197</f>
        <v>0</v>
      </c>
      <c r="Z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07">
        <f t="shared" ref="AC197" si="507">Z197+AA197+AB197</f>
        <v>0</v>
      </c>
      <c r="AD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07">
        <f t="shared" ref="AG197" si="508">AD197+AE197+AF197</f>
        <v>0</v>
      </c>
      <c r="AH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07">
        <f t="shared" ref="AK197" si="509">AH197+AI197+AJ197</f>
        <v>0</v>
      </c>
      <c r="AL197" s="207">
        <f t="shared" ref="AL197" si="510">Y197+AC197+AG197+AK197</f>
        <v>0</v>
      </c>
    </row>
    <row r="198" spans="2:38" x14ac:dyDescent="0.25">
      <c r="B198" s="205" t="s">
        <v>1093</v>
      </c>
      <c r="C198" s="206" t="s">
        <v>1094</v>
      </c>
      <c r="D1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07">
        <f t="shared" ref="F198" si="511">D198+E198</f>
        <v>0</v>
      </c>
      <c r="G198" s="207"/>
      <c r="H198" s="207">
        <f t="shared" si="496"/>
        <v>0</v>
      </c>
      <c r="I198" s="207"/>
      <c r="J198" s="207">
        <f t="shared" si="497"/>
        <v>0</v>
      </c>
      <c r="K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07">
        <f t="shared" si="498"/>
        <v>0</v>
      </c>
      <c r="Z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07">
        <f t="shared" si="499"/>
        <v>0</v>
      </c>
      <c r="AD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07">
        <f t="shared" si="500"/>
        <v>0</v>
      </c>
      <c r="AH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07">
        <f t="shared" si="501"/>
        <v>0</v>
      </c>
      <c r="AL198" s="207">
        <f t="shared" si="502"/>
        <v>0</v>
      </c>
    </row>
    <row r="199" spans="2:38" x14ac:dyDescent="0.25">
      <c r="B199" s="205" t="s">
        <v>1095</v>
      </c>
      <c r="C199" s="206" t="s">
        <v>1096</v>
      </c>
      <c r="D1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07">
        <f t="shared" ref="F199" si="512">D199+E199</f>
        <v>0</v>
      </c>
      <c r="G199" s="207"/>
      <c r="H199" s="207">
        <f t="shared" si="4"/>
        <v>0</v>
      </c>
      <c r="I199" s="207"/>
      <c r="J199" s="207">
        <f t="shared" si="5"/>
        <v>0</v>
      </c>
      <c r="K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07">
        <f t="shared" si="7"/>
        <v>0</v>
      </c>
      <c r="Z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07">
        <f t="shared" si="8"/>
        <v>0</v>
      </c>
      <c r="AD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07">
        <f t="shared" si="9"/>
        <v>0</v>
      </c>
      <c r="AH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07">
        <f t="shared" si="10"/>
        <v>0</v>
      </c>
      <c r="AL199" s="207">
        <f t="shared" si="11"/>
        <v>0</v>
      </c>
    </row>
    <row r="200" spans="2:38" x14ac:dyDescent="0.25">
      <c r="B200" s="205" t="s">
        <v>1097</v>
      </c>
      <c r="C200" s="206" t="s">
        <v>1098</v>
      </c>
      <c r="D2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07">
        <f t="shared" si="315"/>
        <v>0</v>
      </c>
      <c r="G200" s="207"/>
      <c r="H200" s="207">
        <f t="shared" ref="H200" si="513">F200-G200</f>
        <v>0</v>
      </c>
      <c r="I200" s="207"/>
      <c r="J200" s="207">
        <f t="shared" ref="J200" si="514">F200-I200</f>
        <v>0</v>
      </c>
      <c r="K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07">
        <f t="shared" ref="Y200" si="515">V200+W200+X200</f>
        <v>0</v>
      </c>
      <c r="Z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07">
        <f t="shared" ref="AC200" si="516">Z200+AA200+AB200</f>
        <v>0</v>
      </c>
      <c r="AD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07">
        <f t="shared" ref="AG200" si="517">AD200+AE200+AF200</f>
        <v>0</v>
      </c>
      <c r="AH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07">
        <f t="shared" ref="AK200" si="518">AH200+AI200+AJ200</f>
        <v>0</v>
      </c>
      <c r="AL200" s="207">
        <f t="shared" ref="AL200" si="519">Y200+AC200+AG200+AK200</f>
        <v>0</v>
      </c>
    </row>
    <row r="201" spans="2:38" x14ac:dyDescent="0.25">
      <c r="B201" s="214" t="s">
        <v>388</v>
      </c>
      <c r="C201" s="215" t="s">
        <v>266</v>
      </c>
      <c r="D201" s="216">
        <f>SUM(D202:D208)</f>
        <v>0</v>
      </c>
      <c r="E201" s="216">
        <f>SUM(E202:E208)</f>
        <v>0</v>
      </c>
      <c r="F201" s="216">
        <f t="shared" si="315"/>
        <v>0</v>
      </c>
      <c r="G201" s="216">
        <f>SUM(G202:G208)</f>
        <v>0</v>
      </c>
      <c r="H201" s="216">
        <f t="shared" si="4"/>
        <v>0</v>
      </c>
      <c r="I201" s="216">
        <f>SUM(I202:I208)</f>
        <v>0</v>
      </c>
      <c r="J201" s="216">
        <f t="shared" si="5"/>
        <v>0</v>
      </c>
      <c r="K201" s="216">
        <f t="shared" ref="K201:X201" si="520">SUM(K202:K208)</f>
        <v>0</v>
      </c>
      <c r="L201" s="216">
        <f t="shared" si="520"/>
        <v>0</v>
      </c>
      <c r="M201" s="216">
        <f t="shared" si="520"/>
        <v>0</v>
      </c>
      <c r="N201" s="216">
        <f t="shared" si="520"/>
        <v>0</v>
      </c>
      <c r="O201" s="216">
        <f t="shared" si="520"/>
        <v>0</v>
      </c>
      <c r="P201" s="216">
        <f t="shared" si="520"/>
        <v>0</v>
      </c>
      <c r="Q201" s="216">
        <f t="shared" si="520"/>
        <v>0</v>
      </c>
      <c r="R201" s="216">
        <f t="shared" si="520"/>
        <v>0</v>
      </c>
      <c r="S201" s="216">
        <f t="shared" si="520"/>
        <v>0</v>
      </c>
      <c r="T201" s="216">
        <f t="shared" si="520"/>
        <v>0</v>
      </c>
      <c r="U201" s="216">
        <f t="shared" si="520"/>
        <v>0</v>
      </c>
      <c r="V201" s="216">
        <f t="shared" si="520"/>
        <v>0</v>
      </c>
      <c r="W201" s="216">
        <f t="shared" si="520"/>
        <v>0</v>
      </c>
      <c r="X201" s="216">
        <f t="shared" si="520"/>
        <v>0</v>
      </c>
      <c r="Y201" s="216">
        <f t="shared" si="7"/>
        <v>0</v>
      </c>
      <c r="Z201" s="216">
        <f>SUM(Z202:Z208)</f>
        <v>0</v>
      </c>
      <c r="AA201" s="216">
        <f>SUM(AA202:AA208)</f>
        <v>0</v>
      </c>
      <c r="AB201" s="216">
        <f>SUM(AB202:AB208)</f>
        <v>0</v>
      </c>
      <c r="AC201" s="216">
        <f t="shared" si="8"/>
        <v>0</v>
      </c>
      <c r="AD201" s="216">
        <f>SUM(AD202:AD208)</f>
        <v>0</v>
      </c>
      <c r="AE201" s="216">
        <f>SUM(AE202:AE208)</f>
        <v>0</v>
      </c>
      <c r="AF201" s="216">
        <f>SUM(AF202:AF208)</f>
        <v>0</v>
      </c>
      <c r="AG201" s="216">
        <f t="shared" si="9"/>
        <v>0</v>
      </c>
      <c r="AH201" s="216">
        <f>SUM(AH202:AH208)</f>
        <v>0</v>
      </c>
      <c r="AI201" s="216">
        <f>SUM(AI202:AI208)</f>
        <v>0</v>
      </c>
      <c r="AJ201" s="216">
        <f>SUM(AJ202:AJ208)</f>
        <v>0</v>
      </c>
      <c r="AK201" s="216">
        <f t="shared" si="10"/>
        <v>0</v>
      </c>
      <c r="AL201" s="216">
        <f t="shared" si="11"/>
        <v>0</v>
      </c>
    </row>
    <row r="202" spans="2:38" x14ac:dyDescent="0.25">
      <c r="B202" s="205" t="s">
        <v>389</v>
      </c>
      <c r="C202" s="206" t="s">
        <v>267</v>
      </c>
      <c r="D2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07">
        <f t="shared" ref="F202:F204" si="521">D202+E202</f>
        <v>0</v>
      </c>
      <c r="G202" s="207"/>
      <c r="H202" s="207">
        <f t="shared" si="4"/>
        <v>0</v>
      </c>
      <c r="I202" s="207"/>
      <c r="J202" s="207">
        <f t="shared" si="5"/>
        <v>0</v>
      </c>
      <c r="K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07">
        <f t="shared" si="7"/>
        <v>0</v>
      </c>
      <c r="Z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07">
        <f t="shared" si="8"/>
        <v>0</v>
      </c>
      <c r="AD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07">
        <f t="shared" si="9"/>
        <v>0</v>
      </c>
      <c r="AH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07">
        <f t="shared" si="10"/>
        <v>0</v>
      </c>
      <c r="AL202" s="207">
        <f t="shared" si="11"/>
        <v>0</v>
      </c>
    </row>
    <row r="203" spans="2:38" x14ac:dyDescent="0.25">
      <c r="B203" s="205" t="s">
        <v>1099</v>
      </c>
      <c r="C203" s="206" t="s">
        <v>1100</v>
      </c>
      <c r="D2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07">
        <f t="shared" si="521"/>
        <v>0</v>
      </c>
      <c r="G203" s="207"/>
      <c r="H203" s="207">
        <f t="shared" si="4"/>
        <v>0</v>
      </c>
      <c r="I203" s="207"/>
      <c r="J203" s="207">
        <f t="shared" si="5"/>
        <v>0</v>
      </c>
      <c r="K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07">
        <f t="shared" si="7"/>
        <v>0</v>
      </c>
      <c r="Z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07">
        <f t="shared" si="8"/>
        <v>0</v>
      </c>
      <c r="AD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07">
        <f t="shared" si="9"/>
        <v>0</v>
      </c>
      <c r="AH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07">
        <f t="shared" si="10"/>
        <v>0</v>
      </c>
      <c r="AL203" s="207">
        <f t="shared" si="11"/>
        <v>0</v>
      </c>
    </row>
    <row r="204" spans="2:38" x14ac:dyDescent="0.25">
      <c r="B204" s="205" t="s">
        <v>1101</v>
      </c>
      <c r="C204" s="206" t="s">
        <v>1102</v>
      </c>
      <c r="D2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07">
        <f t="shared" si="521"/>
        <v>0</v>
      </c>
      <c r="G204" s="207"/>
      <c r="H204" s="207">
        <f t="shared" ref="H204" si="522">F204-G204</f>
        <v>0</v>
      </c>
      <c r="I204" s="207"/>
      <c r="J204" s="207">
        <f t="shared" ref="J204" si="523">F204-I204</f>
        <v>0</v>
      </c>
      <c r="K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07">
        <f t="shared" ref="Y204" si="524">V204+W204+X204</f>
        <v>0</v>
      </c>
      <c r="Z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07">
        <f t="shared" ref="AC204" si="525">Z204+AA204+AB204</f>
        <v>0</v>
      </c>
      <c r="AD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07">
        <f t="shared" ref="AG204" si="526">AD204+AE204+AF204</f>
        <v>0</v>
      </c>
      <c r="AH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07">
        <f t="shared" ref="AK204" si="527">AH204+AI204+AJ204</f>
        <v>0</v>
      </c>
      <c r="AL204" s="207">
        <f t="shared" ref="AL204" si="528">Y204+AC204+AG204+AK204</f>
        <v>0</v>
      </c>
    </row>
    <row r="205" spans="2:38" x14ac:dyDescent="0.25">
      <c r="B205" s="205" t="s">
        <v>1103</v>
      </c>
      <c r="C205" s="206" t="s">
        <v>1104</v>
      </c>
      <c r="D2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07">
        <f t="shared" si="315"/>
        <v>0</v>
      </c>
      <c r="G205" s="207"/>
      <c r="H205" s="207">
        <f t="shared" ref="H205:H206" si="529">F205-G205</f>
        <v>0</v>
      </c>
      <c r="I205" s="207"/>
      <c r="J205" s="207">
        <f t="shared" ref="J205:J206" si="530">F205-I205</f>
        <v>0</v>
      </c>
      <c r="K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07">
        <f t="shared" ref="Y205:Y206" si="531">V205+W205+X205</f>
        <v>0</v>
      </c>
      <c r="Z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07">
        <f t="shared" ref="AC205:AC206" si="532">Z205+AA205+AB205</f>
        <v>0</v>
      </c>
      <c r="AD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07">
        <f t="shared" ref="AG205:AG206" si="533">AD205+AE205+AF205</f>
        <v>0</v>
      </c>
      <c r="AH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07">
        <f t="shared" ref="AK205:AK206" si="534">AH205+AI205+AJ205</f>
        <v>0</v>
      </c>
      <c r="AL205" s="207">
        <f t="shared" ref="AL205:AL206" si="535">Y205+AC205+AG205+AK205</f>
        <v>0</v>
      </c>
    </row>
    <row r="206" spans="2:38" x14ac:dyDescent="0.25">
      <c r="B206" s="205" t="s">
        <v>1105</v>
      </c>
      <c r="C206" s="206" t="s">
        <v>1106</v>
      </c>
      <c r="D2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07">
        <f t="shared" ref="F206" si="536">D206+E206</f>
        <v>0</v>
      </c>
      <c r="G206" s="207"/>
      <c r="H206" s="207">
        <f t="shared" si="529"/>
        <v>0</v>
      </c>
      <c r="I206" s="207"/>
      <c r="J206" s="207">
        <f t="shared" si="530"/>
        <v>0</v>
      </c>
      <c r="K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07">
        <f t="shared" si="531"/>
        <v>0</v>
      </c>
      <c r="Z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07">
        <f t="shared" si="532"/>
        <v>0</v>
      </c>
      <c r="AD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07">
        <f t="shared" si="533"/>
        <v>0</v>
      </c>
      <c r="AH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07">
        <f t="shared" si="534"/>
        <v>0</v>
      </c>
      <c r="AL206" s="207">
        <f t="shared" si="535"/>
        <v>0</v>
      </c>
    </row>
    <row r="207" spans="2:38" x14ac:dyDescent="0.25">
      <c r="B207" s="205" t="s">
        <v>1107</v>
      </c>
      <c r="C207" s="206" t="s">
        <v>1108</v>
      </c>
      <c r="D2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07">
        <f t="shared" ref="F207" si="537">D207+E207</f>
        <v>0</v>
      </c>
      <c r="G207" s="207"/>
      <c r="H207" s="207">
        <f t="shared" si="4"/>
        <v>0</v>
      </c>
      <c r="I207" s="207"/>
      <c r="J207" s="207">
        <f t="shared" si="5"/>
        <v>0</v>
      </c>
      <c r="K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07">
        <f t="shared" si="7"/>
        <v>0</v>
      </c>
      <c r="Z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07">
        <f t="shared" si="8"/>
        <v>0</v>
      </c>
      <c r="AD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07">
        <f t="shared" si="9"/>
        <v>0</v>
      </c>
      <c r="AH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07">
        <f t="shared" si="10"/>
        <v>0</v>
      </c>
      <c r="AL207" s="207">
        <f t="shared" si="11"/>
        <v>0</v>
      </c>
    </row>
    <row r="208" spans="2:38" x14ac:dyDescent="0.25">
      <c r="B208" s="205" t="s">
        <v>1109</v>
      </c>
      <c r="C208" s="206" t="s">
        <v>1110</v>
      </c>
      <c r="D2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207">
        <f t="shared" si="315"/>
        <v>0</v>
      </c>
      <c r="G208" s="207"/>
      <c r="H208" s="207">
        <f t="shared" ref="H208" si="538">F208-G208</f>
        <v>0</v>
      </c>
      <c r="I208" s="207"/>
      <c r="J208" s="207">
        <f t="shared" ref="J208" si="539">F208-I208</f>
        <v>0</v>
      </c>
      <c r="K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07">
        <f t="shared" ref="Y208" si="540">V208+W208+X208</f>
        <v>0</v>
      </c>
      <c r="Z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07">
        <f t="shared" ref="AC208" si="541">Z208+AA208+AB208</f>
        <v>0</v>
      </c>
      <c r="AD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07">
        <f t="shared" ref="AG208" si="542">AD208+AE208+AF208</f>
        <v>0</v>
      </c>
      <c r="AH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07">
        <f t="shared" ref="AK208" si="543">AH208+AI208+AJ208</f>
        <v>0</v>
      </c>
      <c r="AL208" s="207">
        <f t="shared" ref="AL208" si="544">Y208+AC208+AG208+AK208</f>
        <v>0</v>
      </c>
    </row>
    <row r="209" spans="2:38" x14ac:dyDescent="0.25">
      <c r="B209" s="202" t="s">
        <v>383</v>
      </c>
      <c r="C209" s="203" t="s">
        <v>261</v>
      </c>
      <c r="D209" s="204">
        <f>D210+D218</f>
        <v>0</v>
      </c>
      <c r="E209" s="204">
        <f>E210+E218</f>
        <v>0</v>
      </c>
      <c r="F209" s="204">
        <f t="shared" si="315"/>
        <v>0</v>
      </c>
      <c r="G209" s="204">
        <f>G210+G218</f>
        <v>0</v>
      </c>
      <c r="H209" s="204">
        <f t="shared" si="4"/>
        <v>0</v>
      </c>
      <c r="I209" s="204">
        <f>I210+I218</f>
        <v>0</v>
      </c>
      <c r="J209" s="204">
        <f t="shared" si="5"/>
        <v>0</v>
      </c>
      <c r="K209" s="204">
        <f t="shared" ref="K209:X209" si="545">K210+K218</f>
        <v>0</v>
      </c>
      <c r="L209" s="204">
        <f t="shared" si="545"/>
        <v>0</v>
      </c>
      <c r="M209" s="204">
        <f t="shared" si="545"/>
        <v>0</v>
      </c>
      <c r="N209" s="204">
        <f t="shared" si="545"/>
        <v>0</v>
      </c>
      <c r="O209" s="204">
        <f t="shared" si="545"/>
        <v>0</v>
      </c>
      <c r="P209" s="204">
        <f t="shared" si="545"/>
        <v>0</v>
      </c>
      <c r="Q209" s="204">
        <f t="shared" si="545"/>
        <v>0</v>
      </c>
      <c r="R209" s="204">
        <f t="shared" si="545"/>
        <v>0</v>
      </c>
      <c r="S209" s="204">
        <f t="shared" si="545"/>
        <v>0</v>
      </c>
      <c r="T209" s="204">
        <f t="shared" si="545"/>
        <v>0</v>
      </c>
      <c r="U209" s="204">
        <f t="shared" si="545"/>
        <v>0</v>
      </c>
      <c r="V209" s="204">
        <f t="shared" si="545"/>
        <v>0</v>
      </c>
      <c r="W209" s="204">
        <f t="shared" si="545"/>
        <v>0</v>
      </c>
      <c r="X209" s="204">
        <f t="shared" si="545"/>
        <v>0</v>
      </c>
      <c r="Y209" s="204">
        <f t="shared" si="7"/>
        <v>0</v>
      </c>
      <c r="Z209" s="204">
        <f>Z210+Z218</f>
        <v>0</v>
      </c>
      <c r="AA209" s="204">
        <f>AA210+AA218</f>
        <v>0</v>
      </c>
      <c r="AB209" s="204">
        <f>AB210+AB218</f>
        <v>0</v>
      </c>
      <c r="AC209" s="204">
        <f t="shared" si="8"/>
        <v>0</v>
      </c>
      <c r="AD209" s="204">
        <f>AD210+AD218</f>
        <v>0</v>
      </c>
      <c r="AE209" s="204">
        <f>AE210+AE218</f>
        <v>0</v>
      </c>
      <c r="AF209" s="204">
        <f>AF210+AF218</f>
        <v>0</v>
      </c>
      <c r="AG209" s="204">
        <f t="shared" si="9"/>
        <v>0</v>
      </c>
      <c r="AH209" s="204">
        <f>AH210+AH218</f>
        <v>0</v>
      </c>
      <c r="AI209" s="204">
        <f>AI210+AI218</f>
        <v>0</v>
      </c>
      <c r="AJ209" s="204">
        <f>AJ210+AJ218</f>
        <v>0</v>
      </c>
      <c r="AK209" s="204">
        <f t="shared" si="10"/>
        <v>0</v>
      </c>
      <c r="AL209" s="204">
        <f t="shared" si="11"/>
        <v>0</v>
      </c>
    </row>
    <row r="210" spans="2:38" x14ac:dyDescent="0.25">
      <c r="B210" s="214" t="s">
        <v>384</v>
      </c>
      <c r="C210" s="215" t="s">
        <v>262</v>
      </c>
      <c r="D210" s="216">
        <f>SUM(D211:D217)</f>
        <v>0</v>
      </c>
      <c r="E210" s="216">
        <f>SUM(E211:E217)</f>
        <v>0</v>
      </c>
      <c r="F210" s="216">
        <f t="shared" si="315"/>
        <v>0</v>
      </c>
      <c r="G210" s="216">
        <f>SUM(G211:G217)</f>
        <v>0</v>
      </c>
      <c r="H210" s="216">
        <f t="shared" si="4"/>
        <v>0</v>
      </c>
      <c r="I210" s="216">
        <f>SUM(I211:I217)</f>
        <v>0</v>
      </c>
      <c r="J210" s="216">
        <f t="shared" si="5"/>
        <v>0</v>
      </c>
      <c r="K210" s="216">
        <f t="shared" ref="K210:X210" si="546">SUM(K211:K217)</f>
        <v>0</v>
      </c>
      <c r="L210" s="216">
        <f t="shared" si="546"/>
        <v>0</v>
      </c>
      <c r="M210" s="216">
        <f t="shared" si="546"/>
        <v>0</v>
      </c>
      <c r="N210" s="216">
        <f t="shared" si="546"/>
        <v>0</v>
      </c>
      <c r="O210" s="216">
        <f t="shared" si="546"/>
        <v>0</v>
      </c>
      <c r="P210" s="216">
        <f t="shared" si="546"/>
        <v>0</v>
      </c>
      <c r="Q210" s="216">
        <f t="shared" si="546"/>
        <v>0</v>
      </c>
      <c r="R210" s="216">
        <f t="shared" si="546"/>
        <v>0</v>
      </c>
      <c r="S210" s="216">
        <f t="shared" si="546"/>
        <v>0</v>
      </c>
      <c r="T210" s="216">
        <f t="shared" si="546"/>
        <v>0</v>
      </c>
      <c r="U210" s="216">
        <f t="shared" si="546"/>
        <v>0</v>
      </c>
      <c r="V210" s="216">
        <f t="shared" si="546"/>
        <v>0</v>
      </c>
      <c r="W210" s="216">
        <f t="shared" si="546"/>
        <v>0</v>
      </c>
      <c r="X210" s="216">
        <f t="shared" si="546"/>
        <v>0</v>
      </c>
      <c r="Y210" s="216">
        <f t="shared" si="7"/>
        <v>0</v>
      </c>
      <c r="Z210" s="216">
        <f>SUM(Z211:Z217)</f>
        <v>0</v>
      </c>
      <c r="AA210" s="216">
        <f>SUM(AA211:AA217)</f>
        <v>0</v>
      </c>
      <c r="AB210" s="216">
        <f>SUM(AB211:AB217)</f>
        <v>0</v>
      </c>
      <c r="AC210" s="216">
        <f t="shared" si="8"/>
        <v>0</v>
      </c>
      <c r="AD210" s="216">
        <f>SUM(AD211:AD217)</f>
        <v>0</v>
      </c>
      <c r="AE210" s="216">
        <f>SUM(AE211:AE217)</f>
        <v>0</v>
      </c>
      <c r="AF210" s="216">
        <f>SUM(AF211:AF217)</f>
        <v>0</v>
      </c>
      <c r="AG210" s="216">
        <f t="shared" si="9"/>
        <v>0</v>
      </c>
      <c r="AH210" s="216">
        <f>SUM(AH211:AH217)</f>
        <v>0</v>
      </c>
      <c r="AI210" s="216">
        <f>SUM(AI211:AI217)</f>
        <v>0</v>
      </c>
      <c r="AJ210" s="216">
        <f>SUM(AJ211:AJ217)</f>
        <v>0</v>
      </c>
      <c r="AK210" s="216">
        <f t="shared" si="10"/>
        <v>0</v>
      </c>
      <c r="AL210" s="216">
        <f t="shared" si="11"/>
        <v>0</v>
      </c>
    </row>
    <row r="211" spans="2:38" x14ac:dyDescent="0.25">
      <c r="B211" s="205" t="s">
        <v>390</v>
      </c>
      <c r="C211" s="206" t="s">
        <v>268</v>
      </c>
      <c r="D2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07">
        <f t="shared" ref="F211:F213" si="547">D211+E211</f>
        <v>0</v>
      </c>
      <c r="G211" s="207"/>
      <c r="H211" s="207">
        <f t="shared" si="4"/>
        <v>0</v>
      </c>
      <c r="I211" s="207"/>
      <c r="J211" s="207">
        <f t="shared" si="5"/>
        <v>0</v>
      </c>
      <c r="K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07">
        <f t="shared" si="7"/>
        <v>0</v>
      </c>
      <c r="Z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07">
        <f t="shared" si="8"/>
        <v>0</v>
      </c>
      <c r="AD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07">
        <f t="shared" si="9"/>
        <v>0</v>
      </c>
      <c r="AH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07">
        <f t="shared" si="10"/>
        <v>0</v>
      </c>
      <c r="AL211" s="207">
        <f t="shared" si="11"/>
        <v>0</v>
      </c>
    </row>
    <row r="212" spans="2:38" x14ac:dyDescent="0.25">
      <c r="B212" s="205" t="s">
        <v>1068</v>
      </c>
      <c r="C212" s="206" t="s">
        <v>1069</v>
      </c>
      <c r="D2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07">
        <f t="shared" ref="F212" si="548">D212+E212</f>
        <v>0</v>
      </c>
      <c r="G212" s="207"/>
      <c r="H212" s="207">
        <f t="shared" ref="H212" si="549">F212-G212</f>
        <v>0</v>
      </c>
      <c r="I212" s="207"/>
      <c r="J212" s="207">
        <f t="shared" ref="J212" si="550">F212-I212</f>
        <v>0</v>
      </c>
      <c r="K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07">
        <f t="shared" ref="Y212" si="551">V212+W212+X212</f>
        <v>0</v>
      </c>
      <c r="Z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07">
        <f t="shared" ref="AC212" si="552">Z212+AA212+AB212</f>
        <v>0</v>
      </c>
      <c r="AD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07">
        <f t="shared" ref="AG212" si="553">AD212+AE212+AF212</f>
        <v>0</v>
      </c>
      <c r="AH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07">
        <f t="shared" ref="AK212" si="554">AH212+AI212+AJ212</f>
        <v>0</v>
      </c>
      <c r="AL212" s="207">
        <f t="shared" ref="AL212" si="555">Y212+AC212+AG212+AK212</f>
        <v>0</v>
      </c>
    </row>
    <row r="213" spans="2:38" x14ac:dyDescent="0.25">
      <c r="B213" s="205" t="s">
        <v>1070</v>
      </c>
      <c r="C213" s="206" t="s">
        <v>1071</v>
      </c>
      <c r="D2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07">
        <f t="shared" si="547"/>
        <v>0</v>
      </c>
      <c r="G213" s="207"/>
      <c r="H213" s="207">
        <f t="shared" si="4"/>
        <v>0</v>
      </c>
      <c r="I213" s="207"/>
      <c r="J213" s="207">
        <f t="shared" si="5"/>
        <v>0</v>
      </c>
      <c r="K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07">
        <f t="shared" si="7"/>
        <v>0</v>
      </c>
      <c r="Z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07">
        <f t="shared" si="8"/>
        <v>0</v>
      </c>
      <c r="AD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07">
        <f t="shared" si="9"/>
        <v>0</v>
      </c>
      <c r="AH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07">
        <f t="shared" si="10"/>
        <v>0</v>
      </c>
      <c r="AL213" s="207">
        <f t="shared" si="11"/>
        <v>0</v>
      </c>
    </row>
    <row r="214" spans="2:38" x14ac:dyDescent="0.25">
      <c r="B214" s="205" t="s">
        <v>1072</v>
      </c>
      <c r="C214" s="206" t="s">
        <v>1073</v>
      </c>
      <c r="D2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07">
        <f t="shared" si="315"/>
        <v>0</v>
      </c>
      <c r="G214" s="207"/>
      <c r="H214" s="207">
        <f t="shared" ref="H214:H215" si="556">F214-G214</f>
        <v>0</v>
      </c>
      <c r="I214" s="207"/>
      <c r="J214" s="207">
        <f t="shared" ref="J214:J215" si="557">F214-I214</f>
        <v>0</v>
      </c>
      <c r="K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07">
        <f t="shared" ref="Y214:Y215" si="558">V214+W214+X214</f>
        <v>0</v>
      </c>
      <c r="Z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07">
        <f t="shared" ref="AC214:AC215" si="559">Z214+AA214+AB214</f>
        <v>0</v>
      </c>
      <c r="AD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07">
        <f t="shared" ref="AG214:AG215" si="560">AD214+AE214+AF214</f>
        <v>0</v>
      </c>
      <c r="AH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07">
        <f t="shared" ref="AK214:AK215" si="561">AH214+AI214+AJ214</f>
        <v>0</v>
      </c>
      <c r="AL214" s="207">
        <f t="shared" ref="AL214:AL215" si="562">Y214+AC214+AG214+AK214</f>
        <v>0</v>
      </c>
    </row>
    <row r="215" spans="2:38" x14ac:dyDescent="0.25">
      <c r="B215" s="205" t="s">
        <v>1074</v>
      </c>
      <c r="C215" s="206" t="s">
        <v>1075</v>
      </c>
      <c r="D2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207">
        <f t="shared" ref="F215" si="563">D215+E215</f>
        <v>0</v>
      </c>
      <c r="G215" s="207"/>
      <c r="H215" s="207">
        <f t="shared" si="556"/>
        <v>0</v>
      </c>
      <c r="I215" s="207"/>
      <c r="J215" s="207">
        <f t="shared" si="557"/>
        <v>0</v>
      </c>
      <c r="K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07">
        <f t="shared" si="558"/>
        <v>0</v>
      </c>
      <c r="Z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07">
        <f t="shared" si="559"/>
        <v>0</v>
      </c>
      <c r="AD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07">
        <f t="shared" si="560"/>
        <v>0</v>
      </c>
      <c r="AH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07">
        <f t="shared" si="561"/>
        <v>0</v>
      </c>
      <c r="AL215" s="207">
        <f t="shared" si="562"/>
        <v>0</v>
      </c>
    </row>
    <row r="216" spans="2:38" x14ac:dyDescent="0.25">
      <c r="B216" s="205" t="s">
        <v>1076</v>
      </c>
      <c r="C216" s="206" t="s">
        <v>1077</v>
      </c>
      <c r="D2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07">
        <f t="shared" ref="F216" si="564">D216+E216</f>
        <v>0</v>
      </c>
      <c r="G216" s="207"/>
      <c r="H216" s="207">
        <f t="shared" si="4"/>
        <v>0</v>
      </c>
      <c r="I216" s="207"/>
      <c r="J216" s="207">
        <f t="shared" si="5"/>
        <v>0</v>
      </c>
      <c r="K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07">
        <f t="shared" si="7"/>
        <v>0</v>
      </c>
      <c r="Z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07">
        <f t="shared" si="8"/>
        <v>0</v>
      </c>
      <c r="AD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07">
        <f t="shared" si="9"/>
        <v>0</v>
      </c>
      <c r="AH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07">
        <f t="shared" si="10"/>
        <v>0</v>
      </c>
      <c r="AL216" s="207">
        <f t="shared" si="11"/>
        <v>0</v>
      </c>
    </row>
    <row r="217" spans="2:38" x14ac:dyDescent="0.25">
      <c r="B217" s="205" t="s">
        <v>1078</v>
      </c>
      <c r="C217" s="206" t="s">
        <v>1079</v>
      </c>
      <c r="D2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07">
        <f t="shared" si="315"/>
        <v>0</v>
      </c>
      <c r="G217" s="207"/>
      <c r="H217" s="207">
        <f t="shared" ref="H217" si="565">F217-G217</f>
        <v>0</v>
      </c>
      <c r="I217" s="207"/>
      <c r="J217" s="207">
        <f t="shared" ref="J217" si="566">F217-I217</f>
        <v>0</v>
      </c>
      <c r="K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07">
        <f t="shared" ref="Y217" si="567">V217+W217+X217</f>
        <v>0</v>
      </c>
      <c r="Z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07">
        <f t="shared" ref="AC217" si="568">Z217+AA217+AB217</f>
        <v>0</v>
      </c>
      <c r="AD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07">
        <f t="shared" ref="AG217" si="569">AD217+AE217+AF217</f>
        <v>0</v>
      </c>
      <c r="AH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07">
        <f t="shared" ref="AK217" si="570">AH217+AI217+AJ217</f>
        <v>0</v>
      </c>
      <c r="AL217" s="207">
        <f t="shared" ref="AL217" si="571">Y217+AC217+AG217+AK217</f>
        <v>0</v>
      </c>
    </row>
    <row r="218" spans="2:38" x14ac:dyDescent="0.25">
      <c r="B218" s="214" t="s">
        <v>385</v>
      </c>
      <c r="C218" s="215" t="s">
        <v>263</v>
      </c>
      <c r="D218" s="216">
        <f>SUM(D219:D225)</f>
        <v>0</v>
      </c>
      <c r="E218" s="216">
        <f>SUM(E219:E225)</f>
        <v>0</v>
      </c>
      <c r="F218" s="216">
        <f t="shared" si="315"/>
        <v>0</v>
      </c>
      <c r="G218" s="216">
        <f t="shared" ref="G218:I218" si="572">SUM(G219:G225)</f>
        <v>0</v>
      </c>
      <c r="H218" s="216">
        <f t="shared" si="4"/>
        <v>0</v>
      </c>
      <c r="I218" s="216">
        <f t="shared" si="572"/>
        <v>0</v>
      </c>
      <c r="J218" s="216">
        <f t="shared" si="5"/>
        <v>0</v>
      </c>
      <c r="K218" s="216">
        <f t="shared" ref="K218:AJ218" si="573">SUM(K219:K225)</f>
        <v>0</v>
      </c>
      <c r="L218" s="216">
        <f t="shared" si="573"/>
        <v>0</v>
      </c>
      <c r="M218" s="216">
        <f t="shared" si="573"/>
        <v>0</v>
      </c>
      <c r="N218" s="216">
        <f t="shared" si="573"/>
        <v>0</v>
      </c>
      <c r="O218" s="216">
        <f t="shared" si="573"/>
        <v>0</v>
      </c>
      <c r="P218" s="216">
        <f t="shared" si="573"/>
        <v>0</v>
      </c>
      <c r="Q218" s="216">
        <f t="shared" si="573"/>
        <v>0</v>
      </c>
      <c r="R218" s="216">
        <f t="shared" si="573"/>
        <v>0</v>
      </c>
      <c r="S218" s="216">
        <f t="shared" si="573"/>
        <v>0</v>
      </c>
      <c r="T218" s="216">
        <f t="shared" si="573"/>
        <v>0</v>
      </c>
      <c r="U218" s="216">
        <f t="shared" si="573"/>
        <v>0</v>
      </c>
      <c r="V218" s="216">
        <f t="shared" si="573"/>
        <v>0</v>
      </c>
      <c r="W218" s="216">
        <f t="shared" si="573"/>
        <v>0</v>
      </c>
      <c r="X218" s="216">
        <f t="shared" si="573"/>
        <v>0</v>
      </c>
      <c r="Y218" s="216">
        <f t="shared" si="7"/>
        <v>0</v>
      </c>
      <c r="Z218" s="216">
        <f t="shared" si="573"/>
        <v>0</v>
      </c>
      <c r="AA218" s="216">
        <f t="shared" si="573"/>
        <v>0</v>
      </c>
      <c r="AB218" s="216">
        <f t="shared" si="573"/>
        <v>0</v>
      </c>
      <c r="AC218" s="216">
        <f t="shared" si="8"/>
        <v>0</v>
      </c>
      <c r="AD218" s="216">
        <f t="shared" si="573"/>
        <v>0</v>
      </c>
      <c r="AE218" s="216">
        <f t="shared" si="573"/>
        <v>0</v>
      </c>
      <c r="AF218" s="216">
        <f t="shared" si="573"/>
        <v>0</v>
      </c>
      <c r="AG218" s="216">
        <f t="shared" si="9"/>
        <v>0</v>
      </c>
      <c r="AH218" s="216">
        <f t="shared" si="573"/>
        <v>0</v>
      </c>
      <c r="AI218" s="216">
        <f t="shared" si="573"/>
        <v>0</v>
      </c>
      <c r="AJ218" s="216">
        <f t="shared" si="573"/>
        <v>0</v>
      </c>
      <c r="AK218" s="216">
        <f t="shared" si="10"/>
        <v>0</v>
      </c>
      <c r="AL218" s="216">
        <f t="shared" si="11"/>
        <v>0</v>
      </c>
    </row>
    <row r="219" spans="2:38" x14ac:dyDescent="0.25">
      <c r="B219" s="205" t="s">
        <v>391</v>
      </c>
      <c r="C219" s="206" t="s">
        <v>269</v>
      </c>
      <c r="D2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07">
        <f t="shared" si="315"/>
        <v>0</v>
      </c>
      <c r="G219" s="207"/>
      <c r="H219" s="207">
        <f t="shared" ref="H219:H225" si="574">F219-G219</f>
        <v>0</v>
      </c>
      <c r="I219" s="207"/>
      <c r="J219" s="207">
        <f t="shared" ref="J219:J225" si="575">F219-I219</f>
        <v>0</v>
      </c>
      <c r="K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07">
        <f t="shared" ref="Y219:Y225" si="576">V219+W219+X219</f>
        <v>0</v>
      </c>
      <c r="Z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07">
        <f t="shared" ref="AC219:AC225" si="577">Z219+AA219+AB219</f>
        <v>0</v>
      </c>
      <c r="AD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07">
        <f t="shared" ref="AG219:AG225" si="578">AD219+AE219+AF219</f>
        <v>0</v>
      </c>
      <c r="AH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07">
        <f t="shared" ref="AK219:AK225" si="579">AH219+AI219+AJ219</f>
        <v>0</v>
      </c>
      <c r="AL219" s="207">
        <f t="shared" ref="AL219:AL225" si="580">Y219+AC219+AG219+AK219</f>
        <v>0</v>
      </c>
    </row>
    <row r="220" spans="2:38" x14ac:dyDescent="0.25">
      <c r="B220" s="205" t="s">
        <v>1080</v>
      </c>
      <c r="C220" s="206" t="s">
        <v>1081</v>
      </c>
      <c r="D2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207">
        <f t="shared" si="315"/>
        <v>0</v>
      </c>
      <c r="G220" s="207"/>
      <c r="H220" s="207">
        <f t="shared" si="574"/>
        <v>0</v>
      </c>
      <c r="I220" s="207"/>
      <c r="J220" s="207">
        <f t="shared" si="575"/>
        <v>0</v>
      </c>
      <c r="K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07">
        <f t="shared" si="576"/>
        <v>0</v>
      </c>
      <c r="Z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07">
        <f t="shared" si="577"/>
        <v>0</v>
      </c>
      <c r="AD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07">
        <f t="shared" si="578"/>
        <v>0</v>
      </c>
      <c r="AH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07">
        <f t="shared" si="579"/>
        <v>0</v>
      </c>
      <c r="AL220" s="207">
        <f t="shared" si="580"/>
        <v>0</v>
      </c>
    </row>
    <row r="221" spans="2:38" x14ac:dyDescent="0.25">
      <c r="B221" s="205" t="s">
        <v>1082</v>
      </c>
      <c r="C221" s="206" t="s">
        <v>1081</v>
      </c>
      <c r="D2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07">
        <f t="shared" ref="F221:F223" si="581">D221+E221</f>
        <v>0</v>
      </c>
      <c r="G221" s="207"/>
      <c r="H221" s="207">
        <f t="shared" ref="H221:H223" si="582">F221-G221</f>
        <v>0</v>
      </c>
      <c r="I221" s="207"/>
      <c r="J221" s="207">
        <f t="shared" ref="J221:J223" si="583">F221-I221</f>
        <v>0</v>
      </c>
      <c r="K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07">
        <f t="shared" ref="Y221:Y223" si="584">V221+W221+X221</f>
        <v>0</v>
      </c>
      <c r="Z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07">
        <f t="shared" ref="AC221:AC223" si="585">Z221+AA221+AB221</f>
        <v>0</v>
      </c>
      <c r="AD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07">
        <f t="shared" ref="AG221:AG223" si="586">AD221+AE221+AF221</f>
        <v>0</v>
      </c>
      <c r="AH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07">
        <f t="shared" ref="AK221:AK223" si="587">AH221+AI221+AJ221</f>
        <v>0</v>
      </c>
      <c r="AL221" s="207">
        <f t="shared" ref="AL221:AL223" si="588">Y221+AC221+AG221+AK221</f>
        <v>0</v>
      </c>
    </row>
    <row r="222" spans="2:38" x14ac:dyDescent="0.25">
      <c r="B222" s="205" t="s">
        <v>1083</v>
      </c>
      <c r="C222" s="206" t="s">
        <v>1084</v>
      </c>
      <c r="D2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07">
        <f t="shared" si="581"/>
        <v>0</v>
      </c>
      <c r="G222" s="207"/>
      <c r="H222" s="207">
        <f t="shared" si="582"/>
        <v>0</v>
      </c>
      <c r="I222" s="207"/>
      <c r="J222" s="207">
        <f t="shared" si="583"/>
        <v>0</v>
      </c>
      <c r="K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07">
        <f t="shared" si="584"/>
        <v>0</v>
      </c>
      <c r="Z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07">
        <f t="shared" si="585"/>
        <v>0</v>
      </c>
      <c r="AD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07">
        <f t="shared" si="586"/>
        <v>0</v>
      </c>
      <c r="AH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07">
        <f t="shared" si="587"/>
        <v>0</v>
      </c>
      <c r="AL222" s="207">
        <f t="shared" si="588"/>
        <v>0</v>
      </c>
    </row>
    <row r="223" spans="2:38" x14ac:dyDescent="0.25">
      <c r="B223" s="205" t="s">
        <v>392</v>
      </c>
      <c r="C223" s="206" t="s">
        <v>1085</v>
      </c>
      <c r="D2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07">
        <f t="shared" si="581"/>
        <v>0</v>
      </c>
      <c r="G223" s="207"/>
      <c r="H223" s="207">
        <f t="shared" si="582"/>
        <v>0</v>
      </c>
      <c r="I223" s="207"/>
      <c r="J223" s="207">
        <f t="shared" si="583"/>
        <v>0</v>
      </c>
      <c r="K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07">
        <f t="shared" si="584"/>
        <v>0</v>
      </c>
      <c r="Z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07">
        <f t="shared" si="585"/>
        <v>0</v>
      </c>
      <c r="AD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07">
        <f t="shared" si="586"/>
        <v>0</v>
      </c>
      <c r="AH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07">
        <f t="shared" si="587"/>
        <v>0</v>
      </c>
      <c r="AL223" s="207">
        <f t="shared" si="588"/>
        <v>0</v>
      </c>
    </row>
    <row r="224" spans="2:38" x14ac:dyDescent="0.25">
      <c r="B224" s="205" t="s">
        <v>1086</v>
      </c>
      <c r="C224" s="206" t="s">
        <v>1085</v>
      </c>
      <c r="D2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07">
        <f t="shared" ref="F224" si="589">D224+E224</f>
        <v>0</v>
      </c>
      <c r="G224" s="207"/>
      <c r="H224" s="207">
        <f t="shared" ref="H224" si="590">F224-G224</f>
        <v>0</v>
      </c>
      <c r="I224" s="207"/>
      <c r="J224" s="207">
        <f t="shared" ref="J224" si="591">F224-I224</f>
        <v>0</v>
      </c>
      <c r="K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07">
        <f t="shared" ref="Y224" si="592">V224+W224+X224</f>
        <v>0</v>
      </c>
      <c r="Z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07">
        <f t="shared" ref="AC224" si="593">Z224+AA224+AB224</f>
        <v>0</v>
      </c>
      <c r="AD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07">
        <f t="shared" ref="AG224" si="594">AD224+AE224+AF224</f>
        <v>0</v>
      </c>
      <c r="AH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07">
        <f t="shared" ref="AK224" si="595">AH224+AI224+AJ224</f>
        <v>0</v>
      </c>
      <c r="AL224" s="207">
        <f t="shared" ref="AL224" si="596">Y224+AC224+AG224+AK224</f>
        <v>0</v>
      </c>
    </row>
    <row r="225" spans="2:38" x14ac:dyDescent="0.25">
      <c r="B225" s="205" t="s">
        <v>1087</v>
      </c>
      <c r="C225" s="206" t="s">
        <v>1088</v>
      </c>
      <c r="D2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07">
        <f t="shared" si="315"/>
        <v>0</v>
      </c>
      <c r="G225" s="207"/>
      <c r="H225" s="207">
        <f t="shared" si="574"/>
        <v>0</v>
      </c>
      <c r="I225" s="207"/>
      <c r="J225" s="207">
        <f t="shared" si="575"/>
        <v>0</v>
      </c>
      <c r="K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07">
        <f t="shared" si="576"/>
        <v>0</v>
      </c>
      <c r="Z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07">
        <f t="shared" si="577"/>
        <v>0</v>
      </c>
      <c r="AD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07">
        <f t="shared" si="578"/>
        <v>0</v>
      </c>
      <c r="AH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07">
        <f t="shared" si="579"/>
        <v>0</v>
      </c>
      <c r="AL225" s="207">
        <f t="shared" si="580"/>
        <v>0</v>
      </c>
    </row>
    <row r="226" spans="2:38" x14ac:dyDescent="0.25">
      <c r="B226" s="202" t="s">
        <v>393</v>
      </c>
      <c r="C226" s="203" t="s">
        <v>270</v>
      </c>
      <c r="D226" s="204">
        <f>D227+D235+D243+D260+D267+D312</f>
        <v>0</v>
      </c>
      <c r="E226" s="204">
        <f>E227+E235+E243+E260+E267+E312</f>
        <v>14000</v>
      </c>
      <c r="F226" s="204">
        <f t="shared" ref="F226:F374" si="597">D226+E226</f>
        <v>14000</v>
      </c>
      <c r="G226" s="204">
        <f>G227+G235+G243+G260+G267+G312</f>
        <v>0</v>
      </c>
      <c r="H226" s="204">
        <f t="shared" ref="H226:H446" si="598">F226-G226</f>
        <v>14000</v>
      </c>
      <c r="I226" s="204">
        <f>I227+I235+I243+I260+I267+I312</f>
        <v>0</v>
      </c>
      <c r="J226" s="204">
        <f t="shared" ref="J226:J446" si="599">F226-I226</f>
        <v>14000</v>
      </c>
      <c r="K226" s="204">
        <f t="shared" ref="K226:X226" si="600">K227+K235+K243+K260+K267+K312</f>
        <v>0</v>
      </c>
      <c r="L226" s="204">
        <f t="shared" si="600"/>
        <v>14000</v>
      </c>
      <c r="M226" s="204">
        <f t="shared" si="600"/>
        <v>0</v>
      </c>
      <c r="N226" s="204">
        <f t="shared" si="600"/>
        <v>0</v>
      </c>
      <c r="O226" s="204">
        <f t="shared" si="600"/>
        <v>0</v>
      </c>
      <c r="P226" s="204">
        <f t="shared" si="600"/>
        <v>0</v>
      </c>
      <c r="Q226" s="204">
        <f t="shared" si="600"/>
        <v>0</v>
      </c>
      <c r="R226" s="204">
        <f t="shared" si="600"/>
        <v>0</v>
      </c>
      <c r="S226" s="204">
        <f t="shared" si="600"/>
        <v>0</v>
      </c>
      <c r="T226" s="204">
        <f t="shared" si="600"/>
        <v>0</v>
      </c>
      <c r="U226" s="204">
        <f t="shared" si="600"/>
        <v>0</v>
      </c>
      <c r="V226" s="204">
        <f t="shared" si="600"/>
        <v>0</v>
      </c>
      <c r="W226" s="204">
        <f t="shared" si="600"/>
        <v>2000</v>
      </c>
      <c r="X226" s="204">
        <f t="shared" si="600"/>
        <v>0</v>
      </c>
      <c r="Y226" s="204">
        <f t="shared" ref="Y226:Y446" si="601">V226+W226+X226</f>
        <v>2000</v>
      </c>
      <c r="Z226" s="204">
        <f>Z227+Z235+Z243+Z260+Z267+Z312</f>
        <v>0</v>
      </c>
      <c r="AA226" s="204">
        <f>AA227+AA235+AA243+AA260+AA267+AA312</f>
        <v>0</v>
      </c>
      <c r="AB226" s="204">
        <f>AB227+AB235+AB243+AB260+AB267+AB312</f>
        <v>0</v>
      </c>
      <c r="AC226" s="204">
        <f t="shared" ref="AC226:AC446" si="602">Z226+AA226+AB226</f>
        <v>0</v>
      </c>
      <c r="AD226" s="204">
        <f>AD227+AD235+AD243+AD260+AD267+AD312</f>
        <v>0</v>
      </c>
      <c r="AE226" s="204">
        <f>AE227+AE235+AE243+AE260+AE267+AE312</f>
        <v>0</v>
      </c>
      <c r="AF226" s="204">
        <f>AF227+AF235+AF243+AF260+AF267+AF312</f>
        <v>0</v>
      </c>
      <c r="AG226" s="204">
        <f t="shared" ref="AG226:AG446" si="603">AD226+AE226+AF226</f>
        <v>0</v>
      </c>
      <c r="AH226" s="204">
        <f>AH227+AH235+AH243+AH260+AH267+AH312</f>
        <v>0</v>
      </c>
      <c r="AI226" s="204">
        <f>AI227+AI235+AI243+AI260+AI267+AI312</f>
        <v>9000</v>
      </c>
      <c r="AJ226" s="204">
        <f>AJ227+AJ235+AJ243+AJ260+AJ267+AJ312</f>
        <v>0</v>
      </c>
      <c r="AK226" s="204">
        <f t="shared" ref="AK226:AK446" si="604">AH226+AI226+AJ226</f>
        <v>9000</v>
      </c>
      <c r="AL226" s="204">
        <f t="shared" ref="AL226:AL446" si="605">Y226+AC226+AG226+AK226</f>
        <v>11000</v>
      </c>
    </row>
    <row r="227" spans="2:38" x14ac:dyDescent="0.25">
      <c r="B227" s="214" t="s">
        <v>394</v>
      </c>
      <c r="C227" s="215" t="s">
        <v>271</v>
      </c>
      <c r="D227" s="216">
        <f>SUM(D228:D234)</f>
        <v>0</v>
      </c>
      <c r="E227" s="216">
        <f>SUM(E228:E234)</f>
        <v>0</v>
      </c>
      <c r="F227" s="216">
        <f t="shared" si="597"/>
        <v>0</v>
      </c>
      <c r="G227" s="216">
        <f>SUM(G228:G234)</f>
        <v>0</v>
      </c>
      <c r="H227" s="216">
        <f t="shared" si="598"/>
        <v>0</v>
      </c>
      <c r="I227" s="216">
        <f>SUM(I228:I234)</f>
        <v>0</v>
      </c>
      <c r="J227" s="216">
        <f t="shared" si="599"/>
        <v>0</v>
      </c>
      <c r="K227" s="216">
        <f t="shared" ref="K227:X227" si="606">SUM(K228:K234)</f>
        <v>0</v>
      </c>
      <c r="L227" s="216">
        <f t="shared" si="606"/>
        <v>0</v>
      </c>
      <c r="M227" s="216">
        <f t="shared" si="606"/>
        <v>0</v>
      </c>
      <c r="N227" s="216">
        <f t="shared" si="606"/>
        <v>0</v>
      </c>
      <c r="O227" s="216">
        <f t="shared" si="606"/>
        <v>0</v>
      </c>
      <c r="P227" s="216">
        <f t="shared" si="606"/>
        <v>0</v>
      </c>
      <c r="Q227" s="216">
        <f t="shared" si="606"/>
        <v>0</v>
      </c>
      <c r="R227" s="216">
        <f t="shared" si="606"/>
        <v>0</v>
      </c>
      <c r="S227" s="216">
        <f t="shared" si="606"/>
        <v>0</v>
      </c>
      <c r="T227" s="216">
        <f t="shared" si="606"/>
        <v>0</v>
      </c>
      <c r="U227" s="216">
        <f t="shared" si="606"/>
        <v>0</v>
      </c>
      <c r="V227" s="216">
        <f t="shared" si="606"/>
        <v>0</v>
      </c>
      <c r="W227" s="216">
        <f t="shared" si="606"/>
        <v>0</v>
      </c>
      <c r="X227" s="216">
        <f t="shared" si="606"/>
        <v>0</v>
      </c>
      <c r="Y227" s="216">
        <f t="shared" si="601"/>
        <v>0</v>
      </c>
      <c r="Z227" s="216">
        <f>SUM(Z228:Z234)</f>
        <v>0</v>
      </c>
      <c r="AA227" s="216">
        <f>SUM(AA228:AA234)</f>
        <v>0</v>
      </c>
      <c r="AB227" s="216">
        <f>SUM(AB228:AB234)</f>
        <v>0</v>
      </c>
      <c r="AC227" s="216">
        <f t="shared" si="602"/>
        <v>0</v>
      </c>
      <c r="AD227" s="216">
        <f>SUM(AD228:AD234)</f>
        <v>0</v>
      </c>
      <c r="AE227" s="216">
        <f>SUM(AE228:AE234)</f>
        <v>0</v>
      </c>
      <c r="AF227" s="216">
        <f>SUM(AF228:AF234)</f>
        <v>0</v>
      </c>
      <c r="AG227" s="216">
        <f t="shared" si="603"/>
        <v>0</v>
      </c>
      <c r="AH227" s="216">
        <f>SUM(AH228:AH234)</f>
        <v>0</v>
      </c>
      <c r="AI227" s="216">
        <f>SUM(AI228:AI234)</f>
        <v>0</v>
      </c>
      <c r="AJ227" s="216">
        <f>SUM(AJ228:AJ234)</f>
        <v>0</v>
      </c>
      <c r="AK227" s="216">
        <f t="shared" si="604"/>
        <v>0</v>
      </c>
      <c r="AL227" s="216">
        <f t="shared" si="605"/>
        <v>0</v>
      </c>
    </row>
    <row r="228" spans="2:38" x14ac:dyDescent="0.25">
      <c r="B228" s="205" t="s">
        <v>395</v>
      </c>
      <c r="C228" s="206" t="s">
        <v>272</v>
      </c>
      <c r="D2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8" s="207">
        <f t="shared" si="597"/>
        <v>0</v>
      </c>
      <c r="G228" s="207"/>
      <c r="H228" s="207">
        <f t="shared" si="598"/>
        <v>0</v>
      </c>
      <c r="I228" s="207"/>
      <c r="J228" s="207">
        <f t="shared" si="599"/>
        <v>0</v>
      </c>
      <c r="K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07">
        <f t="shared" si="601"/>
        <v>0</v>
      </c>
      <c r="Z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07">
        <f t="shared" si="602"/>
        <v>0</v>
      </c>
      <c r="AD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07">
        <f t="shared" si="603"/>
        <v>0</v>
      </c>
      <c r="AH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07">
        <f t="shared" si="604"/>
        <v>0</v>
      </c>
      <c r="AL228" s="207">
        <f t="shared" si="605"/>
        <v>0</v>
      </c>
    </row>
    <row r="229" spans="2:38" x14ac:dyDescent="0.25">
      <c r="B229" s="205" t="s">
        <v>1111</v>
      </c>
      <c r="C229" s="206" t="s">
        <v>1112</v>
      </c>
      <c r="D2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207">
        <f t="shared" si="597"/>
        <v>0</v>
      </c>
      <c r="G229" s="207"/>
      <c r="H229" s="207">
        <f t="shared" si="598"/>
        <v>0</v>
      </c>
      <c r="I229" s="207"/>
      <c r="J229" s="207">
        <f t="shared" si="599"/>
        <v>0</v>
      </c>
      <c r="K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07">
        <f t="shared" si="601"/>
        <v>0</v>
      </c>
      <c r="Z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07">
        <f t="shared" si="602"/>
        <v>0</v>
      </c>
      <c r="AD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07">
        <f t="shared" si="603"/>
        <v>0</v>
      </c>
      <c r="AH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07">
        <f t="shared" si="604"/>
        <v>0</v>
      </c>
      <c r="AL229" s="207">
        <f t="shared" si="605"/>
        <v>0</v>
      </c>
    </row>
    <row r="230" spans="2:38" x14ac:dyDescent="0.25">
      <c r="B230" s="205" t="s">
        <v>1113</v>
      </c>
      <c r="C230" s="206" t="s">
        <v>1114</v>
      </c>
      <c r="D2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07">
        <f t="shared" si="597"/>
        <v>0</v>
      </c>
      <c r="G230" s="207"/>
      <c r="H230" s="207">
        <f t="shared" si="598"/>
        <v>0</v>
      </c>
      <c r="I230" s="207"/>
      <c r="J230" s="207">
        <f t="shared" si="599"/>
        <v>0</v>
      </c>
      <c r="K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07">
        <f t="shared" si="601"/>
        <v>0</v>
      </c>
      <c r="Z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07">
        <f t="shared" si="602"/>
        <v>0</v>
      </c>
      <c r="AD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07">
        <f t="shared" si="603"/>
        <v>0</v>
      </c>
      <c r="AH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07">
        <f t="shared" si="604"/>
        <v>0</v>
      </c>
      <c r="AL230" s="207">
        <f t="shared" si="605"/>
        <v>0</v>
      </c>
    </row>
    <row r="231" spans="2:38" x14ac:dyDescent="0.25">
      <c r="B231" s="205" t="s">
        <v>1115</v>
      </c>
      <c r="C231" s="206" t="s">
        <v>1116</v>
      </c>
      <c r="D2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07">
        <f t="shared" ref="F231:F234" si="607">D231+E231</f>
        <v>0</v>
      </c>
      <c r="G231" s="207"/>
      <c r="H231" s="207">
        <f t="shared" ref="H231:H234" si="608">F231-G231</f>
        <v>0</v>
      </c>
      <c r="I231" s="207"/>
      <c r="J231" s="207">
        <f t="shared" ref="J231:J234" si="609">F231-I231</f>
        <v>0</v>
      </c>
      <c r="K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07">
        <f t="shared" ref="Y231:Y234" si="610">V231+W231+X231</f>
        <v>0</v>
      </c>
      <c r="Z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07">
        <f t="shared" ref="AC231:AC234" si="611">Z231+AA231+AB231</f>
        <v>0</v>
      </c>
      <c r="AD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07">
        <f t="shared" ref="AG231:AG234" si="612">AD231+AE231+AF231</f>
        <v>0</v>
      </c>
      <c r="AH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07">
        <f t="shared" ref="AK231:AK234" si="613">AH231+AI231+AJ231</f>
        <v>0</v>
      </c>
      <c r="AL231" s="207">
        <f t="shared" ref="AL231:AL234" si="614">Y231+AC231+AG231+AK231</f>
        <v>0</v>
      </c>
    </row>
    <row r="232" spans="2:38" x14ac:dyDescent="0.25">
      <c r="B232" s="205" t="s">
        <v>1117</v>
      </c>
      <c r="C232" s="206" t="s">
        <v>1118</v>
      </c>
      <c r="D2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07">
        <f t="shared" si="607"/>
        <v>0</v>
      </c>
      <c r="G232" s="207"/>
      <c r="H232" s="207">
        <f t="shared" si="608"/>
        <v>0</v>
      </c>
      <c r="I232" s="207"/>
      <c r="J232" s="207">
        <f t="shared" si="609"/>
        <v>0</v>
      </c>
      <c r="K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07">
        <f t="shared" si="610"/>
        <v>0</v>
      </c>
      <c r="Z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07">
        <f t="shared" si="611"/>
        <v>0</v>
      </c>
      <c r="AD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07">
        <f t="shared" si="612"/>
        <v>0</v>
      </c>
      <c r="AH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07">
        <f t="shared" si="613"/>
        <v>0</v>
      </c>
      <c r="AL232" s="207">
        <f t="shared" si="614"/>
        <v>0</v>
      </c>
    </row>
    <row r="233" spans="2:38" x14ac:dyDescent="0.25">
      <c r="B233" s="205" t="s">
        <v>396</v>
      </c>
      <c r="C233" s="206" t="s">
        <v>1119</v>
      </c>
      <c r="D2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07">
        <f t="shared" si="607"/>
        <v>0</v>
      </c>
      <c r="G233" s="207"/>
      <c r="H233" s="207">
        <f t="shared" si="608"/>
        <v>0</v>
      </c>
      <c r="I233" s="207"/>
      <c r="J233" s="207">
        <f t="shared" si="609"/>
        <v>0</v>
      </c>
      <c r="K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07">
        <f t="shared" si="610"/>
        <v>0</v>
      </c>
      <c r="Z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07">
        <f t="shared" si="611"/>
        <v>0</v>
      </c>
      <c r="AD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07">
        <f t="shared" si="612"/>
        <v>0</v>
      </c>
      <c r="AH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07">
        <f t="shared" si="613"/>
        <v>0</v>
      </c>
      <c r="AL233" s="207">
        <f t="shared" si="614"/>
        <v>0</v>
      </c>
    </row>
    <row r="234" spans="2:38" x14ac:dyDescent="0.25">
      <c r="B234" s="205" t="s">
        <v>1120</v>
      </c>
      <c r="C234" s="206" t="s">
        <v>1121</v>
      </c>
      <c r="D2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07">
        <f t="shared" si="607"/>
        <v>0</v>
      </c>
      <c r="G234" s="207"/>
      <c r="H234" s="207">
        <f t="shared" si="608"/>
        <v>0</v>
      </c>
      <c r="I234" s="207"/>
      <c r="J234" s="207">
        <f t="shared" si="609"/>
        <v>0</v>
      </c>
      <c r="K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07">
        <f t="shared" si="610"/>
        <v>0</v>
      </c>
      <c r="Z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07">
        <f t="shared" si="611"/>
        <v>0</v>
      </c>
      <c r="AD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07">
        <f t="shared" si="612"/>
        <v>0</v>
      </c>
      <c r="AH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07">
        <f t="shared" si="613"/>
        <v>0</v>
      </c>
      <c r="AL234" s="207">
        <f t="shared" si="614"/>
        <v>0</v>
      </c>
    </row>
    <row r="235" spans="2:38" x14ac:dyDescent="0.25">
      <c r="B235" s="214" t="s">
        <v>397</v>
      </c>
      <c r="C235" s="215" t="s">
        <v>274</v>
      </c>
      <c r="D235" s="216">
        <f>SUM(D236:D242)</f>
        <v>0</v>
      </c>
      <c r="E235" s="216">
        <f>SUM(E236:E242)</f>
        <v>0</v>
      </c>
      <c r="F235" s="216">
        <f t="shared" si="597"/>
        <v>0</v>
      </c>
      <c r="G235" s="216">
        <f>SUM(G236:G242)</f>
        <v>0</v>
      </c>
      <c r="H235" s="216">
        <f t="shared" si="598"/>
        <v>0</v>
      </c>
      <c r="I235" s="216">
        <f>SUM(I236:I242)</f>
        <v>0</v>
      </c>
      <c r="J235" s="216">
        <f t="shared" si="599"/>
        <v>0</v>
      </c>
      <c r="K235" s="216">
        <f t="shared" ref="K235:X235" si="615">SUM(K236:K242)</f>
        <v>0</v>
      </c>
      <c r="L235" s="216">
        <f t="shared" si="615"/>
        <v>0</v>
      </c>
      <c r="M235" s="216">
        <f t="shared" si="615"/>
        <v>0</v>
      </c>
      <c r="N235" s="216">
        <f t="shared" si="615"/>
        <v>0</v>
      </c>
      <c r="O235" s="216">
        <f t="shared" si="615"/>
        <v>0</v>
      </c>
      <c r="P235" s="216">
        <f t="shared" si="615"/>
        <v>0</v>
      </c>
      <c r="Q235" s="216">
        <f t="shared" si="615"/>
        <v>0</v>
      </c>
      <c r="R235" s="216">
        <f t="shared" si="615"/>
        <v>0</v>
      </c>
      <c r="S235" s="216">
        <f t="shared" si="615"/>
        <v>0</v>
      </c>
      <c r="T235" s="216">
        <f t="shared" si="615"/>
        <v>0</v>
      </c>
      <c r="U235" s="216">
        <f t="shared" si="615"/>
        <v>0</v>
      </c>
      <c r="V235" s="216">
        <f t="shared" si="615"/>
        <v>0</v>
      </c>
      <c r="W235" s="216">
        <f t="shared" si="615"/>
        <v>0</v>
      </c>
      <c r="X235" s="216">
        <f t="shared" si="615"/>
        <v>0</v>
      </c>
      <c r="Y235" s="216">
        <f t="shared" si="601"/>
        <v>0</v>
      </c>
      <c r="Z235" s="216">
        <f>SUM(Z236:Z242)</f>
        <v>0</v>
      </c>
      <c r="AA235" s="216">
        <f>SUM(AA236:AA242)</f>
        <v>0</v>
      </c>
      <c r="AB235" s="216">
        <f>SUM(AB236:AB242)</f>
        <v>0</v>
      </c>
      <c r="AC235" s="216">
        <f t="shared" si="602"/>
        <v>0</v>
      </c>
      <c r="AD235" s="216">
        <f>SUM(AD236:AD242)</f>
        <v>0</v>
      </c>
      <c r="AE235" s="216">
        <f>SUM(AE236:AE242)</f>
        <v>0</v>
      </c>
      <c r="AF235" s="216">
        <f>SUM(AF236:AF242)</f>
        <v>0</v>
      </c>
      <c r="AG235" s="216">
        <f t="shared" si="603"/>
        <v>0</v>
      </c>
      <c r="AH235" s="216">
        <f>SUM(AH236:AH242)</f>
        <v>0</v>
      </c>
      <c r="AI235" s="216">
        <f>SUM(AI236:AI242)</f>
        <v>0</v>
      </c>
      <c r="AJ235" s="216">
        <f>SUM(AJ236:AJ242)</f>
        <v>0</v>
      </c>
      <c r="AK235" s="216">
        <f t="shared" si="604"/>
        <v>0</v>
      </c>
      <c r="AL235" s="216">
        <f t="shared" si="605"/>
        <v>0</v>
      </c>
    </row>
    <row r="236" spans="2:38" x14ac:dyDescent="0.25">
      <c r="B236" s="205" t="s">
        <v>1122</v>
      </c>
      <c r="C236" s="206" t="s">
        <v>1123</v>
      </c>
      <c r="D2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07">
        <f t="shared" ref="F236:F239" si="616">D236+E236</f>
        <v>0</v>
      </c>
      <c r="G236" s="207"/>
      <c r="H236" s="207">
        <f t="shared" ref="H236:H239" si="617">F236-G236</f>
        <v>0</v>
      </c>
      <c r="I236" s="207"/>
      <c r="J236" s="207">
        <f t="shared" ref="J236:J239" si="618">F236-I236</f>
        <v>0</v>
      </c>
      <c r="K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07">
        <f t="shared" ref="Y236:Y239" si="619">V236+W236+X236</f>
        <v>0</v>
      </c>
      <c r="Z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07">
        <f t="shared" ref="AC236:AC239" si="620">Z236+AA236+AB236</f>
        <v>0</v>
      </c>
      <c r="AD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07">
        <f t="shared" ref="AG236:AG239" si="621">AD236+AE236+AF236</f>
        <v>0</v>
      </c>
      <c r="AH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07">
        <f t="shared" ref="AK236:AK239" si="622">AH236+AI236+AJ236</f>
        <v>0</v>
      </c>
      <c r="AL236" s="207">
        <f t="shared" ref="AL236:AL239" si="623">Y236+AC236+AG236+AK236</f>
        <v>0</v>
      </c>
    </row>
    <row r="237" spans="2:38" x14ac:dyDescent="0.25">
      <c r="B237" s="205" t="s">
        <v>1124</v>
      </c>
      <c r="C237" s="206" t="s">
        <v>1125</v>
      </c>
      <c r="D2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07">
        <f t="shared" si="616"/>
        <v>0</v>
      </c>
      <c r="G237" s="207"/>
      <c r="H237" s="207">
        <f t="shared" si="617"/>
        <v>0</v>
      </c>
      <c r="I237" s="207"/>
      <c r="J237" s="207">
        <f t="shared" si="618"/>
        <v>0</v>
      </c>
      <c r="K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07">
        <f t="shared" si="619"/>
        <v>0</v>
      </c>
      <c r="Z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07">
        <f t="shared" si="620"/>
        <v>0</v>
      </c>
      <c r="AD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07">
        <f t="shared" si="621"/>
        <v>0</v>
      </c>
      <c r="AH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07">
        <f t="shared" si="622"/>
        <v>0</v>
      </c>
      <c r="AL237" s="207">
        <f t="shared" si="623"/>
        <v>0</v>
      </c>
    </row>
    <row r="238" spans="2:38" x14ac:dyDescent="0.25">
      <c r="B238" s="205" t="s">
        <v>398</v>
      </c>
      <c r="C238" s="206" t="s">
        <v>1126</v>
      </c>
      <c r="D2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07">
        <f t="shared" si="616"/>
        <v>0</v>
      </c>
      <c r="G238" s="207"/>
      <c r="H238" s="207">
        <f t="shared" si="617"/>
        <v>0</v>
      </c>
      <c r="I238" s="207"/>
      <c r="J238" s="207">
        <f t="shared" si="618"/>
        <v>0</v>
      </c>
      <c r="K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07">
        <f t="shared" si="619"/>
        <v>0</v>
      </c>
      <c r="Z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07">
        <f t="shared" si="620"/>
        <v>0</v>
      </c>
      <c r="AD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07">
        <f t="shared" si="621"/>
        <v>0</v>
      </c>
      <c r="AH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07">
        <f t="shared" si="622"/>
        <v>0</v>
      </c>
      <c r="AL238" s="207">
        <f t="shared" si="623"/>
        <v>0</v>
      </c>
    </row>
    <row r="239" spans="2:38" x14ac:dyDescent="0.25">
      <c r="B239" s="205" t="s">
        <v>1127</v>
      </c>
      <c r="C239" s="206" t="s">
        <v>1128</v>
      </c>
      <c r="D2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07">
        <f t="shared" si="616"/>
        <v>0</v>
      </c>
      <c r="G239" s="207"/>
      <c r="H239" s="207">
        <f t="shared" si="617"/>
        <v>0</v>
      </c>
      <c r="I239" s="207"/>
      <c r="J239" s="207">
        <f t="shared" si="618"/>
        <v>0</v>
      </c>
      <c r="K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07">
        <f t="shared" si="619"/>
        <v>0</v>
      </c>
      <c r="Z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07">
        <f t="shared" si="620"/>
        <v>0</v>
      </c>
      <c r="AD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07">
        <f t="shared" si="621"/>
        <v>0</v>
      </c>
      <c r="AH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07">
        <f t="shared" si="622"/>
        <v>0</v>
      </c>
      <c r="AL239" s="207">
        <f t="shared" si="623"/>
        <v>0</v>
      </c>
    </row>
    <row r="240" spans="2:38" x14ac:dyDescent="0.25">
      <c r="B240" s="205" t="s">
        <v>1129</v>
      </c>
      <c r="C240" s="206" t="s">
        <v>1126</v>
      </c>
      <c r="D2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07">
        <f t="shared" si="597"/>
        <v>0</v>
      </c>
      <c r="G240" s="207"/>
      <c r="H240" s="207">
        <f t="shared" si="598"/>
        <v>0</v>
      </c>
      <c r="I240" s="207"/>
      <c r="J240" s="207">
        <f t="shared" si="599"/>
        <v>0</v>
      </c>
      <c r="K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07">
        <f t="shared" si="601"/>
        <v>0</v>
      </c>
      <c r="Z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07">
        <f t="shared" si="602"/>
        <v>0</v>
      </c>
      <c r="AD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07">
        <f t="shared" si="603"/>
        <v>0</v>
      </c>
      <c r="AH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07">
        <f t="shared" si="604"/>
        <v>0</v>
      </c>
      <c r="AL240" s="207">
        <f t="shared" si="605"/>
        <v>0</v>
      </c>
    </row>
    <row r="241" spans="2:38" x14ac:dyDescent="0.25">
      <c r="B241" s="205" t="s">
        <v>1130</v>
      </c>
      <c r="C241" s="206" t="s">
        <v>1131</v>
      </c>
      <c r="D2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07">
        <f t="shared" ref="F241" si="624">D241+E241</f>
        <v>0</v>
      </c>
      <c r="G241" s="207"/>
      <c r="H241" s="207">
        <f t="shared" ref="H241" si="625">F241-G241</f>
        <v>0</v>
      </c>
      <c r="I241" s="207"/>
      <c r="J241" s="207">
        <f t="shared" ref="J241" si="626">F241-I241</f>
        <v>0</v>
      </c>
      <c r="K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07">
        <f t="shared" ref="Y241" si="627">V241+W241+X241</f>
        <v>0</v>
      </c>
      <c r="Z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07">
        <f t="shared" ref="AC241" si="628">Z241+AA241+AB241</f>
        <v>0</v>
      </c>
      <c r="AD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07">
        <f t="shared" ref="AG241" si="629">AD241+AE241+AF241</f>
        <v>0</v>
      </c>
      <c r="AH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07">
        <f t="shared" ref="AK241" si="630">AH241+AI241+AJ241</f>
        <v>0</v>
      </c>
      <c r="AL241" s="207">
        <f t="shared" ref="AL241" si="631">Y241+AC241+AG241+AK241</f>
        <v>0</v>
      </c>
    </row>
    <row r="242" spans="2:38" x14ac:dyDescent="0.25">
      <c r="B242" s="205" t="s">
        <v>1132</v>
      </c>
      <c r="C242" s="206" t="s">
        <v>1133</v>
      </c>
      <c r="D2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07">
        <f t="shared" ref="F242" si="632">D242+E242</f>
        <v>0</v>
      </c>
      <c r="G242" s="207"/>
      <c r="H242" s="207">
        <f t="shared" ref="H242" si="633">F242-G242</f>
        <v>0</v>
      </c>
      <c r="I242" s="207"/>
      <c r="J242" s="207">
        <f t="shared" ref="J242" si="634">F242-I242</f>
        <v>0</v>
      </c>
      <c r="K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07">
        <f t="shared" ref="Y242" si="635">V242+W242+X242</f>
        <v>0</v>
      </c>
      <c r="Z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07">
        <f t="shared" ref="AC242" si="636">Z242+AA242+AB242</f>
        <v>0</v>
      </c>
      <c r="AD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07">
        <f t="shared" ref="AG242" si="637">AD242+AE242+AF242</f>
        <v>0</v>
      </c>
      <c r="AH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07">
        <f t="shared" ref="AK242" si="638">AH242+AI242+AJ242</f>
        <v>0</v>
      </c>
      <c r="AL242" s="207">
        <f t="shared" ref="AL242" si="639">Y242+AC242+AG242+AK242</f>
        <v>0</v>
      </c>
    </row>
    <row r="243" spans="2:38" x14ac:dyDescent="0.25">
      <c r="B243" s="214" t="s">
        <v>399</v>
      </c>
      <c r="C243" s="215" t="s">
        <v>275</v>
      </c>
      <c r="D243" s="216">
        <f>SUM(D244:D259)</f>
        <v>0</v>
      </c>
      <c r="E243" s="216">
        <f>SUM(E244:E259)</f>
        <v>0</v>
      </c>
      <c r="F243" s="216">
        <f t="shared" si="597"/>
        <v>0</v>
      </c>
      <c r="G243" s="216">
        <f>SUM(G244:G259)</f>
        <v>0</v>
      </c>
      <c r="H243" s="216">
        <f t="shared" si="598"/>
        <v>0</v>
      </c>
      <c r="I243" s="216">
        <f>SUM(I244:I259)</f>
        <v>0</v>
      </c>
      <c r="J243" s="216">
        <f t="shared" si="599"/>
        <v>0</v>
      </c>
      <c r="K243" s="216">
        <f t="shared" ref="K243:X243" si="640">SUM(K244:K259)</f>
        <v>0</v>
      </c>
      <c r="L243" s="216">
        <f t="shared" si="640"/>
        <v>0</v>
      </c>
      <c r="M243" s="216">
        <f t="shared" si="640"/>
        <v>0</v>
      </c>
      <c r="N243" s="216">
        <f t="shared" si="640"/>
        <v>0</v>
      </c>
      <c r="O243" s="216">
        <f t="shared" si="640"/>
        <v>0</v>
      </c>
      <c r="P243" s="216">
        <f t="shared" si="640"/>
        <v>0</v>
      </c>
      <c r="Q243" s="216">
        <f t="shared" si="640"/>
        <v>0</v>
      </c>
      <c r="R243" s="216">
        <f t="shared" si="640"/>
        <v>0</v>
      </c>
      <c r="S243" s="216">
        <f t="shared" si="640"/>
        <v>0</v>
      </c>
      <c r="T243" s="216">
        <f t="shared" si="640"/>
        <v>0</v>
      </c>
      <c r="U243" s="216">
        <f t="shared" si="640"/>
        <v>0</v>
      </c>
      <c r="V243" s="216">
        <f t="shared" si="640"/>
        <v>0</v>
      </c>
      <c r="W243" s="216">
        <f t="shared" si="640"/>
        <v>0</v>
      </c>
      <c r="X243" s="216">
        <f t="shared" si="640"/>
        <v>0</v>
      </c>
      <c r="Y243" s="216">
        <f t="shared" si="601"/>
        <v>0</v>
      </c>
      <c r="Z243" s="216">
        <f>SUM(Z244:Z259)</f>
        <v>0</v>
      </c>
      <c r="AA243" s="216">
        <f>SUM(AA244:AA259)</f>
        <v>0</v>
      </c>
      <c r="AB243" s="216">
        <f>SUM(AB244:AB259)</f>
        <v>0</v>
      </c>
      <c r="AC243" s="216">
        <f t="shared" si="602"/>
        <v>0</v>
      </c>
      <c r="AD243" s="216">
        <f>SUM(AD244:AD259)</f>
        <v>0</v>
      </c>
      <c r="AE243" s="216">
        <f>SUM(AE244:AE259)</f>
        <v>0</v>
      </c>
      <c r="AF243" s="216">
        <f>SUM(AF244:AF259)</f>
        <v>0</v>
      </c>
      <c r="AG243" s="216">
        <f t="shared" si="603"/>
        <v>0</v>
      </c>
      <c r="AH243" s="216">
        <f>SUM(AH244:AH259)</f>
        <v>0</v>
      </c>
      <c r="AI243" s="216">
        <f>SUM(AI244:AI259)</f>
        <v>0</v>
      </c>
      <c r="AJ243" s="216">
        <f>SUM(AJ244:AJ259)</f>
        <v>0</v>
      </c>
      <c r="AK243" s="216">
        <f t="shared" si="604"/>
        <v>0</v>
      </c>
      <c r="AL243" s="216">
        <f t="shared" si="605"/>
        <v>0</v>
      </c>
    </row>
    <row r="244" spans="2:38" x14ac:dyDescent="0.25">
      <c r="B244" s="205" t="s">
        <v>1134</v>
      </c>
      <c r="C244" s="206" t="s">
        <v>1135</v>
      </c>
      <c r="D2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207">
        <f t="shared" si="597"/>
        <v>0</v>
      </c>
      <c r="G244" s="207"/>
      <c r="H244" s="207">
        <f t="shared" si="598"/>
        <v>0</v>
      </c>
      <c r="I244" s="207"/>
      <c r="J244" s="207">
        <f t="shared" si="599"/>
        <v>0</v>
      </c>
      <c r="K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07">
        <f t="shared" si="601"/>
        <v>0</v>
      </c>
      <c r="Z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07">
        <f t="shared" si="602"/>
        <v>0</v>
      </c>
      <c r="AD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07">
        <f t="shared" si="603"/>
        <v>0</v>
      </c>
      <c r="AH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07">
        <f t="shared" si="604"/>
        <v>0</v>
      </c>
      <c r="AL244" s="207">
        <f t="shared" si="605"/>
        <v>0</v>
      </c>
    </row>
    <row r="245" spans="2:38" x14ac:dyDescent="0.25">
      <c r="B245" s="205" t="s">
        <v>1136</v>
      </c>
      <c r="C245" s="206" t="s">
        <v>1137</v>
      </c>
      <c r="D2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07">
        <f t="shared" ref="F245:F253" si="641">D245+E245</f>
        <v>0</v>
      </c>
      <c r="G245" s="207"/>
      <c r="H245" s="207">
        <f t="shared" ref="H245:H253" si="642">F245-G245</f>
        <v>0</v>
      </c>
      <c r="I245" s="207"/>
      <c r="J245" s="207">
        <f t="shared" ref="J245:J253" si="643">F245-I245</f>
        <v>0</v>
      </c>
      <c r="K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07">
        <f t="shared" ref="Y245:Y253" si="644">V245+W245+X245</f>
        <v>0</v>
      </c>
      <c r="Z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07">
        <f t="shared" ref="AC245:AC253" si="645">Z245+AA245+AB245</f>
        <v>0</v>
      </c>
      <c r="AD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07">
        <f t="shared" ref="AG245:AG253" si="646">AD245+AE245+AF245</f>
        <v>0</v>
      </c>
      <c r="AH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07">
        <f t="shared" ref="AK245:AK253" si="647">AH245+AI245+AJ245</f>
        <v>0</v>
      </c>
      <c r="AL245" s="207">
        <f t="shared" ref="AL245:AL253" si="648">Y245+AC245+AG245+AK245</f>
        <v>0</v>
      </c>
    </row>
    <row r="246" spans="2:38" x14ac:dyDescent="0.25">
      <c r="B246" s="205" t="s">
        <v>1138</v>
      </c>
      <c r="C246" s="206" t="s">
        <v>1139</v>
      </c>
      <c r="D2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207">
        <f t="shared" si="641"/>
        <v>0</v>
      </c>
      <c r="G246" s="207"/>
      <c r="H246" s="207">
        <f t="shared" si="642"/>
        <v>0</v>
      </c>
      <c r="I246" s="207"/>
      <c r="J246" s="207">
        <f t="shared" si="643"/>
        <v>0</v>
      </c>
      <c r="K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07">
        <f t="shared" si="644"/>
        <v>0</v>
      </c>
      <c r="Z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07">
        <f t="shared" si="645"/>
        <v>0</v>
      </c>
      <c r="AD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07">
        <f t="shared" si="646"/>
        <v>0</v>
      </c>
      <c r="AH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07">
        <f t="shared" si="647"/>
        <v>0</v>
      </c>
      <c r="AL246" s="207">
        <f t="shared" si="648"/>
        <v>0</v>
      </c>
    </row>
    <row r="247" spans="2:38" x14ac:dyDescent="0.25">
      <c r="B247" s="205" t="s">
        <v>400</v>
      </c>
      <c r="C247" s="206" t="s">
        <v>276</v>
      </c>
      <c r="D2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07">
        <f t="shared" si="641"/>
        <v>0</v>
      </c>
      <c r="G247" s="207"/>
      <c r="H247" s="207">
        <f t="shared" si="642"/>
        <v>0</v>
      </c>
      <c r="I247" s="207"/>
      <c r="J247" s="207">
        <f t="shared" si="643"/>
        <v>0</v>
      </c>
      <c r="K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07">
        <f t="shared" si="644"/>
        <v>0</v>
      </c>
      <c r="Z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07">
        <f t="shared" si="645"/>
        <v>0</v>
      </c>
      <c r="AD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07">
        <f t="shared" si="646"/>
        <v>0</v>
      </c>
      <c r="AH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07">
        <f t="shared" si="647"/>
        <v>0</v>
      </c>
      <c r="AL247" s="207">
        <f t="shared" si="648"/>
        <v>0</v>
      </c>
    </row>
    <row r="248" spans="2:38" x14ac:dyDescent="0.25">
      <c r="B248" s="205" t="s">
        <v>1140</v>
      </c>
      <c r="C248" s="206" t="s">
        <v>1141</v>
      </c>
      <c r="D2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07">
        <f t="shared" si="641"/>
        <v>0</v>
      </c>
      <c r="G248" s="207"/>
      <c r="H248" s="207">
        <f t="shared" si="642"/>
        <v>0</v>
      </c>
      <c r="I248" s="207"/>
      <c r="J248" s="207">
        <f t="shared" si="643"/>
        <v>0</v>
      </c>
      <c r="K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07">
        <f t="shared" si="644"/>
        <v>0</v>
      </c>
      <c r="Z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07">
        <f t="shared" si="645"/>
        <v>0</v>
      </c>
      <c r="AD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07">
        <f t="shared" si="646"/>
        <v>0</v>
      </c>
      <c r="AH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07">
        <f t="shared" si="647"/>
        <v>0</v>
      </c>
      <c r="AL248" s="207">
        <f t="shared" si="648"/>
        <v>0</v>
      </c>
    </row>
    <row r="249" spans="2:38" x14ac:dyDescent="0.25">
      <c r="B249" s="205" t="s">
        <v>1142</v>
      </c>
      <c r="C249" s="206" t="s">
        <v>1143</v>
      </c>
      <c r="D2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07">
        <f t="shared" si="641"/>
        <v>0</v>
      </c>
      <c r="G249" s="207"/>
      <c r="H249" s="207">
        <f t="shared" si="642"/>
        <v>0</v>
      </c>
      <c r="I249" s="207"/>
      <c r="J249" s="207">
        <f t="shared" si="643"/>
        <v>0</v>
      </c>
      <c r="K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07">
        <f t="shared" si="644"/>
        <v>0</v>
      </c>
      <c r="Z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07">
        <f t="shared" si="645"/>
        <v>0</v>
      </c>
      <c r="AD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07">
        <f t="shared" si="646"/>
        <v>0</v>
      </c>
      <c r="AH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07">
        <f t="shared" si="647"/>
        <v>0</v>
      </c>
      <c r="AL249" s="207">
        <f t="shared" si="648"/>
        <v>0</v>
      </c>
    </row>
    <row r="250" spans="2:38" x14ac:dyDescent="0.25">
      <c r="B250" s="205" t="s">
        <v>401</v>
      </c>
      <c r="C250" s="206" t="s">
        <v>277</v>
      </c>
      <c r="D2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07">
        <f t="shared" si="641"/>
        <v>0</v>
      </c>
      <c r="G250" s="207"/>
      <c r="H250" s="207">
        <f t="shared" si="642"/>
        <v>0</v>
      </c>
      <c r="I250" s="207"/>
      <c r="J250" s="207">
        <f t="shared" si="643"/>
        <v>0</v>
      </c>
      <c r="K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07">
        <f t="shared" si="644"/>
        <v>0</v>
      </c>
      <c r="Z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07">
        <f t="shared" si="645"/>
        <v>0</v>
      </c>
      <c r="AD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07">
        <f t="shared" si="646"/>
        <v>0</v>
      </c>
      <c r="AH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07">
        <f t="shared" si="647"/>
        <v>0</v>
      </c>
      <c r="AL250" s="207">
        <f t="shared" si="648"/>
        <v>0</v>
      </c>
    </row>
    <row r="251" spans="2:38" x14ac:dyDescent="0.25">
      <c r="B251" s="205" t="s">
        <v>1144</v>
      </c>
      <c r="C251" s="206" t="s">
        <v>1145</v>
      </c>
      <c r="D2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07">
        <f t="shared" si="641"/>
        <v>0</v>
      </c>
      <c r="G251" s="207"/>
      <c r="H251" s="207">
        <f t="shared" si="642"/>
        <v>0</v>
      </c>
      <c r="I251" s="207"/>
      <c r="J251" s="207">
        <f t="shared" si="643"/>
        <v>0</v>
      </c>
      <c r="K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07">
        <f t="shared" si="644"/>
        <v>0</v>
      </c>
      <c r="Z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07">
        <f t="shared" si="645"/>
        <v>0</v>
      </c>
      <c r="AD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07">
        <f t="shared" si="646"/>
        <v>0</v>
      </c>
      <c r="AH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07">
        <f t="shared" si="647"/>
        <v>0</v>
      </c>
      <c r="AL251" s="207">
        <f t="shared" si="648"/>
        <v>0</v>
      </c>
    </row>
    <row r="252" spans="2:38" x14ac:dyDescent="0.25">
      <c r="B252" s="205" t="s">
        <v>1146</v>
      </c>
      <c r="C252" s="206" t="s">
        <v>1147</v>
      </c>
      <c r="D2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07">
        <f t="shared" si="641"/>
        <v>0</v>
      </c>
      <c r="G252" s="207"/>
      <c r="H252" s="207">
        <f t="shared" si="642"/>
        <v>0</v>
      </c>
      <c r="I252" s="207"/>
      <c r="J252" s="207">
        <f t="shared" si="643"/>
        <v>0</v>
      </c>
      <c r="K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07">
        <f t="shared" si="644"/>
        <v>0</v>
      </c>
      <c r="Z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07">
        <f t="shared" si="645"/>
        <v>0</v>
      </c>
      <c r="AD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07">
        <f t="shared" si="646"/>
        <v>0</v>
      </c>
      <c r="AH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07">
        <f t="shared" si="647"/>
        <v>0</v>
      </c>
      <c r="AL252" s="207">
        <f t="shared" si="648"/>
        <v>0</v>
      </c>
    </row>
    <row r="253" spans="2:38" x14ac:dyDescent="0.25">
      <c r="B253" s="205" t="s">
        <v>402</v>
      </c>
      <c r="C253" s="206" t="s">
        <v>278</v>
      </c>
      <c r="D2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07">
        <f t="shared" si="641"/>
        <v>0</v>
      </c>
      <c r="G253" s="207"/>
      <c r="H253" s="207">
        <f t="shared" si="642"/>
        <v>0</v>
      </c>
      <c r="I253" s="207"/>
      <c r="J253" s="207">
        <f t="shared" si="643"/>
        <v>0</v>
      </c>
      <c r="K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07">
        <f t="shared" si="644"/>
        <v>0</v>
      </c>
      <c r="Z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07">
        <f t="shared" si="645"/>
        <v>0</v>
      </c>
      <c r="AD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07">
        <f t="shared" si="646"/>
        <v>0</v>
      </c>
      <c r="AH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07">
        <f t="shared" si="647"/>
        <v>0</v>
      </c>
      <c r="AL253" s="207">
        <f t="shared" si="648"/>
        <v>0</v>
      </c>
    </row>
    <row r="254" spans="2:38" x14ac:dyDescent="0.25">
      <c r="B254" s="205" t="s">
        <v>1148</v>
      </c>
      <c r="C254" s="206" t="s">
        <v>1149</v>
      </c>
      <c r="D2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07">
        <f t="shared" si="597"/>
        <v>0</v>
      </c>
      <c r="G254" s="207"/>
      <c r="H254" s="207">
        <f t="shared" si="598"/>
        <v>0</v>
      </c>
      <c r="I254" s="207"/>
      <c r="J254" s="207">
        <f t="shared" si="599"/>
        <v>0</v>
      </c>
      <c r="K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07">
        <f t="shared" si="601"/>
        <v>0</v>
      </c>
      <c r="Z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07">
        <f t="shared" si="602"/>
        <v>0</v>
      </c>
      <c r="AD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07">
        <f t="shared" si="603"/>
        <v>0</v>
      </c>
      <c r="AH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07">
        <f t="shared" si="604"/>
        <v>0</v>
      </c>
      <c r="AL254" s="207">
        <f t="shared" si="605"/>
        <v>0</v>
      </c>
    </row>
    <row r="255" spans="2:38" x14ac:dyDescent="0.25">
      <c r="B255" s="205" t="s">
        <v>1150</v>
      </c>
      <c r="C255" s="206" t="s">
        <v>1151</v>
      </c>
      <c r="D2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07">
        <f t="shared" si="597"/>
        <v>0</v>
      </c>
      <c r="G255" s="207"/>
      <c r="H255" s="207">
        <f t="shared" si="598"/>
        <v>0</v>
      </c>
      <c r="I255" s="207"/>
      <c r="J255" s="207">
        <f t="shared" si="599"/>
        <v>0</v>
      </c>
      <c r="K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07">
        <f t="shared" si="601"/>
        <v>0</v>
      </c>
      <c r="Z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07">
        <f t="shared" si="602"/>
        <v>0</v>
      </c>
      <c r="AD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07">
        <f t="shared" si="603"/>
        <v>0</v>
      </c>
      <c r="AH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07">
        <f t="shared" si="604"/>
        <v>0</v>
      </c>
      <c r="AL255" s="207">
        <f t="shared" si="605"/>
        <v>0</v>
      </c>
    </row>
    <row r="256" spans="2:38" x14ac:dyDescent="0.25">
      <c r="B256" s="205" t="s">
        <v>1152</v>
      </c>
      <c r="C256" s="206" t="s">
        <v>1153</v>
      </c>
      <c r="D2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07">
        <f t="shared" si="597"/>
        <v>0</v>
      </c>
      <c r="G256" s="207"/>
      <c r="H256" s="207">
        <f t="shared" si="598"/>
        <v>0</v>
      </c>
      <c r="I256" s="207"/>
      <c r="J256" s="207">
        <f t="shared" si="599"/>
        <v>0</v>
      </c>
      <c r="K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07">
        <f t="shared" si="601"/>
        <v>0</v>
      </c>
      <c r="Z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07">
        <f t="shared" si="602"/>
        <v>0</v>
      </c>
      <c r="AD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07">
        <f t="shared" si="603"/>
        <v>0</v>
      </c>
      <c r="AH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07">
        <f t="shared" si="604"/>
        <v>0</v>
      </c>
      <c r="AL256" s="207">
        <f t="shared" si="605"/>
        <v>0</v>
      </c>
    </row>
    <row r="257" spans="2:38" x14ac:dyDescent="0.25">
      <c r="B257" s="205" t="s">
        <v>1154</v>
      </c>
      <c r="C257" s="206" t="s">
        <v>1155</v>
      </c>
      <c r="D2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07">
        <f t="shared" ref="F257:F259" si="649">D257+E257</f>
        <v>0</v>
      </c>
      <c r="G257" s="207"/>
      <c r="H257" s="207">
        <f t="shared" ref="H257:H259" si="650">F257-G257</f>
        <v>0</v>
      </c>
      <c r="I257" s="207"/>
      <c r="J257" s="207">
        <f t="shared" ref="J257:J259" si="651">F257-I257</f>
        <v>0</v>
      </c>
      <c r="K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07">
        <f t="shared" ref="Y257:Y259" si="652">V257+W257+X257</f>
        <v>0</v>
      </c>
      <c r="Z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07">
        <f t="shared" ref="AC257:AC259" si="653">Z257+AA257+AB257</f>
        <v>0</v>
      </c>
      <c r="AD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07">
        <f t="shared" ref="AG257:AG259" si="654">AD257+AE257+AF257</f>
        <v>0</v>
      </c>
      <c r="AH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07">
        <f t="shared" ref="AK257:AK259" si="655">AH257+AI257+AJ257</f>
        <v>0</v>
      </c>
      <c r="AL257" s="207">
        <f t="shared" ref="AL257:AL259" si="656">Y257+AC257+AG257+AK257</f>
        <v>0</v>
      </c>
    </row>
    <row r="258" spans="2:38" x14ac:dyDescent="0.25">
      <c r="B258" s="205" t="s">
        <v>403</v>
      </c>
      <c r="C258" s="206" t="s">
        <v>279</v>
      </c>
      <c r="D2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07">
        <f t="shared" si="649"/>
        <v>0</v>
      </c>
      <c r="G258" s="207"/>
      <c r="H258" s="207">
        <f t="shared" si="650"/>
        <v>0</v>
      </c>
      <c r="I258" s="207"/>
      <c r="J258" s="207">
        <f t="shared" si="651"/>
        <v>0</v>
      </c>
      <c r="K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07">
        <f t="shared" si="652"/>
        <v>0</v>
      </c>
      <c r="Z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07">
        <f t="shared" si="653"/>
        <v>0</v>
      </c>
      <c r="AD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07">
        <f t="shared" si="654"/>
        <v>0</v>
      </c>
      <c r="AH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07">
        <f t="shared" si="655"/>
        <v>0</v>
      </c>
      <c r="AL258" s="207">
        <f t="shared" si="656"/>
        <v>0</v>
      </c>
    </row>
    <row r="259" spans="2:38" x14ac:dyDescent="0.25">
      <c r="B259" s="205" t="s">
        <v>1156</v>
      </c>
      <c r="C259" s="206" t="s">
        <v>1157</v>
      </c>
      <c r="D2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07">
        <f t="shared" si="649"/>
        <v>0</v>
      </c>
      <c r="G259" s="207"/>
      <c r="H259" s="207">
        <f t="shared" si="650"/>
        <v>0</v>
      </c>
      <c r="I259" s="207"/>
      <c r="J259" s="207">
        <f t="shared" si="651"/>
        <v>0</v>
      </c>
      <c r="K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07">
        <f t="shared" si="652"/>
        <v>0</v>
      </c>
      <c r="Z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07">
        <f t="shared" si="653"/>
        <v>0</v>
      </c>
      <c r="AD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07">
        <f t="shared" si="654"/>
        <v>0</v>
      </c>
      <c r="AH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07">
        <f t="shared" si="655"/>
        <v>0</v>
      </c>
      <c r="AL259" s="207">
        <f t="shared" si="656"/>
        <v>0</v>
      </c>
    </row>
    <row r="260" spans="2:38" x14ac:dyDescent="0.25">
      <c r="B260" s="214" t="s">
        <v>404</v>
      </c>
      <c r="C260" s="215" t="s">
        <v>280</v>
      </c>
      <c r="D260" s="216">
        <f>SUM(D261:D266)</f>
        <v>0</v>
      </c>
      <c r="E260" s="216">
        <f>SUM(E261:E266)</f>
        <v>0</v>
      </c>
      <c r="F260" s="216">
        <f t="shared" si="597"/>
        <v>0</v>
      </c>
      <c r="G260" s="216">
        <f>SUM(G261:G266)</f>
        <v>0</v>
      </c>
      <c r="H260" s="216">
        <f t="shared" si="598"/>
        <v>0</v>
      </c>
      <c r="I260" s="216">
        <f>SUM(I261:I266)</f>
        <v>0</v>
      </c>
      <c r="J260" s="216">
        <f t="shared" si="599"/>
        <v>0</v>
      </c>
      <c r="K260" s="216">
        <f t="shared" ref="K260:X260" si="657">SUM(K261:K266)</f>
        <v>0</v>
      </c>
      <c r="L260" s="216">
        <f t="shared" si="657"/>
        <v>0</v>
      </c>
      <c r="M260" s="216">
        <f t="shared" si="657"/>
        <v>0</v>
      </c>
      <c r="N260" s="216">
        <f t="shared" si="657"/>
        <v>0</v>
      </c>
      <c r="O260" s="216">
        <f t="shared" si="657"/>
        <v>0</v>
      </c>
      <c r="P260" s="216">
        <f t="shared" si="657"/>
        <v>0</v>
      </c>
      <c r="Q260" s="216">
        <f t="shared" si="657"/>
        <v>0</v>
      </c>
      <c r="R260" s="216">
        <f t="shared" si="657"/>
        <v>0</v>
      </c>
      <c r="S260" s="216">
        <f t="shared" si="657"/>
        <v>0</v>
      </c>
      <c r="T260" s="216">
        <f t="shared" si="657"/>
        <v>0</v>
      </c>
      <c r="U260" s="216">
        <f t="shared" si="657"/>
        <v>0</v>
      </c>
      <c r="V260" s="216">
        <f t="shared" si="657"/>
        <v>0</v>
      </c>
      <c r="W260" s="216">
        <f t="shared" si="657"/>
        <v>0</v>
      </c>
      <c r="X260" s="216">
        <f t="shared" si="657"/>
        <v>0</v>
      </c>
      <c r="Y260" s="216">
        <f t="shared" si="601"/>
        <v>0</v>
      </c>
      <c r="Z260" s="216">
        <f>SUM(Z261:Z266)</f>
        <v>0</v>
      </c>
      <c r="AA260" s="216">
        <f>SUM(AA261:AA266)</f>
        <v>0</v>
      </c>
      <c r="AB260" s="216">
        <f>SUM(AB261:AB266)</f>
        <v>0</v>
      </c>
      <c r="AC260" s="216">
        <f t="shared" si="602"/>
        <v>0</v>
      </c>
      <c r="AD260" s="216">
        <f>SUM(AD261:AD266)</f>
        <v>0</v>
      </c>
      <c r="AE260" s="216">
        <f>SUM(AE261:AE266)</f>
        <v>0</v>
      </c>
      <c r="AF260" s="216">
        <f>SUM(AF261:AF266)</f>
        <v>0</v>
      </c>
      <c r="AG260" s="216">
        <f t="shared" si="603"/>
        <v>0</v>
      </c>
      <c r="AH260" s="216">
        <f>SUM(AH261:AH266)</f>
        <v>0</v>
      </c>
      <c r="AI260" s="216">
        <f>SUM(AI261:AI266)</f>
        <v>0</v>
      </c>
      <c r="AJ260" s="216">
        <f>SUM(AJ261:AJ266)</f>
        <v>0</v>
      </c>
      <c r="AK260" s="216">
        <f t="shared" si="604"/>
        <v>0</v>
      </c>
      <c r="AL260" s="216">
        <f t="shared" si="605"/>
        <v>0</v>
      </c>
    </row>
    <row r="261" spans="2:38" x14ac:dyDescent="0.25">
      <c r="B261" s="205" t="s">
        <v>1164</v>
      </c>
      <c r="C261" s="206" t="s">
        <v>1165</v>
      </c>
      <c r="D2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07">
        <f t="shared" si="597"/>
        <v>0</v>
      </c>
      <c r="G261" s="207"/>
      <c r="H261" s="207">
        <f t="shared" si="598"/>
        <v>0</v>
      </c>
      <c r="I261" s="207"/>
      <c r="J261" s="207">
        <f t="shared" si="599"/>
        <v>0</v>
      </c>
      <c r="K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07">
        <f t="shared" si="601"/>
        <v>0</v>
      </c>
      <c r="Z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07">
        <f t="shared" si="602"/>
        <v>0</v>
      </c>
      <c r="AD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07">
        <f t="shared" si="603"/>
        <v>0</v>
      </c>
      <c r="AH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07">
        <f t="shared" si="604"/>
        <v>0</v>
      </c>
      <c r="AL261" s="207">
        <f t="shared" si="605"/>
        <v>0</v>
      </c>
    </row>
    <row r="262" spans="2:38" x14ac:dyDescent="0.25">
      <c r="B262" s="205" t="s">
        <v>1166</v>
      </c>
      <c r="C262" s="206" t="s">
        <v>1167</v>
      </c>
      <c r="D2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07">
        <f t="shared" si="597"/>
        <v>0</v>
      </c>
      <c r="G262" s="207"/>
      <c r="H262" s="207">
        <f t="shared" si="598"/>
        <v>0</v>
      </c>
      <c r="I262" s="207"/>
      <c r="J262" s="207">
        <f t="shared" si="599"/>
        <v>0</v>
      </c>
      <c r="K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07">
        <f t="shared" si="601"/>
        <v>0</v>
      </c>
      <c r="Z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07">
        <f t="shared" si="602"/>
        <v>0</v>
      </c>
      <c r="AD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07">
        <f t="shared" si="603"/>
        <v>0</v>
      </c>
      <c r="AH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07">
        <f t="shared" si="604"/>
        <v>0</v>
      </c>
      <c r="AL262" s="207">
        <f t="shared" si="605"/>
        <v>0</v>
      </c>
    </row>
    <row r="263" spans="2:38" x14ac:dyDescent="0.25">
      <c r="B263" s="205" t="s">
        <v>405</v>
      </c>
      <c r="C263" s="206" t="s">
        <v>281</v>
      </c>
      <c r="D2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07">
        <f t="shared" si="597"/>
        <v>0</v>
      </c>
      <c r="G263" s="207"/>
      <c r="H263" s="207">
        <f t="shared" si="598"/>
        <v>0</v>
      </c>
      <c r="I263" s="207"/>
      <c r="J263" s="207">
        <f t="shared" si="599"/>
        <v>0</v>
      </c>
      <c r="K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07">
        <f t="shared" si="601"/>
        <v>0</v>
      </c>
      <c r="Z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07">
        <f t="shared" si="602"/>
        <v>0</v>
      </c>
      <c r="AD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07">
        <f t="shared" si="603"/>
        <v>0</v>
      </c>
      <c r="AH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07">
        <f t="shared" si="604"/>
        <v>0</v>
      </c>
      <c r="AL263" s="207">
        <f t="shared" si="605"/>
        <v>0</v>
      </c>
    </row>
    <row r="264" spans="2:38" x14ac:dyDescent="0.25">
      <c r="B264" s="205" t="s">
        <v>1168</v>
      </c>
      <c r="C264" s="206" t="s">
        <v>1169</v>
      </c>
      <c r="D2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07">
        <f t="shared" ref="F264:F266" si="658">D264+E264</f>
        <v>0</v>
      </c>
      <c r="G264" s="207"/>
      <c r="H264" s="207">
        <f t="shared" ref="H264:H266" si="659">F264-G264</f>
        <v>0</v>
      </c>
      <c r="I264" s="207"/>
      <c r="J264" s="207">
        <f t="shared" ref="J264:J266" si="660">F264-I264</f>
        <v>0</v>
      </c>
      <c r="K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07">
        <f t="shared" ref="Y264:Y266" si="661">V264+W264+X264</f>
        <v>0</v>
      </c>
      <c r="Z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07">
        <f t="shared" ref="AC264:AC266" si="662">Z264+AA264+AB264</f>
        <v>0</v>
      </c>
      <c r="AD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07">
        <f t="shared" ref="AG264:AG266" si="663">AD264+AE264+AF264</f>
        <v>0</v>
      </c>
      <c r="AH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07">
        <f t="shared" ref="AK264:AK266" si="664">AH264+AI264+AJ264</f>
        <v>0</v>
      </c>
      <c r="AL264" s="207">
        <f t="shared" ref="AL264:AL266" si="665">Y264+AC264+AG264+AK264</f>
        <v>0</v>
      </c>
    </row>
    <row r="265" spans="2:38" x14ac:dyDescent="0.25">
      <c r="B265" s="205" t="s">
        <v>1170</v>
      </c>
      <c r="C265" s="206" t="s">
        <v>1171</v>
      </c>
      <c r="D2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07">
        <f t="shared" si="658"/>
        <v>0</v>
      </c>
      <c r="G265" s="207"/>
      <c r="H265" s="207">
        <f t="shared" si="659"/>
        <v>0</v>
      </c>
      <c r="I265" s="207"/>
      <c r="J265" s="207">
        <f t="shared" si="660"/>
        <v>0</v>
      </c>
      <c r="K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07">
        <f t="shared" si="661"/>
        <v>0</v>
      </c>
      <c r="Z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07">
        <f t="shared" si="662"/>
        <v>0</v>
      </c>
      <c r="AD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07">
        <f t="shared" si="663"/>
        <v>0</v>
      </c>
      <c r="AH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07">
        <f t="shared" si="664"/>
        <v>0</v>
      </c>
      <c r="AL265" s="207">
        <f t="shared" si="665"/>
        <v>0</v>
      </c>
    </row>
    <row r="266" spans="2:38" x14ac:dyDescent="0.25">
      <c r="B266" s="205" t="s">
        <v>1172</v>
      </c>
      <c r="C266" s="206" t="s">
        <v>1173</v>
      </c>
      <c r="D2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07">
        <f t="shared" si="658"/>
        <v>0</v>
      </c>
      <c r="G266" s="207"/>
      <c r="H266" s="207">
        <f t="shared" si="659"/>
        <v>0</v>
      </c>
      <c r="I266" s="207"/>
      <c r="J266" s="207">
        <f t="shared" si="660"/>
        <v>0</v>
      </c>
      <c r="K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07">
        <f t="shared" si="661"/>
        <v>0</v>
      </c>
      <c r="Z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07">
        <f t="shared" si="662"/>
        <v>0</v>
      </c>
      <c r="AD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07">
        <f t="shared" si="663"/>
        <v>0</v>
      </c>
      <c r="AH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07">
        <f t="shared" si="664"/>
        <v>0</v>
      </c>
      <c r="AL266" s="207">
        <f t="shared" si="665"/>
        <v>0</v>
      </c>
    </row>
    <row r="267" spans="2:38" x14ac:dyDescent="0.25">
      <c r="B267" s="214" t="s">
        <v>406</v>
      </c>
      <c r="C267" s="215" t="s">
        <v>282</v>
      </c>
      <c r="D267" s="216">
        <f>SUM(D268:D311)</f>
        <v>0</v>
      </c>
      <c r="E267" s="216">
        <f>SUM(E268:E311)</f>
        <v>0</v>
      </c>
      <c r="F267" s="216">
        <f t="shared" si="597"/>
        <v>0</v>
      </c>
      <c r="G267" s="216">
        <f>SUM(G268:G311)</f>
        <v>0</v>
      </c>
      <c r="H267" s="216">
        <f t="shared" si="598"/>
        <v>0</v>
      </c>
      <c r="I267" s="216">
        <f>SUM(I268:I311)</f>
        <v>0</v>
      </c>
      <c r="J267" s="216">
        <f t="shared" si="599"/>
        <v>0</v>
      </c>
      <c r="K267" s="216">
        <f t="shared" ref="K267:X267" si="666">SUM(K268:K311)</f>
        <v>0</v>
      </c>
      <c r="L267" s="216">
        <f t="shared" si="666"/>
        <v>0</v>
      </c>
      <c r="M267" s="216">
        <f t="shared" si="666"/>
        <v>0</v>
      </c>
      <c r="N267" s="216">
        <f t="shared" si="666"/>
        <v>0</v>
      </c>
      <c r="O267" s="216">
        <f t="shared" si="666"/>
        <v>0</v>
      </c>
      <c r="P267" s="216">
        <f t="shared" si="666"/>
        <v>0</v>
      </c>
      <c r="Q267" s="216">
        <f t="shared" si="666"/>
        <v>0</v>
      </c>
      <c r="R267" s="216">
        <f t="shared" si="666"/>
        <v>0</v>
      </c>
      <c r="S267" s="216">
        <f t="shared" si="666"/>
        <v>0</v>
      </c>
      <c r="T267" s="216">
        <f t="shared" si="666"/>
        <v>0</v>
      </c>
      <c r="U267" s="216">
        <f t="shared" si="666"/>
        <v>0</v>
      </c>
      <c r="V267" s="216">
        <f t="shared" si="666"/>
        <v>0</v>
      </c>
      <c r="W267" s="216">
        <f t="shared" si="666"/>
        <v>0</v>
      </c>
      <c r="X267" s="216">
        <f t="shared" si="666"/>
        <v>0</v>
      </c>
      <c r="Y267" s="216">
        <f t="shared" si="601"/>
        <v>0</v>
      </c>
      <c r="Z267" s="216">
        <f>SUM(Z268:Z311)</f>
        <v>0</v>
      </c>
      <c r="AA267" s="216">
        <f>SUM(AA268:AA311)</f>
        <v>0</v>
      </c>
      <c r="AB267" s="216">
        <f>SUM(AB268:AB311)</f>
        <v>0</v>
      </c>
      <c r="AC267" s="216">
        <f t="shared" si="602"/>
        <v>0</v>
      </c>
      <c r="AD267" s="216">
        <f>SUM(AD268:AD311)</f>
        <v>0</v>
      </c>
      <c r="AE267" s="216">
        <f>SUM(AE268:AE311)</f>
        <v>0</v>
      </c>
      <c r="AF267" s="216">
        <f>SUM(AF268:AF311)</f>
        <v>0</v>
      </c>
      <c r="AG267" s="216">
        <f t="shared" si="603"/>
        <v>0</v>
      </c>
      <c r="AH267" s="216">
        <f>SUM(AH268:AH311)</f>
        <v>0</v>
      </c>
      <c r="AI267" s="216">
        <f>SUM(AI268:AI311)</f>
        <v>0</v>
      </c>
      <c r="AJ267" s="216">
        <f>SUM(AJ268:AJ311)</f>
        <v>0</v>
      </c>
      <c r="AK267" s="216">
        <f t="shared" si="604"/>
        <v>0</v>
      </c>
      <c r="AL267" s="216">
        <f t="shared" si="605"/>
        <v>0</v>
      </c>
    </row>
    <row r="268" spans="2:38" x14ac:dyDescent="0.25">
      <c r="B268" s="205" t="s">
        <v>1174</v>
      </c>
      <c r="C268" s="206" t="s">
        <v>1175</v>
      </c>
      <c r="D2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207">
        <f t="shared" si="597"/>
        <v>0</v>
      </c>
      <c r="G268" s="207"/>
      <c r="H268" s="207">
        <f t="shared" si="598"/>
        <v>0</v>
      </c>
      <c r="I268" s="207"/>
      <c r="J268" s="207">
        <f t="shared" si="599"/>
        <v>0</v>
      </c>
      <c r="K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07">
        <f t="shared" si="601"/>
        <v>0</v>
      </c>
      <c r="Z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07">
        <f t="shared" si="602"/>
        <v>0</v>
      </c>
      <c r="AD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07">
        <f t="shared" si="603"/>
        <v>0</v>
      </c>
      <c r="AH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07">
        <f t="shared" si="604"/>
        <v>0</v>
      </c>
      <c r="AL268" s="207">
        <f t="shared" si="605"/>
        <v>0</v>
      </c>
    </row>
    <row r="269" spans="2:38" x14ac:dyDescent="0.25">
      <c r="B269" s="205" t="s">
        <v>407</v>
      </c>
      <c r="C269" s="206" t="s">
        <v>1176</v>
      </c>
      <c r="D2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07">
        <f t="shared" ref="F269:F300" si="667">D269+E269</f>
        <v>0</v>
      </c>
      <c r="G269" s="207"/>
      <c r="H269" s="207">
        <f t="shared" ref="H269:H300" si="668">F269-G269</f>
        <v>0</v>
      </c>
      <c r="I269" s="207"/>
      <c r="J269" s="207">
        <f t="shared" ref="J269:J300" si="669">F269-I269</f>
        <v>0</v>
      </c>
      <c r="K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07">
        <f t="shared" ref="Y269:Y300" si="670">V269+W269+X269</f>
        <v>0</v>
      </c>
      <c r="Z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07">
        <f t="shared" ref="AC269:AC300" si="671">Z269+AA269+AB269</f>
        <v>0</v>
      </c>
      <c r="AD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07">
        <f t="shared" ref="AG269:AG300" si="672">AD269+AE269+AF269</f>
        <v>0</v>
      </c>
      <c r="AH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07">
        <f t="shared" ref="AK269:AK300" si="673">AH269+AI269+AJ269</f>
        <v>0</v>
      </c>
      <c r="AL269" s="207">
        <f t="shared" ref="AL269:AL300" si="674">Y269+AC269+AG269+AK269</f>
        <v>0</v>
      </c>
    </row>
    <row r="270" spans="2:38" x14ac:dyDescent="0.25">
      <c r="B270" s="205" t="s">
        <v>1177</v>
      </c>
      <c r="C270" s="206" t="s">
        <v>1178</v>
      </c>
      <c r="D2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07">
        <f t="shared" si="667"/>
        <v>0</v>
      </c>
      <c r="G270" s="207"/>
      <c r="H270" s="207">
        <f t="shared" si="668"/>
        <v>0</v>
      </c>
      <c r="I270" s="207"/>
      <c r="J270" s="207">
        <f t="shared" si="669"/>
        <v>0</v>
      </c>
      <c r="K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07">
        <f t="shared" si="670"/>
        <v>0</v>
      </c>
      <c r="Z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07">
        <f t="shared" si="671"/>
        <v>0</v>
      </c>
      <c r="AD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07">
        <f t="shared" si="672"/>
        <v>0</v>
      </c>
      <c r="AH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07">
        <f t="shared" si="673"/>
        <v>0</v>
      </c>
      <c r="AL270" s="207">
        <f t="shared" si="674"/>
        <v>0</v>
      </c>
    </row>
    <row r="271" spans="2:38" x14ac:dyDescent="0.25">
      <c r="B271" s="205" t="s">
        <v>1179</v>
      </c>
      <c r="C271" s="206" t="s">
        <v>1180</v>
      </c>
      <c r="D2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07">
        <f t="shared" si="667"/>
        <v>0</v>
      </c>
      <c r="G271" s="207"/>
      <c r="H271" s="207">
        <f t="shared" si="668"/>
        <v>0</v>
      </c>
      <c r="I271" s="207"/>
      <c r="J271" s="207">
        <f t="shared" si="669"/>
        <v>0</v>
      </c>
      <c r="K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07">
        <f t="shared" si="670"/>
        <v>0</v>
      </c>
      <c r="Z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07">
        <f t="shared" si="671"/>
        <v>0</v>
      </c>
      <c r="AD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07">
        <f t="shared" si="672"/>
        <v>0</v>
      </c>
      <c r="AH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07">
        <f t="shared" si="673"/>
        <v>0</v>
      </c>
      <c r="AL271" s="207">
        <f t="shared" si="674"/>
        <v>0</v>
      </c>
    </row>
    <row r="272" spans="2:38" x14ac:dyDescent="0.25">
      <c r="B272" s="205" t="s">
        <v>1181</v>
      </c>
      <c r="C272" s="206" t="s">
        <v>1182</v>
      </c>
      <c r="D2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07">
        <f t="shared" si="667"/>
        <v>0</v>
      </c>
      <c r="G272" s="207"/>
      <c r="H272" s="207">
        <f t="shared" si="668"/>
        <v>0</v>
      </c>
      <c r="I272" s="207"/>
      <c r="J272" s="207">
        <f t="shared" si="669"/>
        <v>0</v>
      </c>
      <c r="K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07">
        <f t="shared" si="670"/>
        <v>0</v>
      </c>
      <c r="Z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07">
        <f t="shared" si="671"/>
        <v>0</v>
      </c>
      <c r="AD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07">
        <f t="shared" si="672"/>
        <v>0</v>
      </c>
      <c r="AH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07">
        <f t="shared" si="673"/>
        <v>0</v>
      </c>
      <c r="AL272" s="207">
        <f t="shared" si="674"/>
        <v>0</v>
      </c>
    </row>
    <row r="273" spans="2:38" x14ac:dyDescent="0.25">
      <c r="B273" s="205" t="s">
        <v>1183</v>
      </c>
      <c r="C273" s="206" t="s">
        <v>1184</v>
      </c>
      <c r="D2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07">
        <f t="shared" si="667"/>
        <v>0</v>
      </c>
      <c r="G273" s="207"/>
      <c r="H273" s="207">
        <f t="shared" si="668"/>
        <v>0</v>
      </c>
      <c r="I273" s="207"/>
      <c r="J273" s="207">
        <f t="shared" si="669"/>
        <v>0</v>
      </c>
      <c r="K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07">
        <f t="shared" si="670"/>
        <v>0</v>
      </c>
      <c r="Z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07">
        <f t="shared" si="671"/>
        <v>0</v>
      </c>
      <c r="AD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07">
        <f t="shared" si="672"/>
        <v>0</v>
      </c>
      <c r="AH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07">
        <f t="shared" si="673"/>
        <v>0</v>
      </c>
      <c r="AL273" s="207">
        <f t="shared" si="674"/>
        <v>0</v>
      </c>
    </row>
    <row r="274" spans="2:38" x14ac:dyDescent="0.25">
      <c r="B274" s="205" t="s">
        <v>1185</v>
      </c>
      <c r="C274" s="206" t="s">
        <v>1186</v>
      </c>
      <c r="D2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07">
        <f t="shared" si="667"/>
        <v>0</v>
      </c>
      <c r="G274" s="207"/>
      <c r="H274" s="207">
        <f t="shared" si="668"/>
        <v>0</v>
      </c>
      <c r="I274" s="207"/>
      <c r="J274" s="207">
        <f t="shared" si="669"/>
        <v>0</v>
      </c>
      <c r="K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07">
        <f t="shared" si="670"/>
        <v>0</v>
      </c>
      <c r="Z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07">
        <f t="shared" si="671"/>
        <v>0</v>
      </c>
      <c r="AD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07">
        <f t="shared" si="672"/>
        <v>0</v>
      </c>
      <c r="AH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07">
        <f t="shared" si="673"/>
        <v>0</v>
      </c>
      <c r="AL274" s="207">
        <f t="shared" si="674"/>
        <v>0</v>
      </c>
    </row>
    <row r="275" spans="2:38" x14ac:dyDescent="0.25">
      <c r="B275" s="205" t="s">
        <v>1187</v>
      </c>
      <c r="C275" s="206" t="s">
        <v>1188</v>
      </c>
      <c r="D2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07">
        <f t="shared" si="667"/>
        <v>0</v>
      </c>
      <c r="G275" s="207"/>
      <c r="H275" s="207">
        <f t="shared" si="668"/>
        <v>0</v>
      </c>
      <c r="I275" s="207"/>
      <c r="J275" s="207">
        <f t="shared" si="669"/>
        <v>0</v>
      </c>
      <c r="K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07">
        <f t="shared" si="670"/>
        <v>0</v>
      </c>
      <c r="Z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07">
        <f t="shared" si="671"/>
        <v>0</v>
      </c>
      <c r="AD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07">
        <f t="shared" si="672"/>
        <v>0</v>
      </c>
      <c r="AH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07">
        <f t="shared" si="673"/>
        <v>0</v>
      </c>
      <c r="AL275" s="207">
        <f t="shared" si="674"/>
        <v>0</v>
      </c>
    </row>
    <row r="276" spans="2:38" x14ac:dyDescent="0.25">
      <c r="B276" s="205" t="s">
        <v>408</v>
      </c>
      <c r="C276" s="206" t="s">
        <v>1189</v>
      </c>
      <c r="D2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07">
        <f t="shared" si="667"/>
        <v>0</v>
      </c>
      <c r="G276" s="207"/>
      <c r="H276" s="207">
        <f t="shared" si="668"/>
        <v>0</v>
      </c>
      <c r="I276" s="207"/>
      <c r="J276" s="207">
        <f t="shared" si="669"/>
        <v>0</v>
      </c>
      <c r="K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07">
        <f t="shared" si="670"/>
        <v>0</v>
      </c>
      <c r="Z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07">
        <f t="shared" si="671"/>
        <v>0</v>
      </c>
      <c r="AD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07">
        <f t="shared" si="672"/>
        <v>0</v>
      </c>
      <c r="AH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07">
        <f t="shared" si="673"/>
        <v>0</v>
      </c>
      <c r="AL276" s="207">
        <f t="shared" si="674"/>
        <v>0</v>
      </c>
    </row>
    <row r="277" spans="2:38" x14ac:dyDescent="0.25">
      <c r="B277" s="205" t="s">
        <v>1190</v>
      </c>
      <c r="C277" s="206" t="s">
        <v>1191</v>
      </c>
      <c r="D2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07">
        <f t="shared" si="667"/>
        <v>0</v>
      </c>
      <c r="G277" s="207"/>
      <c r="H277" s="207">
        <f t="shared" si="668"/>
        <v>0</v>
      </c>
      <c r="I277" s="207"/>
      <c r="J277" s="207">
        <f t="shared" si="669"/>
        <v>0</v>
      </c>
      <c r="K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07">
        <f t="shared" si="670"/>
        <v>0</v>
      </c>
      <c r="Z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07">
        <f t="shared" si="671"/>
        <v>0</v>
      </c>
      <c r="AD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07">
        <f t="shared" si="672"/>
        <v>0</v>
      </c>
      <c r="AH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07">
        <f t="shared" si="673"/>
        <v>0</v>
      </c>
      <c r="AL277" s="207">
        <f t="shared" si="674"/>
        <v>0</v>
      </c>
    </row>
    <row r="278" spans="2:38" x14ac:dyDescent="0.25">
      <c r="B278" s="205" t="s">
        <v>1192</v>
      </c>
      <c r="C278" s="206" t="s">
        <v>1193</v>
      </c>
      <c r="D2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207">
        <f t="shared" si="667"/>
        <v>0</v>
      </c>
      <c r="G278" s="207"/>
      <c r="H278" s="207">
        <f t="shared" si="668"/>
        <v>0</v>
      </c>
      <c r="I278" s="207"/>
      <c r="J278" s="207">
        <f t="shared" si="669"/>
        <v>0</v>
      </c>
      <c r="K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07">
        <f t="shared" si="670"/>
        <v>0</v>
      </c>
      <c r="Z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07">
        <f t="shared" si="671"/>
        <v>0</v>
      </c>
      <c r="AD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07">
        <f t="shared" si="672"/>
        <v>0</v>
      </c>
      <c r="AH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07">
        <f t="shared" si="673"/>
        <v>0</v>
      </c>
      <c r="AL278" s="207">
        <f t="shared" si="674"/>
        <v>0</v>
      </c>
    </row>
    <row r="279" spans="2:38" x14ac:dyDescent="0.25">
      <c r="B279" s="205" t="s">
        <v>1194</v>
      </c>
      <c r="C279" s="206" t="s">
        <v>1195</v>
      </c>
      <c r="D2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07">
        <f t="shared" si="667"/>
        <v>0</v>
      </c>
      <c r="G279" s="207"/>
      <c r="H279" s="207">
        <f t="shared" si="668"/>
        <v>0</v>
      </c>
      <c r="I279" s="207"/>
      <c r="J279" s="207">
        <f t="shared" si="669"/>
        <v>0</v>
      </c>
      <c r="K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07">
        <f t="shared" si="670"/>
        <v>0</v>
      </c>
      <c r="Z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07">
        <f t="shared" si="671"/>
        <v>0</v>
      </c>
      <c r="AD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07">
        <f t="shared" si="672"/>
        <v>0</v>
      </c>
      <c r="AH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07">
        <f t="shared" si="673"/>
        <v>0</v>
      </c>
      <c r="AL279" s="207">
        <f t="shared" si="674"/>
        <v>0</v>
      </c>
    </row>
    <row r="280" spans="2:38" x14ac:dyDescent="0.25">
      <c r="B280" s="205" t="s">
        <v>1196</v>
      </c>
      <c r="C280" s="206" t="s">
        <v>1197</v>
      </c>
      <c r="D2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07">
        <f t="shared" si="667"/>
        <v>0</v>
      </c>
      <c r="G280" s="207"/>
      <c r="H280" s="207">
        <f t="shared" si="668"/>
        <v>0</v>
      </c>
      <c r="I280" s="207"/>
      <c r="J280" s="207">
        <f t="shared" si="669"/>
        <v>0</v>
      </c>
      <c r="K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07">
        <f t="shared" si="670"/>
        <v>0</v>
      </c>
      <c r="Z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07">
        <f t="shared" si="671"/>
        <v>0</v>
      </c>
      <c r="AD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07">
        <f t="shared" si="672"/>
        <v>0</v>
      </c>
      <c r="AH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07">
        <f t="shared" si="673"/>
        <v>0</v>
      </c>
      <c r="AL280" s="207">
        <f t="shared" si="674"/>
        <v>0</v>
      </c>
    </row>
    <row r="281" spans="2:38" x14ac:dyDescent="0.25">
      <c r="B281" s="205" t="s">
        <v>1198</v>
      </c>
      <c r="C281" s="206" t="s">
        <v>1199</v>
      </c>
      <c r="D2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07">
        <f t="shared" si="667"/>
        <v>0</v>
      </c>
      <c r="G281" s="207"/>
      <c r="H281" s="207">
        <f t="shared" si="668"/>
        <v>0</v>
      </c>
      <c r="I281" s="207"/>
      <c r="J281" s="207">
        <f t="shared" si="669"/>
        <v>0</v>
      </c>
      <c r="K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07">
        <f t="shared" si="670"/>
        <v>0</v>
      </c>
      <c r="Z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07">
        <f t="shared" si="671"/>
        <v>0</v>
      </c>
      <c r="AD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07">
        <f t="shared" si="672"/>
        <v>0</v>
      </c>
      <c r="AH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07">
        <f t="shared" si="673"/>
        <v>0</v>
      </c>
      <c r="AL281" s="207">
        <f t="shared" si="674"/>
        <v>0</v>
      </c>
    </row>
    <row r="282" spans="2:38" x14ac:dyDescent="0.25">
      <c r="B282" s="205" t="s">
        <v>1200</v>
      </c>
      <c r="C282" s="206" t="s">
        <v>1201</v>
      </c>
      <c r="D2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07">
        <f t="shared" si="667"/>
        <v>0</v>
      </c>
      <c r="G282" s="207"/>
      <c r="H282" s="207">
        <f t="shared" si="668"/>
        <v>0</v>
      </c>
      <c r="I282" s="207"/>
      <c r="J282" s="207">
        <f t="shared" si="669"/>
        <v>0</v>
      </c>
      <c r="K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07">
        <f t="shared" si="670"/>
        <v>0</v>
      </c>
      <c r="Z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07">
        <f t="shared" si="671"/>
        <v>0</v>
      </c>
      <c r="AD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07">
        <f t="shared" si="672"/>
        <v>0</v>
      </c>
      <c r="AH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07">
        <f t="shared" si="673"/>
        <v>0</v>
      </c>
      <c r="AL282" s="207">
        <f t="shared" si="674"/>
        <v>0</v>
      </c>
    </row>
    <row r="283" spans="2:38" x14ac:dyDescent="0.25">
      <c r="B283" s="205" t="s">
        <v>1202</v>
      </c>
      <c r="C283" s="206" t="s">
        <v>1203</v>
      </c>
      <c r="D2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07">
        <f t="shared" si="667"/>
        <v>0</v>
      </c>
      <c r="G283" s="207"/>
      <c r="H283" s="207">
        <f t="shared" si="668"/>
        <v>0</v>
      </c>
      <c r="I283" s="207"/>
      <c r="J283" s="207">
        <f t="shared" si="669"/>
        <v>0</v>
      </c>
      <c r="K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07">
        <f t="shared" si="670"/>
        <v>0</v>
      </c>
      <c r="Z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07">
        <f t="shared" si="671"/>
        <v>0</v>
      </c>
      <c r="AD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07">
        <f t="shared" si="672"/>
        <v>0</v>
      </c>
      <c r="AH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07">
        <f t="shared" si="673"/>
        <v>0</v>
      </c>
      <c r="AL283" s="207">
        <f t="shared" si="674"/>
        <v>0</v>
      </c>
    </row>
    <row r="284" spans="2:38" x14ac:dyDescent="0.25">
      <c r="B284" s="205" t="s">
        <v>1204</v>
      </c>
      <c r="C284" s="206" t="s">
        <v>1205</v>
      </c>
      <c r="D2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07">
        <f t="shared" si="667"/>
        <v>0</v>
      </c>
      <c r="G284" s="207"/>
      <c r="H284" s="207">
        <f t="shared" si="668"/>
        <v>0</v>
      </c>
      <c r="I284" s="207"/>
      <c r="J284" s="207">
        <f t="shared" si="669"/>
        <v>0</v>
      </c>
      <c r="K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07">
        <f t="shared" si="670"/>
        <v>0</v>
      </c>
      <c r="Z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07">
        <f t="shared" si="671"/>
        <v>0</v>
      </c>
      <c r="AD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07">
        <f t="shared" si="672"/>
        <v>0</v>
      </c>
      <c r="AH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07">
        <f t="shared" si="673"/>
        <v>0</v>
      </c>
      <c r="AL284" s="207">
        <f t="shared" si="674"/>
        <v>0</v>
      </c>
    </row>
    <row r="285" spans="2:38" x14ac:dyDescent="0.25">
      <c r="B285" s="205" t="s">
        <v>409</v>
      </c>
      <c r="C285" s="206" t="s">
        <v>1206</v>
      </c>
      <c r="D2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07">
        <f t="shared" si="667"/>
        <v>0</v>
      </c>
      <c r="G285" s="207"/>
      <c r="H285" s="207">
        <f t="shared" si="668"/>
        <v>0</v>
      </c>
      <c r="I285" s="207"/>
      <c r="J285" s="207">
        <f t="shared" si="669"/>
        <v>0</v>
      </c>
      <c r="K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07">
        <f t="shared" si="670"/>
        <v>0</v>
      </c>
      <c r="Z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07">
        <f t="shared" si="671"/>
        <v>0</v>
      </c>
      <c r="AD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07">
        <f t="shared" si="672"/>
        <v>0</v>
      </c>
      <c r="AH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07">
        <f t="shared" si="673"/>
        <v>0</v>
      </c>
      <c r="AL285" s="207">
        <f t="shared" si="674"/>
        <v>0</v>
      </c>
    </row>
    <row r="286" spans="2:38" x14ac:dyDescent="0.25">
      <c r="B286" s="205" t="s">
        <v>1207</v>
      </c>
      <c r="C286" s="206" t="s">
        <v>1208</v>
      </c>
      <c r="D2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07">
        <f t="shared" si="667"/>
        <v>0</v>
      </c>
      <c r="G286" s="207"/>
      <c r="H286" s="207">
        <f t="shared" si="668"/>
        <v>0</v>
      </c>
      <c r="I286" s="207"/>
      <c r="J286" s="207">
        <f t="shared" si="669"/>
        <v>0</v>
      </c>
      <c r="K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07">
        <f t="shared" si="670"/>
        <v>0</v>
      </c>
      <c r="Z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07">
        <f t="shared" si="671"/>
        <v>0</v>
      </c>
      <c r="AD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07">
        <f t="shared" si="672"/>
        <v>0</v>
      </c>
      <c r="AH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07">
        <f t="shared" si="673"/>
        <v>0</v>
      </c>
      <c r="AL286" s="207">
        <f t="shared" si="674"/>
        <v>0</v>
      </c>
    </row>
    <row r="287" spans="2:38" x14ac:dyDescent="0.25">
      <c r="B287" s="205" t="s">
        <v>1209</v>
      </c>
      <c r="C287" s="206" t="s">
        <v>1210</v>
      </c>
      <c r="D2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07">
        <f t="shared" si="667"/>
        <v>0</v>
      </c>
      <c r="G287" s="207"/>
      <c r="H287" s="207">
        <f t="shared" si="668"/>
        <v>0</v>
      </c>
      <c r="I287" s="207"/>
      <c r="J287" s="207">
        <f t="shared" si="669"/>
        <v>0</v>
      </c>
      <c r="K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07">
        <f t="shared" si="670"/>
        <v>0</v>
      </c>
      <c r="Z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07">
        <f t="shared" si="671"/>
        <v>0</v>
      </c>
      <c r="AD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07">
        <f t="shared" si="672"/>
        <v>0</v>
      </c>
      <c r="AH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07">
        <f t="shared" si="673"/>
        <v>0</v>
      </c>
      <c r="AL287" s="207">
        <f t="shared" si="674"/>
        <v>0</v>
      </c>
    </row>
    <row r="288" spans="2:38" x14ac:dyDescent="0.25">
      <c r="B288" s="205" t="s">
        <v>1211</v>
      </c>
      <c r="C288" s="206" t="s">
        <v>1212</v>
      </c>
      <c r="D2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07">
        <f t="shared" si="667"/>
        <v>0</v>
      </c>
      <c r="G288" s="207"/>
      <c r="H288" s="207">
        <f t="shared" si="668"/>
        <v>0</v>
      </c>
      <c r="I288" s="207"/>
      <c r="J288" s="207">
        <f t="shared" si="669"/>
        <v>0</v>
      </c>
      <c r="K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07">
        <f t="shared" si="670"/>
        <v>0</v>
      </c>
      <c r="Z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07">
        <f t="shared" si="671"/>
        <v>0</v>
      </c>
      <c r="AD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07">
        <f t="shared" si="672"/>
        <v>0</v>
      </c>
      <c r="AH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07">
        <f t="shared" si="673"/>
        <v>0</v>
      </c>
      <c r="AL288" s="207">
        <f t="shared" si="674"/>
        <v>0</v>
      </c>
    </row>
    <row r="289" spans="2:38" x14ac:dyDescent="0.25">
      <c r="B289" s="205" t="s">
        <v>1213</v>
      </c>
      <c r="C289" s="206" t="s">
        <v>1206</v>
      </c>
      <c r="D2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07">
        <f t="shared" si="667"/>
        <v>0</v>
      </c>
      <c r="G289" s="207"/>
      <c r="H289" s="207">
        <f t="shared" si="668"/>
        <v>0</v>
      </c>
      <c r="I289" s="207"/>
      <c r="J289" s="207">
        <f t="shared" si="669"/>
        <v>0</v>
      </c>
      <c r="K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07">
        <f t="shared" si="670"/>
        <v>0</v>
      </c>
      <c r="Z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07">
        <f t="shared" si="671"/>
        <v>0</v>
      </c>
      <c r="AD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07">
        <f t="shared" si="672"/>
        <v>0</v>
      </c>
      <c r="AH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07">
        <f t="shared" si="673"/>
        <v>0</v>
      </c>
      <c r="AL289" s="207">
        <f t="shared" si="674"/>
        <v>0</v>
      </c>
    </row>
    <row r="290" spans="2:38" x14ac:dyDescent="0.25">
      <c r="B290" s="205" t="s">
        <v>1214</v>
      </c>
      <c r="C290" s="206" t="s">
        <v>1215</v>
      </c>
      <c r="D2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07">
        <f t="shared" si="667"/>
        <v>0</v>
      </c>
      <c r="G290" s="207"/>
      <c r="H290" s="207">
        <f t="shared" si="668"/>
        <v>0</v>
      </c>
      <c r="I290" s="207"/>
      <c r="J290" s="207">
        <f t="shared" si="669"/>
        <v>0</v>
      </c>
      <c r="K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07">
        <f t="shared" si="670"/>
        <v>0</v>
      </c>
      <c r="Z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07">
        <f t="shared" si="671"/>
        <v>0</v>
      </c>
      <c r="AD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07">
        <f t="shared" si="672"/>
        <v>0</v>
      </c>
      <c r="AH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07">
        <f t="shared" si="673"/>
        <v>0</v>
      </c>
      <c r="AL290" s="207">
        <f t="shared" si="674"/>
        <v>0</v>
      </c>
    </row>
    <row r="291" spans="2:38" x14ac:dyDescent="0.25">
      <c r="B291" s="205" t="s">
        <v>1216</v>
      </c>
      <c r="C291" s="206" t="s">
        <v>1217</v>
      </c>
      <c r="D2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07">
        <f t="shared" si="667"/>
        <v>0</v>
      </c>
      <c r="G291" s="207"/>
      <c r="H291" s="207">
        <f t="shared" si="668"/>
        <v>0</v>
      </c>
      <c r="I291" s="207"/>
      <c r="J291" s="207">
        <f t="shared" si="669"/>
        <v>0</v>
      </c>
      <c r="K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07">
        <f t="shared" si="670"/>
        <v>0</v>
      </c>
      <c r="Z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07">
        <f t="shared" si="671"/>
        <v>0</v>
      </c>
      <c r="AD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07">
        <f t="shared" si="672"/>
        <v>0</v>
      </c>
      <c r="AH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07">
        <f t="shared" si="673"/>
        <v>0</v>
      </c>
      <c r="AL291" s="207">
        <f t="shared" si="674"/>
        <v>0</v>
      </c>
    </row>
    <row r="292" spans="2:38" x14ac:dyDescent="0.25">
      <c r="B292" s="205" t="s">
        <v>1218</v>
      </c>
      <c r="C292" s="206" t="s">
        <v>1219</v>
      </c>
      <c r="D2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07">
        <f t="shared" si="667"/>
        <v>0</v>
      </c>
      <c r="G292" s="207"/>
      <c r="H292" s="207">
        <f t="shared" si="668"/>
        <v>0</v>
      </c>
      <c r="I292" s="207"/>
      <c r="J292" s="207">
        <f t="shared" si="669"/>
        <v>0</v>
      </c>
      <c r="K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07">
        <f t="shared" si="670"/>
        <v>0</v>
      </c>
      <c r="Z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07">
        <f t="shared" si="671"/>
        <v>0</v>
      </c>
      <c r="AD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07">
        <f t="shared" si="672"/>
        <v>0</v>
      </c>
      <c r="AH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07">
        <f t="shared" si="673"/>
        <v>0</v>
      </c>
      <c r="AL292" s="207">
        <f t="shared" si="674"/>
        <v>0</v>
      </c>
    </row>
    <row r="293" spans="2:38" x14ac:dyDescent="0.25">
      <c r="B293" s="205" t="s">
        <v>1220</v>
      </c>
      <c r="C293" s="206" t="s">
        <v>1221</v>
      </c>
      <c r="D2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07">
        <f t="shared" si="667"/>
        <v>0</v>
      </c>
      <c r="G293" s="207"/>
      <c r="H293" s="207">
        <f t="shared" si="668"/>
        <v>0</v>
      </c>
      <c r="I293" s="207"/>
      <c r="J293" s="207">
        <f t="shared" si="669"/>
        <v>0</v>
      </c>
      <c r="K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07">
        <f t="shared" si="670"/>
        <v>0</v>
      </c>
      <c r="Z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07">
        <f t="shared" si="671"/>
        <v>0</v>
      </c>
      <c r="AD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07">
        <f t="shared" si="672"/>
        <v>0</v>
      </c>
      <c r="AH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07">
        <f t="shared" si="673"/>
        <v>0</v>
      </c>
      <c r="AL293" s="207">
        <f t="shared" si="674"/>
        <v>0</v>
      </c>
    </row>
    <row r="294" spans="2:38" x14ac:dyDescent="0.25">
      <c r="B294" s="205" t="s">
        <v>1222</v>
      </c>
      <c r="C294" s="206" t="s">
        <v>1223</v>
      </c>
      <c r="D2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07">
        <f t="shared" si="667"/>
        <v>0</v>
      </c>
      <c r="G294" s="207"/>
      <c r="H294" s="207">
        <f t="shared" si="668"/>
        <v>0</v>
      </c>
      <c r="I294" s="207"/>
      <c r="J294" s="207">
        <f t="shared" si="669"/>
        <v>0</v>
      </c>
      <c r="K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07">
        <f t="shared" si="670"/>
        <v>0</v>
      </c>
      <c r="Z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07">
        <f t="shared" si="671"/>
        <v>0</v>
      </c>
      <c r="AD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07">
        <f t="shared" si="672"/>
        <v>0</v>
      </c>
      <c r="AH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07">
        <f t="shared" si="673"/>
        <v>0</v>
      </c>
      <c r="AL294" s="207">
        <f t="shared" si="674"/>
        <v>0</v>
      </c>
    </row>
    <row r="295" spans="2:38" x14ac:dyDescent="0.25">
      <c r="B295" s="205" t="s">
        <v>1224</v>
      </c>
      <c r="C295" s="206" t="s">
        <v>1225</v>
      </c>
      <c r="D2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07">
        <f t="shared" si="667"/>
        <v>0</v>
      </c>
      <c r="G295" s="207"/>
      <c r="H295" s="207">
        <f t="shared" si="668"/>
        <v>0</v>
      </c>
      <c r="I295" s="207"/>
      <c r="J295" s="207">
        <f t="shared" si="669"/>
        <v>0</v>
      </c>
      <c r="K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07">
        <f t="shared" si="670"/>
        <v>0</v>
      </c>
      <c r="Z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07">
        <f t="shared" si="671"/>
        <v>0</v>
      </c>
      <c r="AD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07">
        <f t="shared" si="672"/>
        <v>0</v>
      </c>
      <c r="AH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07">
        <f t="shared" si="673"/>
        <v>0</v>
      </c>
      <c r="AL295" s="207">
        <f t="shared" si="674"/>
        <v>0</v>
      </c>
    </row>
    <row r="296" spans="2:38" x14ac:dyDescent="0.25">
      <c r="B296" s="205" t="s">
        <v>1226</v>
      </c>
      <c r="C296" s="206" t="s">
        <v>1227</v>
      </c>
      <c r="D2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07">
        <f t="shared" si="667"/>
        <v>0</v>
      </c>
      <c r="G296" s="207"/>
      <c r="H296" s="207">
        <f t="shared" si="668"/>
        <v>0</v>
      </c>
      <c r="I296" s="207"/>
      <c r="J296" s="207">
        <f t="shared" si="669"/>
        <v>0</v>
      </c>
      <c r="K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07">
        <f t="shared" si="670"/>
        <v>0</v>
      </c>
      <c r="Z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07">
        <f t="shared" si="671"/>
        <v>0</v>
      </c>
      <c r="AD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07">
        <f t="shared" si="672"/>
        <v>0</v>
      </c>
      <c r="AH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07">
        <f t="shared" si="673"/>
        <v>0</v>
      </c>
      <c r="AL296" s="207">
        <f t="shared" si="674"/>
        <v>0</v>
      </c>
    </row>
    <row r="297" spans="2:38" x14ac:dyDescent="0.25">
      <c r="B297" s="205" t="s">
        <v>1228</v>
      </c>
      <c r="C297" s="206" t="s">
        <v>1229</v>
      </c>
      <c r="D2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07">
        <f t="shared" si="667"/>
        <v>0</v>
      </c>
      <c r="G297" s="207"/>
      <c r="H297" s="207">
        <f t="shared" si="668"/>
        <v>0</v>
      </c>
      <c r="I297" s="207"/>
      <c r="J297" s="207">
        <f t="shared" si="669"/>
        <v>0</v>
      </c>
      <c r="K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07">
        <f t="shared" si="670"/>
        <v>0</v>
      </c>
      <c r="Z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07">
        <f t="shared" si="671"/>
        <v>0</v>
      </c>
      <c r="AD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07">
        <f t="shared" si="672"/>
        <v>0</v>
      </c>
      <c r="AH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07">
        <f t="shared" si="673"/>
        <v>0</v>
      </c>
      <c r="AL297" s="207">
        <f t="shared" si="674"/>
        <v>0</v>
      </c>
    </row>
    <row r="298" spans="2:38" x14ac:dyDescent="0.25">
      <c r="B298" s="205" t="s">
        <v>1230</v>
      </c>
      <c r="C298" s="206" t="s">
        <v>1231</v>
      </c>
      <c r="D2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07">
        <f t="shared" si="667"/>
        <v>0</v>
      </c>
      <c r="G298" s="207"/>
      <c r="H298" s="207">
        <f t="shared" si="668"/>
        <v>0</v>
      </c>
      <c r="I298" s="207"/>
      <c r="J298" s="207">
        <f t="shared" si="669"/>
        <v>0</v>
      </c>
      <c r="K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07">
        <f t="shared" si="670"/>
        <v>0</v>
      </c>
      <c r="Z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07">
        <f t="shared" si="671"/>
        <v>0</v>
      </c>
      <c r="AD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07">
        <f t="shared" si="672"/>
        <v>0</v>
      </c>
      <c r="AH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07">
        <f t="shared" si="673"/>
        <v>0</v>
      </c>
      <c r="AL298" s="207">
        <f t="shared" si="674"/>
        <v>0</v>
      </c>
    </row>
    <row r="299" spans="2:38" x14ac:dyDescent="0.25">
      <c r="B299" s="205" t="s">
        <v>1232</v>
      </c>
      <c r="C299" s="206" t="s">
        <v>1233</v>
      </c>
      <c r="D2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207">
        <f t="shared" si="667"/>
        <v>0</v>
      </c>
      <c r="G299" s="207"/>
      <c r="H299" s="207">
        <f t="shared" si="668"/>
        <v>0</v>
      </c>
      <c r="I299" s="207"/>
      <c r="J299" s="207">
        <f t="shared" si="669"/>
        <v>0</v>
      </c>
      <c r="K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07">
        <f t="shared" si="670"/>
        <v>0</v>
      </c>
      <c r="Z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07">
        <f t="shared" si="671"/>
        <v>0</v>
      </c>
      <c r="AD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07">
        <f t="shared" si="672"/>
        <v>0</v>
      </c>
      <c r="AH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07">
        <f t="shared" si="673"/>
        <v>0</v>
      </c>
      <c r="AL299" s="207">
        <f t="shared" si="674"/>
        <v>0</v>
      </c>
    </row>
    <row r="300" spans="2:38" x14ac:dyDescent="0.25">
      <c r="B300" s="205" t="s">
        <v>1234</v>
      </c>
      <c r="C300" s="206" t="s">
        <v>1235</v>
      </c>
      <c r="D3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07">
        <f t="shared" si="667"/>
        <v>0</v>
      </c>
      <c r="G300" s="207"/>
      <c r="H300" s="207">
        <f t="shared" si="668"/>
        <v>0</v>
      </c>
      <c r="I300" s="207"/>
      <c r="J300" s="207">
        <f t="shared" si="669"/>
        <v>0</v>
      </c>
      <c r="K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07">
        <f t="shared" si="670"/>
        <v>0</v>
      </c>
      <c r="Z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07">
        <f t="shared" si="671"/>
        <v>0</v>
      </c>
      <c r="AD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07">
        <f t="shared" si="672"/>
        <v>0</v>
      </c>
      <c r="AH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07">
        <f t="shared" si="673"/>
        <v>0</v>
      </c>
      <c r="AL300" s="207">
        <f t="shared" si="674"/>
        <v>0</v>
      </c>
    </row>
    <row r="301" spans="2:38" x14ac:dyDescent="0.25">
      <c r="B301" s="205" t="s">
        <v>1236</v>
      </c>
      <c r="C301" s="206" t="s">
        <v>1237</v>
      </c>
      <c r="D3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07">
        <f t="shared" si="597"/>
        <v>0</v>
      </c>
      <c r="G301" s="207"/>
      <c r="H301" s="207">
        <f t="shared" si="598"/>
        <v>0</v>
      </c>
      <c r="I301" s="207"/>
      <c r="J301" s="207">
        <f t="shared" si="599"/>
        <v>0</v>
      </c>
      <c r="K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07">
        <f t="shared" si="601"/>
        <v>0</v>
      </c>
      <c r="Z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07">
        <f t="shared" si="602"/>
        <v>0</v>
      </c>
      <c r="AD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07">
        <f t="shared" si="603"/>
        <v>0</v>
      </c>
      <c r="AH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07">
        <f t="shared" si="604"/>
        <v>0</v>
      </c>
      <c r="AL301" s="207">
        <f t="shared" si="605"/>
        <v>0</v>
      </c>
    </row>
    <row r="302" spans="2:38" x14ac:dyDescent="0.25">
      <c r="B302" s="205" t="s">
        <v>1238</v>
      </c>
      <c r="C302" s="206" t="s">
        <v>1239</v>
      </c>
      <c r="D3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07">
        <f t="shared" si="597"/>
        <v>0</v>
      </c>
      <c r="G302" s="207"/>
      <c r="H302" s="207">
        <f t="shared" si="598"/>
        <v>0</v>
      </c>
      <c r="I302" s="207"/>
      <c r="J302" s="207">
        <f t="shared" si="599"/>
        <v>0</v>
      </c>
      <c r="K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07">
        <f t="shared" si="601"/>
        <v>0</v>
      </c>
      <c r="Z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07">
        <f t="shared" si="602"/>
        <v>0</v>
      </c>
      <c r="AD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07">
        <f t="shared" si="603"/>
        <v>0</v>
      </c>
      <c r="AH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07">
        <f t="shared" si="604"/>
        <v>0</v>
      </c>
      <c r="AL302" s="207">
        <f t="shared" si="605"/>
        <v>0</v>
      </c>
    </row>
    <row r="303" spans="2:38" x14ac:dyDescent="0.25">
      <c r="B303" s="205" t="s">
        <v>1240</v>
      </c>
      <c r="C303" s="206" t="s">
        <v>1241</v>
      </c>
      <c r="D3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07">
        <f t="shared" si="597"/>
        <v>0</v>
      </c>
      <c r="G303" s="207"/>
      <c r="H303" s="207">
        <f t="shared" si="598"/>
        <v>0</v>
      </c>
      <c r="I303" s="207"/>
      <c r="J303" s="207">
        <f t="shared" si="599"/>
        <v>0</v>
      </c>
      <c r="K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07">
        <f t="shared" si="601"/>
        <v>0</v>
      </c>
      <c r="Z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07">
        <f t="shared" si="602"/>
        <v>0</v>
      </c>
      <c r="AD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07">
        <f t="shared" si="603"/>
        <v>0</v>
      </c>
      <c r="AH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07">
        <f t="shared" si="604"/>
        <v>0</v>
      </c>
      <c r="AL303" s="207">
        <f t="shared" si="605"/>
        <v>0</v>
      </c>
    </row>
    <row r="304" spans="2:38" x14ac:dyDescent="0.25">
      <c r="B304" s="205" t="s">
        <v>1242</v>
      </c>
      <c r="C304" s="206" t="s">
        <v>1243</v>
      </c>
      <c r="D3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07">
        <f t="shared" si="597"/>
        <v>0</v>
      </c>
      <c r="G304" s="207"/>
      <c r="H304" s="207">
        <f t="shared" si="598"/>
        <v>0</v>
      </c>
      <c r="I304" s="207"/>
      <c r="J304" s="207">
        <f t="shared" si="599"/>
        <v>0</v>
      </c>
      <c r="K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07">
        <f t="shared" si="601"/>
        <v>0</v>
      </c>
      <c r="Z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07">
        <f t="shared" si="602"/>
        <v>0</v>
      </c>
      <c r="AD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07">
        <f t="shared" si="603"/>
        <v>0</v>
      </c>
      <c r="AH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07">
        <f t="shared" si="604"/>
        <v>0</v>
      </c>
      <c r="AL304" s="207">
        <f t="shared" si="605"/>
        <v>0</v>
      </c>
    </row>
    <row r="305" spans="2:38" x14ac:dyDescent="0.25">
      <c r="B305" s="205" t="s">
        <v>1244</v>
      </c>
      <c r="C305" s="206" t="s">
        <v>1245</v>
      </c>
      <c r="D3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07">
        <f t="shared" si="597"/>
        <v>0</v>
      </c>
      <c r="G305" s="207"/>
      <c r="H305" s="207">
        <f t="shared" si="598"/>
        <v>0</v>
      </c>
      <c r="I305" s="207"/>
      <c r="J305" s="207">
        <f t="shared" si="599"/>
        <v>0</v>
      </c>
      <c r="K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07">
        <f t="shared" si="601"/>
        <v>0</v>
      </c>
      <c r="Z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07">
        <f t="shared" si="602"/>
        <v>0</v>
      </c>
      <c r="AD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07">
        <f t="shared" si="603"/>
        <v>0</v>
      </c>
      <c r="AH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07">
        <f t="shared" si="604"/>
        <v>0</v>
      </c>
      <c r="AL305" s="207">
        <f t="shared" si="605"/>
        <v>0</v>
      </c>
    </row>
    <row r="306" spans="2:38" x14ac:dyDescent="0.25">
      <c r="B306" s="205" t="s">
        <v>1246</v>
      </c>
      <c r="C306" s="206" t="s">
        <v>1247</v>
      </c>
      <c r="D3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07">
        <f t="shared" si="597"/>
        <v>0</v>
      </c>
      <c r="G306" s="207"/>
      <c r="H306" s="207">
        <f t="shared" si="598"/>
        <v>0</v>
      </c>
      <c r="I306" s="207"/>
      <c r="J306" s="207">
        <f t="shared" si="599"/>
        <v>0</v>
      </c>
      <c r="K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07">
        <f t="shared" si="601"/>
        <v>0</v>
      </c>
      <c r="Z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07">
        <f t="shared" si="602"/>
        <v>0</v>
      </c>
      <c r="AD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07">
        <f t="shared" si="603"/>
        <v>0</v>
      </c>
      <c r="AH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07">
        <f t="shared" si="604"/>
        <v>0</v>
      </c>
      <c r="AL306" s="207">
        <f t="shared" si="605"/>
        <v>0</v>
      </c>
    </row>
    <row r="307" spans="2:38" x14ac:dyDescent="0.25">
      <c r="B307" s="205" t="s">
        <v>1248</v>
      </c>
      <c r="C307" s="206" t="s">
        <v>1249</v>
      </c>
      <c r="D3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07">
        <f t="shared" si="597"/>
        <v>0</v>
      </c>
      <c r="G307" s="207"/>
      <c r="H307" s="207">
        <f t="shared" si="598"/>
        <v>0</v>
      </c>
      <c r="I307" s="207"/>
      <c r="J307" s="207">
        <f t="shared" si="599"/>
        <v>0</v>
      </c>
      <c r="K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07">
        <f t="shared" si="601"/>
        <v>0</v>
      </c>
      <c r="Z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07">
        <f t="shared" si="602"/>
        <v>0</v>
      </c>
      <c r="AD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07">
        <f t="shared" si="603"/>
        <v>0</v>
      </c>
      <c r="AH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07">
        <f t="shared" si="604"/>
        <v>0</v>
      </c>
      <c r="AL307" s="207">
        <f t="shared" si="605"/>
        <v>0</v>
      </c>
    </row>
    <row r="308" spans="2:38" x14ac:dyDescent="0.25">
      <c r="B308" s="205" t="s">
        <v>1250</v>
      </c>
      <c r="C308" s="206" t="s">
        <v>1251</v>
      </c>
      <c r="D3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07">
        <f t="shared" si="597"/>
        <v>0</v>
      </c>
      <c r="G308" s="207"/>
      <c r="H308" s="207">
        <f t="shared" si="598"/>
        <v>0</v>
      </c>
      <c r="I308" s="207"/>
      <c r="J308" s="207">
        <f t="shared" si="599"/>
        <v>0</v>
      </c>
      <c r="K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07">
        <f t="shared" si="601"/>
        <v>0</v>
      </c>
      <c r="Z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07">
        <f t="shared" si="602"/>
        <v>0</v>
      </c>
      <c r="AD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07">
        <f t="shared" si="603"/>
        <v>0</v>
      </c>
      <c r="AH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07">
        <f t="shared" si="604"/>
        <v>0</v>
      </c>
      <c r="AL308" s="207">
        <f t="shared" si="605"/>
        <v>0</v>
      </c>
    </row>
    <row r="309" spans="2:38" x14ac:dyDescent="0.25">
      <c r="B309" s="205" t="s">
        <v>1252</v>
      </c>
      <c r="C309" s="206" t="s">
        <v>1253</v>
      </c>
      <c r="D3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07">
        <f t="shared" ref="F309:F311" si="675">D309+E309</f>
        <v>0</v>
      </c>
      <c r="G309" s="207"/>
      <c r="H309" s="207">
        <f t="shared" ref="H309:H311" si="676">F309-G309</f>
        <v>0</v>
      </c>
      <c r="I309" s="207"/>
      <c r="J309" s="207">
        <f t="shared" ref="J309:J311" si="677">F309-I309</f>
        <v>0</v>
      </c>
      <c r="K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07">
        <f t="shared" ref="Y309:Y311" si="678">V309+W309+X309</f>
        <v>0</v>
      </c>
      <c r="Z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07">
        <f t="shared" ref="AC309:AC311" si="679">Z309+AA309+AB309</f>
        <v>0</v>
      </c>
      <c r="AD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07">
        <f t="shared" ref="AG309:AG311" si="680">AD309+AE309+AF309</f>
        <v>0</v>
      </c>
      <c r="AH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07">
        <f t="shared" ref="AK309:AK311" si="681">AH309+AI309+AJ309</f>
        <v>0</v>
      </c>
      <c r="AL309" s="207">
        <f t="shared" ref="AL309:AL311" si="682">Y309+AC309+AG309+AK309</f>
        <v>0</v>
      </c>
    </row>
    <row r="310" spans="2:38" x14ac:dyDescent="0.25">
      <c r="B310" s="205" t="s">
        <v>1254</v>
      </c>
      <c r="C310" s="206" t="s">
        <v>1255</v>
      </c>
      <c r="D3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07">
        <f t="shared" si="675"/>
        <v>0</v>
      </c>
      <c r="G310" s="207"/>
      <c r="H310" s="207">
        <f t="shared" si="676"/>
        <v>0</v>
      </c>
      <c r="I310" s="207"/>
      <c r="J310" s="207">
        <f t="shared" si="677"/>
        <v>0</v>
      </c>
      <c r="K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07">
        <f t="shared" si="678"/>
        <v>0</v>
      </c>
      <c r="Z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07">
        <f t="shared" si="679"/>
        <v>0</v>
      </c>
      <c r="AD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07">
        <f t="shared" si="680"/>
        <v>0</v>
      </c>
      <c r="AH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07">
        <f t="shared" si="681"/>
        <v>0</v>
      </c>
      <c r="AL310" s="207">
        <f t="shared" si="682"/>
        <v>0</v>
      </c>
    </row>
    <row r="311" spans="2:38" x14ac:dyDescent="0.25">
      <c r="B311" s="205" t="s">
        <v>1256</v>
      </c>
      <c r="C311" s="206" t="s">
        <v>1257</v>
      </c>
      <c r="D3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07">
        <f t="shared" si="675"/>
        <v>0</v>
      </c>
      <c r="G311" s="207"/>
      <c r="H311" s="207">
        <f t="shared" si="676"/>
        <v>0</v>
      </c>
      <c r="I311" s="207"/>
      <c r="J311" s="207">
        <f t="shared" si="677"/>
        <v>0</v>
      </c>
      <c r="K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07">
        <f t="shared" si="678"/>
        <v>0</v>
      </c>
      <c r="Z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07">
        <f t="shared" si="679"/>
        <v>0</v>
      </c>
      <c r="AD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07">
        <f t="shared" si="680"/>
        <v>0</v>
      </c>
      <c r="AH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07">
        <f t="shared" si="681"/>
        <v>0</v>
      </c>
      <c r="AL311" s="207">
        <f t="shared" si="682"/>
        <v>0</v>
      </c>
    </row>
    <row r="312" spans="2:38" x14ac:dyDescent="0.25">
      <c r="B312" s="214" t="s">
        <v>410</v>
      </c>
      <c r="C312" s="215" t="s">
        <v>283</v>
      </c>
      <c r="D312" s="216">
        <f>SUM(D313:D326)</f>
        <v>0</v>
      </c>
      <c r="E312" s="216">
        <f>SUM(E313:E326)</f>
        <v>14000</v>
      </c>
      <c r="F312" s="216">
        <f t="shared" si="597"/>
        <v>14000</v>
      </c>
      <c r="G312" s="216">
        <f>SUM(G313:G326)</f>
        <v>0</v>
      </c>
      <c r="H312" s="216">
        <f t="shared" si="598"/>
        <v>14000</v>
      </c>
      <c r="I312" s="216">
        <f>SUM(I313:I326)</f>
        <v>0</v>
      </c>
      <c r="J312" s="216">
        <f t="shared" si="599"/>
        <v>14000</v>
      </c>
      <c r="K312" s="216">
        <f t="shared" ref="K312:X312" si="683">SUM(K313:K326)</f>
        <v>0</v>
      </c>
      <c r="L312" s="216">
        <f t="shared" si="683"/>
        <v>14000</v>
      </c>
      <c r="M312" s="216">
        <f t="shared" si="683"/>
        <v>0</v>
      </c>
      <c r="N312" s="216">
        <f t="shared" si="683"/>
        <v>0</v>
      </c>
      <c r="O312" s="216">
        <f t="shared" si="683"/>
        <v>0</v>
      </c>
      <c r="P312" s="216">
        <f t="shared" si="683"/>
        <v>0</v>
      </c>
      <c r="Q312" s="216">
        <f t="shared" si="683"/>
        <v>0</v>
      </c>
      <c r="R312" s="216">
        <f t="shared" si="683"/>
        <v>0</v>
      </c>
      <c r="S312" s="216">
        <f t="shared" si="683"/>
        <v>0</v>
      </c>
      <c r="T312" s="216">
        <f t="shared" si="683"/>
        <v>0</v>
      </c>
      <c r="U312" s="216">
        <f t="shared" si="683"/>
        <v>0</v>
      </c>
      <c r="V312" s="216">
        <f t="shared" si="683"/>
        <v>0</v>
      </c>
      <c r="W312" s="216">
        <f t="shared" si="683"/>
        <v>2000</v>
      </c>
      <c r="X312" s="216">
        <f t="shared" si="683"/>
        <v>0</v>
      </c>
      <c r="Y312" s="216">
        <f t="shared" si="601"/>
        <v>2000</v>
      </c>
      <c r="Z312" s="216">
        <f>SUM(Z313:Z326)</f>
        <v>0</v>
      </c>
      <c r="AA312" s="216">
        <f>SUM(AA313:AA326)</f>
        <v>0</v>
      </c>
      <c r="AB312" s="216">
        <f>SUM(AB313:AB326)</f>
        <v>0</v>
      </c>
      <c r="AC312" s="216">
        <f t="shared" si="602"/>
        <v>0</v>
      </c>
      <c r="AD312" s="216">
        <f>SUM(AD313:AD326)</f>
        <v>0</v>
      </c>
      <c r="AE312" s="216">
        <f>SUM(AE313:AE326)</f>
        <v>0</v>
      </c>
      <c r="AF312" s="216">
        <f>SUM(AF313:AF326)</f>
        <v>0</v>
      </c>
      <c r="AG312" s="216">
        <f t="shared" si="603"/>
        <v>0</v>
      </c>
      <c r="AH312" s="216">
        <f>SUM(AH313:AH326)</f>
        <v>0</v>
      </c>
      <c r="AI312" s="216">
        <f>SUM(AI313:AI326)</f>
        <v>9000</v>
      </c>
      <c r="AJ312" s="216">
        <f>SUM(AJ313:AJ326)</f>
        <v>0</v>
      </c>
      <c r="AK312" s="216">
        <f t="shared" si="604"/>
        <v>9000</v>
      </c>
      <c r="AL312" s="216">
        <f t="shared" si="605"/>
        <v>11000</v>
      </c>
    </row>
    <row r="313" spans="2:38" x14ac:dyDescent="0.25">
      <c r="B313" s="205" t="s">
        <v>1258</v>
      </c>
      <c r="C313" s="206" t="s">
        <v>1259</v>
      </c>
      <c r="D3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07">
        <f t="shared" si="597"/>
        <v>0</v>
      </c>
      <c r="G313" s="207"/>
      <c r="H313" s="207">
        <f t="shared" si="598"/>
        <v>0</v>
      </c>
      <c r="I313" s="207"/>
      <c r="J313" s="207">
        <f t="shared" si="599"/>
        <v>0</v>
      </c>
      <c r="K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07">
        <f t="shared" si="601"/>
        <v>0</v>
      </c>
      <c r="Z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07">
        <f t="shared" si="602"/>
        <v>0</v>
      </c>
      <c r="AD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07">
        <f t="shared" si="603"/>
        <v>0</v>
      </c>
      <c r="AH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07">
        <f t="shared" si="604"/>
        <v>0</v>
      </c>
      <c r="AL313" s="207">
        <f t="shared" si="605"/>
        <v>0</v>
      </c>
    </row>
    <row r="314" spans="2:38" x14ac:dyDescent="0.25">
      <c r="B314" s="205" t="s">
        <v>411</v>
      </c>
      <c r="C314" s="206" t="s">
        <v>1260</v>
      </c>
      <c r="D3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07">
        <f t="shared" si="597"/>
        <v>0</v>
      </c>
      <c r="G314" s="207"/>
      <c r="H314" s="207">
        <f t="shared" si="598"/>
        <v>0</v>
      </c>
      <c r="I314" s="207"/>
      <c r="J314" s="207">
        <f t="shared" si="599"/>
        <v>0</v>
      </c>
      <c r="K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07">
        <f t="shared" si="601"/>
        <v>0</v>
      </c>
      <c r="Z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07">
        <f t="shared" si="602"/>
        <v>0</v>
      </c>
      <c r="AD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07">
        <f t="shared" si="603"/>
        <v>0</v>
      </c>
      <c r="AH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07">
        <f t="shared" si="604"/>
        <v>0</v>
      </c>
      <c r="AL314" s="207">
        <f t="shared" si="605"/>
        <v>0</v>
      </c>
    </row>
    <row r="315" spans="2:38" x14ac:dyDescent="0.25">
      <c r="B315" s="205" t="s">
        <v>1261</v>
      </c>
      <c r="C315" s="206" t="s">
        <v>1262</v>
      </c>
      <c r="D3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207">
        <f t="shared" si="597"/>
        <v>0</v>
      </c>
      <c r="G315" s="207"/>
      <c r="H315" s="207">
        <f t="shared" si="598"/>
        <v>0</v>
      </c>
      <c r="I315" s="207"/>
      <c r="J315" s="207">
        <f t="shared" si="599"/>
        <v>0</v>
      </c>
      <c r="K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07">
        <f t="shared" si="601"/>
        <v>0</v>
      </c>
      <c r="Z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07">
        <f t="shared" si="602"/>
        <v>0</v>
      </c>
      <c r="AD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07">
        <f t="shared" si="603"/>
        <v>0</v>
      </c>
      <c r="AH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07">
        <f t="shared" si="604"/>
        <v>0</v>
      </c>
      <c r="AL315" s="207">
        <f t="shared" si="605"/>
        <v>0</v>
      </c>
    </row>
    <row r="316" spans="2:38" x14ac:dyDescent="0.25">
      <c r="B316" s="205" t="s">
        <v>1263</v>
      </c>
      <c r="C316" s="206" t="s">
        <v>1264</v>
      </c>
      <c r="D3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07">
        <f t="shared" si="597"/>
        <v>0</v>
      </c>
      <c r="G316" s="207"/>
      <c r="H316" s="207">
        <f t="shared" si="598"/>
        <v>0</v>
      </c>
      <c r="I316" s="207"/>
      <c r="J316" s="207">
        <f t="shared" si="599"/>
        <v>0</v>
      </c>
      <c r="K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07">
        <f t="shared" si="601"/>
        <v>0</v>
      </c>
      <c r="Z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07">
        <f t="shared" si="602"/>
        <v>0</v>
      </c>
      <c r="AD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07">
        <f t="shared" si="603"/>
        <v>0</v>
      </c>
      <c r="AH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07">
        <f t="shared" si="604"/>
        <v>0</v>
      </c>
      <c r="AL316" s="207">
        <f t="shared" si="605"/>
        <v>0</v>
      </c>
    </row>
    <row r="317" spans="2:38" x14ac:dyDescent="0.25">
      <c r="B317" s="205" t="s">
        <v>1265</v>
      </c>
      <c r="C317" s="206" t="s">
        <v>1266</v>
      </c>
      <c r="D3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9000</v>
      </c>
      <c r="F317" s="207">
        <f t="shared" si="597"/>
        <v>9000</v>
      </c>
      <c r="G317" s="207"/>
      <c r="H317" s="207">
        <f t="shared" si="598"/>
        <v>9000</v>
      </c>
      <c r="I317" s="207"/>
      <c r="J317" s="207">
        <f t="shared" si="599"/>
        <v>9000</v>
      </c>
      <c r="K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9000</v>
      </c>
      <c r="M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07">
        <f t="shared" si="601"/>
        <v>0</v>
      </c>
      <c r="Z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07">
        <f t="shared" si="602"/>
        <v>0</v>
      </c>
      <c r="AD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07">
        <f t="shared" si="603"/>
        <v>0</v>
      </c>
      <c r="AH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9000</v>
      </c>
      <c r="AJ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07">
        <f t="shared" si="604"/>
        <v>9000</v>
      </c>
      <c r="AL317" s="207">
        <f t="shared" si="605"/>
        <v>9000</v>
      </c>
    </row>
    <row r="318" spans="2:38" x14ac:dyDescent="0.25">
      <c r="B318" s="205" t="s">
        <v>1267</v>
      </c>
      <c r="C318" s="206" t="s">
        <v>1268</v>
      </c>
      <c r="D3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07">
        <f t="shared" ref="F318:F319" si="684">D318+E318</f>
        <v>0</v>
      </c>
      <c r="G318" s="207"/>
      <c r="H318" s="207">
        <f t="shared" ref="H318:H319" si="685">F318-G318</f>
        <v>0</v>
      </c>
      <c r="I318" s="207"/>
      <c r="J318" s="207">
        <f t="shared" ref="J318:J319" si="686">F318-I318</f>
        <v>0</v>
      </c>
      <c r="K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07">
        <f t="shared" ref="Y318:Y319" si="687">V318+W318+X318</f>
        <v>0</v>
      </c>
      <c r="Z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07">
        <f t="shared" ref="AC318:AC319" si="688">Z318+AA318+AB318</f>
        <v>0</v>
      </c>
      <c r="AD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07">
        <f t="shared" ref="AG318:AG319" si="689">AD318+AE318+AF318</f>
        <v>0</v>
      </c>
      <c r="AH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07">
        <f t="shared" ref="AK318:AK319" si="690">AH318+AI318+AJ318</f>
        <v>0</v>
      </c>
      <c r="AL318" s="207">
        <f t="shared" ref="AL318:AL319" si="691">Y318+AC318+AG318+AK318</f>
        <v>0</v>
      </c>
    </row>
    <row r="319" spans="2:38" x14ac:dyDescent="0.25">
      <c r="B319" s="205" t="s">
        <v>412</v>
      </c>
      <c r="C319" s="206" t="s">
        <v>1269</v>
      </c>
      <c r="D3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07">
        <f t="shared" si="684"/>
        <v>0</v>
      </c>
      <c r="G319" s="207"/>
      <c r="H319" s="207">
        <f t="shared" si="685"/>
        <v>0</v>
      </c>
      <c r="I319" s="207"/>
      <c r="J319" s="207">
        <f t="shared" si="686"/>
        <v>0</v>
      </c>
      <c r="K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07">
        <f t="shared" si="687"/>
        <v>0</v>
      </c>
      <c r="Z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07">
        <f t="shared" si="688"/>
        <v>0</v>
      </c>
      <c r="AD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07">
        <f t="shared" si="689"/>
        <v>0</v>
      </c>
      <c r="AH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07">
        <f t="shared" si="690"/>
        <v>0</v>
      </c>
      <c r="AL319" s="207">
        <f t="shared" si="691"/>
        <v>0</v>
      </c>
    </row>
    <row r="320" spans="2:38" x14ac:dyDescent="0.25">
      <c r="B320" s="205" t="s">
        <v>1270</v>
      </c>
      <c r="C320" s="206" t="s">
        <v>1271</v>
      </c>
      <c r="D3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07">
        <f t="shared" ref="F320:F323" si="692">D320+E320</f>
        <v>0</v>
      </c>
      <c r="G320" s="207"/>
      <c r="H320" s="207">
        <f t="shared" ref="H320:H323" si="693">F320-G320</f>
        <v>0</v>
      </c>
      <c r="I320" s="207"/>
      <c r="J320" s="207">
        <f t="shared" ref="J320:J323" si="694">F320-I320</f>
        <v>0</v>
      </c>
      <c r="K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07">
        <f t="shared" ref="Y320:Y323" si="695">V320+W320+X320</f>
        <v>0</v>
      </c>
      <c r="Z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07">
        <f t="shared" ref="AC320:AC323" si="696">Z320+AA320+AB320</f>
        <v>0</v>
      </c>
      <c r="AD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07">
        <f t="shared" ref="AG320:AG323" si="697">AD320+AE320+AF320</f>
        <v>0</v>
      </c>
      <c r="AH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07">
        <f t="shared" ref="AK320:AK323" si="698">AH320+AI320+AJ320</f>
        <v>0</v>
      </c>
      <c r="AL320" s="207">
        <f t="shared" ref="AL320:AL323" si="699">Y320+AC320+AG320+AK320</f>
        <v>0</v>
      </c>
    </row>
    <row r="321" spans="2:38" x14ac:dyDescent="0.25">
      <c r="B321" s="205" t="s">
        <v>1272</v>
      </c>
      <c r="C321" s="206" t="s">
        <v>1273</v>
      </c>
      <c r="D3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07">
        <f t="shared" si="692"/>
        <v>0</v>
      </c>
      <c r="G321" s="207"/>
      <c r="H321" s="207">
        <f t="shared" si="693"/>
        <v>0</v>
      </c>
      <c r="I321" s="207"/>
      <c r="J321" s="207">
        <f t="shared" si="694"/>
        <v>0</v>
      </c>
      <c r="K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07">
        <f t="shared" si="695"/>
        <v>0</v>
      </c>
      <c r="Z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07">
        <f t="shared" si="696"/>
        <v>0</v>
      </c>
      <c r="AD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07">
        <f t="shared" si="697"/>
        <v>0</v>
      </c>
      <c r="AH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07">
        <f t="shared" si="698"/>
        <v>0</v>
      </c>
      <c r="AL321" s="207">
        <f t="shared" si="699"/>
        <v>0</v>
      </c>
    </row>
    <row r="322" spans="2:38" x14ac:dyDescent="0.25">
      <c r="B322" s="205" t="s">
        <v>1274</v>
      </c>
      <c r="C322" s="206" t="s">
        <v>1275</v>
      </c>
      <c r="D3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v>
      </c>
      <c r="F322" s="207">
        <f t="shared" si="692"/>
        <v>5000</v>
      </c>
      <c r="G322" s="207"/>
      <c r="H322" s="207">
        <f t="shared" si="693"/>
        <v>5000</v>
      </c>
      <c r="I322" s="207"/>
      <c r="J322" s="207">
        <f t="shared" si="694"/>
        <v>5000</v>
      </c>
      <c r="K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M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v>
      </c>
      <c r="X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07">
        <f t="shared" si="695"/>
        <v>2000</v>
      </c>
      <c r="Z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07">
        <f t="shared" si="696"/>
        <v>0</v>
      </c>
      <c r="AD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07">
        <f t="shared" si="697"/>
        <v>0</v>
      </c>
      <c r="AH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07">
        <f t="shared" si="698"/>
        <v>0</v>
      </c>
      <c r="AL322" s="207">
        <f t="shared" si="699"/>
        <v>2000</v>
      </c>
    </row>
    <row r="323" spans="2:38" x14ac:dyDescent="0.25">
      <c r="B323" s="205" t="s">
        <v>1276</v>
      </c>
      <c r="C323" s="206" t="s">
        <v>1277</v>
      </c>
      <c r="D3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207">
        <f t="shared" si="692"/>
        <v>0</v>
      </c>
      <c r="G323" s="207"/>
      <c r="H323" s="207">
        <f t="shared" si="693"/>
        <v>0</v>
      </c>
      <c r="I323" s="207"/>
      <c r="J323" s="207">
        <f t="shared" si="694"/>
        <v>0</v>
      </c>
      <c r="K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07">
        <f t="shared" si="695"/>
        <v>0</v>
      </c>
      <c r="Z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07">
        <f t="shared" si="696"/>
        <v>0</v>
      </c>
      <c r="AD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07">
        <f t="shared" si="697"/>
        <v>0</v>
      </c>
      <c r="AH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07">
        <f t="shared" si="698"/>
        <v>0</v>
      </c>
      <c r="AL323" s="207">
        <f t="shared" si="699"/>
        <v>0</v>
      </c>
    </row>
    <row r="324" spans="2:38" x14ac:dyDescent="0.25">
      <c r="B324" s="205" t="s">
        <v>1278</v>
      </c>
      <c r="C324" s="206" t="s">
        <v>1279</v>
      </c>
      <c r="D3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07">
        <f t="shared" si="597"/>
        <v>0</v>
      </c>
      <c r="G324" s="207"/>
      <c r="H324" s="207">
        <f t="shared" si="598"/>
        <v>0</v>
      </c>
      <c r="I324" s="207"/>
      <c r="J324" s="207">
        <f t="shared" si="599"/>
        <v>0</v>
      </c>
      <c r="K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07">
        <f t="shared" si="601"/>
        <v>0</v>
      </c>
      <c r="Z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07">
        <f t="shared" si="602"/>
        <v>0</v>
      </c>
      <c r="AD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07">
        <f t="shared" si="603"/>
        <v>0</v>
      </c>
      <c r="AH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07">
        <f t="shared" si="604"/>
        <v>0</v>
      </c>
      <c r="AL324" s="207">
        <f t="shared" si="605"/>
        <v>0</v>
      </c>
    </row>
    <row r="325" spans="2:38" x14ac:dyDescent="0.25">
      <c r="B325" s="205" t="s">
        <v>1280</v>
      </c>
      <c r="C325" s="206" t="s">
        <v>1281</v>
      </c>
      <c r="D3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07">
        <f t="shared" ref="F325" si="700">D325+E325</f>
        <v>0</v>
      </c>
      <c r="G325" s="207"/>
      <c r="H325" s="207">
        <f t="shared" ref="H325" si="701">F325-G325</f>
        <v>0</v>
      </c>
      <c r="I325" s="207"/>
      <c r="J325" s="207">
        <f t="shared" ref="J325" si="702">F325-I325</f>
        <v>0</v>
      </c>
      <c r="K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07">
        <f t="shared" ref="Y325" si="703">V325+W325+X325</f>
        <v>0</v>
      </c>
      <c r="Z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07">
        <f t="shared" ref="AC325" si="704">Z325+AA325+AB325</f>
        <v>0</v>
      </c>
      <c r="AD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07">
        <f t="shared" ref="AG325" si="705">AD325+AE325+AF325</f>
        <v>0</v>
      </c>
      <c r="AH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07">
        <f t="shared" ref="AK325" si="706">AH325+AI325+AJ325</f>
        <v>0</v>
      </c>
      <c r="AL325" s="207">
        <f t="shared" ref="AL325" si="707">Y325+AC325+AG325+AK325</f>
        <v>0</v>
      </c>
    </row>
    <row r="326" spans="2:38" x14ac:dyDescent="0.25">
      <c r="B326" s="205" t="s">
        <v>1282</v>
      </c>
      <c r="C326" s="206" t="s">
        <v>1283</v>
      </c>
      <c r="D3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07">
        <f t="shared" ref="F326" si="708">D326+E326</f>
        <v>0</v>
      </c>
      <c r="G326" s="207"/>
      <c r="H326" s="207">
        <f t="shared" ref="H326" si="709">F326-G326</f>
        <v>0</v>
      </c>
      <c r="I326" s="207"/>
      <c r="J326" s="207">
        <f t="shared" ref="J326" si="710">F326-I326</f>
        <v>0</v>
      </c>
      <c r="K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07">
        <f t="shared" ref="Y326" si="711">V326+W326+X326</f>
        <v>0</v>
      </c>
      <c r="Z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07">
        <f t="shared" ref="AC326" si="712">Z326+AA326+AB326</f>
        <v>0</v>
      </c>
      <c r="AD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07">
        <f t="shared" ref="AG326" si="713">AD326+AE326+AF326</f>
        <v>0</v>
      </c>
      <c r="AH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07">
        <f t="shared" ref="AK326" si="714">AH326+AI326+AJ326</f>
        <v>0</v>
      </c>
      <c r="AL326" s="207">
        <f t="shared" ref="AL326" si="715">Y326+AC326+AG326+AK326</f>
        <v>0</v>
      </c>
    </row>
    <row r="327" spans="2:38" x14ac:dyDescent="0.25">
      <c r="B327" s="202" t="s">
        <v>394</v>
      </c>
      <c r="C327" s="203" t="s">
        <v>271</v>
      </c>
      <c r="D327" s="204">
        <f>D328</f>
        <v>0</v>
      </c>
      <c r="E327" s="204">
        <f>E328</f>
        <v>0</v>
      </c>
      <c r="F327" s="204">
        <f t="shared" si="597"/>
        <v>0</v>
      </c>
      <c r="G327" s="204">
        <f t="shared" ref="G327:I327" si="716">G328</f>
        <v>0</v>
      </c>
      <c r="H327" s="204">
        <f t="shared" si="598"/>
        <v>0</v>
      </c>
      <c r="I327" s="204">
        <f t="shared" si="716"/>
        <v>0</v>
      </c>
      <c r="J327" s="204">
        <f t="shared" si="599"/>
        <v>0</v>
      </c>
      <c r="K327" s="204">
        <f t="shared" ref="K327:AJ327" si="717">K328</f>
        <v>0</v>
      </c>
      <c r="L327" s="204">
        <f t="shared" si="717"/>
        <v>0</v>
      </c>
      <c r="M327" s="204">
        <f t="shared" si="717"/>
        <v>0</v>
      </c>
      <c r="N327" s="204">
        <f t="shared" si="717"/>
        <v>0</v>
      </c>
      <c r="O327" s="204">
        <f t="shared" si="717"/>
        <v>0</v>
      </c>
      <c r="P327" s="204">
        <f t="shared" si="717"/>
        <v>0</v>
      </c>
      <c r="Q327" s="204">
        <f t="shared" si="717"/>
        <v>0</v>
      </c>
      <c r="R327" s="204">
        <f t="shared" si="717"/>
        <v>0</v>
      </c>
      <c r="S327" s="204">
        <f t="shared" si="717"/>
        <v>0</v>
      </c>
      <c r="T327" s="204">
        <f t="shared" si="717"/>
        <v>0</v>
      </c>
      <c r="U327" s="204">
        <f t="shared" si="717"/>
        <v>0</v>
      </c>
      <c r="V327" s="204">
        <f t="shared" si="717"/>
        <v>0</v>
      </c>
      <c r="W327" s="204">
        <f t="shared" si="717"/>
        <v>0</v>
      </c>
      <c r="X327" s="204">
        <f t="shared" si="717"/>
        <v>0</v>
      </c>
      <c r="Y327" s="204">
        <f t="shared" si="601"/>
        <v>0</v>
      </c>
      <c r="Z327" s="204">
        <f t="shared" si="717"/>
        <v>0</v>
      </c>
      <c r="AA327" s="204">
        <f t="shared" si="717"/>
        <v>0</v>
      </c>
      <c r="AB327" s="204">
        <f t="shared" si="717"/>
        <v>0</v>
      </c>
      <c r="AC327" s="204">
        <f t="shared" si="602"/>
        <v>0</v>
      </c>
      <c r="AD327" s="204">
        <f t="shared" si="717"/>
        <v>0</v>
      </c>
      <c r="AE327" s="204">
        <f t="shared" si="717"/>
        <v>0</v>
      </c>
      <c r="AF327" s="204">
        <f t="shared" si="717"/>
        <v>0</v>
      </c>
      <c r="AG327" s="204">
        <f t="shared" si="603"/>
        <v>0</v>
      </c>
      <c r="AH327" s="204">
        <f t="shared" si="717"/>
        <v>0</v>
      </c>
      <c r="AI327" s="204">
        <f t="shared" si="717"/>
        <v>0</v>
      </c>
      <c r="AJ327" s="204">
        <f t="shared" si="717"/>
        <v>0</v>
      </c>
      <c r="AK327" s="204">
        <f t="shared" si="604"/>
        <v>0</v>
      </c>
      <c r="AL327" s="204">
        <f t="shared" si="605"/>
        <v>0</v>
      </c>
    </row>
    <row r="328" spans="2:38" x14ac:dyDescent="0.25">
      <c r="B328" s="214" t="s">
        <v>396</v>
      </c>
      <c r="C328" s="215" t="s">
        <v>273</v>
      </c>
      <c r="D328" s="216">
        <f>SUM(D329:D332)</f>
        <v>0</v>
      </c>
      <c r="E328" s="216">
        <f>SUM(E329:E332)</f>
        <v>0</v>
      </c>
      <c r="F328" s="216">
        <f t="shared" si="597"/>
        <v>0</v>
      </c>
      <c r="G328" s="216">
        <f>SUM(G329:G332)</f>
        <v>0</v>
      </c>
      <c r="H328" s="216">
        <f t="shared" si="598"/>
        <v>0</v>
      </c>
      <c r="I328" s="216">
        <f>SUM(I329:I332)</f>
        <v>0</v>
      </c>
      <c r="J328" s="216">
        <f t="shared" si="599"/>
        <v>0</v>
      </c>
      <c r="K328" s="216">
        <f t="shared" ref="K328:X328" si="718">SUM(K329:K332)</f>
        <v>0</v>
      </c>
      <c r="L328" s="216">
        <f t="shared" si="718"/>
        <v>0</v>
      </c>
      <c r="M328" s="216">
        <f t="shared" si="718"/>
        <v>0</v>
      </c>
      <c r="N328" s="216">
        <f t="shared" si="718"/>
        <v>0</v>
      </c>
      <c r="O328" s="216">
        <f t="shared" si="718"/>
        <v>0</v>
      </c>
      <c r="P328" s="216">
        <f t="shared" si="718"/>
        <v>0</v>
      </c>
      <c r="Q328" s="216">
        <f t="shared" si="718"/>
        <v>0</v>
      </c>
      <c r="R328" s="216">
        <f t="shared" si="718"/>
        <v>0</v>
      </c>
      <c r="S328" s="216">
        <f t="shared" si="718"/>
        <v>0</v>
      </c>
      <c r="T328" s="216">
        <f t="shared" si="718"/>
        <v>0</v>
      </c>
      <c r="U328" s="216">
        <f t="shared" si="718"/>
        <v>0</v>
      </c>
      <c r="V328" s="216">
        <f t="shared" si="718"/>
        <v>0</v>
      </c>
      <c r="W328" s="216">
        <f t="shared" si="718"/>
        <v>0</v>
      </c>
      <c r="X328" s="216">
        <f t="shared" si="718"/>
        <v>0</v>
      </c>
      <c r="Y328" s="216">
        <f t="shared" si="601"/>
        <v>0</v>
      </c>
      <c r="Z328" s="216">
        <f>SUM(Z329:Z332)</f>
        <v>0</v>
      </c>
      <c r="AA328" s="216">
        <f>SUM(AA329:AA332)</f>
        <v>0</v>
      </c>
      <c r="AB328" s="216">
        <f>SUM(AB329:AB332)</f>
        <v>0</v>
      </c>
      <c r="AC328" s="216">
        <f t="shared" si="602"/>
        <v>0</v>
      </c>
      <c r="AD328" s="216">
        <f>SUM(AD329:AD332)</f>
        <v>0</v>
      </c>
      <c r="AE328" s="216">
        <f>SUM(AE329:AE332)</f>
        <v>0</v>
      </c>
      <c r="AF328" s="216">
        <f>SUM(AF329:AF332)</f>
        <v>0</v>
      </c>
      <c r="AG328" s="216">
        <f t="shared" si="603"/>
        <v>0</v>
      </c>
      <c r="AH328" s="216">
        <f>SUM(AH329:AH332)</f>
        <v>0</v>
      </c>
      <c r="AI328" s="216">
        <f>SUM(AI329:AI332)</f>
        <v>0</v>
      </c>
      <c r="AJ328" s="216">
        <f>SUM(AJ329:AJ332)</f>
        <v>0</v>
      </c>
      <c r="AK328" s="216">
        <f t="shared" si="604"/>
        <v>0</v>
      </c>
      <c r="AL328" s="216">
        <f t="shared" si="605"/>
        <v>0</v>
      </c>
    </row>
    <row r="329" spans="2:38" x14ac:dyDescent="0.25">
      <c r="B329" s="205" t="s">
        <v>413</v>
      </c>
      <c r="C329" s="206" t="s">
        <v>284</v>
      </c>
      <c r="D3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07">
        <f t="shared" si="597"/>
        <v>0</v>
      </c>
      <c r="G329" s="207"/>
      <c r="H329" s="207">
        <f t="shared" si="598"/>
        <v>0</v>
      </c>
      <c r="I329" s="207"/>
      <c r="J329" s="207">
        <f t="shared" si="599"/>
        <v>0</v>
      </c>
      <c r="K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07">
        <f t="shared" si="601"/>
        <v>0</v>
      </c>
      <c r="Z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07">
        <f t="shared" si="602"/>
        <v>0</v>
      </c>
      <c r="AD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07">
        <f t="shared" si="603"/>
        <v>0</v>
      </c>
      <c r="AH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07">
        <f t="shared" si="604"/>
        <v>0</v>
      </c>
      <c r="AL329" s="207">
        <f t="shared" si="605"/>
        <v>0</v>
      </c>
    </row>
    <row r="330" spans="2:38" x14ac:dyDescent="0.25">
      <c r="B330" s="205" t="s">
        <v>1158</v>
      </c>
      <c r="C330" s="206" t="s">
        <v>1159</v>
      </c>
      <c r="D3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07">
        <f t="shared" ref="F330" si="719">D330+E330</f>
        <v>0</v>
      </c>
      <c r="G330" s="207"/>
      <c r="H330" s="207">
        <f t="shared" ref="H330" si="720">F330-G330</f>
        <v>0</v>
      </c>
      <c r="I330" s="207"/>
      <c r="J330" s="207">
        <f t="shared" ref="J330" si="721">F330-I330</f>
        <v>0</v>
      </c>
      <c r="K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07">
        <f t="shared" ref="Y330" si="722">V330+W330+X330</f>
        <v>0</v>
      </c>
      <c r="Z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07">
        <f t="shared" ref="AC330" si="723">Z330+AA330+AB330</f>
        <v>0</v>
      </c>
      <c r="AD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07">
        <f t="shared" ref="AG330" si="724">AD330+AE330+AF330</f>
        <v>0</v>
      </c>
      <c r="AH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07">
        <f t="shared" ref="AK330" si="725">AH330+AI330+AJ330</f>
        <v>0</v>
      </c>
      <c r="AL330" s="207">
        <f t="shared" ref="AL330" si="726">Y330+AC330+AG330+AK330</f>
        <v>0</v>
      </c>
    </row>
    <row r="331" spans="2:38" x14ac:dyDescent="0.25">
      <c r="B331" s="205" t="s">
        <v>1160</v>
      </c>
      <c r="C331" s="206" t="s">
        <v>1161</v>
      </c>
      <c r="D3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07">
        <f t="shared" ref="F331" si="727">D331+E331</f>
        <v>0</v>
      </c>
      <c r="G331" s="207"/>
      <c r="H331" s="207">
        <f t="shared" ref="H331" si="728">F331-G331</f>
        <v>0</v>
      </c>
      <c r="I331" s="207"/>
      <c r="J331" s="207">
        <f t="shared" ref="J331" si="729">F331-I331</f>
        <v>0</v>
      </c>
      <c r="K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07">
        <f t="shared" ref="Y331" si="730">V331+W331+X331</f>
        <v>0</v>
      </c>
      <c r="Z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07">
        <f t="shared" ref="AC331" si="731">Z331+AA331+AB331</f>
        <v>0</v>
      </c>
      <c r="AD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07">
        <f t="shared" ref="AG331" si="732">AD331+AE331+AF331</f>
        <v>0</v>
      </c>
      <c r="AH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07">
        <f t="shared" ref="AK331" si="733">AH331+AI331+AJ331</f>
        <v>0</v>
      </c>
      <c r="AL331" s="207">
        <f t="shared" ref="AL331" si="734">Y331+AC331+AG331+AK331</f>
        <v>0</v>
      </c>
    </row>
    <row r="332" spans="2:38" x14ac:dyDescent="0.25">
      <c r="B332" s="205" t="s">
        <v>1162</v>
      </c>
      <c r="C332" s="206" t="s">
        <v>1163</v>
      </c>
      <c r="D3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07">
        <f t="shared" si="597"/>
        <v>0</v>
      </c>
      <c r="G332" s="207"/>
      <c r="H332" s="207">
        <f t="shared" si="598"/>
        <v>0</v>
      </c>
      <c r="I332" s="207"/>
      <c r="J332" s="207">
        <f t="shared" si="599"/>
        <v>0</v>
      </c>
      <c r="K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07">
        <f t="shared" si="601"/>
        <v>0</v>
      </c>
      <c r="Z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07">
        <f t="shared" si="602"/>
        <v>0</v>
      </c>
      <c r="AD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07">
        <f t="shared" si="603"/>
        <v>0</v>
      </c>
      <c r="AH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07">
        <f t="shared" si="604"/>
        <v>0</v>
      </c>
      <c r="AL332" s="207">
        <f t="shared" si="605"/>
        <v>0</v>
      </c>
    </row>
    <row r="333" spans="2:38" x14ac:dyDescent="0.25">
      <c r="B333" s="202" t="s">
        <v>414</v>
      </c>
      <c r="C333" s="203" t="s">
        <v>285</v>
      </c>
      <c r="D333" s="204">
        <f>D334+D337+D375+D381</f>
        <v>0</v>
      </c>
      <c r="E333" s="204">
        <f>E334+E337+E375+E381</f>
        <v>201500</v>
      </c>
      <c r="F333" s="204">
        <f t="shared" si="597"/>
        <v>201500</v>
      </c>
      <c r="G333" s="204">
        <f>G334+G337+G375+G381</f>
        <v>0</v>
      </c>
      <c r="H333" s="204">
        <f t="shared" si="598"/>
        <v>201500</v>
      </c>
      <c r="I333" s="204">
        <f>I334+I337+I375+I381</f>
        <v>0</v>
      </c>
      <c r="J333" s="204">
        <f t="shared" si="599"/>
        <v>201500</v>
      </c>
      <c r="K333" s="204">
        <f t="shared" ref="K333:X333" si="735">K334+K337+K375+K381</f>
        <v>0</v>
      </c>
      <c r="L333" s="204">
        <f t="shared" si="735"/>
        <v>201500</v>
      </c>
      <c r="M333" s="204">
        <f t="shared" si="735"/>
        <v>0</v>
      </c>
      <c r="N333" s="204">
        <f t="shared" si="735"/>
        <v>0</v>
      </c>
      <c r="O333" s="204">
        <f t="shared" si="735"/>
        <v>0</v>
      </c>
      <c r="P333" s="204">
        <f t="shared" si="735"/>
        <v>0</v>
      </c>
      <c r="Q333" s="204">
        <f t="shared" si="735"/>
        <v>0</v>
      </c>
      <c r="R333" s="204">
        <f t="shared" si="735"/>
        <v>0</v>
      </c>
      <c r="S333" s="204">
        <f t="shared" si="735"/>
        <v>0</v>
      </c>
      <c r="T333" s="204">
        <f t="shared" si="735"/>
        <v>0</v>
      </c>
      <c r="U333" s="204">
        <f t="shared" si="735"/>
        <v>0</v>
      </c>
      <c r="V333" s="204">
        <f t="shared" si="735"/>
        <v>90000</v>
      </c>
      <c r="W333" s="204">
        <f t="shared" si="735"/>
        <v>35000</v>
      </c>
      <c r="X333" s="204">
        <f t="shared" si="735"/>
        <v>8000</v>
      </c>
      <c r="Y333" s="204">
        <f t="shared" si="601"/>
        <v>133000</v>
      </c>
      <c r="Z333" s="204">
        <f>Z334+Z337+Z375+Z381</f>
        <v>16000</v>
      </c>
      <c r="AA333" s="204">
        <f>AA334+AA337+AA375+AA381</f>
        <v>0</v>
      </c>
      <c r="AB333" s="204">
        <f>AB334+AB337+AB375+AB381</f>
        <v>26000</v>
      </c>
      <c r="AC333" s="204">
        <f t="shared" si="602"/>
        <v>42000</v>
      </c>
      <c r="AD333" s="204">
        <f>AD334+AD337+AD375+AD381</f>
        <v>15000</v>
      </c>
      <c r="AE333" s="204">
        <f>AE334+AE337+AE375+AE381</f>
        <v>10000</v>
      </c>
      <c r="AF333" s="204">
        <f>AF334+AF337+AF375+AF381</f>
        <v>0</v>
      </c>
      <c r="AG333" s="204">
        <f t="shared" si="603"/>
        <v>25000</v>
      </c>
      <c r="AH333" s="204">
        <f>AH334+AH337+AH375+AH381</f>
        <v>0</v>
      </c>
      <c r="AI333" s="204">
        <f>AI334+AI337+AI375+AI381</f>
        <v>0</v>
      </c>
      <c r="AJ333" s="204">
        <f>AJ334+AJ337+AJ375+AJ381</f>
        <v>1500</v>
      </c>
      <c r="AK333" s="204">
        <f t="shared" si="604"/>
        <v>1500</v>
      </c>
      <c r="AL333" s="204">
        <f t="shared" si="605"/>
        <v>201500</v>
      </c>
    </row>
    <row r="334" spans="2:38" x14ac:dyDescent="0.25">
      <c r="B334" s="214" t="s">
        <v>415</v>
      </c>
      <c r="C334" s="215" t="s">
        <v>286</v>
      </c>
      <c r="D334" s="216">
        <f>SUM(D335:D336)</f>
        <v>0</v>
      </c>
      <c r="E334" s="216">
        <f>SUM(E335:E336)</f>
        <v>0</v>
      </c>
      <c r="F334" s="216">
        <f t="shared" si="597"/>
        <v>0</v>
      </c>
      <c r="G334" s="216">
        <f t="shared" ref="G334:I334" si="736">SUM(G335:G336)</f>
        <v>0</v>
      </c>
      <c r="H334" s="216">
        <f t="shared" si="598"/>
        <v>0</v>
      </c>
      <c r="I334" s="216">
        <f t="shared" si="736"/>
        <v>0</v>
      </c>
      <c r="J334" s="216">
        <f t="shared" si="599"/>
        <v>0</v>
      </c>
      <c r="K334" s="216">
        <f t="shared" ref="K334:AJ334" si="737">SUM(K335:K336)</f>
        <v>0</v>
      </c>
      <c r="L334" s="216">
        <f t="shared" si="737"/>
        <v>0</v>
      </c>
      <c r="M334" s="216">
        <f t="shared" si="737"/>
        <v>0</v>
      </c>
      <c r="N334" s="216">
        <f t="shared" si="737"/>
        <v>0</v>
      </c>
      <c r="O334" s="216">
        <f t="shared" si="737"/>
        <v>0</v>
      </c>
      <c r="P334" s="216">
        <f t="shared" si="737"/>
        <v>0</v>
      </c>
      <c r="Q334" s="216">
        <f t="shared" si="737"/>
        <v>0</v>
      </c>
      <c r="R334" s="216">
        <f t="shared" si="737"/>
        <v>0</v>
      </c>
      <c r="S334" s="216">
        <f t="shared" si="737"/>
        <v>0</v>
      </c>
      <c r="T334" s="216">
        <f t="shared" si="737"/>
        <v>0</v>
      </c>
      <c r="U334" s="216">
        <f t="shared" si="737"/>
        <v>0</v>
      </c>
      <c r="V334" s="216">
        <f t="shared" si="737"/>
        <v>0</v>
      </c>
      <c r="W334" s="216">
        <f t="shared" si="737"/>
        <v>0</v>
      </c>
      <c r="X334" s="216">
        <f t="shared" si="737"/>
        <v>0</v>
      </c>
      <c r="Y334" s="216">
        <f t="shared" si="601"/>
        <v>0</v>
      </c>
      <c r="Z334" s="216">
        <f t="shared" si="737"/>
        <v>0</v>
      </c>
      <c r="AA334" s="216">
        <f t="shared" si="737"/>
        <v>0</v>
      </c>
      <c r="AB334" s="216">
        <f t="shared" si="737"/>
        <v>0</v>
      </c>
      <c r="AC334" s="216">
        <f t="shared" si="602"/>
        <v>0</v>
      </c>
      <c r="AD334" s="216">
        <f t="shared" si="737"/>
        <v>0</v>
      </c>
      <c r="AE334" s="216">
        <f t="shared" si="737"/>
        <v>0</v>
      </c>
      <c r="AF334" s="216">
        <f t="shared" si="737"/>
        <v>0</v>
      </c>
      <c r="AG334" s="216">
        <f t="shared" si="603"/>
        <v>0</v>
      </c>
      <c r="AH334" s="216">
        <f t="shared" si="737"/>
        <v>0</v>
      </c>
      <c r="AI334" s="216">
        <f t="shared" si="737"/>
        <v>0</v>
      </c>
      <c r="AJ334" s="216">
        <f t="shared" si="737"/>
        <v>0</v>
      </c>
      <c r="AK334" s="216">
        <f t="shared" si="604"/>
        <v>0</v>
      </c>
      <c r="AL334" s="216">
        <f t="shared" si="605"/>
        <v>0</v>
      </c>
    </row>
    <row r="335" spans="2:38" x14ac:dyDescent="0.25">
      <c r="B335" s="205" t="s">
        <v>416</v>
      </c>
      <c r="C335" s="206" t="s">
        <v>287</v>
      </c>
      <c r="D3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07">
        <f t="shared" si="597"/>
        <v>0</v>
      </c>
      <c r="G335" s="207"/>
      <c r="H335" s="207">
        <f t="shared" si="598"/>
        <v>0</v>
      </c>
      <c r="I335" s="207"/>
      <c r="J335" s="207">
        <f t="shared" si="599"/>
        <v>0</v>
      </c>
      <c r="K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07">
        <f t="shared" si="601"/>
        <v>0</v>
      </c>
      <c r="Z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07">
        <f t="shared" si="602"/>
        <v>0</v>
      </c>
      <c r="AD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07">
        <f t="shared" si="603"/>
        <v>0</v>
      </c>
      <c r="AH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07">
        <f t="shared" si="604"/>
        <v>0</v>
      </c>
      <c r="AL335" s="207">
        <f t="shared" si="605"/>
        <v>0</v>
      </c>
    </row>
    <row r="336" spans="2:38" x14ac:dyDescent="0.25">
      <c r="B336" s="205" t="s">
        <v>417</v>
      </c>
      <c r="C336" s="206" t="s">
        <v>288</v>
      </c>
      <c r="D3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07">
        <f t="shared" si="597"/>
        <v>0</v>
      </c>
      <c r="G336" s="207"/>
      <c r="H336" s="207">
        <f t="shared" si="598"/>
        <v>0</v>
      </c>
      <c r="I336" s="207"/>
      <c r="J336" s="207">
        <f t="shared" si="599"/>
        <v>0</v>
      </c>
      <c r="K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07">
        <f t="shared" si="601"/>
        <v>0</v>
      </c>
      <c r="Z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07">
        <f t="shared" si="602"/>
        <v>0</v>
      </c>
      <c r="AD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07">
        <f t="shared" si="603"/>
        <v>0</v>
      </c>
      <c r="AH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07">
        <f t="shared" si="604"/>
        <v>0</v>
      </c>
      <c r="AL336" s="207">
        <f t="shared" si="605"/>
        <v>0</v>
      </c>
    </row>
    <row r="337" spans="2:38" x14ac:dyDescent="0.25">
      <c r="B337" s="214" t="s">
        <v>418</v>
      </c>
      <c r="C337" s="215" t="s">
        <v>289</v>
      </c>
      <c r="D337" s="216">
        <f>SUM(D338:D374)</f>
        <v>0</v>
      </c>
      <c r="E337" s="216">
        <f>SUM(E338:E374)</f>
        <v>201500</v>
      </c>
      <c r="F337" s="216">
        <f t="shared" si="597"/>
        <v>201500</v>
      </c>
      <c r="G337" s="216">
        <f>SUM(G338:G374)</f>
        <v>0</v>
      </c>
      <c r="H337" s="216">
        <f t="shared" si="598"/>
        <v>201500</v>
      </c>
      <c r="I337" s="216">
        <f>SUM(I338:I374)</f>
        <v>0</v>
      </c>
      <c r="J337" s="216">
        <f t="shared" si="599"/>
        <v>201500</v>
      </c>
      <c r="K337" s="216">
        <f t="shared" ref="K337:X337" si="738">SUM(K338:K374)</f>
        <v>0</v>
      </c>
      <c r="L337" s="216">
        <f t="shared" si="738"/>
        <v>201500</v>
      </c>
      <c r="M337" s="216">
        <f t="shared" si="738"/>
        <v>0</v>
      </c>
      <c r="N337" s="216">
        <f t="shared" si="738"/>
        <v>0</v>
      </c>
      <c r="O337" s="216">
        <f t="shared" si="738"/>
        <v>0</v>
      </c>
      <c r="P337" s="216">
        <f t="shared" si="738"/>
        <v>0</v>
      </c>
      <c r="Q337" s="216">
        <f t="shared" si="738"/>
        <v>0</v>
      </c>
      <c r="R337" s="216">
        <f t="shared" si="738"/>
        <v>0</v>
      </c>
      <c r="S337" s="216">
        <f t="shared" si="738"/>
        <v>0</v>
      </c>
      <c r="T337" s="216">
        <f t="shared" si="738"/>
        <v>0</v>
      </c>
      <c r="U337" s="216">
        <f t="shared" si="738"/>
        <v>0</v>
      </c>
      <c r="V337" s="216">
        <f t="shared" si="738"/>
        <v>90000</v>
      </c>
      <c r="W337" s="216">
        <f t="shared" si="738"/>
        <v>35000</v>
      </c>
      <c r="X337" s="216">
        <f t="shared" si="738"/>
        <v>8000</v>
      </c>
      <c r="Y337" s="216">
        <f t="shared" si="601"/>
        <v>133000</v>
      </c>
      <c r="Z337" s="216">
        <f>SUM(Z338:Z374)</f>
        <v>16000</v>
      </c>
      <c r="AA337" s="216">
        <f>SUM(AA338:AA374)</f>
        <v>0</v>
      </c>
      <c r="AB337" s="216">
        <f>SUM(AB338:AB374)</f>
        <v>26000</v>
      </c>
      <c r="AC337" s="216">
        <f t="shared" si="602"/>
        <v>42000</v>
      </c>
      <c r="AD337" s="216">
        <f>SUM(AD338:AD374)</f>
        <v>15000</v>
      </c>
      <c r="AE337" s="216">
        <f>SUM(AE338:AE374)</f>
        <v>10000</v>
      </c>
      <c r="AF337" s="216">
        <f>SUM(AF338:AF374)</f>
        <v>0</v>
      </c>
      <c r="AG337" s="216">
        <f t="shared" si="603"/>
        <v>25000</v>
      </c>
      <c r="AH337" s="216">
        <f>SUM(AH338:AH374)</f>
        <v>0</v>
      </c>
      <c r="AI337" s="216">
        <f>SUM(AI338:AI374)</f>
        <v>0</v>
      </c>
      <c r="AJ337" s="216">
        <f>SUM(AJ338:AJ374)</f>
        <v>1500</v>
      </c>
      <c r="AK337" s="216">
        <f t="shared" si="604"/>
        <v>1500</v>
      </c>
      <c r="AL337" s="216">
        <f t="shared" si="605"/>
        <v>201500</v>
      </c>
    </row>
    <row r="338" spans="2:38" x14ac:dyDescent="0.25">
      <c r="B338" s="205" t="s">
        <v>419</v>
      </c>
      <c r="C338" s="206" t="s">
        <v>290</v>
      </c>
      <c r="D3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07">
        <f t="shared" si="597"/>
        <v>0</v>
      </c>
      <c r="G338" s="207"/>
      <c r="H338" s="207">
        <f t="shared" si="598"/>
        <v>0</v>
      </c>
      <c r="I338" s="207"/>
      <c r="J338" s="207">
        <f t="shared" si="599"/>
        <v>0</v>
      </c>
      <c r="K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07">
        <f t="shared" si="601"/>
        <v>0</v>
      </c>
      <c r="Z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07">
        <f t="shared" si="602"/>
        <v>0</v>
      </c>
      <c r="AD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07">
        <f t="shared" si="603"/>
        <v>0</v>
      </c>
      <c r="AH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07">
        <f t="shared" si="604"/>
        <v>0</v>
      </c>
      <c r="AL338" s="207">
        <f t="shared" si="605"/>
        <v>0</v>
      </c>
    </row>
    <row r="339" spans="2:38" x14ac:dyDescent="0.25">
      <c r="B339" s="205" t="s">
        <v>1302</v>
      </c>
      <c r="C339" s="206" t="s">
        <v>1303</v>
      </c>
      <c r="D3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07">
        <f t="shared" si="597"/>
        <v>0</v>
      </c>
      <c r="G339" s="207"/>
      <c r="H339" s="207">
        <f t="shared" si="598"/>
        <v>0</v>
      </c>
      <c r="I339" s="207"/>
      <c r="J339" s="207">
        <f t="shared" si="599"/>
        <v>0</v>
      </c>
      <c r="K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07">
        <f t="shared" si="601"/>
        <v>0</v>
      </c>
      <c r="Z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07">
        <f t="shared" si="602"/>
        <v>0</v>
      </c>
      <c r="AD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07">
        <f t="shared" si="603"/>
        <v>0</v>
      </c>
      <c r="AH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07">
        <f t="shared" si="604"/>
        <v>0</v>
      </c>
      <c r="AL339" s="207">
        <f t="shared" si="605"/>
        <v>0</v>
      </c>
    </row>
    <row r="340" spans="2:38" x14ac:dyDescent="0.25">
      <c r="B340" s="205" t="s">
        <v>1304</v>
      </c>
      <c r="C340" s="206" t="s">
        <v>1303</v>
      </c>
      <c r="D3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207">
        <f t="shared" si="597"/>
        <v>0</v>
      </c>
      <c r="G340" s="207"/>
      <c r="H340" s="207">
        <f t="shared" si="598"/>
        <v>0</v>
      </c>
      <c r="I340" s="207"/>
      <c r="J340" s="207">
        <f t="shared" si="599"/>
        <v>0</v>
      </c>
      <c r="K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07">
        <f t="shared" si="601"/>
        <v>0</v>
      </c>
      <c r="Z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07">
        <f t="shared" si="602"/>
        <v>0</v>
      </c>
      <c r="AD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07">
        <f t="shared" si="603"/>
        <v>0</v>
      </c>
      <c r="AH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07">
        <f t="shared" si="604"/>
        <v>0</v>
      </c>
      <c r="AL340" s="207">
        <f t="shared" si="605"/>
        <v>0</v>
      </c>
    </row>
    <row r="341" spans="2:38" x14ac:dyDescent="0.25">
      <c r="B341" s="205" t="s">
        <v>1305</v>
      </c>
      <c r="C341" s="206" t="s">
        <v>1306</v>
      </c>
      <c r="D3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8000</v>
      </c>
      <c r="F341" s="207">
        <f t="shared" si="597"/>
        <v>8000</v>
      </c>
      <c r="G341" s="207"/>
      <c r="H341" s="207">
        <f t="shared" si="598"/>
        <v>8000</v>
      </c>
      <c r="I341" s="207"/>
      <c r="J341" s="207">
        <f t="shared" si="599"/>
        <v>8000</v>
      </c>
      <c r="K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8000</v>
      </c>
      <c r="M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8000</v>
      </c>
      <c r="Y341" s="207">
        <f t="shared" si="601"/>
        <v>8000</v>
      </c>
      <c r="Z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07">
        <f t="shared" si="602"/>
        <v>0</v>
      </c>
      <c r="AD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07">
        <f t="shared" si="603"/>
        <v>0</v>
      </c>
      <c r="AH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07">
        <f t="shared" si="604"/>
        <v>0</v>
      </c>
      <c r="AL341" s="207">
        <f t="shared" si="605"/>
        <v>8000</v>
      </c>
    </row>
    <row r="342" spans="2:38" x14ac:dyDescent="0.25">
      <c r="B342" s="205" t="s">
        <v>1307</v>
      </c>
      <c r="C342" s="206" t="s">
        <v>1306</v>
      </c>
      <c r="D3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07">
        <f t="shared" si="597"/>
        <v>0</v>
      </c>
      <c r="G342" s="207"/>
      <c r="H342" s="207">
        <f t="shared" si="598"/>
        <v>0</v>
      </c>
      <c r="I342" s="207"/>
      <c r="J342" s="207">
        <f t="shared" si="599"/>
        <v>0</v>
      </c>
      <c r="K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07">
        <f t="shared" si="601"/>
        <v>0</v>
      </c>
      <c r="Z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07">
        <f t="shared" si="602"/>
        <v>0</v>
      </c>
      <c r="AD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07">
        <f t="shared" si="603"/>
        <v>0</v>
      </c>
      <c r="AH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07">
        <f t="shared" si="604"/>
        <v>0</v>
      </c>
      <c r="AL342" s="207">
        <f t="shared" si="605"/>
        <v>0</v>
      </c>
    </row>
    <row r="343" spans="2:38" x14ac:dyDescent="0.25">
      <c r="B343" s="205" t="s">
        <v>1308</v>
      </c>
      <c r="C343" s="206" t="s">
        <v>1309</v>
      </c>
      <c r="D3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07">
        <f t="shared" si="597"/>
        <v>0</v>
      </c>
      <c r="G343" s="207"/>
      <c r="H343" s="207">
        <f t="shared" si="598"/>
        <v>0</v>
      </c>
      <c r="I343" s="207"/>
      <c r="J343" s="207">
        <f t="shared" si="599"/>
        <v>0</v>
      </c>
      <c r="K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07">
        <f t="shared" si="601"/>
        <v>0</v>
      </c>
      <c r="Z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07">
        <f t="shared" si="602"/>
        <v>0</v>
      </c>
      <c r="AD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07">
        <f t="shared" si="603"/>
        <v>0</v>
      </c>
      <c r="AH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07">
        <f t="shared" si="604"/>
        <v>0</v>
      </c>
      <c r="AL343" s="207">
        <f t="shared" si="605"/>
        <v>0</v>
      </c>
    </row>
    <row r="344" spans="2:38" x14ac:dyDescent="0.25">
      <c r="B344" s="205" t="s">
        <v>1310</v>
      </c>
      <c r="C344" s="206" t="s">
        <v>1311</v>
      </c>
      <c r="D3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07">
        <f t="shared" si="597"/>
        <v>0</v>
      </c>
      <c r="G344" s="207"/>
      <c r="H344" s="207">
        <f t="shared" si="598"/>
        <v>0</v>
      </c>
      <c r="I344" s="207"/>
      <c r="J344" s="207">
        <f t="shared" si="599"/>
        <v>0</v>
      </c>
      <c r="K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07">
        <f t="shared" si="601"/>
        <v>0</v>
      </c>
      <c r="Z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07">
        <f t="shared" si="602"/>
        <v>0</v>
      </c>
      <c r="AD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07">
        <f t="shared" si="603"/>
        <v>0</v>
      </c>
      <c r="AH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07">
        <f t="shared" si="604"/>
        <v>0</v>
      </c>
      <c r="AL344" s="207">
        <f t="shared" si="605"/>
        <v>0</v>
      </c>
    </row>
    <row r="345" spans="2:38" x14ac:dyDescent="0.25">
      <c r="B345" s="205" t="s">
        <v>1312</v>
      </c>
      <c r="C345" s="206" t="s">
        <v>1313</v>
      </c>
      <c r="D3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07">
        <f t="shared" si="597"/>
        <v>0</v>
      </c>
      <c r="G345" s="207"/>
      <c r="H345" s="207">
        <f t="shared" si="598"/>
        <v>0</v>
      </c>
      <c r="I345" s="207"/>
      <c r="J345" s="207">
        <f t="shared" si="599"/>
        <v>0</v>
      </c>
      <c r="K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07">
        <f t="shared" si="601"/>
        <v>0</v>
      </c>
      <c r="Z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07">
        <f t="shared" si="602"/>
        <v>0</v>
      </c>
      <c r="AD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07">
        <f t="shared" si="603"/>
        <v>0</v>
      </c>
      <c r="AH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07">
        <f t="shared" si="604"/>
        <v>0</v>
      </c>
      <c r="AL345" s="207">
        <f t="shared" si="605"/>
        <v>0</v>
      </c>
    </row>
    <row r="346" spans="2:38" x14ac:dyDescent="0.25">
      <c r="B346" s="205" t="s">
        <v>1314</v>
      </c>
      <c r="C346" s="206" t="s">
        <v>1315</v>
      </c>
      <c r="D3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07">
        <f t="shared" si="597"/>
        <v>0</v>
      </c>
      <c r="G346" s="207"/>
      <c r="H346" s="207">
        <f t="shared" si="598"/>
        <v>0</v>
      </c>
      <c r="I346" s="207"/>
      <c r="J346" s="207">
        <f t="shared" si="599"/>
        <v>0</v>
      </c>
      <c r="K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07">
        <f t="shared" si="601"/>
        <v>0</v>
      </c>
      <c r="Z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07">
        <f t="shared" si="602"/>
        <v>0</v>
      </c>
      <c r="AD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07">
        <f t="shared" si="603"/>
        <v>0</v>
      </c>
      <c r="AH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07">
        <f t="shared" si="604"/>
        <v>0</v>
      </c>
      <c r="AL346" s="207">
        <f t="shared" si="605"/>
        <v>0</v>
      </c>
    </row>
    <row r="347" spans="2:38" x14ac:dyDescent="0.25">
      <c r="B347" s="205" t="s">
        <v>1316</v>
      </c>
      <c r="C347" s="206" t="s">
        <v>1317</v>
      </c>
      <c r="D3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07">
        <f t="shared" si="597"/>
        <v>0</v>
      </c>
      <c r="G347" s="207"/>
      <c r="H347" s="207">
        <f t="shared" si="598"/>
        <v>0</v>
      </c>
      <c r="I347" s="207"/>
      <c r="J347" s="207">
        <f t="shared" si="599"/>
        <v>0</v>
      </c>
      <c r="K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07">
        <f t="shared" si="601"/>
        <v>0</v>
      </c>
      <c r="Z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07">
        <f t="shared" si="602"/>
        <v>0</v>
      </c>
      <c r="AD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07">
        <f t="shared" si="603"/>
        <v>0</v>
      </c>
      <c r="AH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07">
        <f t="shared" si="604"/>
        <v>0</v>
      </c>
      <c r="AL347" s="207">
        <f t="shared" si="605"/>
        <v>0</v>
      </c>
    </row>
    <row r="348" spans="2:38" x14ac:dyDescent="0.25">
      <c r="B348" s="205" t="s">
        <v>420</v>
      </c>
      <c r="C348" s="206" t="s">
        <v>1318</v>
      </c>
      <c r="D3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07">
        <f t="shared" si="597"/>
        <v>0</v>
      </c>
      <c r="G348" s="207"/>
      <c r="H348" s="207">
        <f t="shared" si="598"/>
        <v>0</v>
      </c>
      <c r="I348" s="207"/>
      <c r="J348" s="207">
        <f t="shared" si="599"/>
        <v>0</v>
      </c>
      <c r="K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07">
        <f t="shared" si="601"/>
        <v>0</v>
      </c>
      <c r="Z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07">
        <f t="shared" si="602"/>
        <v>0</v>
      </c>
      <c r="AD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07">
        <f t="shared" si="603"/>
        <v>0</v>
      </c>
      <c r="AH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07">
        <f t="shared" si="604"/>
        <v>0</v>
      </c>
      <c r="AL348" s="207">
        <f t="shared" si="605"/>
        <v>0</v>
      </c>
    </row>
    <row r="349" spans="2:38" x14ac:dyDescent="0.25">
      <c r="B349" s="205" t="s">
        <v>1319</v>
      </c>
      <c r="C349" s="206" t="s">
        <v>1318</v>
      </c>
      <c r="D3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51000</v>
      </c>
      <c r="F349" s="207">
        <f t="shared" si="597"/>
        <v>51000</v>
      </c>
      <c r="G349" s="207"/>
      <c r="H349" s="207">
        <f t="shared" si="598"/>
        <v>51000</v>
      </c>
      <c r="I349" s="207"/>
      <c r="J349" s="207">
        <f t="shared" si="599"/>
        <v>51000</v>
      </c>
      <c r="K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51000</v>
      </c>
      <c r="M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07">
        <f t="shared" si="601"/>
        <v>0</v>
      </c>
      <c r="Z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26000</v>
      </c>
      <c r="AC349" s="207">
        <f t="shared" si="602"/>
        <v>26000</v>
      </c>
      <c r="AD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15000</v>
      </c>
      <c r="AE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F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07">
        <f t="shared" si="603"/>
        <v>25000</v>
      </c>
      <c r="AH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07">
        <f t="shared" si="604"/>
        <v>0</v>
      </c>
      <c r="AL349" s="207">
        <f t="shared" si="605"/>
        <v>51000</v>
      </c>
    </row>
    <row r="350" spans="2:38" x14ac:dyDescent="0.25">
      <c r="B350" s="205" t="s">
        <v>1320</v>
      </c>
      <c r="C350" s="206" t="s">
        <v>1321</v>
      </c>
      <c r="D3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07">
        <f t="shared" si="597"/>
        <v>0</v>
      </c>
      <c r="G350" s="207"/>
      <c r="H350" s="207">
        <f t="shared" si="598"/>
        <v>0</v>
      </c>
      <c r="I350" s="207"/>
      <c r="J350" s="207">
        <f t="shared" si="599"/>
        <v>0</v>
      </c>
      <c r="K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07">
        <f t="shared" si="601"/>
        <v>0</v>
      </c>
      <c r="Z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07">
        <f t="shared" si="602"/>
        <v>0</v>
      </c>
      <c r="AD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07">
        <f t="shared" si="603"/>
        <v>0</v>
      </c>
      <c r="AH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07">
        <f t="shared" si="604"/>
        <v>0</v>
      </c>
      <c r="AL350" s="207">
        <f t="shared" si="605"/>
        <v>0</v>
      </c>
    </row>
    <row r="351" spans="2:38" x14ac:dyDescent="0.25">
      <c r="B351" s="205" t="s">
        <v>1322</v>
      </c>
      <c r="C351" s="206" t="s">
        <v>1323</v>
      </c>
      <c r="D3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207">
        <f t="shared" si="597"/>
        <v>0</v>
      </c>
      <c r="G351" s="207"/>
      <c r="H351" s="207">
        <f t="shared" si="598"/>
        <v>0</v>
      </c>
      <c r="I351" s="207"/>
      <c r="J351" s="207">
        <f t="shared" si="599"/>
        <v>0</v>
      </c>
      <c r="K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07">
        <f t="shared" si="601"/>
        <v>0</v>
      </c>
      <c r="Z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07">
        <f t="shared" si="602"/>
        <v>0</v>
      </c>
      <c r="AD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07">
        <f t="shared" si="603"/>
        <v>0</v>
      </c>
      <c r="AH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07">
        <f t="shared" si="604"/>
        <v>0</v>
      </c>
      <c r="AL351" s="207">
        <f t="shared" si="605"/>
        <v>0</v>
      </c>
    </row>
    <row r="352" spans="2:38" x14ac:dyDescent="0.25">
      <c r="B352" s="205" t="s">
        <v>421</v>
      </c>
      <c r="C352" s="206" t="s">
        <v>1324</v>
      </c>
      <c r="D3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07">
        <f t="shared" si="597"/>
        <v>0</v>
      </c>
      <c r="G352" s="207"/>
      <c r="H352" s="207">
        <f t="shared" si="598"/>
        <v>0</v>
      </c>
      <c r="I352" s="207"/>
      <c r="J352" s="207">
        <f t="shared" si="599"/>
        <v>0</v>
      </c>
      <c r="K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07">
        <f t="shared" si="601"/>
        <v>0</v>
      </c>
      <c r="Z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07">
        <f t="shared" si="602"/>
        <v>0</v>
      </c>
      <c r="AD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07">
        <f t="shared" si="603"/>
        <v>0</v>
      </c>
      <c r="AH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07">
        <f t="shared" si="604"/>
        <v>0</v>
      </c>
      <c r="AL352" s="207">
        <f t="shared" si="605"/>
        <v>0</v>
      </c>
    </row>
    <row r="353" spans="2:38" x14ac:dyDescent="0.25">
      <c r="B353" s="205" t="s">
        <v>1325</v>
      </c>
      <c r="C353" s="206" t="s">
        <v>1324</v>
      </c>
      <c r="D3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07">
        <f t="shared" si="597"/>
        <v>0</v>
      </c>
      <c r="G353" s="207"/>
      <c r="H353" s="207">
        <f t="shared" si="598"/>
        <v>0</v>
      </c>
      <c r="I353" s="207"/>
      <c r="J353" s="207">
        <f t="shared" si="599"/>
        <v>0</v>
      </c>
      <c r="K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07">
        <f t="shared" si="601"/>
        <v>0</v>
      </c>
      <c r="Z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07">
        <f t="shared" si="602"/>
        <v>0</v>
      </c>
      <c r="AD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07">
        <f t="shared" si="603"/>
        <v>0</v>
      </c>
      <c r="AH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07">
        <f t="shared" si="604"/>
        <v>0</v>
      </c>
      <c r="AL353" s="207">
        <f t="shared" si="605"/>
        <v>0</v>
      </c>
    </row>
    <row r="354" spans="2:38" x14ac:dyDescent="0.25">
      <c r="B354" s="205" t="s">
        <v>1326</v>
      </c>
      <c r="C354" s="206" t="s">
        <v>1327</v>
      </c>
      <c r="D3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07">
        <f t="shared" si="597"/>
        <v>0</v>
      </c>
      <c r="G354" s="207"/>
      <c r="H354" s="207">
        <f t="shared" si="598"/>
        <v>0</v>
      </c>
      <c r="I354" s="207"/>
      <c r="J354" s="207">
        <f t="shared" si="599"/>
        <v>0</v>
      </c>
      <c r="K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07">
        <f t="shared" si="601"/>
        <v>0</v>
      </c>
      <c r="Z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07">
        <f t="shared" si="602"/>
        <v>0</v>
      </c>
      <c r="AD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07">
        <f t="shared" si="603"/>
        <v>0</v>
      </c>
      <c r="AH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07">
        <f t="shared" si="604"/>
        <v>0</v>
      </c>
      <c r="AL354" s="207">
        <f t="shared" si="605"/>
        <v>0</v>
      </c>
    </row>
    <row r="355" spans="2:38" x14ac:dyDescent="0.25">
      <c r="B355" s="205" t="s">
        <v>1328</v>
      </c>
      <c r="C355" s="206" t="s">
        <v>1329</v>
      </c>
      <c r="D3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07">
        <f t="shared" ref="F355:F370" si="739">D355+E355</f>
        <v>0</v>
      </c>
      <c r="G355" s="207"/>
      <c r="H355" s="207">
        <f t="shared" ref="H355:H370" si="740">F355-G355</f>
        <v>0</v>
      </c>
      <c r="I355" s="207"/>
      <c r="J355" s="207">
        <f t="shared" ref="J355:J370" si="741">F355-I355</f>
        <v>0</v>
      </c>
      <c r="K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07">
        <f t="shared" ref="Y355:Y370" si="742">V355+W355+X355</f>
        <v>0</v>
      </c>
      <c r="Z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07">
        <f t="shared" ref="AC355:AC370" si="743">Z355+AA355+AB355</f>
        <v>0</v>
      </c>
      <c r="AD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07">
        <f t="shared" ref="AG355:AG370" si="744">AD355+AE355+AF355</f>
        <v>0</v>
      </c>
      <c r="AH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07">
        <f t="shared" ref="AK355:AK370" si="745">AH355+AI355+AJ355</f>
        <v>0</v>
      </c>
      <c r="AL355" s="207">
        <f t="shared" ref="AL355:AL370" si="746">Y355+AC355+AG355+AK355</f>
        <v>0</v>
      </c>
    </row>
    <row r="356" spans="2:38" x14ac:dyDescent="0.25">
      <c r="B356" s="205" t="s">
        <v>1330</v>
      </c>
      <c r="C356" s="206" t="s">
        <v>1331</v>
      </c>
      <c r="D3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07">
        <f t="shared" si="739"/>
        <v>0</v>
      </c>
      <c r="G356" s="207"/>
      <c r="H356" s="207">
        <f t="shared" si="740"/>
        <v>0</v>
      </c>
      <c r="I356" s="207"/>
      <c r="J356" s="207">
        <f t="shared" si="741"/>
        <v>0</v>
      </c>
      <c r="K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07">
        <f t="shared" si="742"/>
        <v>0</v>
      </c>
      <c r="Z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07">
        <f t="shared" si="743"/>
        <v>0</v>
      </c>
      <c r="AD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07">
        <f t="shared" si="744"/>
        <v>0</v>
      </c>
      <c r="AH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07">
        <f t="shared" si="745"/>
        <v>0</v>
      </c>
      <c r="AL356" s="207">
        <f t="shared" si="746"/>
        <v>0</v>
      </c>
    </row>
    <row r="357" spans="2:38" x14ac:dyDescent="0.25">
      <c r="B357" s="205" t="s">
        <v>422</v>
      </c>
      <c r="C357" s="206" t="s">
        <v>1332</v>
      </c>
      <c r="D3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207">
        <f t="shared" si="739"/>
        <v>0</v>
      </c>
      <c r="G357" s="207"/>
      <c r="H357" s="207">
        <f t="shared" si="740"/>
        <v>0</v>
      </c>
      <c r="I357" s="207"/>
      <c r="J357" s="207">
        <f t="shared" si="741"/>
        <v>0</v>
      </c>
      <c r="K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07">
        <f t="shared" si="742"/>
        <v>0</v>
      </c>
      <c r="Z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07">
        <f t="shared" si="743"/>
        <v>0</v>
      </c>
      <c r="AD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07">
        <f t="shared" si="744"/>
        <v>0</v>
      </c>
      <c r="AH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07">
        <f t="shared" si="745"/>
        <v>0</v>
      </c>
      <c r="AL357" s="207">
        <f t="shared" si="746"/>
        <v>0</v>
      </c>
    </row>
    <row r="358" spans="2:38" x14ac:dyDescent="0.25">
      <c r="B358" s="205" t="s">
        <v>1333</v>
      </c>
      <c r="C358" s="206" t="s">
        <v>1334</v>
      </c>
      <c r="D3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142500</v>
      </c>
      <c r="F358" s="207">
        <f t="shared" si="739"/>
        <v>142500</v>
      </c>
      <c r="G358" s="207"/>
      <c r="H358" s="207">
        <f t="shared" si="740"/>
        <v>142500</v>
      </c>
      <c r="I358" s="207"/>
      <c r="J358" s="207">
        <f t="shared" si="741"/>
        <v>142500</v>
      </c>
      <c r="K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142500</v>
      </c>
      <c r="M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90000</v>
      </c>
      <c r="W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35000</v>
      </c>
      <c r="X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07">
        <f t="shared" si="742"/>
        <v>125000</v>
      </c>
      <c r="Z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16000</v>
      </c>
      <c r="AA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07">
        <f t="shared" si="743"/>
        <v>16000</v>
      </c>
      <c r="AD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07">
        <f t="shared" si="744"/>
        <v>0</v>
      </c>
      <c r="AH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1500</v>
      </c>
      <c r="AK358" s="207">
        <f t="shared" si="745"/>
        <v>1500</v>
      </c>
      <c r="AL358" s="207">
        <f t="shared" si="746"/>
        <v>142500</v>
      </c>
    </row>
    <row r="359" spans="2:38" x14ac:dyDescent="0.25">
      <c r="B359" s="205" t="s">
        <v>1335</v>
      </c>
      <c r="C359" s="206" t="s">
        <v>1336</v>
      </c>
      <c r="D3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07">
        <f t="shared" si="739"/>
        <v>0</v>
      </c>
      <c r="G359" s="207"/>
      <c r="H359" s="207">
        <f t="shared" si="740"/>
        <v>0</v>
      </c>
      <c r="I359" s="207"/>
      <c r="J359" s="207">
        <f t="shared" si="741"/>
        <v>0</v>
      </c>
      <c r="K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07">
        <f t="shared" si="742"/>
        <v>0</v>
      </c>
      <c r="Z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07">
        <f t="shared" si="743"/>
        <v>0</v>
      </c>
      <c r="AD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07">
        <f t="shared" si="744"/>
        <v>0</v>
      </c>
      <c r="AH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07">
        <f t="shared" si="745"/>
        <v>0</v>
      </c>
      <c r="AL359" s="207">
        <f t="shared" si="746"/>
        <v>0</v>
      </c>
    </row>
    <row r="360" spans="2:38" x14ac:dyDescent="0.25">
      <c r="B360" s="205" t="s">
        <v>1337</v>
      </c>
      <c r="C360" s="206" t="s">
        <v>1338</v>
      </c>
      <c r="D3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07">
        <f t="shared" si="739"/>
        <v>0</v>
      </c>
      <c r="G360" s="207"/>
      <c r="H360" s="207">
        <f t="shared" si="740"/>
        <v>0</v>
      </c>
      <c r="I360" s="207"/>
      <c r="J360" s="207">
        <f t="shared" si="741"/>
        <v>0</v>
      </c>
      <c r="K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07">
        <f t="shared" si="742"/>
        <v>0</v>
      </c>
      <c r="Z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07">
        <f t="shared" si="743"/>
        <v>0</v>
      </c>
      <c r="AD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07">
        <f t="shared" si="744"/>
        <v>0</v>
      </c>
      <c r="AH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07">
        <f t="shared" si="745"/>
        <v>0</v>
      </c>
      <c r="AL360" s="207">
        <f t="shared" si="746"/>
        <v>0</v>
      </c>
    </row>
    <row r="361" spans="2:38" x14ac:dyDescent="0.25">
      <c r="B361" s="205" t="s">
        <v>1339</v>
      </c>
      <c r="C361" s="206" t="s">
        <v>1340</v>
      </c>
      <c r="D3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07">
        <f t="shared" si="739"/>
        <v>0</v>
      </c>
      <c r="G361" s="207"/>
      <c r="H361" s="207">
        <f t="shared" si="740"/>
        <v>0</v>
      </c>
      <c r="I361" s="207"/>
      <c r="J361" s="207">
        <f t="shared" si="741"/>
        <v>0</v>
      </c>
      <c r="K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07">
        <f t="shared" si="742"/>
        <v>0</v>
      </c>
      <c r="Z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07">
        <f t="shared" si="743"/>
        <v>0</v>
      </c>
      <c r="AD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07">
        <f t="shared" si="744"/>
        <v>0</v>
      </c>
      <c r="AH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07">
        <f t="shared" si="745"/>
        <v>0</v>
      </c>
      <c r="AL361" s="207">
        <f t="shared" si="746"/>
        <v>0</v>
      </c>
    </row>
    <row r="362" spans="2:38" x14ac:dyDescent="0.25">
      <c r="B362" s="205" t="s">
        <v>423</v>
      </c>
      <c r="C362" s="206" t="s">
        <v>1341</v>
      </c>
      <c r="D3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07">
        <f t="shared" si="739"/>
        <v>0</v>
      </c>
      <c r="G362" s="207"/>
      <c r="H362" s="207">
        <f t="shared" si="740"/>
        <v>0</v>
      </c>
      <c r="I362" s="207"/>
      <c r="J362" s="207">
        <f t="shared" si="741"/>
        <v>0</v>
      </c>
      <c r="K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07">
        <f t="shared" si="742"/>
        <v>0</v>
      </c>
      <c r="Z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07">
        <f t="shared" si="743"/>
        <v>0</v>
      </c>
      <c r="AD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07">
        <f t="shared" si="744"/>
        <v>0</v>
      </c>
      <c r="AH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07">
        <f t="shared" si="745"/>
        <v>0</v>
      </c>
      <c r="AL362" s="207">
        <f t="shared" si="746"/>
        <v>0</v>
      </c>
    </row>
    <row r="363" spans="2:38" x14ac:dyDescent="0.25">
      <c r="B363" s="205" t="s">
        <v>1342</v>
      </c>
      <c r="C363" s="206" t="s">
        <v>1343</v>
      </c>
      <c r="D3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07">
        <f t="shared" si="739"/>
        <v>0</v>
      </c>
      <c r="G363" s="207"/>
      <c r="H363" s="207">
        <f t="shared" si="740"/>
        <v>0</v>
      </c>
      <c r="I363" s="207"/>
      <c r="J363" s="207">
        <f t="shared" si="741"/>
        <v>0</v>
      </c>
      <c r="K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07">
        <f t="shared" si="742"/>
        <v>0</v>
      </c>
      <c r="Z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07">
        <f t="shared" si="743"/>
        <v>0</v>
      </c>
      <c r="AD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07">
        <f t="shared" si="744"/>
        <v>0</v>
      </c>
      <c r="AH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07">
        <f t="shared" si="745"/>
        <v>0</v>
      </c>
      <c r="AL363" s="207">
        <f t="shared" si="746"/>
        <v>0</v>
      </c>
    </row>
    <row r="364" spans="2:38" x14ac:dyDescent="0.25">
      <c r="B364" s="205" t="s">
        <v>1344</v>
      </c>
      <c r="C364" s="206" t="s">
        <v>1345</v>
      </c>
      <c r="D3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07">
        <f t="shared" si="739"/>
        <v>0</v>
      </c>
      <c r="G364" s="207"/>
      <c r="H364" s="207">
        <f t="shared" si="740"/>
        <v>0</v>
      </c>
      <c r="I364" s="207"/>
      <c r="J364" s="207">
        <f t="shared" si="741"/>
        <v>0</v>
      </c>
      <c r="K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07">
        <f t="shared" si="742"/>
        <v>0</v>
      </c>
      <c r="Z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07">
        <f t="shared" si="743"/>
        <v>0</v>
      </c>
      <c r="AD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07">
        <f t="shared" si="744"/>
        <v>0</v>
      </c>
      <c r="AH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07">
        <f t="shared" si="745"/>
        <v>0</v>
      </c>
      <c r="AL364" s="207">
        <f t="shared" si="746"/>
        <v>0</v>
      </c>
    </row>
    <row r="365" spans="2:38" x14ac:dyDescent="0.25">
      <c r="B365" s="205" t="s">
        <v>1346</v>
      </c>
      <c r="C365" s="206" t="s">
        <v>1347</v>
      </c>
      <c r="D3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07">
        <f t="shared" si="739"/>
        <v>0</v>
      </c>
      <c r="G365" s="207"/>
      <c r="H365" s="207">
        <f t="shared" si="740"/>
        <v>0</v>
      </c>
      <c r="I365" s="207"/>
      <c r="J365" s="207">
        <f t="shared" si="741"/>
        <v>0</v>
      </c>
      <c r="K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07">
        <f t="shared" si="742"/>
        <v>0</v>
      </c>
      <c r="Z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07">
        <f t="shared" si="743"/>
        <v>0</v>
      </c>
      <c r="AD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07">
        <f t="shared" si="744"/>
        <v>0</v>
      </c>
      <c r="AH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07">
        <f t="shared" si="745"/>
        <v>0</v>
      </c>
      <c r="AL365" s="207">
        <f t="shared" si="746"/>
        <v>0</v>
      </c>
    </row>
    <row r="366" spans="2:38" x14ac:dyDescent="0.25">
      <c r="B366" s="205" t="s">
        <v>1348</v>
      </c>
      <c r="C366" s="206" t="s">
        <v>1349</v>
      </c>
      <c r="D3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07">
        <f t="shared" si="739"/>
        <v>0</v>
      </c>
      <c r="G366" s="207"/>
      <c r="H366" s="207">
        <f t="shared" si="740"/>
        <v>0</v>
      </c>
      <c r="I366" s="207"/>
      <c r="J366" s="207">
        <f t="shared" si="741"/>
        <v>0</v>
      </c>
      <c r="K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07">
        <f t="shared" si="742"/>
        <v>0</v>
      </c>
      <c r="Z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07">
        <f t="shared" si="743"/>
        <v>0</v>
      </c>
      <c r="AD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07">
        <f t="shared" si="744"/>
        <v>0</v>
      </c>
      <c r="AH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07">
        <f t="shared" si="745"/>
        <v>0</v>
      </c>
      <c r="AL366" s="207">
        <f t="shared" si="746"/>
        <v>0</v>
      </c>
    </row>
    <row r="367" spans="2:38" x14ac:dyDescent="0.25">
      <c r="B367" s="205" t="s">
        <v>1350</v>
      </c>
      <c r="C367" s="206" t="s">
        <v>1351</v>
      </c>
      <c r="D3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07">
        <f t="shared" si="739"/>
        <v>0</v>
      </c>
      <c r="G367" s="207"/>
      <c r="H367" s="207">
        <f t="shared" si="740"/>
        <v>0</v>
      </c>
      <c r="I367" s="207"/>
      <c r="J367" s="207">
        <f t="shared" si="741"/>
        <v>0</v>
      </c>
      <c r="K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07">
        <f t="shared" si="742"/>
        <v>0</v>
      </c>
      <c r="Z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07">
        <f t="shared" si="743"/>
        <v>0</v>
      </c>
      <c r="AD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07">
        <f t="shared" si="744"/>
        <v>0</v>
      </c>
      <c r="AH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07">
        <f t="shared" si="745"/>
        <v>0</v>
      </c>
      <c r="AL367" s="207">
        <f t="shared" si="746"/>
        <v>0</v>
      </c>
    </row>
    <row r="368" spans="2:38" x14ac:dyDescent="0.25">
      <c r="B368" s="205" t="s">
        <v>1352</v>
      </c>
      <c r="C368" s="206" t="s">
        <v>1353</v>
      </c>
      <c r="D3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07">
        <f t="shared" si="739"/>
        <v>0</v>
      </c>
      <c r="G368" s="207"/>
      <c r="H368" s="207">
        <f t="shared" si="740"/>
        <v>0</v>
      </c>
      <c r="I368" s="207"/>
      <c r="J368" s="207">
        <f t="shared" si="741"/>
        <v>0</v>
      </c>
      <c r="K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07">
        <f t="shared" si="742"/>
        <v>0</v>
      </c>
      <c r="Z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07">
        <f t="shared" si="743"/>
        <v>0</v>
      </c>
      <c r="AD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07">
        <f t="shared" si="744"/>
        <v>0</v>
      </c>
      <c r="AH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07">
        <f t="shared" si="745"/>
        <v>0</v>
      </c>
      <c r="AL368" s="207">
        <f t="shared" si="746"/>
        <v>0</v>
      </c>
    </row>
    <row r="369" spans="1:38" x14ac:dyDescent="0.25">
      <c r="B369" s="205" t="s">
        <v>1354</v>
      </c>
      <c r="C369" s="206" t="s">
        <v>1355</v>
      </c>
      <c r="D3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07">
        <f t="shared" si="739"/>
        <v>0</v>
      </c>
      <c r="G369" s="207"/>
      <c r="H369" s="207">
        <f t="shared" si="740"/>
        <v>0</v>
      </c>
      <c r="I369" s="207"/>
      <c r="J369" s="207">
        <f t="shared" si="741"/>
        <v>0</v>
      </c>
      <c r="K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07">
        <f t="shared" si="742"/>
        <v>0</v>
      </c>
      <c r="Z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07">
        <f t="shared" si="743"/>
        <v>0</v>
      </c>
      <c r="AD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07">
        <f t="shared" si="744"/>
        <v>0</v>
      </c>
      <c r="AH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07">
        <f t="shared" si="745"/>
        <v>0</v>
      </c>
      <c r="AL369" s="207">
        <f t="shared" si="746"/>
        <v>0</v>
      </c>
    </row>
    <row r="370" spans="1:38" x14ac:dyDescent="0.25">
      <c r="B370" s="205" t="s">
        <v>1356</v>
      </c>
      <c r="C370" s="206" t="s">
        <v>1357</v>
      </c>
      <c r="D3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07">
        <f t="shared" si="739"/>
        <v>0</v>
      </c>
      <c r="G370" s="207"/>
      <c r="H370" s="207">
        <f t="shared" si="740"/>
        <v>0</v>
      </c>
      <c r="I370" s="207"/>
      <c r="J370" s="207">
        <f t="shared" si="741"/>
        <v>0</v>
      </c>
      <c r="K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07">
        <f t="shared" si="742"/>
        <v>0</v>
      </c>
      <c r="Z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07">
        <f t="shared" si="743"/>
        <v>0</v>
      </c>
      <c r="AD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07">
        <f t="shared" si="744"/>
        <v>0</v>
      </c>
      <c r="AH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07">
        <f t="shared" si="745"/>
        <v>0</v>
      </c>
      <c r="AL370" s="207">
        <f t="shared" si="746"/>
        <v>0</v>
      </c>
    </row>
    <row r="371" spans="1:38" x14ac:dyDescent="0.25">
      <c r="B371" s="205" t="s">
        <v>1358</v>
      </c>
      <c r="C371" s="206" t="s">
        <v>1359</v>
      </c>
      <c r="D3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07">
        <f t="shared" si="597"/>
        <v>0</v>
      </c>
      <c r="G371" s="207"/>
      <c r="H371" s="207">
        <f t="shared" si="598"/>
        <v>0</v>
      </c>
      <c r="I371" s="207"/>
      <c r="J371" s="207">
        <f t="shared" si="599"/>
        <v>0</v>
      </c>
      <c r="K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07">
        <f t="shared" si="601"/>
        <v>0</v>
      </c>
      <c r="Z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07">
        <f t="shared" si="602"/>
        <v>0</v>
      </c>
      <c r="AD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07">
        <f t="shared" si="603"/>
        <v>0</v>
      </c>
      <c r="AH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07">
        <f t="shared" si="604"/>
        <v>0</v>
      </c>
      <c r="AL371" s="207">
        <f t="shared" si="605"/>
        <v>0</v>
      </c>
    </row>
    <row r="372" spans="1:38" x14ac:dyDescent="0.25">
      <c r="B372" s="205" t="s">
        <v>1360</v>
      </c>
      <c r="C372" s="206" t="s">
        <v>1361</v>
      </c>
      <c r="D3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07">
        <f t="shared" si="597"/>
        <v>0</v>
      </c>
      <c r="G372" s="207"/>
      <c r="H372" s="207">
        <f t="shared" si="598"/>
        <v>0</v>
      </c>
      <c r="I372" s="207"/>
      <c r="J372" s="207">
        <f t="shared" si="599"/>
        <v>0</v>
      </c>
      <c r="K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07">
        <f t="shared" si="601"/>
        <v>0</v>
      </c>
      <c r="Z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07">
        <f t="shared" si="602"/>
        <v>0</v>
      </c>
      <c r="AD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07">
        <f t="shared" si="603"/>
        <v>0</v>
      </c>
      <c r="AH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07">
        <f t="shared" si="604"/>
        <v>0</v>
      </c>
      <c r="AL372" s="207">
        <f t="shared" si="605"/>
        <v>0</v>
      </c>
    </row>
    <row r="373" spans="1:38" x14ac:dyDescent="0.25">
      <c r="B373" s="205" t="s">
        <v>1362</v>
      </c>
      <c r="C373" s="206" t="s">
        <v>1361</v>
      </c>
      <c r="D3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07">
        <f t="shared" si="597"/>
        <v>0</v>
      </c>
      <c r="G373" s="207"/>
      <c r="H373" s="207">
        <f t="shared" si="598"/>
        <v>0</v>
      </c>
      <c r="I373" s="207"/>
      <c r="J373" s="207">
        <f t="shared" si="599"/>
        <v>0</v>
      </c>
      <c r="K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07">
        <f t="shared" si="601"/>
        <v>0</v>
      </c>
      <c r="Z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07">
        <f t="shared" si="602"/>
        <v>0</v>
      </c>
      <c r="AD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07">
        <f t="shared" si="603"/>
        <v>0</v>
      </c>
      <c r="AH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07">
        <f t="shared" si="604"/>
        <v>0</v>
      </c>
      <c r="AL373" s="207">
        <f t="shared" si="605"/>
        <v>0</v>
      </c>
    </row>
    <row r="374" spans="1:38" x14ac:dyDescent="0.25">
      <c r="B374" s="205" t="s">
        <v>1363</v>
      </c>
      <c r="C374" s="206" t="s">
        <v>1364</v>
      </c>
      <c r="D3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07">
        <f t="shared" si="597"/>
        <v>0</v>
      </c>
      <c r="G374" s="207"/>
      <c r="H374" s="207">
        <f t="shared" si="598"/>
        <v>0</v>
      </c>
      <c r="I374" s="207"/>
      <c r="J374" s="207">
        <f t="shared" si="599"/>
        <v>0</v>
      </c>
      <c r="K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07">
        <f t="shared" si="601"/>
        <v>0</v>
      </c>
      <c r="Z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07">
        <f t="shared" si="602"/>
        <v>0</v>
      </c>
      <c r="AD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07">
        <f t="shared" si="603"/>
        <v>0</v>
      </c>
      <c r="AH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07">
        <f t="shared" si="604"/>
        <v>0</v>
      </c>
      <c r="AL374" s="207">
        <f t="shared" si="605"/>
        <v>0</v>
      </c>
    </row>
    <row r="375" spans="1:38" x14ac:dyDescent="0.25">
      <c r="B375" s="214" t="s">
        <v>424</v>
      </c>
      <c r="C375" s="215" t="s">
        <v>291</v>
      </c>
      <c r="D375" s="216">
        <f>SUM(D376:D380)</f>
        <v>0</v>
      </c>
      <c r="E375" s="216">
        <f>SUM(E376:E380)</f>
        <v>0</v>
      </c>
      <c r="F375" s="216">
        <f t="shared" ref="F375:F445" si="747">D375+E375</f>
        <v>0</v>
      </c>
      <c r="G375" s="216">
        <f>SUM(G376:G380)</f>
        <v>0</v>
      </c>
      <c r="H375" s="216">
        <f t="shared" si="598"/>
        <v>0</v>
      </c>
      <c r="I375" s="216">
        <f>SUM(I376:I380)</f>
        <v>0</v>
      </c>
      <c r="J375" s="216">
        <f t="shared" si="599"/>
        <v>0</v>
      </c>
      <c r="K375" s="216">
        <f t="shared" ref="K375:X375" si="748">SUM(K376:K380)</f>
        <v>0</v>
      </c>
      <c r="L375" s="216">
        <f t="shared" si="748"/>
        <v>0</v>
      </c>
      <c r="M375" s="216">
        <f t="shared" si="748"/>
        <v>0</v>
      </c>
      <c r="N375" s="216">
        <f t="shared" si="748"/>
        <v>0</v>
      </c>
      <c r="O375" s="216">
        <f t="shared" si="748"/>
        <v>0</v>
      </c>
      <c r="P375" s="216">
        <f t="shared" si="748"/>
        <v>0</v>
      </c>
      <c r="Q375" s="216">
        <f t="shared" si="748"/>
        <v>0</v>
      </c>
      <c r="R375" s="216">
        <f t="shared" si="748"/>
        <v>0</v>
      </c>
      <c r="S375" s="216">
        <f t="shared" si="748"/>
        <v>0</v>
      </c>
      <c r="T375" s="216">
        <f t="shared" si="748"/>
        <v>0</v>
      </c>
      <c r="U375" s="216">
        <f t="shared" si="748"/>
        <v>0</v>
      </c>
      <c r="V375" s="216">
        <f t="shared" si="748"/>
        <v>0</v>
      </c>
      <c r="W375" s="216">
        <f t="shared" si="748"/>
        <v>0</v>
      </c>
      <c r="X375" s="216">
        <f t="shared" si="748"/>
        <v>0</v>
      </c>
      <c r="Y375" s="216">
        <f t="shared" si="601"/>
        <v>0</v>
      </c>
      <c r="Z375" s="216">
        <f>SUM(Z376:Z380)</f>
        <v>0</v>
      </c>
      <c r="AA375" s="216">
        <f>SUM(AA376:AA380)</f>
        <v>0</v>
      </c>
      <c r="AB375" s="216">
        <f>SUM(AB376:AB380)</f>
        <v>0</v>
      </c>
      <c r="AC375" s="216">
        <f t="shared" si="602"/>
        <v>0</v>
      </c>
      <c r="AD375" s="216">
        <f>SUM(AD376:AD380)</f>
        <v>0</v>
      </c>
      <c r="AE375" s="216">
        <f>SUM(AE376:AE380)</f>
        <v>0</v>
      </c>
      <c r="AF375" s="216">
        <f>SUM(AF376:AF380)</f>
        <v>0</v>
      </c>
      <c r="AG375" s="216">
        <f t="shared" si="603"/>
        <v>0</v>
      </c>
      <c r="AH375" s="216">
        <f>SUM(AH376:AH380)</f>
        <v>0</v>
      </c>
      <c r="AI375" s="216">
        <f>SUM(AI376:AI380)</f>
        <v>0</v>
      </c>
      <c r="AJ375" s="216">
        <f>SUM(AJ376:AJ380)</f>
        <v>0</v>
      </c>
      <c r="AK375" s="216">
        <f t="shared" si="604"/>
        <v>0</v>
      </c>
      <c r="AL375" s="216">
        <f t="shared" si="605"/>
        <v>0</v>
      </c>
    </row>
    <row r="376" spans="1:38" x14ac:dyDescent="0.25">
      <c r="B376" s="205" t="s">
        <v>425</v>
      </c>
      <c r="C376" s="206" t="s">
        <v>292</v>
      </c>
      <c r="D3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07">
        <f t="shared" si="747"/>
        <v>0</v>
      </c>
      <c r="G376" s="207"/>
      <c r="H376" s="207">
        <f t="shared" si="598"/>
        <v>0</v>
      </c>
      <c r="I376" s="207"/>
      <c r="J376" s="207">
        <f t="shared" si="599"/>
        <v>0</v>
      </c>
      <c r="K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07">
        <f t="shared" si="601"/>
        <v>0</v>
      </c>
      <c r="Z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07">
        <f t="shared" si="602"/>
        <v>0</v>
      </c>
      <c r="AD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07">
        <f t="shared" si="603"/>
        <v>0</v>
      </c>
      <c r="AH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07">
        <f t="shared" si="604"/>
        <v>0</v>
      </c>
      <c r="AL376" s="207">
        <f t="shared" si="605"/>
        <v>0</v>
      </c>
    </row>
    <row r="377" spans="1:38" x14ac:dyDescent="0.25">
      <c r="B377" s="205" t="s">
        <v>1365</v>
      </c>
      <c r="C377" s="206" t="s">
        <v>1366</v>
      </c>
      <c r="D3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07">
        <f t="shared" si="747"/>
        <v>0</v>
      </c>
      <c r="G377" s="207"/>
      <c r="H377" s="207">
        <f t="shared" si="598"/>
        <v>0</v>
      </c>
      <c r="I377" s="207"/>
      <c r="J377" s="207">
        <f t="shared" si="599"/>
        <v>0</v>
      </c>
      <c r="K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07">
        <f t="shared" si="601"/>
        <v>0</v>
      </c>
      <c r="Z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07">
        <f t="shared" si="602"/>
        <v>0</v>
      </c>
      <c r="AD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07">
        <f t="shared" si="603"/>
        <v>0</v>
      </c>
      <c r="AH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07">
        <f t="shared" si="604"/>
        <v>0</v>
      </c>
      <c r="AL377" s="207">
        <f t="shared" si="605"/>
        <v>0</v>
      </c>
    </row>
    <row r="378" spans="1:38" x14ac:dyDescent="0.25">
      <c r="B378" s="205" t="s">
        <v>1367</v>
      </c>
      <c r="C378" s="206" t="s">
        <v>1368</v>
      </c>
      <c r="D3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07">
        <f t="shared" ref="F378" si="749">D378+E378</f>
        <v>0</v>
      </c>
      <c r="G378" s="207"/>
      <c r="H378" s="207">
        <f t="shared" ref="H378" si="750">F378-G378</f>
        <v>0</v>
      </c>
      <c r="I378" s="207"/>
      <c r="J378" s="207">
        <f t="shared" ref="J378" si="751">F378-I378</f>
        <v>0</v>
      </c>
      <c r="K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07">
        <f t="shared" ref="Y378" si="752">V378+W378+X378</f>
        <v>0</v>
      </c>
      <c r="Z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07">
        <f t="shared" ref="AC378" si="753">Z378+AA378+AB378</f>
        <v>0</v>
      </c>
      <c r="AD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07">
        <f t="shared" ref="AG378" si="754">AD378+AE378+AF378</f>
        <v>0</v>
      </c>
      <c r="AH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07">
        <f t="shared" ref="AK378" si="755">AH378+AI378+AJ378</f>
        <v>0</v>
      </c>
      <c r="AL378" s="207">
        <f t="shared" ref="AL378" si="756">Y378+AC378+AG378+AK378</f>
        <v>0</v>
      </c>
    </row>
    <row r="379" spans="1:38" x14ac:dyDescent="0.25">
      <c r="A379" s="442"/>
      <c r="B379" s="205" t="s">
        <v>1369</v>
      </c>
      <c r="C379" s="206" t="s">
        <v>1370</v>
      </c>
      <c r="D3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07">
        <f t="shared" ref="F379" si="757">D379+E379</f>
        <v>0</v>
      </c>
      <c r="G379" s="207"/>
      <c r="H379" s="207">
        <f t="shared" ref="H379" si="758">F379-G379</f>
        <v>0</v>
      </c>
      <c r="I379" s="207"/>
      <c r="J379" s="207">
        <f t="shared" ref="J379" si="759">F379-I379</f>
        <v>0</v>
      </c>
      <c r="K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07">
        <f t="shared" ref="Y379" si="760">V379+W379+X379</f>
        <v>0</v>
      </c>
      <c r="Z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07">
        <f t="shared" ref="AC379" si="761">Z379+AA379+AB379</f>
        <v>0</v>
      </c>
      <c r="AD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07">
        <f t="shared" ref="AG379" si="762">AD379+AE379+AF379</f>
        <v>0</v>
      </c>
      <c r="AH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07">
        <f t="shared" ref="AK379" si="763">AH379+AI379+AJ379</f>
        <v>0</v>
      </c>
      <c r="AL379" s="207">
        <f t="shared" ref="AL379" si="764">Y379+AC379+AG379+AK379</f>
        <v>0</v>
      </c>
    </row>
    <row r="380" spans="1:38" x14ac:dyDescent="0.25">
      <c r="A380" s="442"/>
      <c r="B380" s="205" t="s">
        <v>1371</v>
      </c>
      <c r="C380" s="206" t="s">
        <v>1370</v>
      </c>
      <c r="D3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07">
        <f t="shared" si="747"/>
        <v>0</v>
      </c>
      <c r="G380" s="207"/>
      <c r="H380" s="207">
        <f t="shared" si="598"/>
        <v>0</v>
      </c>
      <c r="I380" s="207"/>
      <c r="J380" s="207">
        <f t="shared" si="599"/>
        <v>0</v>
      </c>
      <c r="K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07">
        <f t="shared" si="601"/>
        <v>0</v>
      </c>
      <c r="Z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07">
        <f t="shared" si="602"/>
        <v>0</v>
      </c>
      <c r="AD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07">
        <f t="shared" si="603"/>
        <v>0</v>
      </c>
      <c r="AH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07">
        <f t="shared" si="604"/>
        <v>0</v>
      </c>
      <c r="AL380" s="207">
        <f t="shared" si="605"/>
        <v>0</v>
      </c>
    </row>
    <row r="381" spans="1:38" x14ac:dyDescent="0.25">
      <c r="B381" s="214" t="s">
        <v>426</v>
      </c>
      <c r="C381" s="215" t="s">
        <v>293</v>
      </c>
      <c r="D381" s="216">
        <f>SUM(D382:D389)</f>
        <v>0</v>
      </c>
      <c r="E381" s="216">
        <f>SUM(E382:E389)</f>
        <v>0</v>
      </c>
      <c r="F381" s="216">
        <f t="shared" si="747"/>
        <v>0</v>
      </c>
      <c r="G381" s="216">
        <f t="shared" ref="G381:I381" si="765">SUM(G382:G389)</f>
        <v>0</v>
      </c>
      <c r="H381" s="216">
        <f t="shared" si="598"/>
        <v>0</v>
      </c>
      <c r="I381" s="216">
        <f t="shared" si="765"/>
        <v>0</v>
      </c>
      <c r="J381" s="216">
        <f t="shared" si="599"/>
        <v>0</v>
      </c>
      <c r="K381" s="216">
        <f t="shared" ref="K381:AJ381" si="766">SUM(K382:K389)</f>
        <v>0</v>
      </c>
      <c r="L381" s="216">
        <f t="shared" si="766"/>
        <v>0</v>
      </c>
      <c r="M381" s="216">
        <f t="shared" si="766"/>
        <v>0</v>
      </c>
      <c r="N381" s="216">
        <f t="shared" si="766"/>
        <v>0</v>
      </c>
      <c r="O381" s="216">
        <f t="shared" si="766"/>
        <v>0</v>
      </c>
      <c r="P381" s="216">
        <f t="shared" si="766"/>
        <v>0</v>
      </c>
      <c r="Q381" s="216">
        <f t="shared" si="766"/>
        <v>0</v>
      </c>
      <c r="R381" s="216">
        <f t="shared" si="766"/>
        <v>0</v>
      </c>
      <c r="S381" s="216">
        <f t="shared" si="766"/>
        <v>0</v>
      </c>
      <c r="T381" s="216">
        <f t="shared" si="766"/>
        <v>0</v>
      </c>
      <c r="U381" s="216">
        <f t="shared" si="766"/>
        <v>0</v>
      </c>
      <c r="V381" s="216">
        <f t="shared" si="766"/>
        <v>0</v>
      </c>
      <c r="W381" s="216">
        <f t="shared" si="766"/>
        <v>0</v>
      </c>
      <c r="X381" s="216">
        <f t="shared" si="766"/>
        <v>0</v>
      </c>
      <c r="Y381" s="216">
        <f t="shared" si="601"/>
        <v>0</v>
      </c>
      <c r="Z381" s="216">
        <f t="shared" si="766"/>
        <v>0</v>
      </c>
      <c r="AA381" s="216">
        <f t="shared" si="766"/>
        <v>0</v>
      </c>
      <c r="AB381" s="216">
        <f t="shared" si="766"/>
        <v>0</v>
      </c>
      <c r="AC381" s="216">
        <f t="shared" si="602"/>
        <v>0</v>
      </c>
      <c r="AD381" s="216">
        <f t="shared" si="766"/>
        <v>0</v>
      </c>
      <c r="AE381" s="216">
        <f t="shared" si="766"/>
        <v>0</v>
      </c>
      <c r="AF381" s="216">
        <f t="shared" si="766"/>
        <v>0</v>
      </c>
      <c r="AG381" s="216">
        <f t="shared" si="603"/>
        <v>0</v>
      </c>
      <c r="AH381" s="216">
        <f t="shared" si="766"/>
        <v>0</v>
      </c>
      <c r="AI381" s="216">
        <f t="shared" si="766"/>
        <v>0</v>
      </c>
      <c r="AJ381" s="216">
        <f t="shared" si="766"/>
        <v>0</v>
      </c>
      <c r="AK381" s="216">
        <f t="shared" si="604"/>
        <v>0</v>
      </c>
      <c r="AL381" s="216">
        <f t="shared" si="605"/>
        <v>0</v>
      </c>
    </row>
    <row r="382" spans="1:38" x14ac:dyDescent="0.25">
      <c r="B382" s="205" t="s">
        <v>427</v>
      </c>
      <c r="C382" s="206" t="s">
        <v>294</v>
      </c>
      <c r="D3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07">
        <f t="shared" si="747"/>
        <v>0</v>
      </c>
      <c r="G382" s="207"/>
      <c r="H382" s="207">
        <f t="shared" si="598"/>
        <v>0</v>
      </c>
      <c r="I382" s="207"/>
      <c r="J382" s="207">
        <f t="shared" si="599"/>
        <v>0</v>
      </c>
      <c r="K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07">
        <f t="shared" si="601"/>
        <v>0</v>
      </c>
      <c r="Z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07">
        <f t="shared" si="602"/>
        <v>0</v>
      </c>
      <c r="AD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07">
        <f t="shared" si="603"/>
        <v>0</v>
      </c>
      <c r="AH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07">
        <f t="shared" si="604"/>
        <v>0</v>
      </c>
      <c r="AL382" s="207">
        <f t="shared" si="605"/>
        <v>0</v>
      </c>
    </row>
    <row r="383" spans="1:38" x14ac:dyDescent="0.25">
      <c r="B383" s="205" t="s">
        <v>1372</v>
      </c>
      <c r="C383" s="206" t="s">
        <v>1373</v>
      </c>
      <c r="D3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07">
        <f t="shared" ref="F383:F386" si="767">D383+E383</f>
        <v>0</v>
      </c>
      <c r="G383" s="207"/>
      <c r="H383" s="207">
        <f t="shared" ref="H383:H386" si="768">F383-G383</f>
        <v>0</v>
      </c>
      <c r="I383" s="207"/>
      <c r="J383" s="207">
        <f t="shared" ref="J383:J386" si="769">F383-I383</f>
        <v>0</v>
      </c>
      <c r="K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07">
        <f t="shared" ref="Y383:Y386" si="770">V383+W383+X383</f>
        <v>0</v>
      </c>
      <c r="Z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07">
        <f t="shared" ref="AC383:AC386" si="771">Z383+AA383+AB383</f>
        <v>0</v>
      </c>
      <c r="AD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07">
        <f t="shared" ref="AG383:AG386" si="772">AD383+AE383+AF383</f>
        <v>0</v>
      </c>
      <c r="AH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07">
        <f t="shared" ref="AK383:AK386" si="773">AH383+AI383+AJ383</f>
        <v>0</v>
      </c>
      <c r="AL383" s="207">
        <f t="shared" ref="AL383:AL386" si="774">Y383+AC383+AG383+AK383</f>
        <v>0</v>
      </c>
    </row>
    <row r="384" spans="1:38" x14ac:dyDescent="0.25">
      <c r="B384" s="205" t="s">
        <v>428</v>
      </c>
      <c r="C384" s="206" t="s">
        <v>295</v>
      </c>
      <c r="D3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07">
        <f t="shared" si="767"/>
        <v>0</v>
      </c>
      <c r="G384" s="207"/>
      <c r="H384" s="207">
        <f t="shared" si="768"/>
        <v>0</v>
      </c>
      <c r="I384" s="207"/>
      <c r="J384" s="207">
        <f t="shared" si="769"/>
        <v>0</v>
      </c>
      <c r="K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07">
        <f t="shared" si="770"/>
        <v>0</v>
      </c>
      <c r="Z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07">
        <f t="shared" si="771"/>
        <v>0</v>
      </c>
      <c r="AD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07">
        <f t="shared" si="772"/>
        <v>0</v>
      </c>
      <c r="AH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07">
        <f t="shared" si="773"/>
        <v>0</v>
      </c>
      <c r="AL384" s="207">
        <f t="shared" si="774"/>
        <v>0</v>
      </c>
    </row>
    <row r="385" spans="2:38" x14ac:dyDescent="0.25">
      <c r="B385" s="205" t="s">
        <v>1374</v>
      </c>
      <c r="C385" s="206" t="s">
        <v>1375</v>
      </c>
      <c r="D3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07">
        <f t="shared" si="767"/>
        <v>0</v>
      </c>
      <c r="G385" s="207"/>
      <c r="H385" s="207">
        <f t="shared" si="768"/>
        <v>0</v>
      </c>
      <c r="I385" s="207"/>
      <c r="J385" s="207">
        <f t="shared" si="769"/>
        <v>0</v>
      </c>
      <c r="K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07">
        <f t="shared" si="770"/>
        <v>0</v>
      </c>
      <c r="Z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07">
        <f t="shared" si="771"/>
        <v>0</v>
      </c>
      <c r="AD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07">
        <f t="shared" si="772"/>
        <v>0</v>
      </c>
      <c r="AH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07">
        <f t="shared" si="773"/>
        <v>0</v>
      </c>
      <c r="AL385" s="207">
        <f t="shared" si="774"/>
        <v>0</v>
      </c>
    </row>
    <row r="386" spans="2:38" x14ac:dyDescent="0.25">
      <c r="B386" s="205" t="s">
        <v>1376</v>
      </c>
      <c r="C386" s="206" t="s">
        <v>1377</v>
      </c>
      <c r="D3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07">
        <f t="shared" si="767"/>
        <v>0</v>
      </c>
      <c r="G386" s="207"/>
      <c r="H386" s="207">
        <f t="shared" si="768"/>
        <v>0</v>
      </c>
      <c r="I386" s="207"/>
      <c r="J386" s="207">
        <f t="shared" si="769"/>
        <v>0</v>
      </c>
      <c r="K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07">
        <f t="shared" si="770"/>
        <v>0</v>
      </c>
      <c r="Z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07">
        <f t="shared" si="771"/>
        <v>0</v>
      </c>
      <c r="AD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07">
        <f t="shared" si="772"/>
        <v>0</v>
      </c>
      <c r="AH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07">
        <f t="shared" si="773"/>
        <v>0</v>
      </c>
      <c r="AL386" s="207">
        <f t="shared" si="774"/>
        <v>0</v>
      </c>
    </row>
    <row r="387" spans="2:38" x14ac:dyDescent="0.25">
      <c r="B387" s="205" t="s">
        <v>429</v>
      </c>
      <c r="C387" s="206" t="s">
        <v>296</v>
      </c>
      <c r="D3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07">
        <f t="shared" si="747"/>
        <v>0</v>
      </c>
      <c r="G387" s="207"/>
      <c r="H387" s="207">
        <f t="shared" si="598"/>
        <v>0</v>
      </c>
      <c r="I387" s="207"/>
      <c r="J387" s="207">
        <f t="shared" si="599"/>
        <v>0</v>
      </c>
      <c r="K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07">
        <f t="shared" si="601"/>
        <v>0</v>
      </c>
      <c r="Z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07">
        <f t="shared" si="602"/>
        <v>0</v>
      </c>
      <c r="AD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07">
        <f t="shared" si="603"/>
        <v>0</v>
      </c>
      <c r="AH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07">
        <f t="shared" si="604"/>
        <v>0</v>
      </c>
      <c r="AL387" s="207">
        <f t="shared" si="605"/>
        <v>0</v>
      </c>
    </row>
    <row r="388" spans="2:38" x14ac:dyDescent="0.25">
      <c r="B388" s="205" t="s">
        <v>1378</v>
      </c>
      <c r="C388" s="206" t="s">
        <v>1379</v>
      </c>
      <c r="D3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07">
        <f t="shared" ref="F388" si="775">D388+E388</f>
        <v>0</v>
      </c>
      <c r="G388" s="207"/>
      <c r="H388" s="207">
        <f t="shared" ref="H388" si="776">F388-G388</f>
        <v>0</v>
      </c>
      <c r="I388" s="207"/>
      <c r="J388" s="207">
        <f t="shared" ref="J388" si="777">F388-I388</f>
        <v>0</v>
      </c>
      <c r="K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07">
        <f t="shared" ref="Y388" si="778">V388+W388+X388</f>
        <v>0</v>
      </c>
      <c r="Z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07">
        <f t="shared" ref="AC388" si="779">Z388+AA388+AB388</f>
        <v>0</v>
      </c>
      <c r="AD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07">
        <f t="shared" ref="AG388" si="780">AD388+AE388+AF388</f>
        <v>0</v>
      </c>
      <c r="AH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07">
        <f t="shared" ref="AK388" si="781">AH388+AI388+AJ388</f>
        <v>0</v>
      </c>
      <c r="AL388" s="207">
        <f t="shared" ref="AL388" si="782">Y388+AC388+AG388+AK388</f>
        <v>0</v>
      </c>
    </row>
    <row r="389" spans="2:38" x14ac:dyDescent="0.25">
      <c r="B389" s="205" t="s">
        <v>1380</v>
      </c>
      <c r="C389" s="206" t="s">
        <v>1381</v>
      </c>
      <c r="D3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07">
        <f t="shared" si="747"/>
        <v>0</v>
      </c>
      <c r="G389" s="207"/>
      <c r="H389" s="207">
        <f t="shared" si="598"/>
        <v>0</v>
      </c>
      <c r="I389" s="207"/>
      <c r="J389" s="207">
        <f t="shared" si="599"/>
        <v>0</v>
      </c>
      <c r="K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07">
        <f t="shared" si="601"/>
        <v>0</v>
      </c>
      <c r="Z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07">
        <f t="shared" si="602"/>
        <v>0</v>
      </c>
      <c r="AD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07">
        <f t="shared" si="603"/>
        <v>0</v>
      </c>
      <c r="AH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07">
        <f t="shared" si="604"/>
        <v>0</v>
      </c>
      <c r="AL389" s="207">
        <f t="shared" si="605"/>
        <v>0</v>
      </c>
    </row>
    <row r="390" spans="2:38" x14ac:dyDescent="0.25">
      <c r="B390" s="202" t="s">
        <v>415</v>
      </c>
      <c r="C390" s="203" t="s">
        <v>286</v>
      </c>
      <c r="D390" s="204">
        <f>D391+D401</f>
        <v>0</v>
      </c>
      <c r="E390" s="204">
        <f>E391+E401</f>
        <v>0</v>
      </c>
      <c r="F390" s="204">
        <f t="shared" si="747"/>
        <v>0</v>
      </c>
      <c r="G390" s="204">
        <f t="shared" ref="G390:I390" si="783">G391+G401</f>
        <v>0</v>
      </c>
      <c r="H390" s="204">
        <f t="shared" si="598"/>
        <v>0</v>
      </c>
      <c r="I390" s="204">
        <f t="shared" si="783"/>
        <v>0</v>
      </c>
      <c r="J390" s="204">
        <f t="shared" si="599"/>
        <v>0</v>
      </c>
      <c r="K390" s="204">
        <f t="shared" ref="K390:AJ390" si="784">K391+K401</f>
        <v>0</v>
      </c>
      <c r="L390" s="204">
        <f t="shared" si="784"/>
        <v>0</v>
      </c>
      <c r="M390" s="204">
        <f t="shared" si="784"/>
        <v>0</v>
      </c>
      <c r="N390" s="204">
        <f t="shared" si="784"/>
        <v>0</v>
      </c>
      <c r="O390" s="204">
        <f t="shared" si="784"/>
        <v>0</v>
      </c>
      <c r="P390" s="204">
        <f t="shared" si="784"/>
        <v>0</v>
      </c>
      <c r="Q390" s="204">
        <f t="shared" si="784"/>
        <v>0</v>
      </c>
      <c r="R390" s="204">
        <f t="shared" si="784"/>
        <v>0</v>
      </c>
      <c r="S390" s="204">
        <f t="shared" si="784"/>
        <v>0</v>
      </c>
      <c r="T390" s="204">
        <f t="shared" si="784"/>
        <v>0</v>
      </c>
      <c r="U390" s="204">
        <f t="shared" si="784"/>
        <v>0</v>
      </c>
      <c r="V390" s="204">
        <f t="shared" si="784"/>
        <v>0</v>
      </c>
      <c r="W390" s="204">
        <f t="shared" si="784"/>
        <v>0</v>
      </c>
      <c r="X390" s="204">
        <f t="shared" si="784"/>
        <v>0</v>
      </c>
      <c r="Y390" s="204">
        <f t="shared" si="601"/>
        <v>0</v>
      </c>
      <c r="Z390" s="204">
        <f t="shared" si="784"/>
        <v>0</v>
      </c>
      <c r="AA390" s="204">
        <f t="shared" si="784"/>
        <v>0</v>
      </c>
      <c r="AB390" s="204">
        <f t="shared" si="784"/>
        <v>0</v>
      </c>
      <c r="AC390" s="204">
        <f t="shared" si="602"/>
        <v>0</v>
      </c>
      <c r="AD390" s="204">
        <f t="shared" si="784"/>
        <v>0</v>
      </c>
      <c r="AE390" s="204">
        <f t="shared" si="784"/>
        <v>0</v>
      </c>
      <c r="AF390" s="204">
        <f t="shared" si="784"/>
        <v>0</v>
      </c>
      <c r="AG390" s="204">
        <f t="shared" si="603"/>
        <v>0</v>
      </c>
      <c r="AH390" s="204">
        <f t="shared" si="784"/>
        <v>0</v>
      </c>
      <c r="AI390" s="204">
        <f t="shared" si="784"/>
        <v>0</v>
      </c>
      <c r="AJ390" s="204">
        <f t="shared" si="784"/>
        <v>0</v>
      </c>
      <c r="AK390" s="204">
        <f t="shared" si="604"/>
        <v>0</v>
      </c>
      <c r="AL390" s="204">
        <f t="shared" si="605"/>
        <v>0</v>
      </c>
    </row>
    <row r="391" spans="2:38" x14ac:dyDescent="0.25">
      <c r="B391" s="214" t="s">
        <v>416</v>
      </c>
      <c r="C391" s="215" t="s">
        <v>287</v>
      </c>
      <c r="D391" s="216">
        <f>SUM(D392:D400)</f>
        <v>0</v>
      </c>
      <c r="E391" s="216">
        <f>SUM(E392:E400)</f>
        <v>0</v>
      </c>
      <c r="F391" s="216">
        <f t="shared" si="747"/>
        <v>0</v>
      </c>
      <c r="G391" s="216">
        <f t="shared" ref="G391:I391" si="785">SUM(G392:G400)</f>
        <v>0</v>
      </c>
      <c r="H391" s="216">
        <f t="shared" si="598"/>
        <v>0</v>
      </c>
      <c r="I391" s="216">
        <f t="shared" si="785"/>
        <v>0</v>
      </c>
      <c r="J391" s="216">
        <f t="shared" si="599"/>
        <v>0</v>
      </c>
      <c r="K391" s="216">
        <f t="shared" ref="K391:AJ391" si="786">SUM(K392:K400)</f>
        <v>0</v>
      </c>
      <c r="L391" s="216">
        <f t="shared" si="786"/>
        <v>0</v>
      </c>
      <c r="M391" s="216">
        <f t="shared" si="786"/>
        <v>0</v>
      </c>
      <c r="N391" s="216">
        <f t="shared" si="786"/>
        <v>0</v>
      </c>
      <c r="O391" s="216">
        <f t="shared" si="786"/>
        <v>0</v>
      </c>
      <c r="P391" s="216">
        <f t="shared" si="786"/>
        <v>0</v>
      </c>
      <c r="Q391" s="216">
        <f t="shared" si="786"/>
        <v>0</v>
      </c>
      <c r="R391" s="216">
        <f t="shared" si="786"/>
        <v>0</v>
      </c>
      <c r="S391" s="216">
        <f t="shared" si="786"/>
        <v>0</v>
      </c>
      <c r="T391" s="216">
        <f t="shared" si="786"/>
        <v>0</v>
      </c>
      <c r="U391" s="216">
        <f t="shared" si="786"/>
        <v>0</v>
      </c>
      <c r="V391" s="216">
        <f t="shared" si="786"/>
        <v>0</v>
      </c>
      <c r="W391" s="216">
        <f t="shared" si="786"/>
        <v>0</v>
      </c>
      <c r="X391" s="216">
        <f t="shared" si="786"/>
        <v>0</v>
      </c>
      <c r="Y391" s="216">
        <f t="shared" si="601"/>
        <v>0</v>
      </c>
      <c r="Z391" s="216">
        <f t="shared" si="786"/>
        <v>0</v>
      </c>
      <c r="AA391" s="216">
        <f t="shared" si="786"/>
        <v>0</v>
      </c>
      <c r="AB391" s="216">
        <f t="shared" si="786"/>
        <v>0</v>
      </c>
      <c r="AC391" s="216">
        <f t="shared" si="602"/>
        <v>0</v>
      </c>
      <c r="AD391" s="216">
        <f t="shared" si="786"/>
        <v>0</v>
      </c>
      <c r="AE391" s="216">
        <f t="shared" si="786"/>
        <v>0</v>
      </c>
      <c r="AF391" s="216">
        <f t="shared" si="786"/>
        <v>0</v>
      </c>
      <c r="AG391" s="216">
        <f t="shared" si="603"/>
        <v>0</v>
      </c>
      <c r="AH391" s="216">
        <f t="shared" si="786"/>
        <v>0</v>
      </c>
      <c r="AI391" s="216">
        <f t="shared" si="786"/>
        <v>0</v>
      </c>
      <c r="AJ391" s="216">
        <f t="shared" si="786"/>
        <v>0</v>
      </c>
      <c r="AK391" s="216">
        <f t="shared" si="604"/>
        <v>0</v>
      </c>
      <c r="AL391" s="216">
        <f t="shared" si="605"/>
        <v>0</v>
      </c>
    </row>
    <row r="392" spans="2:38" x14ac:dyDescent="0.25">
      <c r="B392" s="205" t="s">
        <v>430</v>
      </c>
      <c r="C392" s="206" t="s">
        <v>297</v>
      </c>
      <c r="D3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07">
        <f t="shared" si="747"/>
        <v>0</v>
      </c>
      <c r="G392" s="207"/>
      <c r="H392" s="207">
        <f t="shared" si="598"/>
        <v>0</v>
      </c>
      <c r="I392" s="207"/>
      <c r="J392" s="207">
        <f t="shared" si="599"/>
        <v>0</v>
      </c>
      <c r="K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07">
        <f t="shared" si="601"/>
        <v>0</v>
      </c>
      <c r="Z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07">
        <f t="shared" si="602"/>
        <v>0</v>
      </c>
      <c r="AD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07">
        <f t="shared" si="603"/>
        <v>0</v>
      </c>
      <c r="AH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07">
        <f t="shared" si="604"/>
        <v>0</v>
      </c>
      <c r="AL392" s="207">
        <f t="shared" si="605"/>
        <v>0</v>
      </c>
    </row>
    <row r="393" spans="2:38" x14ac:dyDescent="0.25">
      <c r="B393" s="205" t="s">
        <v>1284</v>
      </c>
      <c r="C393" s="206" t="s">
        <v>1285</v>
      </c>
      <c r="D3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07">
        <f t="shared" si="747"/>
        <v>0</v>
      </c>
      <c r="G393" s="207"/>
      <c r="H393" s="207">
        <f t="shared" si="598"/>
        <v>0</v>
      </c>
      <c r="I393" s="207"/>
      <c r="J393" s="207">
        <f t="shared" si="599"/>
        <v>0</v>
      </c>
      <c r="K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07">
        <f t="shared" si="601"/>
        <v>0</v>
      </c>
      <c r="Z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07">
        <f t="shared" si="602"/>
        <v>0</v>
      </c>
      <c r="AD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07">
        <f t="shared" si="603"/>
        <v>0</v>
      </c>
      <c r="AH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07">
        <f t="shared" si="604"/>
        <v>0</v>
      </c>
      <c r="AL393" s="207">
        <f t="shared" si="605"/>
        <v>0</v>
      </c>
    </row>
    <row r="394" spans="2:38" x14ac:dyDescent="0.25">
      <c r="B394" s="205" t="s">
        <v>1286</v>
      </c>
      <c r="C394" s="206" t="s">
        <v>1287</v>
      </c>
      <c r="D3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07">
        <f t="shared" ref="F394:F396" si="787">D394+E394</f>
        <v>0</v>
      </c>
      <c r="G394" s="207"/>
      <c r="H394" s="207">
        <f t="shared" ref="H394:H396" si="788">F394-G394</f>
        <v>0</v>
      </c>
      <c r="I394" s="207"/>
      <c r="J394" s="207">
        <f t="shared" ref="J394:J396" si="789">F394-I394</f>
        <v>0</v>
      </c>
      <c r="K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07">
        <f t="shared" ref="Y394:Y396" si="790">V394+W394+X394</f>
        <v>0</v>
      </c>
      <c r="Z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07">
        <f t="shared" ref="AC394:AC396" si="791">Z394+AA394+AB394</f>
        <v>0</v>
      </c>
      <c r="AD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07">
        <f t="shared" ref="AG394:AG396" si="792">AD394+AE394+AF394</f>
        <v>0</v>
      </c>
      <c r="AH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07">
        <f t="shared" ref="AK394:AK396" si="793">AH394+AI394+AJ394</f>
        <v>0</v>
      </c>
      <c r="AL394" s="207">
        <f t="shared" ref="AL394:AL396" si="794">Y394+AC394+AG394+AK394</f>
        <v>0</v>
      </c>
    </row>
    <row r="395" spans="2:38" x14ac:dyDescent="0.25">
      <c r="B395" s="205" t="s">
        <v>1288</v>
      </c>
      <c r="C395" s="206" t="s">
        <v>1289</v>
      </c>
      <c r="D3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07">
        <f t="shared" si="787"/>
        <v>0</v>
      </c>
      <c r="G395" s="207"/>
      <c r="H395" s="207">
        <f t="shared" si="788"/>
        <v>0</v>
      </c>
      <c r="I395" s="207"/>
      <c r="J395" s="207">
        <f t="shared" si="789"/>
        <v>0</v>
      </c>
      <c r="K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07">
        <f t="shared" si="790"/>
        <v>0</v>
      </c>
      <c r="Z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07">
        <f t="shared" si="791"/>
        <v>0</v>
      </c>
      <c r="AD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07">
        <f t="shared" si="792"/>
        <v>0</v>
      </c>
      <c r="AH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07">
        <f t="shared" si="793"/>
        <v>0</v>
      </c>
      <c r="AL395" s="207">
        <f t="shared" si="794"/>
        <v>0</v>
      </c>
    </row>
    <row r="396" spans="2:38" x14ac:dyDescent="0.25">
      <c r="B396" s="205" t="s">
        <v>1290</v>
      </c>
      <c r="C396" s="206" t="s">
        <v>1291</v>
      </c>
      <c r="D3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07">
        <f t="shared" si="787"/>
        <v>0</v>
      </c>
      <c r="G396" s="207"/>
      <c r="H396" s="207">
        <f t="shared" si="788"/>
        <v>0</v>
      </c>
      <c r="I396" s="207"/>
      <c r="J396" s="207">
        <f t="shared" si="789"/>
        <v>0</v>
      </c>
      <c r="K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07">
        <f t="shared" si="790"/>
        <v>0</v>
      </c>
      <c r="Z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07">
        <f t="shared" si="791"/>
        <v>0</v>
      </c>
      <c r="AD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07">
        <f t="shared" si="792"/>
        <v>0</v>
      </c>
      <c r="AH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07">
        <f t="shared" si="793"/>
        <v>0</v>
      </c>
      <c r="AL396" s="207">
        <f t="shared" si="794"/>
        <v>0</v>
      </c>
    </row>
    <row r="397" spans="2:38" x14ac:dyDescent="0.25">
      <c r="B397" s="205" t="s">
        <v>431</v>
      </c>
      <c r="C397" s="206" t="s">
        <v>298</v>
      </c>
      <c r="D3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07">
        <f t="shared" si="747"/>
        <v>0</v>
      </c>
      <c r="G397" s="207"/>
      <c r="H397" s="207">
        <f t="shared" si="598"/>
        <v>0</v>
      </c>
      <c r="I397" s="207"/>
      <c r="J397" s="207">
        <f t="shared" si="599"/>
        <v>0</v>
      </c>
      <c r="K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07">
        <f t="shared" si="601"/>
        <v>0</v>
      </c>
      <c r="Z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07">
        <f t="shared" si="602"/>
        <v>0</v>
      </c>
      <c r="AD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07">
        <f t="shared" si="603"/>
        <v>0</v>
      </c>
      <c r="AH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07">
        <f t="shared" si="604"/>
        <v>0</v>
      </c>
      <c r="AL397" s="207">
        <f t="shared" si="605"/>
        <v>0</v>
      </c>
    </row>
    <row r="398" spans="2:38" x14ac:dyDescent="0.25">
      <c r="B398" s="205" t="s">
        <v>1292</v>
      </c>
      <c r="C398" s="206" t="s">
        <v>1293</v>
      </c>
      <c r="D3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07">
        <f t="shared" ref="F398:F399" si="795">D398+E398</f>
        <v>0</v>
      </c>
      <c r="G398" s="207"/>
      <c r="H398" s="207">
        <f t="shared" ref="H398:H399" si="796">F398-G398</f>
        <v>0</v>
      </c>
      <c r="I398" s="207"/>
      <c r="J398" s="207">
        <f t="shared" ref="J398:J399" si="797">F398-I398</f>
        <v>0</v>
      </c>
      <c r="K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07">
        <f t="shared" ref="Y398:Y399" si="798">V398+W398+X398</f>
        <v>0</v>
      </c>
      <c r="Z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07">
        <f t="shared" ref="AC398:AC399" si="799">Z398+AA398+AB398</f>
        <v>0</v>
      </c>
      <c r="AD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07">
        <f t="shared" ref="AG398:AG399" si="800">AD398+AE398+AF398</f>
        <v>0</v>
      </c>
      <c r="AH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07">
        <f t="shared" ref="AK398:AK399" si="801">AH398+AI398+AJ398</f>
        <v>0</v>
      </c>
      <c r="AL398" s="207">
        <f t="shared" ref="AL398:AL399" si="802">Y398+AC398+AG398+AK398</f>
        <v>0</v>
      </c>
    </row>
    <row r="399" spans="2:38" x14ac:dyDescent="0.25">
      <c r="B399" s="205" t="s">
        <v>432</v>
      </c>
      <c r="C399" s="206" t="s">
        <v>299</v>
      </c>
      <c r="D3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07">
        <f t="shared" si="795"/>
        <v>0</v>
      </c>
      <c r="G399" s="207"/>
      <c r="H399" s="207">
        <f t="shared" si="796"/>
        <v>0</v>
      </c>
      <c r="I399" s="207"/>
      <c r="J399" s="207">
        <f t="shared" si="797"/>
        <v>0</v>
      </c>
      <c r="K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07">
        <f t="shared" si="798"/>
        <v>0</v>
      </c>
      <c r="Z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07">
        <f t="shared" si="799"/>
        <v>0</v>
      </c>
      <c r="AD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07">
        <f t="shared" si="800"/>
        <v>0</v>
      </c>
      <c r="AH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07">
        <f t="shared" si="801"/>
        <v>0</v>
      </c>
      <c r="AL399" s="207">
        <f t="shared" si="802"/>
        <v>0</v>
      </c>
    </row>
    <row r="400" spans="2:38" x14ac:dyDescent="0.25">
      <c r="B400" s="205" t="s">
        <v>1294</v>
      </c>
      <c r="C400" s="206" t="s">
        <v>1295</v>
      </c>
      <c r="D4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07">
        <f t="shared" si="747"/>
        <v>0</v>
      </c>
      <c r="G400" s="207"/>
      <c r="H400" s="207">
        <f t="shared" si="598"/>
        <v>0</v>
      </c>
      <c r="I400" s="207"/>
      <c r="J400" s="207">
        <f t="shared" si="599"/>
        <v>0</v>
      </c>
      <c r="K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07">
        <f t="shared" si="601"/>
        <v>0</v>
      </c>
      <c r="Z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07">
        <f t="shared" si="602"/>
        <v>0</v>
      </c>
      <c r="AD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07">
        <f t="shared" si="603"/>
        <v>0</v>
      </c>
      <c r="AH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07">
        <f t="shared" si="604"/>
        <v>0</v>
      </c>
      <c r="AL400" s="207">
        <f t="shared" si="605"/>
        <v>0</v>
      </c>
    </row>
    <row r="401" spans="2:38" x14ac:dyDescent="0.25">
      <c r="B401" s="214" t="s">
        <v>417</v>
      </c>
      <c r="C401" s="215" t="s">
        <v>288</v>
      </c>
      <c r="D401" s="216">
        <f>SUM(D402:D403)</f>
        <v>0</v>
      </c>
      <c r="E401" s="216">
        <f>SUM(E402:E403)</f>
        <v>0</v>
      </c>
      <c r="F401" s="216">
        <f t="shared" si="747"/>
        <v>0</v>
      </c>
      <c r="G401" s="216">
        <f>SUM(G402:G403)</f>
        <v>0</v>
      </c>
      <c r="H401" s="216">
        <f t="shared" si="598"/>
        <v>0</v>
      </c>
      <c r="I401" s="216">
        <f>SUM(I402:I403)</f>
        <v>0</v>
      </c>
      <c r="J401" s="216">
        <f t="shared" si="599"/>
        <v>0</v>
      </c>
      <c r="K401" s="216">
        <f t="shared" ref="K401:X401" si="803">SUM(K402:K403)</f>
        <v>0</v>
      </c>
      <c r="L401" s="216">
        <f t="shared" si="803"/>
        <v>0</v>
      </c>
      <c r="M401" s="216">
        <f t="shared" si="803"/>
        <v>0</v>
      </c>
      <c r="N401" s="216">
        <f t="shared" si="803"/>
        <v>0</v>
      </c>
      <c r="O401" s="216">
        <f t="shared" si="803"/>
        <v>0</v>
      </c>
      <c r="P401" s="216">
        <f t="shared" si="803"/>
        <v>0</v>
      </c>
      <c r="Q401" s="216">
        <f t="shared" si="803"/>
        <v>0</v>
      </c>
      <c r="R401" s="216">
        <f t="shared" si="803"/>
        <v>0</v>
      </c>
      <c r="S401" s="216">
        <f t="shared" si="803"/>
        <v>0</v>
      </c>
      <c r="T401" s="216">
        <f t="shared" si="803"/>
        <v>0</v>
      </c>
      <c r="U401" s="216">
        <f t="shared" si="803"/>
        <v>0</v>
      </c>
      <c r="V401" s="216">
        <f t="shared" si="803"/>
        <v>0</v>
      </c>
      <c r="W401" s="216">
        <f t="shared" si="803"/>
        <v>0</v>
      </c>
      <c r="X401" s="216">
        <f t="shared" si="803"/>
        <v>0</v>
      </c>
      <c r="Y401" s="216">
        <f t="shared" si="601"/>
        <v>0</v>
      </c>
      <c r="Z401" s="216">
        <f>SUM(Z402:Z403)</f>
        <v>0</v>
      </c>
      <c r="AA401" s="216">
        <f>SUM(AA402:AA403)</f>
        <v>0</v>
      </c>
      <c r="AB401" s="216">
        <f>SUM(AB402:AB403)</f>
        <v>0</v>
      </c>
      <c r="AC401" s="216">
        <f t="shared" si="602"/>
        <v>0</v>
      </c>
      <c r="AD401" s="216">
        <f>SUM(AD402:AD403)</f>
        <v>0</v>
      </c>
      <c r="AE401" s="216">
        <f>SUM(AE402:AE403)</f>
        <v>0</v>
      </c>
      <c r="AF401" s="216">
        <f>SUM(AF402:AF403)</f>
        <v>0</v>
      </c>
      <c r="AG401" s="216">
        <f t="shared" si="603"/>
        <v>0</v>
      </c>
      <c r="AH401" s="216">
        <f>SUM(AH402:AH403)</f>
        <v>0</v>
      </c>
      <c r="AI401" s="216">
        <f>SUM(AI402:AI403)</f>
        <v>0</v>
      </c>
      <c r="AJ401" s="216">
        <f>SUM(AJ402:AJ403)</f>
        <v>0</v>
      </c>
      <c r="AK401" s="216">
        <f t="shared" si="604"/>
        <v>0</v>
      </c>
      <c r="AL401" s="216">
        <f t="shared" si="605"/>
        <v>0</v>
      </c>
    </row>
    <row r="402" spans="2:38" x14ac:dyDescent="0.25">
      <c r="B402" s="205" t="s">
        <v>1296</v>
      </c>
      <c r="C402" s="206" t="s">
        <v>1297</v>
      </c>
      <c r="D4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07">
        <f t="shared" ref="F402" si="804">D402+E402</f>
        <v>0</v>
      </c>
      <c r="G402" s="207"/>
      <c r="H402" s="207">
        <f t="shared" ref="H402" si="805">F402-G402</f>
        <v>0</v>
      </c>
      <c r="I402" s="207"/>
      <c r="J402" s="207">
        <f t="shared" ref="J402" si="806">F402-I402</f>
        <v>0</v>
      </c>
      <c r="K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07">
        <f t="shared" ref="Y402" si="807">V402+W402+X402</f>
        <v>0</v>
      </c>
      <c r="Z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07">
        <f t="shared" ref="AC402" si="808">Z402+AA402+AB402</f>
        <v>0</v>
      </c>
      <c r="AD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07">
        <f t="shared" ref="AG402" si="809">AD402+AE402+AF402</f>
        <v>0</v>
      </c>
      <c r="AH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07">
        <f t="shared" ref="AK402" si="810">AH402+AI402+AJ402</f>
        <v>0</v>
      </c>
      <c r="AL402" s="207">
        <f t="shared" ref="AL402" si="811">Y402+AC402+AG402+AK402</f>
        <v>0</v>
      </c>
    </row>
    <row r="403" spans="2:38" x14ac:dyDescent="0.25">
      <c r="B403" s="205" t="s">
        <v>433</v>
      </c>
      <c r="C403" s="206" t="s">
        <v>300</v>
      </c>
      <c r="D4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07">
        <f t="shared" si="747"/>
        <v>0</v>
      </c>
      <c r="G403" s="207"/>
      <c r="H403" s="207">
        <f t="shared" si="598"/>
        <v>0</v>
      </c>
      <c r="I403" s="207"/>
      <c r="J403" s="207">
        <f t="shared" si="599"/>
        <v>0</v>
      </c>
      <c r="K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07">
        <f t="shared" si="601"/>
        <v>0</v>
      </c>
      <c r="Z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07">
        <f t="shared" si="602"/>
        <v>0</v>
      </c>
      <c r="AD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07">
        <f t="shared" si="603"/>
        <v>0</v>
      </c>
      <c r="AH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07">
        <f t="shared" si="604"/>
        <v>0</v>
      </c>
      <c r="AL403" s="207">
        <f t="shared" si="605"/>
        <v>0</v>
      </c>
    </row>
    <row r="404" spans="2:38" x14ac:dyDescent="0.25">
      <c r="B404" s="202" t="s">
        <v>417</v>
      </c>
      <c r="C404" s="203" t="s">
        <v>288</v>
      </c>
      <c r="D404" s="204">
        <f>D405</f>
        <v>0</v>
      </c>
      <c r="E404" s="204">
        <f>E405</f>
        <v>0</v>
      </c>
      <c r="F404" s="204">
        <f t="shared" si="747"/>
        <v>0</v>
      </c>
      <c r="G404" s="204">
        <f t="shared" ref="G404:I404" si="812">G405</f>
        <v>0</v>
      </c>
      <c r="H404" s="204">
        <f t="shared" si="598"/>
        <v>0</v>
      </c>
      <c r="I404" s="204">
        <f t="shared" si="812"/>
        <v>0</v>
      </c>
      <c r="J404" s="204">
        <f t="shared" si="599"/>
        <v>0</v>
      </c>
      <c r="K404" s="204">
        <f t="shared" ref="K404:AJ404" si="813">K405</f>
        <v>0</v>
      </c>
      <c r="L404" s="204">
        <f t="shared" si="813"/>
        <v>0</v>
      </c>
      <c r="M404" s="204">
        <f t="shared" si="813"/>
        <v>0</v>
      </c>
      <c r="N404" s="204">
        <f t="shared" si="813"/>
        <v>0</v>
      </c>
      <c r="O404" s="204">
        <f t="shared" si="813"/>
        <v>0</v>
      </c>
      <c r="P404" s="204">
        <f t="shared" si="813"/>
        <v>0</v>
      </c>
      <c r="Q404" s="204">
        <f t="shared" si="813"/>
        <v>0</v>
      </c>
      <c r="R404" s="204">
        <f t="shared" si="813"/>
        <v>0</v>
      </c>
      <c r="S404" s="204">
        <f t="shared" si="813"/>
        <v>0</v>
      </c>
      <c r="T404" s="204">
        <f t="shared" si="813"/>
        <v>0</v>
      </c>
      <c r="U404" s="204">
        <f t="shared" si="813"/>
        <v>0</v>
      </c>
      <c r="V404" s="204">
        <f t="shared" si="813"/>
        <v>0</v>
      </c>
      <c r="W404" s="204">
        <f t="shared" si="813"/>
        <v>0</v>
      </c>
      <c r="X404" s="204">
        <f t="shared" si="813"/>
        <v>0</v>
      </c>
      <c r="Y404" s="204">
        <f t="shared" si="601"/>
        <v>0</v>
      </c>
      <c r="Z404" s="204">
        <f t="shared" si="813"/>
        <v>0</v>
      </c>
      <c r="AA404" s="204">
        <f t="shared" si="813"/>
        <v>0</v>
      </c>
      <c r="AB404" s="204">
        <f t="shared" si="813"/>
        <v>0</v>
      </c>
      <c r="AC404" s="204">
        <f t="shared" si="602"/>
        <v>0</v>
      </c>
      <c r="AD404" s="204">
        <f t="shared" si="813"/>
        <v>0</v>
      </c>
      <c r="AE404" s="204">
        <f t="shared" si="813"/>
        <v>0</v>
      </c>
      <c r="AF404" s="204">
        <f t="shared" si="813"/>
        <v>0</v>
      </c>
      <c r="AG404" s="204">
        <f t="shared" si="603"/>
        <v>0</v>
      </c>
      <c r="AH404" s="204">
        <f t="shared" si="813"/>
        <v>0</v>
      </c>
      <c r="AI404" s="204">
        <f t="shared" si="813"/>
        <v>0</v>
      </c>
      <c r="AJ404" s="204">
        <f t="shared" si="813"/>
        <v>0</v>
      </c>
      <c r="AK404" s="204">
        <f t="shared" si="604"/>
        <v>0</v>
      </c>
      <c r="AL404" s="204">
        <f t="shared" si="605"/>
        <v>0</v>
      </c>
    </row>
    <row r="405" spans="2:38" x14ac:dyDescent="0.25">
      <c r="B405" s="214" t="s">
        <v>433</v>
      </c>
      <c r="C405" s="215" t="s">
        <v>300</v>
      </c>
      <c r="D405" s="216">
        <f>SUM(D406:D408)</f>
        <v>0</v>
      </c>
      <c r="E405" s="216">
        <f>SUM(E406:E408)</f>
        <v>0</v>
      </c>
      <c r="F405" s="216">
        <f t="shared" si="747"/>
        <v>0</v>
      </c>
      <c r="G405" s="216">
        <f>SUM(G406:G408)</f>
        <v>0</v>
      </c>
      <c r="H405" s="216">
        <f t="shared" si="598"/>
        <v>0</v>
      </c>
      <c r="I405" s="216">
        <f>SUM(I406:I408)</f>
        <v>0</v>
      </c>
      <c r="J405" s="216">
        <f t="shared" si="599"/>
        <v>0</v>
      </c>
      <c r="K405" s="216">
        <f t="shared" ref="K405:X405" si="814">SUM(K406:K408)</f>
        <v>0</v>
      </c>
      <c r="L405" s="216">
        <f t="shared" si="814"/>
        <v>0</v>
      </c>
      <c r="M405" s="216">
        <f t="shared" si="814"/>
        <v>0</v>
      </c>
      <c r="N405" s="216">
        <f t="shared" si="814"/>
        <v>0</v>
      </c>
      <c r="O405" s="216">
        <f t="shared" si="814"/>
        <v>0</v>
      </c>
      <c r="P405" s="216">
        <f t="shared" si="814"/>
        <v>0</v>
      </c>
      <c r="Q405" s="216">
        <f t="shared" si="814"/>
        <v>0</v>
      </c>
      <c r="R405" s="216">
        <f t="shared" si="814"/>
        <v>0</v>
      </c>
      <c r="S405" s="216">
        <f t="shared" si="814"/>
        <v>0</v>
      </c>
      <c r="T405" s="216">
        <f t="shared" si="814"/>
        <v>0</v>
      </c>
      <c r="U405" s="216">
        <f t="shared" si="814"/>
        <v>0</v>
      </c>
      <c r="V405" s="216">
        <f t="shared" si="814"/>
        <v>0</v>
      </c>
      <c r="W405" s="216">
        <f t="shared" si="814"/>
        <v>0</v>
      </c>
      <c r="X405" s="216">
        <f t="shared" si="814"/>
        <v>0</v>
      </c>
      <c r="Y405" s="216">
        <f t="shared" si="601"/>
        <v>0</v>
      </c>
      <c r="Z405" s="216">
        <f>SUM(Z406:Z408)</f>
        <v>0</v>
      </c>
      <c r="AA405" s="216">
        <f>SUM(AA406:AA408)</f>
        <v>0</v>
      </c>
      <c r="AB405" s="216">
        <f>SUM(AB406:AB408)</f>
        <v>0</v>
      </c>
      <c r="AC405" s="216">
        <f t="shared" si="602"/>
        <v>0</v>
      </c>
      <c r="AD405" s="216">
        <f>SUM(AD406:AD408)</f>
        <v>0</v>
      </c>
      <c r="AE405" s="216">
        <f>SUM(AE406:AE408)</f>
        <v>0</v>
      </c>
      <c r="AF405" s="216">
        <f>SUM(AF406:AF408)</f>
        <v>0</v>
      </c>
      <c r="AG405" s="216">
        <f t="shared" si="603"/>
        <v>0</v>
      </c>
      <c r="AH405" s="216">
        <f>SUM(AH406:AH408)</f>
        <v>0</v>
      </c>
      <c r="AI405" s="216">
        <f>SUM(AI406:AI408)</f>
        <v>0</v>
      </c>
      <c r="AJ405" s="216">
        <f>SUM(AJ406:AJ408)</f>
        <v>0</v>
      </c>
      <c r="AK405" s="216">
        <f t="shared" si="604"/>
        <v>0</v>
      </c>
      <c r="AL405" s="216">
        <f t="shared" si="605"/>
        <v>0</v>
      </c>
    </row>
    <row r="406" spans="2:38" x14ac:dyDescent="0.25">
      <c r="B406" s="205" t="s">
        <v>1298</v>
      </c>
      <c r="C406" s="206" t="s">
        <v>1299</v>
      </c>
      <c r="D4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07">
        <f t="shared" si="747"/>
        <v>0</v>
      </c>
      <c r="G406" s="207"/>
      <c r="H406" s="207">
        <f t="shared" si="598"/>
        <v>0</v>
      </c>
      <c r="I406" s="207"/>
      <c r="J406" s="207">
        <f t="shared" si="599"/>
        <v>0</v>
      </c>
      <c r="K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07">
        <f t="shared" si="601"/>
        <v>0</v>
      </c>
      <c r="Z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07">
        <f t="shared" si="602"/>
        <v>0</v>
      </c>
      <c r="AD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07">
        <f t="shared" si="603"/>
        <v>0</v>
      </c>
      <c r="AH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07">
        <f t="shared" si="604"/>
        <v>0</v>
      </c>
      <c r="AL406" s="207">
        <f t="shared" si="605"/>
        <v>0</v>
      </c>
    </row>
    <row r="407" spans="2:38" x14ac:dyDescent="0.25">
      <c r="B407" s="205" t="s">
        <v>1300</v>
      </c>
      <c r="C407" s="206" t="s">
        <v>1301</v>
      </c>
      <c r="D4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07">
        <f t="shared" ref="F407" si="815">D407+E407</f>
        <v>0</v>
      </c>
      <c r="G407" s="207"/>
      <c r="H407" s="207">
        <f t="shared" ref="H407" si="816">F407-G407</f>
        <v>0</v>
      </c>
      <c r="I407" s="207"/>
      <c r="J407" s="207">
        <f t="shared" ref="J407" si="817">F407-I407</f>
        <v>0</v>
      </c>
      <c r="K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07">
        <f t="shared" ref="Y407" si="818">V407+W407+X407</f>
        <v>0</v>
      </c>
      <c r="Z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07">
        <f t="shared" ref="AC407" si="819">Z407+AA407+AB407</f>
        <v>0</v>
      </c>
      <c r="AD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07">
        <f t="shared" ref="AG407" si="820">AD407+AE407+AF407</f>
        <v>0</v>
      </c>
      <c r="AH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07">
        <f t="shared" ref="AK407" si="821">AH407+AI407+AJ407</f>
        <v>0</v>
      </c>
      <c r="AL407" s="207">
        <f t="shared" ref="AL407" si="822">Y407+AC407+AG407+AK407</f>
        <v>0</v>
      </c>
    </row>
    <row r="408" spans="2:38" x14ac:dyDescent="0.25">
      <c r="B408" s="205" t="s">
        <v>434</v>
      </c>
      <c r="C408" s="206" t="s">
        <v>301</v>
      </c>
      <c r="D4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07">
        <f t="shared" si="747"/>
        <v>0</v>
      </c>
      <c r="G408" s="207"/>
      <c r="H408" s="207">
        <f t="shared" si="598"/>
        <v>0</v>
      </c>
      <c r="I408" s="207"/>
      <c r="J408" s="207">
        <f t="shared" si="599"/>
        <v>0</v>
      </c>
      <c r="K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07">
        <f t="shared" si="601"/>
        <v>0</v>
      </c>
      <c r="Z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07">
        <f t="shared" si="602"/>
        <v>0</v>
      </c>
      <c r="AD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07">
        <f t="shared" si="603"/>
        <v>0</v>
      </c>
      <c r="AH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07">
        <f t="shared" si="604"/>
        <v>0</v>
      </c>
      <c r="AL408" s="207">
        <f t="shared" si="605"/>
        <v>0</v>
      </c>
    </row>
    <row r="409" spans="2:38" x14ac:dyDescent="0.25">
      <c r="B409" s="202" t="s">
        <v>435</v>
      </c>
      <c r="C409" s="203" t="s">
        <v>302</v>
      </c>
      <c r="D409" s="204">
        <f>D410+D421+D429+D432+D436</f>
        <v>0</v>
      </c>
      <c r="E409" s="204">
        <f>E410+E421+E429+E432+E436</f>
        <v>0</v>
      </c>
      <c r="F409" s="204">
        <f t="shared" si="747"/>
        <v>0</v>
      </c>
      <c r="G409" s="204">
        <f t="shared" ref="G409:I409" si="823">G410+G421+G429+G432+G436</f>
        <v>0</v>
      </c>
      <c r="H409" s="204">
        <f t="shared" si="598"/>
        <v>0</v>
      </c>
      <c r="I409" s="204">
        <f t="shared" si="823"/>
        <v>0</v>
      </c>
      <c r="J409" s="204">
        <f t="shared" si="599"/>
        <v>0</v>
      </c>
      <c r="K409" s="204">
        <f t="shared" ref="K409:AJ409" si="824">K410+K421+K429+K432+K436</f>
        <v>0</v>
      </c>
      <c r="L409" s="204">
        <f t="shared" si="824"/>
        <v>0</v>
      </c>
      <c r="M409" s="204">
        <f t="shared" si="824"/>
        <v>0</v>
      </c>
      <c r="N409" s="204">
        <f t="shared" si="824"/>
        <v>0</v>
      </c>
      <c r="O409" s="204">
        <f t="shared" si="824"/>
        <v>0</v>
      </c>
      <c r="P409" s="204">
        <f t="shared" si="824"/>
        <v>0</v>
      </c>
      <c r="Q409" s="204">
        <f t="shared" si="824"/>
        <v>0</v>
      </c>
      <c r="R409" s="204">
        <f t="shared" si="824"/>
        <v>0</v>
      </c>
      <c r="S409" s="204">
        <f t="shared" si="824"/>
        <v>0</v>
      </c>
      <c r="T409" s="204">
        <f t="shared" si="824"/>
        <v>0</v>
      </c>
      <c r="U409" s="204">
        <f t="shared" si="824"/>
        <v>0</v>
      </c>
      <c r="V409" s="204">
        <f t="shared" si="824"/>
        <v>0</v>
      </c>
      <c r="W409" s="204">
        <f t="shared" si="824"/>
        <v>0</v>
      </c>
      <c r="X409" s="204">
        <f t="shared" si="824"/>
        <v>0</v>
      </c>
      <c r="Y409" s="204">
        <f t="shared" si="601"/>
        <v>0</v>
      </c>
      <c r="Z409" s="204">
        <f t="shared" si="824"/>
        <v>0</v>
      </c>
      <c r="AA409" s="204">
        <f t="shared" si="824"/>
        <v>0</v>
      </c>
      <c r="AB409" s="204">
        <f t="shared" si="824"/>
        <v>0</v>
      </c>
      <c r="AC409" s="204">
        <f t="shared" si="602"/>
        <v>0</v>
      </c>
      <c r="AD409" s="204">
        <f t="shared" si="824"/>
        <v>0</v>
      </c>
      <c r="AE409" s="204">
        <f t="shared" si="824"/>
        <v>0</v>
      </c>
      <c r="AF409" s="204">
        <f t="shared" si="824"/>
        <v>0</v>
      </c>
      <c r="AG409" s="204">
        <f t="shared" si="603"/>
        <v>0</v>
      </c>
      <c r="AH409" s="204">
        <f t="shared" si="824"/>
        <v>0</v>
      </c>
      <c r="AI409" s="204">
        <f t="shared" si="824"/>
        <v>0</v>
      </c>
      <c r="AJ409" s="204">
        <f t="shared" si="824"/>
        <v>0</v>
      </c>
      <c r="AK409" s="204">
        <f t="shared" si="604"/>
        <v>0</v>
      </c>
      <c r="AL409" s="204">
        <f t="shared" si="605"/>
        <v>0</v>
      </c>
    </row>
    <row r="410" spans="2:38" x14ac:dyDescent="0.25">
      <c r="B410" s="214" t="s">
        <v>436</v>
      </c>
      <c r="C410" s="215" t="s">
        <v>303</v>
      </c>
      <c r="D410" s="216">
        <f>SUM(D411:D420)</f>
        <v>0</v>
      </c>
      <c r="E410" s="216">
        <f>SUM(E411:E420)</f>
        <v>0</v>
      </c>
      <c r="F410" s="216">
        <f t="shared" si="747"/>
        <v>0</v>
      </c>
      <c r="G410" s="216">
        <f t="shared" ref="G410:I410" si="825">SUM(G411:G420)</f>
        <v>0</v>
      </c>
      <c r="H410" s="216">
        <f t="shared" si="598"/>
        <v>0</v>
      </c>
      <c r="I410" s="216">
        <f t="shared" si="825"/>
        <v>0</v>
      </c>
      <c r="J410" s="216">
        <f t="shared" si="599"/>
        <v>0</v>
      </c>
      <c r="K410" s="216">
        <f t="shared" ref="K410:AJ410" si="826">SUM(K411:K420)</f>
        <v>0</v>
      </c>
      <c r="L410" s="216">
        <f t="shared" si="826"/>
        <v>0</v>
      </c>
      <c r="M410" s="216">
        <f t="shared" si="826"/>
        <v>0</v>
      </c>
      <c r="N410" s="216">
        <f t="shared" si="826"/>
        <v>0</v>
      </c>
      <c r="O410" s="216">
        <f t="shared" si="826"/>
        <v>0</v>
      </c>
      <c r="P410" s="216">
        <f t="shared" si="826"/>
        <v>0</v>
      </c>
      <c r="Q410" s="216">
        <f t="shared" si="826"/>
        <v>0</v>
      </c>
      <c r="R410" s="216">
        <f t="shared" si="826"/>
        <v>0</v>
      </c>
      <c r="S410" s="216">
        <f t="shared" si="826"/>
        <v>0</v>
      </c>
      <c r="T410" s="216">
        <f t="shared" si="826"/>
        <v>0</v>
      </c>
      <c r="U410" s="216">
        <f t="shared" si="826"/>
        <v>0</v>
      </c>
      <c r="V410" s="216">
        <f t="shared" si="826"/>
        <v>0</v>
      </c>
      <c r="W410" s="216">
        <f t="shared" si="826"/>
        <v>0</v>
      </c>
      <c r="X410" s="216">
        <f t="shared" si="826"/>
        <v>0</v>
      </c>
      <c r="Y410" s="216">
        <f t="shared" si="601"/>
        <v>0</v>
      </c>
      <c r="Z410" s="216">
        <f t="shared" si="826"/>
        <v>0</v>
      </c>
      <c r="AA410" s="216">
        <f t="shared" si="826"/>
        <v>0</v>
      </c>
      <c r="AB410" s="216">
        <f t="shared" si="826"/>
        <v>0</v>
      </c>
      <c r="AC410" s="216">
        <f t="shared" si="602"/>
        <v>0</v>
      </c>
      <c r="AD410" s="216">
        <f t="shared" si="826"/>
        <v>0</v>
      </c>
      <c r="AE410" s="216">
        <f t="shared" si="826"/>
        <v>0</v>
      </c>
      <c r="AF410" s="216">
        <f t="shared" si="826"/>
        <v>0</v>
      </c>
      <c r="AG410" s="216">
        <f t="shared" si="603"/>
        <v>0</v>
      </c>
      <c r="AH410" s="216">
        <f t="shared" si="826"/>
        <v>0</v>
      </c>
      <c r="AI410" s="216">
        <f t="shared" si="826"/>
        <v>0</v>
      </c>
      <c r="AJ410" s="216">
        <f t="shared" si="826"/>
        <v>0</v>
      </c>
      <c r="AK410" s="216">
        <f t="shared" si="604"/>
        <v>0</v>
      </c>
      <c r="AL410" s="216">
        <f t="shared" si="605"/>
        <v>0</v>
      </c>
    </row>
    <row r="411" spans="2:38" x14ac:dyDescent="0.25">
      <c r="B411" s="205" t="s">
        <v>437</v>
      </c>
      <c r="C411" s="206" t="s">
        <v>304</v>
      </c>
      <c r="D4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07">
        <f t="shared" si="747"/>
        <v>0</v>
      </c>
      <c r="G411" s="207"/>
      <c r="H411" s="207">
        <f t="shared" si="598"/>
        <v>0</v>
      </c>
      <c r="I411" s="207"/>
      <c r="J411" s="207">
        <f t="shared" si="599"/>
        <v>0</v>
      </c>
      <c r="K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07">
        <f t="shared" si="601"/>
        <v>0</v>
      </c>
      <c r="Z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07">
        <f t="shared" si="602"/>
        <v>0</v>
      </c>
      <c r="AD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07">
        <f t="shared" si="603"/>
        <v>0</v>
      </c>
      <c r="AH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07">
        <f t="shared" si="604"/>
        <v>0</v>
      </c>
      <c r="AL411" s="207">
        <f t="shared" si="605"/>
        <v>0</v>
      </c>
    </row>
    <row r="412" spans="2:38" x14ac:dyDescent="0.25">
      <c r="B412" s="205" t="s">
        <v>1382</v>
      </c>
      <c r="C412" s="206" t="s">
        <v>1383</v>
      </c>
      <c r="D4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07">
        <f t="shared" si="747"/>
        <v>0</v>
      </c>
      <c r="G412" s="207"/>
      <c r="H412" s="207">
        <f t="shared" si="598"/>
        <v>0</v>
      </c>
      <c r="I412" s="207"/>
      <c r="J412" s="207">
        <f t="shared" si="599"/>
        <v>0</v>
      </c>
      <c r="K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07">
        <f t="shared" si="601"/>
        <v>0</v>
      </c>
      <c r="Z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07">
        <f t="shared" si="602"/>
        <v>0</v>
      </c>
      <c r="AD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07">
        <f t="shared" si="603"/>
        <v>0</v>
      </c>
      <c r="AH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07">
        <f t="shared" si="604"/>
        <v>0</v>
      </c>
      <c r="AL412" s="207">
        <f t="shared" si="605"/>
        <v>0</v>
      </c>
    </row>
    <row r="413" spans="2:38" x14ac:dyDescent="0.25">
      <c r="B413" s="205" t="s">
        <v>1384</v>
      </c>
      <c r="C413" s="206" t="s">
        <v>1385</v>
      </c>
      <c r="D4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07">
        <f t="shared" si="747"/>
        <v>0</v>
      </c>
      <c r="G413" s="207"/>
      <c r="H413" s="207">
        <f t="shared" si="598"/>
        <v>0</v>
      </c>
      <c r="I413" s="207"/>
      <c r="J413" s="207">
        <f t="shared" si="599"/>
        <v>0</v>
      </c>
      <c r="K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07">
        <f t="shared" si="601"/>
        <v>0</v>
      </c>
      <c r="Z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07">
        <f t="shared" si="602"/>
        <v>0</v>
      </c>
      <c r="AD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07">
        <f t="shared" si="603"/>
        <v>0</v>
      </c>
      <c r="AH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07">
        <f t="shared" si="604"/>
        <v>0</v>
      </c>
      <c r="AL413" s="207">
        <f t="shared" si="605"/>
        <v>0</v>
      </c>
    </row>
    <row r="414" spans="2:38" x14ac:dyDescent="0.25">
      <c r="B414" s="205" t="s">
        <v>438</v>
      </c>
      <c r="C414" s="206" t="s">
        <v>305</v>
      </c>
      <c r="D4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07">
        <f t="shared" ref="F414:F415" si="827">D414+E414</f>
        <v>0</v>
      </c>
      <c r="G414" s="207"/>
      <c r="H414" s="207">
        <f t="shared" ref="H414:H415" si="828">F414-G414</f>
        <v>0</v>
      </c>
      <c r="I414" s="207"/>
      <c r="J414" s="207">
        <f t="shared" ref="J414:J415" si="829">F414-I414</f>
        <v>0</v>
      </c>
      <c r="K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07">
        <f t="shared" ref="Y414:Y415" si="830">V414+W414+X414</f>
        <v>0</v>
      </c>
      <c r="Z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07">
        <f t="shared" ref="AC414:AC415" si="831">Z414+AA414+AB414</f>
        <v>0</v>
      </c>
      <c r="AD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07">
        <f t="shared" ref="AG414:AG415" si="832">AD414+AE414+AF414</f>
        <v>0</v>
      </c>
      <c r="AH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07">
        <f t="shared" ref="AK414:AK415" si="833">AH414+AI414+AJ414</f>
        <v>0</v>
      </c>
      <c r="AL414" s="207">
        <f t="shared" ref="AL414:AL415" si="834">Y414+AC414+AG414+AK414</f>
        <v>0</v>
      </c>
    </row>
    <row r="415" spans="2:38" x14ac:dyDescent="0.25">
      <c r="B415" s="205" t="s">
        <v>439</v>
      </c>
      <c r="C415" s="206" t="s">
        <v>306</v>
      </c>
      <c r="D4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07">
        <f t="shared" si="827"/>
        <v>0</v>
      </c>
      <c r="G415" s="207"/>
      <c r="H415" s="207">
        <f t="shared" si="828"/>
        <v>0</v>
      </c>
      <c r="I415" s="207"/>
      <c r="J415" s="207">
        <f t="shared" si="829"/>
        <v>0</v>
      </c>
      <c r="K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07">
        <f t="shared" si="830"/>
        <v>0</v>
      </c>
      <c r="Z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07">
        <f t="shared" si="831"/>
        <v>0</v>
      </c>
      <c r="AD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07">
        <f t="shared" si="832"/>
        <v>0</v>
      </c>
      <c r="AH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07">
        <f t="shared" si="833"/>
        <v>0</v>
      </c>
      <c r="AL415" s="207">
        <f t="shared" si="834"/>
        <v>0</v>
      </c>
    </row>
    <row r="416" spans="2:38" x14ac:dyDescent="0.25">
      <c r="B416" s="205" t="s">
        <v>1482</v>
      </c>
      <c r="C416" s="206" t="s">
        <v>1483</v>
      </c>
      <c r="D4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07">
        <f t="shared" ref="F416:F418" si="835">D416+E416</f>
        <v>0</v>
      </c>
      <c r="G416" s="207"/>
      <c r="H416" s="207">
        <f t="shared" ref="H416:H418" si="836">F416-G416</f>
        <v>0</v>
      </c>
      <c r="I416" s="207"/>
      <c r="J416" s="207">
        <f t="shared" ref="J416:J418" si="837">F416-I416</f>
        <v>0</v>
      </c>
      <c r="K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07">
        <f t="shared" ref="Y416:Y418" si="838">V416+W416+X416</f>
        <v>0</v>
      </c>
      <c r="Z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07">
        <f t="shared" ref="AC416:AC418" si="839">Z416+AA416+AB416</f>
        <v>0</v>
      </c>
      <c r="AD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07">
        <f t="shared" ref="AG416:AG418" si="840">AD416+AE416+AF416</f>
        <v>0</v>
      </c>
      <c r="AH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07">
        <f t="shared" ref="AK416:AK418" si="841">AH416+AI416+AJ416</f>
        <v>0</v>
      </c>
      <c r="AL416" s="207">
        <f t="shared" ref="AL416:AL418" si="842">Y416+AC416+AG416+AK416</f>
        <v>0</v>
      </c>
    </row>
    <row r="417" spans="2:38" x14ac:dyDescent="0.25">
      <c r="B417" s="205" t="s">
        <v>1484</v>
      </c>
      <c r="C417" s="206" t="s">
        <v>1485</v>
      </c>
      <c r="D4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07">
        <f t="shared" si="835"/>
        <v>0</v>
      </c>
      <c r="G417" s="207"/>
      <c r="H417" s="207">
        <f t="shared" si="836"/>
        <v>0</v>
      </c>
      <c r="I417" s="207"/>
      <c r="J417" s="207">
        <f t="shared" si="837"/>
        <v>0</v>
      </c>
      <c r="K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07">
        <f t="shared" si="838"/>
        <v>0</v>
      </c>
      <c r="Z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07">
        <f t="shared" si="839"/>
        <v>0</v>
      </c>
      <c r="AD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07">
        <f t="shared" si="840"/>
        <v>0</v>
      </c>
      <c r="AH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07">
        <f t="shared" si="841"/>
        <v>0</v>
      </c>
      <c r="AL417" s="207">
        <f t="shared" si="842"/>
        <v>0</v>
      </c>
    </row>
    <row r="418" spans="2:38" x14ac:dyDescent="0.25">
      <c r="B418" s="205" t="s">
        <v>1486</v>
      </c>
      <c r="C418" s="206" t="s">
        <v>1487</v>
      </c>
      <c r="D4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07">
        <f t="shared" si="835"/>
        <v>0</v>
      </c>
      <c r="G418" s="207"/>
      <c r="H418" s="207">
        <f t="shared" si="836"/>
        <v>0</v>
      </c>
      <c r="I418" s="207"/>
      <c r="J418" s="207">
        <f t="shared" si="837"/>
        <v>0</v>
      </c>
      <c r="K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07">
        <f t="shared" si="838"/>
        <v>0</v>
      </c>
      <c r="Z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07">
        <f t="shared" si="839"/>
        <v>0</v>
      </c>
      <c r="AD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07">
        <f t="shared" si="840"/>
        <v>0</v>
      </c>
      <c r="AH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07">
        <f t="shared" si="841"/>
        <v>0</v>
      </c>
      <c r="AL418" s="207">
        <f t="shared" si="842"/>
        <v>0</v>
      </c>
    </row>
    <row r="419" spans="2:38" x14ac:dyDescent="0.25">
      <c r="B419" s="205" t="s">
        <v>1488</v>
      </c>
      <c r="C419" s="206" t="s">
        <v>1489</v>
      </c>
      <c r="D4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07">
        <f t="shared" si="747"/>
        <v>0</v>
      </c>
      <c r="G419" s="207"/>
      <c r="H419" s="207">
        <f t="shared" si="598"/>
        <v>0</v>
      </c>
      <c r="I419" s="207"/>
      <c r="J419" s="207">
        <f t="shared" si="599"/>
        <v>0</v>
      </c>
      <c r="K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07">
        <f t="shared" si="601"/>
        <v>0</v>
      </c>
      <c r="Z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07">
        <f t="shared" si="602"/>
        <v>0</v>
      </c>
      <c r="AD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07">
        <f t="shared" si="603"/>
        <v>0</v>
      </c>
      <c r="AH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07">
        <f t="shared" si="604"/>
        <v>0</v>
      </c>
      <c r="AL419" s="207">
        <f t="shared" si="605"/>
        <v>0</v>
      </c>
    </row>
    <row r="420" spans="2:38" x14ac:dyDescent="0.25">
      <c r="B420" s="205" t="s">
        <v>1490</v>
      </c>
      <c r="C420" s="206" t="s">
        <v>1491</v>
      </c>
      <c r="D4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07">
        <f t="shared" si="747"/>
        <v>0</v>
      </c>
      <c r="G420" s="207"/>
      <c r="H420" s="207">
        <f t="shared" si="598"/>
        <v>0</v>
      </c>
      <c r="I420" s="207"/>
      <c r="J420" s="207">
        <f t="shared" si="599"/>
        <v>0</v>
      </c>
      <c r="K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07">
        <f t="shared" si="601"/>
        <v>0</v>
      </c>
      <c r="Z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07">
        <f t="shared" si="602"/>
        <v>0</v>
      </c>
      <c r="AD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07">
        <f t="shared" si="603"/>
        <v>0</v>
      </c>
      <c r="AH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07">
        <f t="shared" si="604"/>
        <v>0</v>
      </c>
      <c r="AL420" s="207">
        <f t="shared" si="605"/>
        <v>0</v>
      </c>
    </row>
    <row r="421" spans="2:38" x14ac:dyDescent="0.25">
      <c r="B421" s="214" t="s">
        <v>440</v>
      </c>
      <c r="C421" s="215" t="s">
        <v>307</v>
      </c>
      <c r="D421" s="216">
        <f>SUM(D422:D428)</f>
        <v>0</v>
      </c>
      <c r="E421" s="216">
        <f>SUM(E422:E428)</f>
        <v>0</v>
      </c>
      <c r="F421" s="216">
        <f t="shared" si="747"/>
        <v>0</v>
      </c>
      <c r="G421" s="216">
        <f>SUM(G422:G428)</f>
        <v>0</v>
      </c>
      <c r="H421" s="216">
        <f t="shared" si="598"/>
        <v>0</v>
      </c>
      <c r="I421" s="216">
        <f>SUM(I422:I428)</f>
        <v>0</v>
      </c>
      <c r="J421" s="216">
        <f t="shared" si="599"/>
        <v>0</v>
      </c>
      <c r="K421" s="216">
        <f t="shared" ref="K421:X421" si="843">SUM(K422:K428)</f>
        <v>0</v>
      </c>
      <c r="L421" s="216">
        <f t="shared" si="843"/>
        <v>0</v>
      </c>
      <c r="M421" s="216">
        <f t="shared" si="843"/>
        <v>0</v>
      </c>
      <c r="N421" s="216">
        <f t="shared" si="843"/>
        <v>0</v>
      </c>
      <c r="O421" s="216">
        <f t="shared" si="843"/>
        <v>0</v>
      </c>
      <c r="P421" s="216">
        <f t="shared" si="843"/>
        <v>0</v>
      </c>
      <c r="Q421" s="216">
        <f t="shared" si="843"/>
        <v>0</v>
      </c>
      <c r="R421" s="216">
        <f t="shared" si="843"/>
        <v>0</v>
      </c>
      <c r="S421" s="216">
        <f t="shared" si="843"/>
        <v>0</v>
      </c>
      <c r="T421" s="216">
        <f t="shared" si="843"/>
        <v>0</v>
      </c>
      <c r="U421" s="216">
        <f t="shared" si="843"/>
        <v>0</v>
      </c>
      <c r="V421" s="216">
        <f t="shared" si="843"/>
        <v>0</v>
      </c>
      <c r="W421" s="216">
        <f t="shared" si="843"/>
        <v>0</v>
      </c>
      <c r="X421" s="216">
        <f t="shared" si="843"/>
        <v>0</v>
      </c>
      <c r="Y421" s="216">
        <f t="shared" si="601"/>
        <v>0</v>
      </c>
      <c r="Z421" s="216">
        <f>SUM(Z422:Z428)</f>
        <v>0</v>
      </c>
      <c r="AA421" s="216">
        <f>SUM(AA422:AA428)</f>
        <v>0</v>
      </c>
      <c r="AB421" s="216">
        <f>SUM(AB422:AB428)</f>
        <v>0</v>
      </c>
      <c r="AC421" s="216">
        <f t="shared" si="602"/>
        <v>0</v>
      </c>
      <c r="AD421" s="216">
        <f>SUM(AD422:AD428)</f>
        <v>0</v>
      </c>
      <c r="AE421" s="216">
        <f>SUM(AE422:AE428)</f>
        <v>0</v>
      </c>
      <c r="AF421" s="216">
        <f>SUM(AF422:AF428)</f>
        <v>0</v>
      </c>
      <c r="AG421" s="216">
        <f t="shared" si="603"/>
        <v>0</v>
      </c>
      <c r="AH421" s="216">
        <f>SUM(AH422:AH428)</f>
        <v>0</v>
      </c>
      <c r="AI421" s="216">
        <f>SUM(AI422:AI428)</f>
        <v>0</v>
      </c>
      <c r="AJ421" s="216">
        <f>SUM(AJ422:AJ428)</f>
        <v>0</v>
      </c>
      <c r="AK421" s="216">
        <f t="shared" si="604"/>
        <v>0</v>
      </c>
      <c r="AL421" s="216">
        <f t="shared" si="605"/>
        <v>0</v>
      </c>
    </row>
    <row r="422" spans="2:38" x14ac:dyDescent="0.25">
      <c r="B422" s="205" t="s">
        <v>441</v>
      </c>
      <c r="C422" s="206" t="s">
        <v>308</v>
      </c>
      <c r="D4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07">
        <f t="shared" ref="F422:F424" si="844">D422+E422</f>
        <v>0</v>
      </c>
      <c r="G422" s="207"/>
      <c r="H422" s="207">
        <f t="shared" ref="H422:H424" si="845">F422-G422</f>
        <v>0</v>
      </c>
      <c r="I422" s="207"/>
      <c r="J422" s="207">
        <f t="shared" ref="J422:J424" si="846">F422-I422</f>
        <v>0</v>
      </c>
      <c r="K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07">
        <f t="shared" ref="Y422:Y424" si="847">V422+W422+X422</f>
        <v>0</v>
      </c>
      <c r="Z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07">
        <f t="shared" ref="AC422:AC424" si="848">Z422+AA422+AB422</f>
        <v>0</v>
      </c>
      <c r="AD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07">
        <f t="shared" ref="AG422:AG424" si="849">AD422+AE422+AF422</f>
        <v>0</v>
      </c>
      <c r="AH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07">
        <f t="shared" ref="AK422:AK424" si="850">AH422+AI422+AJ422</f>
        <v>0</v>
      </c>
      <c r="AL422" s="207">
        <f t="shared" ref="AL422:AL424" si="851">Y422+AC422+AG422+AK422</f>
        <v>0</v>
      </c>
    </row>
    <row r="423" spans="2:38" x14ac:dyDescent="0.25">
      <c r="B423" s="205" t="s">
        <v>1492</v>
      </c>
      <c r="C423" s="206" t="s">
        <v>1493</v>
      </c>
      <c r="D4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07">
        <f t="shared" si="844"/>
        <v>0</v>
      </c>
      <c r="G423" s="207"/>
      <c r="H423" s="207">
        <f t="shared" si="845"/>
        <v>0</v>
      </c>
      <c r="I423" s="207"/>
      <c r="J423" s="207">
        <f t="shared" si="846"/>
        <v>0</v>
      </c>
      <c r="K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07">
        <f t="shared" si="847"/>
        <v>0</v>
      </c>
      <c r="Z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07">
        <f t="shared" si="848"/>
        <v>0</v>
      </c>
      <c r="AD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07">
        <f t="shared" si="849"/>
        <v>0</v>
      </c>
      <c r="AH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07">
        <f t="shared" si="850"/>
        <v>0</v>
      </c>
      <c r="AL423" s="207">
        <f t="shared" si="851"/>
        <v>0</v>
      </c>
    </row>
    <row r="424" spans="2:38" x14ac:dyDescent="0.25">
      <c r="B424" s="205" t="s">
        <v>1494</v>
      </c>
      <c r="C424" s="206" t="s">
        <v>1495</v>
      </c>
      <c r="D4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07">
        <f t="shared" si="844"/>
        <v>0</v>
      </c>
      <c r="G424" s="207"/>
      <c r="H424" s="207">
        <f t="shared" si="845"/>
        <v>0</v>
      </c>
      <c r="I424" s="207"/>
      <c r="J424" s="207">
        <f t="shared" si="846"/>
        <v>0</v>
      </c>
      <c r="K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07">
        <f t="shared" si="847"/>
        <v>0</v>
      </c>
      <c r="Z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07">
        <f t="shared" si="848"/>
        <v>0</v>
      </c>
      <c r="AD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07">
        <f t="shared" si="849"/>
        <v>0</v>
      </c>
      <c r="AH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07">
        <f t="shared" si="850"/>
        <v>0</v>
      </c>
      <c r="AL424" s="207">
        <f t="shared" si="851"/>
        <v>0</v>
      </c>
    </row>
    <row r="425" spans="2:38" x14ac:dyDescent="0.25">
      <c r="B425" s="205" t="s">
        <v>1496</v>
      </c>
      <c r="C425" s="206" t="s">
        <v>1497</v>
      </c>
      <c r="D4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07">
        <f t="shared" si="747"/>
        <v>0</v>
      </c>
      <c r="G425" s="207"/>
      <c r="H425" s="207">
        <f t="shared" si="598"/>
        <v>0</v>
      </c>
      <c r="I425" s="207"/>
      <c r="J425" s="207">
        <f t="shared" si="599"/>
        <v>0</v>
      </c>
      <c r="K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07">
        <f t="shared" si="601"/>
        <v>0</v>
      </c>
      <c r="Z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07">
        <f t="shared" si="602"/>
        <v>0</v>
      </c>
      <c r="AD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07">
        <f t="shared" si="603"/>
        <v>0</v>
      </c>
      <c r="AH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07">
        <f t="shared" si="604"/>
        <v>0</v>
      </c>
      <c r="AL425" s="207">
        <f t="shared" si="605"/>
        <v>0</v>
      </c>
    </row>
    <row r="426" spans="2:38" x14ac:dyDescent="0.25">
      <c r="B426" s="205" t="s">
        <v>1498</v>
      </c>
      <c r="C426" s="206" t="s">
        <v>1499</v>
      </c>
      <c r="D4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07">
        <f t="shared" ref="F426" si="852">D426+E426</f>
        <v>0</v>
      </c>
      <c r="G426" s="207"/>
      <c r="H426" s="207">
        <f t="shared" ref="H426" si="853">F426-G426</f>
        <v>0</v>
      </c>
      <c r="I426" s="207"/>
      <c r="J426" s="207">
        <f t="shared" ref="J426" si="854">F426-I426</f>
        <v>0</v>
      </c>
      <c r="K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07">
        <f t="shared" ref="Y426" si="855">V426+W426+X426</f>
        <v>0</v>
      </c>
      <c r="Z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07">
        <f t="shared" ref="AC426" si="856">Z426+AA426+AB426</f>
        <v>0</v>
      </c>
      <c r="AD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07">
        <f t="shared" ref="AG426" si="857">AD426+AE426+AF426</f>
        <v>0</v>
      </c>
      <c r="AH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07">
        <f t="shared" ref="AK426" si="858">AH426+AI426+AJ426</f>
        <v>0</v>
      </c>
      <c r="AL426" s="207">
        <f t="shared" ref="AL426" si="859">Y426+AC426+AG426+AK426</f>
        <v>0</v>
      </c>
    </row>
    <row r="427" spans="2:38" x14ac:dyDescent="0.25">
      <c r="B427" s="205" t="s">
        <v>1500</v>
      </c>
      <c r="C427" s="206" t="s">
        <v>1501</v>
      </c>
      <c r="D4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07">
        <f t="shared" ref="F427" si="860">D427+E427</f>
        <v>0</v>
      </c>
      <c r="G427" s="207"/>
      <c r="H427" s="207">
        <f t="shared" ref="H427" si="861">F427-G427</f>
        <v>0</v>
      </c>
      <c r="I427" s="207"/>
      <c r="J427" s="207">
        <f t="shared" ref="J427" si="862">F427-I427</f>
        <v>0</v>
      </c>
      <c r="K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07">
        <f t="shared" ref="Y427" si="863">V427+W427+X427</f>
        <v>0</v>
      </c>
      <c r="Z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07">
        <f t="shared" ref="AC427" si="864">Z427+AA427+AB427</f>
        <v>0</v>
      </c>
      <c r="AD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07">
        <f t="shared" ref="AG427" si="865">AD427+AE427+AF427</f>
        <v>0</v>
      </c>
      <c r="AH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07">
        <f t="shared" ref="AK427" si="866">AH427+AI427+AJ427</f>
        <v>0</v>
      </c>
      <c r="AL427" s="207">
        <f t="shared" ref="AL427" si="867">Y427+AC427+AG427+AK427</f>
        <v>0</v>
      </c>
    </row>
    <row r="428" spans="2:38" x14ac:dyDescent="0.25">
      <c r="B428" s="205" t="s">
        <v>1502</v>
      </c>
      <c r="C428" s="206" t="s">
        <v>1503</v>
      </c>
      <c r="D4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07">
        <f t="shared" si="747"/>
        <v>0</v>
      </c>
      <c r="G428" s="207"/>
      <c r="H428" s="207">
        <f t="shared" si="598"/>
        <v>0</v>
      </c>
      <c r="I428" s="207"/>
      <c r="J428" s="207">
        <f t="shared" si="599"/>
        <v>0</v>
      </c>
      <c r="K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07">
        <f t="shared" si="601"/>
        <v>0</v>
      </c>
      <c r="Z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07">
        <f t="shared" si="602"/>
        <v>0</v>
      </c>
      <c r="AD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07">
        <f t="shared" si="603"/>
        <v>0</v>
      </c>
      <c r="AH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07">
        <f t="shared" si="604"/>
        <v>0</v>
      </c>
      <c r="AL428" s="207">
        <f t="shared" si="605"/>
        <v>0</v>
      </c>
    </row>
    <row r="429" spans="2:38" x14ac:dyDescent="0.25">
      <c r="B429" s="214" t="s">
        <v>442</v>
      </c>
      <c r="C429" s="215" t="s">
        <v>309</v>
      </c>
      <c r="D429" s="216">
        <f>SUM(D430:D431)</f>
        <v>0</v>
      </c>
      <c r="E429" s="216">
        <f>SUM(E430:E431)</f>
        <v>0</v>
      </c>
      <c r="F429" s="216">
        <f t="shared" si="747"/>
        <v>0</v>
      </c>
      <c r="G429" s="216">
        <f>SUM(G430:G431)</f>
        <v>0</v>
      </c>
      <c r="H429" s="216">
        <f t="shared" si="598"/>
        <v>0</v>
      </c>
      <c r="I429" s="216">
        <f>SUM(I430:I431)</f>
        <v>0</v>
      </c>
      <c r="J429" s="216">
        <f t="shared" si="599"/>
        <v>0</v>
      </c>
      <c r="K429" s="216">
        <f t="shared" ref="K429:X429" si="868">SUM(K430:K431)</f>
        <v>0</v>
      </c>
      <c r="L429" s="216">
        <f t="shared" si="868"/>
        <v>0</v>
      </c>
      <c r="M429" s="216">
        <f t="shared" si="868"/>
        <v>0</v>
      </c>
      <c r="N429" s="216">
        <f t="shared" si="868"/>
        <v>0</v>
      </c>
      <c r="O429" s="216">
        <f t="shared" si="868"/>
        <v>0</v>
      </c>
      <c r="P429" s="216">
        <f t="shared" si="868"/>
        <v>0</v>
      </c>
      <c r="Q429" s="216">
        <f t="shared" si="868"/>
        <v>0</v>
      </c>
      <c r="R429" s="216">
        <f t="shared" si="868"/>
        <v>0</v>
      </c>
      <c r="S429" s="216">
        <f t="shared" si="868"/>
        <v>0</v>
      </c>
      <c r="T429" s="216">
        <f t="shared" si="868"/>
        <v>0</v>
      </c>
      <c r="U429" s="216">
        <f t="shared" si="868"/>
        <v>0</v>
      </c>
      <c r="V429" s="216">
        <f t="shared" si="868"/>
        <v>0</v>
      </c>
      <c r="W429" s="216">
        <f t="shared" si="868"/>
        <v>0</v>
      </c>
      <c r="X429" s="216">
        <f t="shared" si="868"/>
        <v>0</v>
      </c>
      <c r="Y429" s="216">
        <f t="shared" si="601"/>
        <v>0</v>
      </c>
      <c r="Z429" s="216">
        <f>SUM(Z430:Z431)</f>
        <v>0</v>
      </c>
      <c r="AA429" s="216">
        <f>SUM(AA430:AA431)</f>
        <v>0</v>
      </c>
      <c r="AB429" s="216">
        <f>SUM(AB430:AB431)</f>
        <v>0</v>
      </c>
      <c r="AC429" s="216">
        <f t="shared" si="602"/>
        <v>0</v>
      </c>
      <c r="AD429" s="216">
        <f>SUM(AD430:AD431)</f>
        <v>0</v>
      </c>
      <c r="AE429" s="216">
        <f>SUM(AE430:AE431)</f>
        <v>0</v>
      </c>
      <c r="AF429" s="216">
        <f>SUM(AF430:AF431)</f>
        <v>0</v>
      </c>
      <c r="AG429" s="216">
        <f t="shared" si="603"/>
        <v>0</v>
      </c>
      <c r="AH429" s="216">
        <f>SUM(AH430:AH431)</f>
        <v>0</v>
      </c>
      <c r="AI429" s="216">
        <f>SUM(AI430:AI431)</f>
        <v>0</v>
      </c>
      <c r="AJ429" s="216">
        <f>SUM(AJ430:AJ431)</f>
        <v>0</v>
      </c>
      <c r="AK429" s="216">
        <f t="shared" si="604"/>
        <v>0</v>
      </c>
      <c r="AL429" s="216">
        <f t="shared" si="605"/>
        <v>0</v>
      </c>
    </row>
    <row r="430" spans="2:38" x14ac:dyDescent="0.25">
      <c r="B430" s="205" t="s">
        <v>1504</v>
      </c>
      <c r="C430" s="206" t="s">
        <v>1505</v>
      </c>
      <c r="D4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07">
        <f t="shared" ref="F430" si="869">D430+E430</f>
        <v>0</v>
      </c>
      <c r="G430" s="207"/>
      <c r="H430" s="207">
        <f t="shared" ref="H430" si="870">F430-G430</f>
        <v>0</v>
      </c>
      <c r="I430" s="207"/>
      <c r="J430" s="207">
        <f t="shared" ref="J430" si="871">F430-I430</f>
        <v>0</v>
      </c>
      <c r="K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07">
        <f t="shared" ref="Y430" si="872">V430+W430+X430</f>
        <v>0</v>
      </c>
      <c r="Z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07">
        <f t="shared" ref="AC430" si="873">Z430+AA430+AB430</f>
        <v>0</v>
      </c>
      <c r="AD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07">
        <f t="shared" ref="AG430" si="874">AD430+AE430+AF430</f>
        <v>0</v>
      </c>
      <c r="AH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07">
        <f t="shared" ref="AK430" si="875">AH430+AI430+AJ430</f>
        <v>0</v>
      </c>
      <c r="AL430" s="207">
        <f t="shared" ref="AL430" si="876">Y430+AC430+AG430+AK430</f>
        <v>0</v>
      </c>
    </row>
    <row r="431" spans="2:38" x14ac:dyDescent="0.25">
      <c r="B431" s="205" t="s">
        <v>443</v>
      </c>
      <c r="C431" s="206" t="s">
        <v>310</v>
      </c>
      <c r="D4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07">
        <f t="shared" si="747"/>
        <v>0</v>
      </c>
      <c r="G431" s="207"/>
      <c r="H431" s="207">
        <f t="shared" si="598"/>
        <v>0</v>
      </c>
      <c r="I431" s="207"/>
      <c r="J431" s="207">
        <f t="shared" si="599"/>
        <v>0</v>
      </c>
      <c r="K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07">
        <f t="shared" si="601"/>
        <v>0</v>
      </c>
      <c r="Z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07">
        <f t="shared" si="602"/>
        <v>0</v>
      </c>
      <c r="AD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07">
        <f t="shared" si="603"/>
        <v>0</v>
      </c>
      <c r="AH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07">
        <f t="shared" si="604"/>
        <v>0</v>
      </c>
      <c r="AL431" s="207">
        <f t="shared" si="605"/>
        <v>0</v>
      </c>
    </row>
    <row r="432" spans="2:38" x14ac:dyDescent="0.25">
      <c r="B432" s="214" t="s">
        <v>444</v>
      </c>
      <c r="C432" s="215" t="s">
        <v>311</v>
      </c>
      <c r="D432" s="216">
        <f>SUM(D433:D435)</f>
        <v>0</v>
      </c>
      <c r="E432" s="216">
        <f>SUM(E433:E435)</f>
        <v>0</v>
      </c>
      <c r="F432" s="216">
        <f t="shared" si="747"/>
        <v>0</v>
      </c>
      <c r="G432" s="216">
        <f>SUM(G433:G435)</f>
        <v>0</v>
      </c>
      <c r="H432" s="216">
        <f t="shared" si="598"/>
        <v>0</v>
      </c>
      <c r="I432" s="216">
        <f>SUM(I433:I435)</f>
        <v>0</v>
      </c>
      <c r="J432" s="216">
        <f t="shared" si="599"/>
        <v>0</v>
      </c>
      <c r="K432" s="216">
        <f t="shared" ref="K432:X432" si="877">SUM(K433:K435)</f>
        <v>0</v>
      </c>
      <c r="L432" s="216">
        <f t="shared" si="877"/>
        <v>0</v>
      </c>
      <c r="M432" s="216">
        <f t="shared" si="877"/>
        <v>0</v>
      </c>
      <c r="N432" s="216">
        <f t="shared" si="877"/>
        <v>0</v>
      </c>
      <c r="O432" s="216">
        <f t="shared" si="877"/>
        <v>0</v>
      </c>
      <c r="P432" s="216">
        <f t="shared" si="877"/>
        <v>0</v>
      </c>
      <c r="Q432" s="216">
        <f t="shared" si="877"/>
        <v>0</v>
      </c>
      <c r="R432" s="216">
        <f t="shared" si="877"/>
        <v>0</v>
      </c>
      <c r="S432" s="216">
        <f t="shared" si="877"/>
        <v>0</v>
      </c>
      <c r="T432" s="216">
        <f t="shared" si="877"/>
        <v>0</v>
      </c>
      <c r="U432" s="216">
        <f t="shared" si="877"/>
        <v>0</v>
      </c>
      <c r="V432" s="216">
        <f t="shared" si="877"/>
        <v>0</v>
      </c>
      <c r="W432" s="216">
        <f t="shared" si="877"/>
        <v>0</v>
      </c>
      <c r="X432" s="216">
        <f t="shared" si="877"/>
        <v>0</v>
      </c>
      <c r="Y432" s="216">
        <f t="shared" si="601"/>
        <v>0</v>
      </c>
      <c r="Z432" s="216">
        <f>SUM(Z433:Z435)</f>
        <v>0</v>
      </c>
      <c r="AA432" s="216">
        <f>SUM(AA433:AA435)</f>
        <v>0</v>
      </c>
      <c r="AB432" s="216">
        <f>SUM(AB433:AB435)</f>
        <v>0</v>
      </c>
      <c r="AC432" s="216">
        <f t="shared" si="602"/>
        <v>0</v>
      </c>
      <c r="AD432" s="216">
        <f>SUM(AD433:AD435)</f>
        <v>0</v>
      </c>
      <c r="AE432" s="216">
        <f>SUM(AE433:AE435)</f>
        <v>0</v>
      </c>
      <c r="AF432" s="216">
        <f>SUM(AF433:AF435)</f>
        <v>0</v>
      </c>
      <c r="AG432" s="216">
        <f t="shared" si="603"/>
        <v>0</v>
      </c>
      <c r="AH432" s="216">
        <f>SUM(AH433:AH435)</f>
        <v>0</v>
      </c>
      <c r="AI432" s="216">
        <f>SUM(AI433:AI435)</f>
        <v>0</v>
      </c>
      <c r="AJ432" s="216">
        <f>SUM(AJ433:AJ435)</f>
        <v>0</v>
      </c>
      <c r="AK432" s="216">
        <f t="shared" si="604"/>
        <v>0</v>
      </c>
      <c r="AL432" s="216">
        <f t="shared" si="605"/>
        <v>0</v>
      </c>
    </row>
    <row r="433" spans="2:38" x14ac:dyDescent="0.25">
      <c r="B433" s="205" t="s">
        <v>445</v>
      </c>
      <c r="C433" s="206" t="s">
        <v>312</v>
      </c>
      <c r="D4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07">
        <f t="shared" si="747"/>
        <v>0</v>
      </c>
      <c r="G433" s="207"/>
      <c r="H433" s="207">
        <f t="shared" si="598"/>
        <v>0</v>
      </c>
      <c r="I433" s="207"/>
      <c r="J433" s="207">
        <f t="shared" si="599"/>
        <v>0</v>
      </c>
      <c r="K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07">
        <f t="shared" si="601"/>
        <v>0</v>
      </c>
      <c r="Z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07">
        <f t="shared" si="602"/>
        <v>0</v>
      </c>
      <c r="AD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07">
        <f t="shared" si="603"/>
        <v>0</v>
      </c>
      <c r="AH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07">
        <f t="shared" si="604"/>
        <v>0</v>
      </c>
      <c r="AL433" s="207">
        <f t="shared" si="605"/>
        <v>0</v>
      </c>
    </row>
    <row r="434" spans="2:38" x14ac:dyDescent="0.25">
      <c r="B434" s="205" t="s">
        <v>1534</v>
      </c>
      <c r="C434" s="206" t="s">
        <v>1535</v>
      </c>
      <c r="D4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07">
        <f t="shared" ref="F434" si="878">D434+E434</f>
        <v>0</v>
      </c>
      <c r="G434" s="207"/>
      <c r="H434" s="207">
        <f t="shared" ref="H434" si="879">F434-G434</f>
        <v>0</v>
      </c>
      <c r="I434" s="207"/>
      <c r="J434" s="207">
        <f t="shared" ref="J434" si="880">F434-I434</f>
        <v>0</v>
      </c>
      <c r="K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07">
        <f t="shared" ref="Y434" si="881">V434+W434+X434</f>
        <v>0</v>
      </c>
      <c r="Z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07">
        <f t="shared" ref="AC434" si="882">Z434+AA434+AB434</f>
        <v>0</v>
      </c>
      <c r="AD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07">
        <f t="shared" ref="AG434" si="883">AD434+AE434+AF434</f>
        <v>0</v>
      </c>
      <c r="AH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07">
        <f t="shared" ref="AK434" si="884">AH434+AI434+AJ434</f>
        <v>0</v>
      </c>
      <c r="AL434" s="207">
        <f t="shared" ref="AL434" si="885">Y434+AC434+AG434+AK434</f>
        <v>0</v>
      </c>
    </row>
    <row r="435" spans="2:38" x14ac:dyDescent="0.25">
      <c r="B435" s="205" t="s">
        <v>1536</v>
      </c>
      <c r="C435" s="206" t="s">
        <v>1537</v>
      </c>
      <c r="D4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07">
        <f t="shared" si="747"/>
        <v>0</v>
      </c>
      <c r="G435" s="207"/>
      <c r="H435" s="207">
        <f t="shared" si="598"/>
        <v>0</v>
      </c>
      <c r="I435" s="207"/>
      <c r="J435" s="207">
        <f t="shared" si="599"/>
        <v>0</v>
      </c>
      <c r="K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07">
        <f t="shared" si="601"/>
        <v>0</v>
      </c>
      <c r="Z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07">
        <f t="shared" si="602"/>
        <v>0</v>
      </c>
      <c r="AD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07">
        <f t="shared" si="603"/>
        <v>0</v>
      </c>
      <c r="AH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07">
        <f t="shared" si="604"/>
        <v>0</v>
      </c>
      <c r="AL435" s="207">
        <f t="shared" si="605"/>
        <v>0</v>
      </c>
    </row>
    <row r="436" spans="2:38" x14ac:dyDescent="0.25">
      <c r="B436" s="214" t="s">
        <v>446</v>
      </c>
      <c r="C436" s="215" t="s">
        <v>313</v>
      </c>
      <c r="D436" s="216">
        <f>SUM(D437:D445)</f>
        <v>0</v>
      </c>
      <c r="E436" s="216">
        <f>SUM(E437:E445)</f>
        <v>0</v>
      </c>
      <c r="F436" s="216">
        <f t="shared" si="747"/>
        <v>0</v>
      </c>
      <c r="G436" s="216">
        <f>SUM(G437:G445)</f>
        <v>0</v>
      </c>
      <c r="H436" s="216">
        <f t="shared" si="598"/>
        <v>0</v>
      </c>
      <c r="I436" s="216">
        <f>SUM(I437:I445)</f>
        <v>0</v>
      </c>
      <c r="J436" s="216">
        <f t="shared" si="599"/>
        <v>0</v>
      </c>
      <c r="K436" s="216">
        <f t="shared" ref="K436:X436" si="886">SUM(K437:K445)</f>
        <v>0</v>
      </c>
      <c r="L436" s="216">
        <f t="shared" si="886"/>
        <v>0</v>
      </c>
      <c r="M436" s="216">
        <f t="shared" si="886"/>
        <v>0</v>
      </c>
      <c r="N436" s="216">
        <f t="shared" si="886"/>
        <v>0</v>
      </c>
      <c r="O436" s="216">
        <f t="shared" si="886"/>
        <v>0</v>
      </c>
      <c r="P436" s="216">
        <f t="shared" si="886"/>
        <v>0</v>
      </c>
      <c r="Q436" s="216">
        <f t="shared" si="886"/>
        <v>0</v>
      </c>
      <c r="R436" s="216">
        <f t="shared" si="886"/>
        <v>0</v>
      </c>
      <c r="S436" s="216">
        <f t="shared" si="886"/>
        <v>0</v>
      </c>
      <c r="T436" s="216">
        <f t="shared" si="886"/>
        <v>0</v>
      </c>
      <c r="U436" s="216">
        <f t="shared" si="886"/>
        <v>0</v>
      </c>
      <c r="V436" s="216">
        <f t="shared" si="886"/>
        <v>0</v>
      </c>
      <c r="W436" s="216">
        <f t="shared" si="886"/>
        <v>0</v>
      </c>
      <c r="X436" s="216">
        <f t="shared" si="886"/>
        <v>0</v>
      </c>
      <c r="Y436" s="216">
        <f t="shared" si="601"/>
        <v>0</v>
      </c>
      <c r="Z436" s="216">
        <f>SUM(Z437:Z445)</f>
        <v>0</v>
      </c>
      <c r="AA436" s="216">
        <f>SUM(AA437:AA445)</f>
        <v>0</v>
      </c>
      <c r="AB436" s="216">
        <f>SUM(AB437:AB445)</f>
        <v>0</v>
      </c>
      <c r="AC436" s="216">
        <f t="shared" si="602"/>
        <v>0</v>
      </c>
      <c r="AD436" s="216">
        <f>SUM(AD437:AD445)</f>
        <v>0</v>
      </c>
      <c r="AE436" s="216">
        <f>SUM(AE437:AE445)</f>
        <v>0</v>
      </c>
      <c r="AF436" s="216">
        <f>SUM(AF437:AF445)</f>
        <v>0</v>
      </c>
      <c r="AG436" s="216">
        <f t="shared" si="603"/>
        <v>0</v>
      </c>
      <c r="AH436" s="216">
        <f>SUM(AH437:AH445)</f>
        <v>0</v>
      </c>
      <c r="AI436" s="216">
        <f>SUM(AI437:AI445)</f>
        <v>0</v>
      </c>
      <c r="AJ436" s="216">
        <f>SUM(AJ437:AJ445)</f>
        <v>0</v>
      </c>
      <c r="AK436" s="216">
        <f t="shared" si="604"/>
        <v>0</v>
      </c>
      <c r="AL436" s="216">
        <f t="shared" si="605"/>
        <v>0</v>
      </c>
    </row>
    <row r="437" spans="2:38" x14ac:dyDescent="0.25">
      <c r="B437" s="205" t="s">
        <v>447</v>
      </c>
      <c r="C437" s="206" t="s">
        <v>308</v>
      </c>
      <c r="D4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07">
        <f t="shared" ref="F437:F441" si="887">D437+E437</f>
        <v>0</v>
      </c>
      <c r="G437" s="207"/>
      <c r="H437" s="207">
        <f t="shared" ref="H437:H441" si="888">F437-G437</f>
        <v>0</v>
      </c>
      <c r="I437" s="207"/>
      <c r="J437" s="207">
        <f t="shared" ref="J437:J441" si="889">F437-I437</f>
        <v>0</v>
      </c>
      <c r="K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07">
        <f t="shared" ref="Y437:Y441" si="890">V437+W437+X437</f>
        <v>0</v>
      </c>
      <c r="Z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07">
        <f t="shared" ref="AC437:AC441" si="891">Z437+AA437+AB437</f>
        <v>0</v>
      </c>
      <c r="AD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07">
        <f t="shared" ref="AG437:AG441" si="892">AD437+AE437+AF437</f>
        <v>0</v>
      </c>
      <c r="AH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07">
        <f t="shared" ref="AK437:AK441" si="893">AH437+AI437+AJ437</f>
        <v>0</v>
      </c>
      <c r="AL437" s="207">
        <f t="shared" ref="AL437:AL441" si="894">Y437+AC437+AG437+AK437</f>
        <v>0</v>
      </c>
    </row>
    <row r="438" spans="2:38" x14ac:dyDescent="0.25">
      <c r="B438" s="205" t="s">
        <v>1538</v>
      </c>
      <c r="C438" s="206" t="s">
        <v>1493</v>
      </c>
      <c r="D4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07">
        <f t="shared" ref="F438" si="895">D438+E438</f>
        <v>0</v>
      </c>
      <c r="G438" s="207"/>
      <c r="H438" s="207">
        <f t="shared" ref="H438" si="896">F438-G438</f>
        <v>0</v>
      </c>
      <c r="I438" s="207"/>
      <c r="J438" s="207">
        <f t="shared" ref="J438" si="897">F438-I438</f>
        <v>0</v>
      </c>
      <c r="K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07">
        <f t="shared" ref="Y438" si="898">V438+W438+X438</f>
        <v>0</v>
      </c>
      <c r="Z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07">
        <f t="shared" ref="AC438" si="899">Z438+AA438+AB438</f>
        <v>0</v>
      </c>
      <c r="AD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07">
        <f t="shared" ref="AG438" si="900">AD438+AE438+AF438</f>
        <v>0</v>
      </c>
      <c r="AH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07">
        <f t="shared" ref="AK438" si="901">AH438+AI438+AJ438</f>
        <v>0</v>
      </c>
      <c r="AL438" s="207">
        <f t="shared" ref="AL438" si="902">Y438+AC438+AG438+AK438</f>
        <v>0</v>
      </c>
    </row>
    <row r="439" spans="2:38" x14ac:dyDescent="0.25">
      <c r="B439" s="205" t="s">
        <v>1539</v>
      </c>
      <c r="C439" s="206" t="s">
        <v>1495</v>
      </c>
      <c r="D4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07">
        <f t="shared" si="887"/>
        <v>0</v>
      </c>
      <c r="G439" s="207"/>
      <c r="H439" s="207">
        <f t="shared" si="888"/>
        <v>0</v>
      </c>
      <c r="I439" s="207"/>
      <c r="J439" s="207">
        <f t="shared" si="889"/>
        <v>0</v>
      </c>
      <c r="K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07">
        <f t="shared" si="890"/>
        <v>0</v>
      </c>
      <c r="Z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07">
        <f t="shared" si="891"/>
        <v>0</v>
      </c>
      <c r="AD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07">
        <f t="shared" si="892"/>
        <v>0</v>
      </c>
      <c r="AH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07">
        <f t="shared" si="893"/>
        <v>0</v>
      </c>
      <c r="AL439" s="207">
        <f t="shared" si="894"/>
        <v>0</v>
      </c>
    </row>
    <row r="440" spans="2:38" x14ac:dyDescent="0.25">
      <c r="B440" s="205" t="s">
        <v>1540</v>
      </c>
      <c r="C440" s="206" t="s">
        <v>1499</v>
      </c>
      <c r="D4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07">
        <f t="shared" si="887"/>
        <v>0</v>
      </c>
      <c r="G440" s="207"/>
      <c r="H440" s="207">
        <f t="shared" si="888"/>
        <v>0</v>
      </c>
      <c r="I440" s="207"/>
      <c r="J440" s="207">
        <f t="shared" si="889"/>
        <v>0</v>
      </c>
      <c r="K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07">
        <f t="shared" si="890"/>
        <v>0</v>
      </c>
      <c r="Z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07">
        <f t="shared" si="891"/>
        <v>0</v>
      </c>
      <c r="AD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07">
        <f t="shared" si="892"/>
        <v>0</v>
      </c>
      <c r="AH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07">
        <f t="shared" si="893"/>
        <v>0</v>
      </c>
      <c r="AL440" s="207">
        <f t="shared" si="894"/>
        <v>0</v>
      </c>
    </row>
    <row r="441" spans="2:38" x14ac:dyDescent="0.25">
      <c r="B441" s="205" t="s">
        <v>1541</v>
      </c>
      <c r="C441" s="206" t="s">
        <v>1542</v>
      </c>
      <c r="D4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07">
        <f t="shared" si="887"/>
        <v>0</v>
      </c>
      <c r="G441" s="207"/>
      <c r="H441" s="207">
        <f t="shared" si="888"/>
        <v>0</v>
      </c>
      <c r="I441" s="207"/>
      <c r="J441" s="207">
        <f t="shared" si="889"/>
        <v>0</v>
      </c>
      <c r="K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07">
        <f t="shared" si="890"/>
        <v>0</v>
      </c>
      <c r="Z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07">
        <f t="shared" si="891"/>
        <v>0</v>
      </c>
      <c r="AD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07">
        <f t="shared" si="892"/>
        <v>0</v>
      </c>
      <c r="AH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07">
        <f t="shared" si="893"/>
        <v>0</v>
      </c>
      <c r="AL441" s="207">
        <f t="shared" si="894"/>
        <v>0</v>
      </c>
    </row>
    <row r="442" spans="2:38" x14ac:dyDescent="0.25">
      <c r="B442" s="205" t="s">
        <v>1543</v>
      </c>
      <c r="C442" s="206" t="s">
        <v>1503</v>
      </c>
      <c r="D4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07">
        <f t="shared" si="747"/>
        <v>0</v>
      </c>
      <c r="G442" s="207"/>
      <c r="H442" s="207">
        <f t="shared" si="598"/>
        <v>0</v>
      </c>
      <c r="I442" s="207"/>
      <c r="J442" s="207">
        <f t="shared" si="599"/>
        <v>0</v>
      </c>
      <c r="K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07">
        <f t="shared" si="601"/>
        <v>0</v>
      </c>
      <c r="Z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07">
        <f t="shared" si="602"/>
        <v>0</v>
      </c>
      <c r="AD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07">
        <f t="shared" si="603"/>
        <v>0</v>
      </c>
      <c r="AH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07">
        <f t="shared" si="604"/>
        <v>0</v>
      </c>
      <c r="AL442" s="207">
        <f t="shared" si="605"/>
        <v>0</v>
      </c>
    </row>
    <row r="443" spans="2:38" x14ac:dyDescent="0.25">
      <c r="B443" s="205" t="s">
        <v>1544</v>
      </c>
      <c r="C443" s="206" t="s">
        <v>1545</v>
      </c>
      <c r="D4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07">
        <f t="shared" ref="F443" si="903">D443+E443</f>
        <v>0</v>
      </c>
      <c r="G443" s="207"/>
      <c r="H443" s="207">
        <f t="shared" ref="H443" si="904">F443-G443</f>
        <v>0</v>
      </c>
      <c r="I443" s="207"/>
      <c r="J443" s="207">
        <f t="shared" ref="J443" si="905">F443-I443</f>
        <v>0</v>
      </c>
      <c r="K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07">
        <f t="shared" ref="Y443" si="906">V443+W443+X443</f>
        <v>0</v>
      </c>
      <c r="Z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07">
        <f t="shared" ref="AC443" si="907">Z443+AA443+AB443</f>
        <v>0</v>
      </c>
      <c r="AD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07">
        <f t="shared" ref="AG443" si="908">AD443+AE443+AF443</f>
        <v>0</v>
      </c>
      <c r="AH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07">
        <f t="shared" ref="AK443" si="909">AH443+AI443+AJ443</f>
        <v>0</v>
      </c>
      <c r="AL443" s="207">
        <f t="shared" ref="AL443" si="910">Y443+AC443+AG443+AK443</f>
        <v>0</v>
      </c>
    </row>
    <row r="444" spans="2:38" x14ac:dyDescent="0.25">
      <c r="B444" s="205" t="s">
        <v>1546</v>
      </c>
      <c r="C444" s="206" t="s">
        <v>1505</v>
      </c>
      <c r="D4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07">
        <f t="shared" ref="F444" si="911">D444+E444</f>
        <v>0</v>
      </c>
      <c r="G444" s="207"/>
      <c r="H444" s="207">
        <f t="shared" ref="H444" si="912">F444-G444</f>
        <v>0</v>
      </c>
      <c r="I444" s="207"/>
      <c r="J444" s="207">
        <f t="shared" ref="J444" si="913">F444-I444</f>
        <v>0</v>
      </c>
      <c r="K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07">
        <f t="shared" ref="Y444" si="914">V444+W444+X444</f>
        <v>0</v>
      </c>
      <c r="Z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07">
        <f t="shared" ref="AC444" si="915">Z444+AA444+AB444</f>
        <v>0</v>
      </c>
      <c r="AD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07">
        <f t="shared" ref="AG444" si="916">AD444+AE444+AF444</f>
        <v>0</v>
      </c>
      <c r="AH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07">
        <f t="shared" ref="AK444" si="917">AH444+AI444+AJ444</f>
        <v>0</v>
      </c>
      <c r="AL444" s="207">
        <f t="shared" ref="AL444" si="918">Y444+AC444+AG444+AK444</f>
        <v>0</v>
      </c>
    </row>
    <row r="445" spans="2:38" x14ac:dyDescent="0.25">
      <c r="B445" s="205" t="s">
        <v>1547</v>
      </c>
      <c r="C445" s="206" t="s">
        <v>1548</v>
      </c>
      <c r="D4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07">
        <f t="shared" si="747"/>
        <v>0</v>
      </c>
      <c r="G445" s="207"/>
      <c r="H445" s="207">
        <f t="shared" si="598"/>
        <v>0</v>
      </c>
      <c r="I445" s="207"/>
      <c r="J445" s="207">
        <f t="shared" si="599"/>
        <v>0</v>
      </c>
      <c r="K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07">
        <f t="shared" si="601"/>
        <v>0</v>
      </c>
      <c r="Z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07">
        <f t="shared" si="602"/>
        <v>0</v>
      </c>
      <c r="AD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07">
        <f t="shared" si="603"/>
        <v>0</v>
      </c>
      <c r="AH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07">
        <f t="shared" si="604"/>
        <v>0</v>
      </c>
      <c r="AL445" s="207">
        <f t="shared" si="605"/>
        <v>0</v>
      </c>
    </row>
    <row r="446" spans="2:38" x14ac:dyDescent="0.25">
      <c r="B446" s="202" t="s">
        <v>436</v>
      </c>
      <c r="C446" s="203" t="s">
        <v>303</v>
      </c>
      <c r="D446" s="204">
        <f>D447</f>
        <v>0</v>
      </c>
      <c r="E446" s="204">
        <f>E447</f>
        <v>0</v>
      </c>
      <c r="F446" s="204">
        <f t="shared" ref="F446:F584" si="919">D446+E446</f>
        <v>0</v>
      </c>
      <c r="G446" s="204">
        <f t="shared" ref="G446:I446" si="920">G447</f>
        <v>0</v>
      </c>
      <c r="H446" s="204">
        <f t="shared" si="598"/>
        <v>0</v>
      </c>
      <c r="I446" s="204">
        <f t="shared" si="920"/>
        <v>0</v>
      </c>
      <c r="J446" s="204">
        <f t="shared" si="599"/>
        <v>0</v>
      </c>
      <c r="K446" s="204">
        <f t="shared" ref="K446:AJ446" si="921">K447</f>
        <v>0</v>
      </c>
      <c r="L446" s="204">
        <f t="shared" si="921"/>
        <v>0</v>
      </c>
      <c r="M446" s="204">
        <f t="shared" si="921"/>
        <v>0</v>
      </c>
      <c r="N446" s="204">
        <f t="shared" si="921"/>
        <v>0</v>
      </c>
      <c r="O446" s="204">
        <f t="shared" si="921"/>
        <v>0</v>
      </c>
      <c r="P446" s="204">
        <f t="shared" si="921"/>
        <v>0</v>
      </c>
      <c r="Q446" s="204">
        <f t="shared" si="921"/>
        <v>0</v>
      </c>
      <c r="R446" s="204">
        <f t="shared" si="921"/>
        <v>0</v>
      </c>
      <c r="S446" s="204">
        <f t="shared" si="921"/>
        <v>0</v>
      </c>
      <c r="T446" s="204">
        <f t="shared" si="921"/>
        <v>0</v>
      </c>
      <c r="U446" s="204">
        <f t="shared" si="921"/>
        <v>0</v>
      </c>
      <c r="V446" s="204">
        <f t="shared" si="921"/>
        <v>0</v>
      </c>
      <c r="W446" s="204">
        <f t="shared" si="921"/>
        <v>0</v>
      </c>
      <c r="X446" s="204">
        <f t="shared" si="921"/>
        <v>0</v>
      </c>
      <c r="Y446" s="204">
        <f t="shared" si="601"/>
        <v>0</v>
      </c>
      <c r="Z446" s="204">
        <f t="shared" si="921"/>
        <v>0</v>
      </c>
      <c r="AA446" s="204">
        <f t="shared" si="921"/>
        <v>0</v>
      </c>
      <c r="AB446" s="204">
        <f t="shared" si="921"/>
        <v>0</v>
      </c>
      <c r="AC446" s="204">
        <f t="shared" si="602"/>
        <v>0</v>
      </c>
      <c r="AD446" s="204">
        <f t="shared" si="921"/>
        <v>0</v>
      </c>
      <c r="AE446" s="204">
        <f t="shared" si="921"/>
        <v>0</v>
      </c>
      <c r="AF446" s="204">
        <f t="shared" si="921"/>
        <v>0</v>
      </c>
      <c r="AG446" s="204">
        <f t="shared" si="603"/>
        <v>0</v>
      </c>
      <c r="AH446" s="204">
        <f t="shared" si="921"/>
        <v>0</v>
      </c>
      <c r="AI446" s="204">
        <f t="shared" si="921"/>
        <v>0</v>
      </c>
      <c r="AJ446" s="204">
        <f t="shared" si="921"/>
        <v>0</v>
      </c>
      <c r="AK446" s="204">
        <f t="shared" si="604"/>
        <v>0</v>
      </c>
      <c r="AL446" s="204">
        <f t="shared" si="605"/>
        <v>0</v>
      </c>
    </row>
    <row r="447" spans="2:38" x14ac:dyDescent="0.25">
      <c r="B447" s="214" t="s">
        <v>438</v>
      </c>
      <c r="C447" s="215" t="s">
        <v>305</v>
      </c>
      <c r="D447" s="216">
        <f>SUM(D448:D497)</f>
        <v>0</v>
      </c>
      <c r="E447" s="216">
        <f>SUM(E448:E497)</f>
        <v>0</v>
      </c>
      <c r="F447" s="216">
        <f t="shared" si="919"/>
        <v>0</v>
      </c>
      <c r="G447" s="216">
        <f>SUM(G448:G497)</f>
        <v>0</v>
      </c>
      <c r="H447" s="216">
        <f t="shared" ref="H447:H584" si="922">F447-G447</f>
        <v>0</v>
      </c>
      <c r="I447" s="216">
        <f>SUM(I448:I497)</f>
        <v>0</v>
      </c>
      <c r="J447" s="216">
        <f t="shared" ref="J447:J584" si="923">F447-I447</f>
        <v>0</v>
      </c>
      <c r="K447" s="216">
        <f t="shared" ref="K447:X447" si="924">SUM(K448:K497)</f>
        <v>0</v>
      </c>
      <c r="L447" s="216">
        <f t="shared" si="924"/>
        <v>0</v>
      </c>
      <c r="M447" s="216">
        <f t="shared" si="924"/>
        <v>0</v>
      </c>
      <c r="N447" s="216">
        <f t="shared" si="924"/>
        <v>0</v>
      </c>
      <c r="O447" s="216">
        <f t="shared" si="924"/>
        <v>0</v>
      </c>
      <c r="P447" s="216">
        <f t="shared" si="924"/>
        <v>0</v>
      </c>
      <c r="Q447" s="216">
        <f t="shared" si="924"/>
        <v>0</v>
      </c>
      <c r="R447" s="216">
        <f t="shared" si="924"/>
        <v>0</v>
      </c>
      <c r="S447" s="216">
        <f t="shared" si="924"/>
        <v>0</v>
      </c>
      <c r="T447" s="216">
        <f t="shared" si="924"/>
        <v>0</v>
      </c>
      <c r="U447" s="216">
        <f t="shared" si="924"/>
        <v>0</v>
      </c>
      <c r="V447" s="216">
        <f t="shared" si="924"/>
        <v>0</v>
      </c>
      <c r="W447" s="216">
        <f t="shared" si="924"/>
        <v>0</v>
      </c>
      <c r="X447" s="216">
        <f t="shared" si="924"/>
        <v>0</v>
      </c>
      <c r="Y447" s="216">
        <f t="shared" ref="Y447:Y584" si="925">V447+W447+X447</f>
        <v>0</v>
      </c>
      <c r="Z447" s="216">
        <f>SUM(Z448:Z497)</f>
        <v>0</v>
      </c>
      <c r="AA447" s="216">
        <f>SUM(AA448:AA497)</f>
        <v>0</v>
      </c>
      <c r="AB447" s="216">
        <f>SUM(AB448:AB497)</f>
        <v>0</v>
      </c>
      <c r="AC447" s="216">
        <f t="shared" ref="AC447:AC584" si="926">Z447+AA447+AB447</f>
        <v>0</v>
      </c>
      <c r="AD447" s="216">
        <f>SUM(AD448:AD497)</f>
        <v>0</v>
      </c>
      <c r="AE447" s="216">
        <f>SUM(AE448:AE497)</f>
        <v>0</v>
      </c>
      <c r="AF447" s="216">
        <f>SUM(AF448:AF497)</f>
        <v>0</v>
      </c>
      <c r="AG447" s="216">
        <f t="shared" ref="AG447:AG584" si="927">AD447+AE447+AF447</f>
        <v>0</v>
      </c>
      <c r="AH447" s="216">
        <f>SUM(AH448:AH497)</f>
        <v>0</v>
      </c>
      <c r="AI447" s="216">
        <f>SUM(AI448:AI497)</f>
        <v>0</v>
      </c>
      <c r="AJ447" s="216">
        <f>SUM(AJ448:AJ497)</f>
        <v>0</v>
      </c>
      <c r="AK447" s="216">
        <f t="shared" ref="AK447:AK584" si="928">AH447+AI447+AJ447</f>
        <v>0</v>
      </c>
      <c r="AL447" s="216">
        <f t="shared" ref="AL447:AL584" si="929">Y447+AC447+AG447+AK447</f>
        <v>0</v>
      </c>
    </row>
    <row r="448" spans="2:38" x14ac:dyDescent="0.25">
      <c r="B448" s="205" t="s">
        <v>448</v>
      </c>
      <c r="C448" s="206" t="s">
        <v>314</v>
      </c>
      <c r="D4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07">
        <f t="shared" si="919"/>
        <v>0</v>
      </c>
      <c r="G448" s="207"/>
      <c r="H448" s="207">
        <f t="shared" si="922"/>
        <v>0</v>
      </c>
      <c r="I448" s="207"/>
      <c r="J448" s="207">
        <f t="shared" si="923"/>
        <v>0</v>
      </c>
      <c r="K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07">
        <f t="shared" si="925"/>
        <v>0</v>
      </c>
      <c r="Z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07">
        <f t="shared" si="926"/>
        <v>0</v>
      </c>
      <c r="AD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07">
        <f t="shared" si="927"/>
        <v>0</v>
      </c>
      <c r="AH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07">
        <f t="shared" si="928"/>
        <v>0</v>
      </c>
      <c r="AL448" s="207">
        <f t="shared" si="929"/>
        <v>0</v>
      </c>
    </row>
    <row r="449" spans="2:38" x14ac:dyDescent="0.25">
      <c r="B449" s="205" t="s">
        <v>1386</v>
      </c>
      <c r="C449" s="206" t="s">
        <v>1387</v>
      </c>
      <c r="D4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07">
        <f t="shared" si="919"/>
        <v>0</v>
      </c>
      <c r="G449" s="207"/>
      <c r="H449" s="207">
        <f t="shared" si="922"/>
        <v>0</v>
      </c>
      <c r="I449" s="207"/>
      <c r="J449" s="207">
        <f t="shared" si="923"/>
        <v>0</v>
      </c>
      <c r="K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07">
        <f t="shared" si="925"/>
        <v>0</v>
      </c>
      <c r="Z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07">
        <f t="shared" si="926"/>
        <v>0</v>
      </c>
      <c r="AD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07">
        <f t="shared" si="927"/>
        <v>0</v>
      </c>
      <c r="AH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07">
        <f t="shared" si="928"/>
        <v>0</v>
      </c>
      <c r="AL449" s="207">
        <f t="shared" si="929"/>
        <v>0</v>
      </c>
    </row>
    <row r="450" spans="2:38" x14ac:dyDescent="0.25">
      <c r="B450" s="205" t="s">
        <v>1388</v>
      </c>
      <c r="C450" s="206" t="s">
        <v>1389</v>
      </c>
      <c r="D4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07">
        <f t="shared" si="919"/>
        <v>0</v>
      </c>
      <c r="G450" s="207"/>
      <c r="H450" s="207">
        <f t="shared" si="922"/>
        <v>0</v>
      </c>
      <c r="I450" s="207"/>
      <c r="J450" s="207">
        <f t="shared" si="923"/>
        <v>0</v>
      </c>
      <c r="K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07">
        <f t="shared" si="925"/>
        <v>0</v>
      </c>
      <c r="Z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07">
        <f t="shared" si="926"/>
        <v>0</v>
      </c>
      <c r="AD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07">
        <f t="shared" si="927"/>
        <v>0</v>
      </c>
      <c r="AH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07">
        <f t="shared" si="928"/>
        <v>0</v>
      </c>
      <c r="AL450" s="207">
        <f t="shared" si="929"/>
        <v>0</v>
      </c>
    </row>
    <row r="451" spans="2:38" x14ac:dyDescent="0.25">
      <c r="B451" s="205" t="s">
        <v>1390</v>
      </c>
      <c r="C451" s="206" t="s">
        <v>1391</v>
      </c>
      <c r="D4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07">
        <f t="shared" si="919"/>
        <v>0</v>
      </c>
      <c r="G451" s="207"/>
      <c r="H451" s="207">
        <f t="shared" si="922"/>
        <v>0</v>
      </c>
      <c r="I451" s="207"/>
      <c r="J451" s="207">
        <f t="shared" si="923"/>
        <v>0</v>
      </c>
      <c r="K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07">
        <f t="shared" si="925"/>
        <v>0</v>
      </c>
      <c r="Z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07">
        <f t="shared" si="926"/>
        <v>0</v>
      </c>
      <c r="AD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07">
        <f t="shared" si="927"/>
        <v>0</v>
      </c>
      <c r="AH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07">
        <f t="shared" si="928"/>
        <v>0</v>
      </c>
      <c r="AL451" s="207">
        <f t="shared" si="929"/>
        <v>0</v>
      </c>
    </row>
    <row r="452" spans="2:38" x14ac:dyDescent="0.25">
      <c r="B452" s="205" t="s">
        <v>1392</v>
      </c>
      <c r="C452" s="206" t="s">
        <v>1393</v>
      </c>
      <c r="D4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07">
        <f t="shared" si="919"/>
        <v>0</v>
      </c>
      <c r="G452" s="207"/>
      <c r="H452" s="207">
        <f t="shared" si="922"/>
        <v>0</v>
      </c>
      <c r="I452" s="207"/>
      <c r="J452" s="207">
        <f t="shared" si="923"/>
        <v>0</v>
      </c>
      <c r="K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07">
        <f t="shared" si="925"/>
        <v>0</v>
      </c>
      <c r="Z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07">
        <f t="shared" si="926"/>
        <v>0</v>
      </c>
      <c r="AD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07">
        <f t="shared" si="927"/>
        <v>0</v>
      </c>
      <c r="AH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07">
        <f t="shared" si="928"/>
        <v>0</v>
      </c>
      <c r="AL452" s="207">
        <f t="shared" si="929"/>
        <v>0</v>
      </c>
    </row>
    <row r="453" spans="2:38" x14ac:dyDescent="0.25">
      <c r="B453" s="205" t="s">
        <v>1394</v>
      </c>
      <c r="C453" s="206" t="s">
        <v>1395</v>
      </c>
      <c r="D4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07">
        <f t="shared" si="919"/>
        <v>0</v>
      </c>
      <c r="G453" s="207"/>
      <c r="H453" s="207">
        <f t="shared" si="922"/>
        <v>0</v>
      </c>
      <c r="I453" s="207"/>
      <c r="J453" s="207">
        <f t="shared" si="923"/>
        <v>0</v>
      </c>
      <c r="K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07">
        <f t="shared" si="925"/>
        <v>0</v>
      </c>
      <c r="Z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07">
        <f t="shared" si="926"/>
        <v>0</v>
      </c>
      <c r="AD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07">
        <f t="shared" si="927"/>
        <v>0</v>
      </c>
      <c r="AH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07">
        <f t="shared" si="928"/>
        <v>0</v>
      </c>
      <c r="AL453" s="207">
        <f t="shared" si="929"/>
        <v>0</v>
      </c>
    </row>
    <row r="454" spans="2:38" x14ac:dyDescent="0.25">
      <c r="B454" s="205" t="s">
        <v>1396</v>
      </c>
      <c r="C454" s="206" t="s">
        <v>1397</v>
      </c>
      <c r="D4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07">
        <f t="shared" si="919"/>
        <v>0</v>
      </c>
      <c r="G454" s="207"/>
      <c r="H454" s="207">
        <f t="shared" si="922"/>
        <v>0</v>
      </c>
      <c r="I454" s="207"/>
      <c r="J454" s="207">
        <f t="shared" si="923"/>
        <v>0</v>
      </c>
      <c r="K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07">
        <f t="shared" si="925"/>
        <v>0</v>
      </c>
      <c r="Z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07">
        <f t="shared" si="926"/>
        <v>0</v>
      </c>
      <c r="AD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07">
        <f t="shared" si="927"/>
        <v>0</v>
      </c>
      <c r="AH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07">
        <f t="shared" si="928"/>
        <v>0</v>
      </c>
      <c r="AL454" s="207">
        <f t="shared" si="929"/>
        <v>0</v>
      </c>
    </row>
    <row r="455" spans="2:38" x14ac:dyDescent="0.25">
      <c r="B455" s="205" t="s">
        <v>1398</v>
      </c>
      <c r="C455" s="206" t="s">
        <v>1399</v>
      </c>
      <c r="D4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07">
        <f t="shared" si="919"/>
        <v>0</v>
      </c>
      <c r="G455" s="207"/>
      <c r="H455" s="207">
        <f t="shared" si="922"/>
        <v>0</v>
      </c>
      <c r="I455" s="207"/>
      <c r="J455" s="207">
        <f t="shared" si="923"/>
        <v>0</v>
      </c>
      <c r="K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07">
        <f t="shared" si="925"/>
        <v>0</v>
      </c>
      <c r="Z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07">
        <f t="shared" si="926"/>
        <v>0</v>
      </c>
      <c r="AD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07">
        <f t="shared" si="927"/>
        <v>0</v>
      </c>
      <c r="AH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07">
        <f t="shared" si="928"/>
        <v>0</v>
      </c>
      <c r="AL455" s="207">
        <f t="shared" si="929"/>
        <v>0</v>
      </c>
    </row>
    <row r="456" spans="2:38" x14ac:dyDescent="0.25">
      <c r="B456" s="205" t="s">
        <v>1400</v>
      </c>
      <c r="C456" s="206" t="s">
        <v>1401</v>
      </c>
      <c r="D4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07">
        <f t="shared" si="919"/>
        <v>0</v>
      </c>
      <c r="G456" s="207"/>
      <c r="H456" s="207">
        <f t="shared" si="922"/>
        <v>0</v>
      </c>
      <c r="I456" s="207"/>
      <c r="J456" s="207">
        <f t="shared" si="923"/>
        <v>0</v>
      </c>
      <c r="K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07">
        <f t="shared" si="925"/>
        <v>0</v>
      </c>
      <c r="Z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07">
        <f t="shared" si="926"/>
        <v>0</v>
      </c>
      <c r="AD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07">
        <f t="shared" si="927"/>
        <v>0</v>
      </c>
      <c r="AH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07">
        <f t="shared" si="928"/>
        <v>0</v>
      </c>
      <c r="AL456" s="207">
        <f t="shared" si="929"/>
        <v>0</v>
      </c>
    </row>
    <row r="457" spans="2:38" x14ac:dyDescent="0.25">
      <c r="B457" s="205" t="s">
        <v>1402</v>
      </c>
      <c r="C457" s="206" t="s">
        <v>1403</v>
      </c>
      <c r="D4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07">
        <f t="shared" si="919"/>
        <v>0</v>
      </c>
      <c r="G457" s="207"/>
      <c r="H457" s="207">
        <f t="shared" si="922"/>
        <v>0</v>
      </c>
      <c r="I457" s="207"/>
      <c r="J457" s="207">
        <f t="shared" si="923"/>
        <v>0</v>
      </c>
      <c r="K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07">
        <f t="shared" si="925"/>
        <v>0</v>
      </c>
      <c r="Z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07">
        <f t="shared" si="926"/>
        <v>0</v>
      </c>
      <c r="AD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07">
        <f t="shared" si="927"/>
        <v>0</v>
      </c>
      <c r="AH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07">
        <f t="shared" si="928"/>
        <v>0</v>
      </c>
      <c r="AL457" s="207">
        <f t="shared" si="929"/>
        <v>0</v>
      </c>
    </row>
    <row r="458" spans="2:38" x14ac:dyDescent="0.25">
      <c r="B458" s="205" t="s">
        <v>1404</v>
      </c>
      <c r="C458" s="206" t="s">
        <v>1405</v>
      </c>
      <c r="D4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07">
        <f t="shared" si="919"/>
        <v>0</v>
      </c>
      <c r="G458" s="207"/>
      <c r="H458" s="207">
        <f t="shared" si="922"/>
        <v>0</v>
      </c>
      <c r="I458" s="207"/>
      <c r="J458" s="207">
        <f t="shared" si="923"/>
        <v>0</v>
      </c>
      <c r="K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07">
        <f t="shared" si="925"/>
        <v>0</v>
      </c>
      <c r="Z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07">
        <f t="shared" si="926"/>
        <v>0</v>
      </c>
      <c r="AD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07">
        <f t="shared" si="927"/>
        <v>0</v>
      </c>
      <c r="AH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07">
        <f t="shared" si="928"/>
        <v>0</v>
      </c>
      <c r="AL458" s="207">
        <f t="shared" si="929"/>
        <v>0</v>
      </c>
    </row>
    <row r="459" spans="2:38" x14ac:dyDescent="0.25">
      <c r="B459" s="205" t="s">
        <v>1406</v>
      </c>
      <c r="C459" s="206" t="s">
        <v>1407</v>
      </c>
      <c r="D4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07">
        <f t="shared" si="919"/>
        <v>0</v>
      </c>
      <c r="G459" s="207"/>
      <c r="H459" s="207">
        <f t="shared" si="922"/>
        <v>0</v>
      </c>
      <c r="I459" s="207"/>
      <c r="J459" s="207">
        <f t="shared" si="923"/>
        <v>0</v>
      </c>
      <c r="K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07">
        <f t="shared" si="925"/>
        <v>0</v>
      </c>
      <c r="Z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07">
        <f t="shared" si="926"/>
        <v>0</v>
      </c>
      <c r="AD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07">
        <f t="shared" si="927"/>
        <v>0</v>
      </c>
      <c r="AH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07">
        <f t="shared" si="928"/>
        <v>0</v>
      </c>
      <c r="AL459" s="207">
        <f t="shared" si="929"/>
        <v>0</v>
      </c>
    </row>
    <row r="460" spans="2:38" x14ac:dyDescent="0.25">
      <c r="B460" s="205" t="s">
        <v>1408</v>
      </c>
      <c r="C460" s="206" t="s">
        <v>1409</v>
      </c>
      <c r="D4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07">
        <f t="shared" si="919"/>
        <v>0</v>
      </c>
      <c r="G460" s="207"/>
      <c r="H460" s="207">
        <f t="shared" si="922"/>
        <v>0</v>
      </c>
      <c r="I460" s="207"/>
      <c r="J460" s="207">
        <f t="shared" si="923"/>
        <v>0</v>
      </c>
      <c r="K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07">
        <f t="shared" si="925"/>
        <v>0</v>
      </c>
      <c r="Z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07">
        <f t="shared" si="926"/>
        <v>0</v>
      </c>
      <c r="AD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07">
        <f t="shared" si="927"/>
        <v>0</v>
      </c>
      <c r="AH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07">
        <f t="shared" si="928"/>
        <v>0</v>
      </c>
      <c r="AL460" s="207">
        <f t="shared" si="929"/>
        <v>0</v>
      </c>
    </row>
    <row r="461" spans="2:38" x14ac:dyDescent="0.25">
      <c r="B461" s="205" t="s">
        <v>1410</v>
      </c>
      <c r="C461" s="206" t="s">
        <v>1411</v>
      </c>
      <c r="D4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07">
        <f t="shared" si="919"/>
        <v>0</v>
      </c>
      <c r="G461" s="207"/>
      <c r="H461" s="207">
        <f t="shared" si="922"/>
        <v>0</v>
      </c>
      <c r="I461" s="207"/>
      <c r="J461" s="207">
        <f t="shared" si="923"/>
        <v>0</v>
      </c>
      <c r="K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07">
        <f t="shared" si="925"/>
        <v>0</v>
      </c>
      <c r="Z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07">
        <f t="shared" si="926"/>
        <v>0</v>
      </c>
      <c r="AD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07">
        <f t="shared" si="927"/>
        <v>0</v>
      </c>
      <c r="AH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07">
        <f t="shared" si="928"/>
        <v>0</v>
      </c>
      <c r="AL461" s="207">
        <f t="shared" si="929"/>
        <v>0</v>
      </c>
    </row>
    <row r="462" spans="2:38" x14ac:dyDescent="0.25">
      <c r="B462" s="205" t="s">
        <v>1412</v>
      </c>
      <c r="C462" s="206" t="s">
        <v>1413</v>
      </c>
      <c r="D4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07">
        <f t="shared" si="919"/>
        <v>0</v>
      </c>
      <c r="G462" s="207"/>
      <c r="H462" s="207">
        <f t="shared" si="922"/>
        <v>0</v>
      </c>
      <c r="I462" s="207"/>
      <c r="J462" s="207">
        <f t="shared" si="923"/>
        <v>0</v>
      </c>
      <c r="K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07">
        <f t="shared" si="925"/>
        <v>0</v>
      </c>
      <c r="Z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07">
        <f t="shared" si="926"/>
        <v>0</v>
      </c>
      <c r="AD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07">
        <f t="shared" si="927"/>
        <v>0</v>
      </c>
      <c r="AH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07">
        <f t="shared" si="928"/>
        <v>0</v>
      </c>
      <c r="AL462" s="207">
        <f t="shared" si="929"/>
        <v>0</v>
      </c>
    </row>
    <row r="463" spans="2:38" x14ac:dyDescent="0.25">
      <c r="B463" s="205" t="s">
        <v>1414</v>
      </c>
      <c r="C463" s="206" t="s">
        <v>1415</v>
      </c>
      <c r="D4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07">
        <f t="shared" si="919"/>
        <v>0</v>
      </c>
      <c r="G463" s="207"/>
      <c r="H463" s="207">
        <f t="shared" si="922"/>
        <v>0</v>
      </c>
      <c r="I463" s="207"/>
      <c r="J463" s="207">
        <f t="shared" si="923"/>
        <v>0</v>
      </c>
      <c r="K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07">
        <f t="shared" si="925"/>
        <v>0</v>
      </c>
      <c r="Z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07">
        <f t="shared" si="926"/>
        <v>0</v>
      </c>
      <c r="AD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07">
        <f t="shared" si="927"/>
        <v>0</v>
      </c>
      <c r="AH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07">
        <f t="shared" si="928"/>
        <v>0</v>
      </c>
      <c r="AL463" s="207">
        <f t="shared" si="929"/>
        <v>0</v>
      </c>
    </row>
    <row r="464" spans="2:38" x14ac:dyDescent="0.25">
      <c r="B464" s="205" t="s">
        <v>1416</v>
      </c>
      <c r="C464" s="206" t="s">
        <v>1417</v>
      </c>
      <c r="D4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07">
        <f t="shared" si="919"/>
        <v>0</v>
      </c>
      <c r="G464" s="207"/>
      <c r="H464" s="207">
        <f t="shared" si="922"/>
        <v>0</v>
      </c>
      <c r="I464" s="207"/>
      <c r="J464" s="207">
        <f t="shared" si="923"/>
        <v>0</v>
      </c>
      <c r="K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07">
        <f t="shared" si="925"/>
        <v>0</v>
      </c>
      <c r="Z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07">
        <f t="shared" si="926"/>
        <v>0</v>
      </c>
      <c r="AD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07">
        <f t="shared" si="927"/>
        <v>0</v>
      </c>
      <c r="AH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07">
        <f t="shared" si="928"/>
        <v>0</v>
      </c>
      <c r="AL464" s="207">
        <f t="shared" si="929"/>
        <v>0</v>
      </c>
    </row>
    <row r="465" spans="2:38" x14ac:dyDescent="0.25">
      <c r="B465" s="205" t="s">
        <v>1418</v>
      </c>
      <c r="C465" s="206" t="s">
        <v>1419</v>
      </c>
      <c r="D4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07">
        <f t="shared" ref="F465:F473" si="930">D465+E465</f>
        <v>0</v>
      </c>
      <c r="G465" s="207"/>
      <c r="H465" s="207">
        <f t="shared" ref="H465:H473" si="931">F465-G465</f>
        <v>0</v>
      </c>
      <c r="I465" s="207"/>
      <c r="J465" s="207">
        <f t="shared" ref="J465:J473" si="932">F465-I465</f>
        <v>0</v>
      </c>
      <c r="K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07">
        <f t="shared" ref="Y465:Y473" si="933">V465+W465+X465</f>
        <v>0</v>
      </c>
      <c r="Z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07">
        <f t="shared" ref="AC465:AC473" si="934">Z465+AA465+AB465</f>
        <v>0</v>
      </c>
      <c r="AD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07">
        <f t="shared" ref="AG465:AG473" si="935">AD465+AE465+AF465</f>
        <v>0</v>
      </c>
      <c r="AH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07">
        <f t="shared" ref="AK465:AK473" si="936">AH465+AI465+AJ465</f>
        <v>0</v>
      </c>
      <c r="AL465" s="207">
        <f t="shared" ref="AL465:AL473" si="937">Y465+AC465+AG465+AK465</f>
        <v>0</v>
      </c>
    </row>
    <row r="466" spans="2:38" x14ac:dyDescent="0.25">
      <c r="B466" s="205" t="s">
        <v>1420</v>
      </c>
      <c r="C466" s="206" t="s">
        <v>1421</v>
      </c>
      <c r="D4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07">
        <f t="shared" si="930"/>
        <v>0</v>
      </c>
      <c r="G466" s="207"/>
      <c r="H466" s="207">
        <f t="shared" si="931"/>
        <v>0</v>
      </c>
      <c r="I466" s="207"/>
      <c r="J466" s="207">
        <f t="shared" si="932"/>
        <v>0</v>
      </c>
      <c r="K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07">
        <f t="shared" si="933"/>
        <v>0</v>
      </c>
      <c r="Z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07">
        <f t="shared" si="934"/>
        <v>0</v>
      </c>
      <c r="AD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07">
        <f t="shared" si="935"/>
        <v>0</v>
      </c>
      <c r="AH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07">
        <f t="shared" si="936"/>
        <v>0</v>
      </c>
      <c r="AL466" s="207">
        <f t="shared" si="937"/>
        <v>0</v>
      </c>
    </row>
    <row r="467" spans="2:38" x14ac:dyDescent="0.25">
      <c r="B467" s="205" t="s">
        <v>1422</v>
      </c>
      <c r="C467" s="206" t="s">
        <v>1423</v>
      </c>
      <c r="D4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07">
        <f t="shared" si="930"/>
        <v>0</v>
      </c>
      <c r="G467" s="207"/>
      <c r="H467" s="207">
        <f t="shared" si="931"/>
        <v>0</v>
      </c>
      <c r="I467" s="207"/>
      <c r="J467" s="207">
        <f t="shared" si="932"/>
        <v>0</v>
      </c>
      <c r="K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07">
        <f t="shared" si="933"/>
        <v>0</v>
      </c>
      <c r="Z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07">
        <f t="shared" si="934"/>
        <v>0</v>
      </c>
      <c r="AD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07">
        <f t="shared" si="935"/>
        <v>0</v>
      </c>
      <c r="AH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07">
        <f t="shared" si="936"/>
        <v>0</v>
      </c>
      <c r="AL467" s="207">
        <f t="shared" si="937"/>
        <v>0</v>
      </c>
    </row>
    <row r="468" spans="2:38" x14ac:dyDescent="0.25">
      <c r="B468" s="205" t="s">
        <v>1424</v>
      </c>
      <c r="C468" s="206" t="s">
        <v>1425</v>
      </c>
      <c r="D4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07">
        <f t="shared" si="930"/>
        <v>0</v>
      </c>
      <c r="G468" s="207"/>
      <c r="H468" s="207">
        <f t="shared" si="931"/>
        <v>0</v>
      </c>
      <c r="I468" s="207"/>
      <c r="J468" s="207">
        <f t="shared" si="932"/>
        <v>0</v>
      </c>
      <c r="K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07">
        <f t="shared" si="933"/>
        <v>0</v>
      </c>
      <c r="Z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07">
        <f t="shared" si="934"/>
        <v>0</v>
      </c>
      <c r="AD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07">
        <f t="shared" si="935"/>
        <v>0</v>
      </c>
      <c r="AH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07">
        <f t="shared" si="936"/>
        <v>0</v>
      </c>
      <c r="AL468" s="207">
        <f t="shared" si="937"/>
        <v>0</v>
      </c>
    </row>
    <row r="469" spans="2:38" x14ac:dyDescent="0.25">
      <c r="B469" s="205" t="s">
        <v>1426</v>
      </c>
      <c r="C469" s="206" t="s">
        <v>1427</v>
      </c>
      <c r="D4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07">
        <f t="shared" si="930"/>
        <v>0</v>
      </c>
      <c r="G469" s="207"/>
      <c r="H469" s="207">
        <f t="shared" si="931"/>
        <v>0</v>
      </c>
      <c r="I469" s="207"/>
      <c r="J469" s="207">
        <f t="shared" si="932"/>
        <v>0</v>
      </c>
      <c r="K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07">
        <f t="shared" si="933"/>
        <v>0</v>
      </c>
      <c r="Z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07">
        <f t="shared" si="934"/>
        <v>0</v>
      </c>
      <c r="AD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07">
        <f t="shared" si="935"/>
        <v>0</v>
      </c>
      <c r="AH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07">
        <f t="shared" si="936"/>
        <v>0</v>
      </c>
      <c r="AL469" s="207">
        <f t="shared" si="937"/>
        <v>0</v>
      </c>
    </row>
    <row r="470" spans="2:38" x14ac:dyDescent="0.25">
      <c r="B470" s="205" t="s">
        <v>1428</v>
      </c>
      <c r="C470" s="206" t="s">
        <v>1429</v>
      </c>
      <c r="D4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07">
        <f t="shared" si="930"/>
        <v>0</v>
      </c>
      <c r="G470" s="207"/>
      <c r="H470" s="207">
        <f t="shared" si="931"/>
        <v>0</v>
      </c>
      <c r="I470" s="207"/>
      <c r="J470" s="207">
        <f t="shared" si="932"/>
        <v>0</v>
      </c>
      <c r="K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07">
        <f t="shared" si="933"/>
        <v>0</v>
      </c>
      <c r="Z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07">
        <f t="shared" si="934"/>
        <v>0</v>
      </c>
      <c r="AD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07">
        <f t="shared" si="935"/>
        <v>0</v>
      </c>
      <c r="AH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07">
        <f t="shared" si="936"/>
        <v>0</v>
      </c>
      <c r="AL470" s="207">
        <f t="shared" si="937"/>
        <v>0</v>
      </c>
    </row>
    <row r="471" spans="2:38" x14ac:dyDescent="0.25">
      <c r="B471" s="205" t="s">
        <v>449</v>
      </c>
      <c r="C471" s="206" t="s">
        <v>1430</v>
      </c>
      <c r="D4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07">
        <f t="shared" si="930"/>
        <v>0</v>
      </c>
      <c r="G471" s="207"/>
      <c r="H471" s="207">
        <f t="shared" si="931"/>
        <v>0</v>
      </c>
      <c r="I471" s="207"/>
      <c r="J471" s="207">
        <f t="shared" si="932"/>
        <v>0</v>
      </c>
      <c r="K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07">
        <f t="shared" si="933"/>
        <v>0</v>
      </c>
      <c r="Z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07">
        <f t="shared" si="934"/>
        <v>0</v>
      </c>
      <c r="AD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07">
        <f t="shared" si="935"/>
        <v>0</v>
      </c>
      <c r="AH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07">
        <f t="shared" si="936"/>
        <v>0</v>
      </c>
      <c r="AL471" s="207">
        <f t="shared" si="937"/>
        <v>0</v>
      </c>
    </row>
    <row r="472" spans="2:38" x14ac:dyDescent="0.25">
      <c r="B472" s="205" t="s">
        <v>1431</v>
      </c>
      <c r="C472" s="206" t="s">
        <v>1432</v>
      </c>
      <c r="D4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07">
        <f t="shared" si="930"/>
        <v>0</v>
      </c>
      <c r="G472" s="207"/>
      <c r="H472" s="207">
        <f t="shared" si="931"/>
        <v>0</v>
      </c>
      <c r="I472" s="207"/>
      <c r="J472" s="207">
        <f t="shared" si="932"/>
        <v>0</v>
      </c>
      <c r="K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07">
        <f t="shared" si="933"/>
        <v>0</v>
      </c>
      <c r="Z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07">
        <f t="shared" si="934"/>
        <v>0</v>
      </c>
      <c r="AD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07">
        <f t="shared" si="935"/>
        <v>0</v>
      </c>
      <c r="AH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07">
        <f t="shared" si="936"/>
        <v>0</v>
      </c>
      <c r="AL472" s="207">
        <f t="shared" si="937"/>
        <v>0</v>
      </c>
    </row>
    <row r="473" spans="2:38" x14ac:dyDescent="0.25">
      <c r="B473" s="205" t="s">
        <v>1433</v>
      </c>
      <c r="C473" s="206" t="s">
        <v>1423</v>
      </c>
      <c r="D4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07">
        <f t="shared" si="930"/>
        <v>0</v>
      </c>
      <c r="G473" s="207"/>
      <c r="H473" s="207">
        <f t="shared" si="931"/>
        <v>0</v>
      </c>
      <c r="I473" s="207"/>
      <c r="J473" s="207">
        <f t="shared" si="932"/>
        <v>0</v>
      </c>
      <c r="K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07">
        <f t="shared" si="933"/>
        <v>0</v>
      </c>
      <c r="Z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07">
        <f t="shared" si="934"/>
        <v>0</v>
      </c>
      <c r="AD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07">
        <f t="shared" si="935"/>
        <v>0</v>
      </c>
      <c r="AH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07">
        <f t="shared" si="936"/>
        <v>0</v>
      </c>
      <c r="AL473" s="207">
        <f t="shared" si="937"/>
        <v>0</v>
      </c>
    </row>
    <row r="474" spans="2:38" x14ac:dyDescent="0.25">
      <c r="B474" s="205" t="s">
        <v>1434</v>
      </c>
      <c r="C474" s="206" t="s">
        <v>1435</v>
      </c>
      <c r="D4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07">
        <f t="shared" ref="F474:F489" si="938">D474+E474</f>
        <v>0</v>
      </c>
      <c r="G474" s="207"/>
      <c r="H474" s="207">
        <f t="shared" ref="H474:H489" si="939">F474-G474</f>
        <v>0</v>
      </c>
      <c r="I474" s="207"/>
      <c r="J474" s="207">
        <f t="shared" ref="J474:J489" si="940">F474-I474</f>
        <v>0</v>
      </c>
      <c r="K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07">
        <f t="shared" ref="Y474:Y489" si="941">V474+W474+X474</f>
        <v>0</v>
      </c>
      <c r="Z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07">
        <f t="shared" ref="AC474:AC489" si="942">Z474+AA474+AB474</f>
        <v>0</v>
      </c>
      <c r="AD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07">
        <f t="shared" ref="AG474:AG489" si="943">AD474+AE474+AF474</f>
        <v>0</v>
      </c>
      <c r="AH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07">
        <f t="shared" ref="AK474:AK489" si="944">AH474+AI474+AJ474</f>
        <v>0</v>
      </c>
      <c r="AL474" s="207">
        <f t="shared" ref="AL474:AL489" si="945">Y474+AC474+AG474+AK474</f>
        <v>0</v>
      </c>
    </row>
    <row r="475" spans="2:38" x14ac:dyDescent="0.25">
      <c r="B475" s="205" t="s">
        <v>1436</v>
      </c>
      <c r="C475" s="206" t="s">
        <v>1437</v>
      </c>
      <c r="D4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07">
        <f t="shared" si="938"/>
        <v>0</v>
      </c>
      <c r="G475" s="207"/>
      <c r="H475" s="207">
        <f t="shared" si="939"/>
        <v>0</v>
      </c>
      <c r="I475" s="207"/>
      <c r="J475" s="207">
        <f t="shared" si="940"/>
        <v>0</v>
      </c>
      <c r="K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07">
        <f t="shared" si="941"/>
        <v>0</v>
      </c>
      <c r="Z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07">
        <f t="shared" si="942"/>
        <v>0</v>
      </c>
      <c r="AD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07">
        <f t="shared" si="943"/>
        <v>0</v>
      </c>
      <c r="AH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07">
        <f t="shared" si="944"/>
        <v>0</v>
      </c>
      <c r="AL475" s="207">
        <f t="shared" si="945"/>
        <v>0</v>
      </c>
    </row>
    <row r="476" spans="2:38" x14ac:dyDescent="0.25">
      <c r="B476" s="205" t="s">
        <v>1438</v>
      </c>
      <c r="C476" s="206" t="s">
        <v>1439</v>
      </c>
      <c r="D4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07">
        <f t="shared" si="938"/>
        <v>0</v>
      </c>
      <c r="G476" s="207"/>
      <c r="H476" s="207">
        <f t="shared" si="939"/>
        <v>0</v>
      </c>
      <c r="I476" s="207"/>
      <c r="J476" s="207">
        <f t="shared" si="940"/>
        <v>0</v>
      </c>
      <c r="K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07">
        <f t="shared" si="941"/>
        <v>0</v>
      </c>
      <c r="Z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07">
        <f t="shared" si="942"/>
        <v>0</v>
      </c>
      <c r="AD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07">
        <f t="shared" si="943"/>
        <v>0</v>
      </c>
      <c r="AH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07">
        <f t="shared" si="944"/>
        <v>0</v>
      </c>
      <c r="AL476" s="207">
        <f t="shared" si="945"/>
        <v>0</v>
      </c>
    </row>
    <row r="477" spans="2:38" x14ac:dyDescent="0.25">
      <c r="B477" s="205" t="s">
        <v>1440</v>
      </c>
      <c r="C477" s="206" t="s">
        <v>1441</v>
      </c>
      <c r="D4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07">
        <f t="shared" si="938"/>
        <v>0</v>
      </c>
      <c r="G477" s="207"/>
      <c r="H477" s="207">
        <f t="shared" si="939"/>
        <v>0</v>
      </c>
      <c r="I477" s="207"/>
      <c r="J477" s="207">
        <f t="shared" si="940"/>
        <v>0</v>
      </c>
      <c r="K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07">
        <f t="shared" si="941"/>
        <v>0</v>
      </c>
      <c r="Z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07">
        <f t="shared" si="942"/>
        <v>0</v>
      </c>
      <c r="AD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07">
        <f t="shared" si="943"/>
        <v>0</v>
      </c>
      <c r="AH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07">
        <f t="shared" si="944"/>
        <v>0</v>
      </c>
      <c r="AL477" s="207">
        <f t="shared" si="945"/>
        <v>0</v>
      </c>
    </row>
    <row r="478" spans="2:38" x14ac:dyDescent="0.25">
      <c r="B478" s="205" t="s">
        <v>1442</v>
      </c>
      <c r="C478" s="206" t="s">
        <v>1443</v>
      </c>
      <c r="D4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07">
        <f t="shared" si="938"/>
        <v>0</v>
      </c>
      <c r="G478" s="207"/>
      <c r="H478" s="207">
        <f t="shared" si="939"/>
        <v>0</v>
      </c>
      <c r="I478" s="207"/>
      <c r="J478" s="207">
        <f t="shared" si="940"/>
        <v>0</v>
      </c>
      <c r="K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07">
        <f t="shared" si="941"/>
        <v>0</v>
      </c>
      <c r="Z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07">
        <f t="shared" si="942"/>
        <v>0</v>
      </c>
      <c r="AD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07">
        <f t="shared" si="943"/>
        <v>0</v>
      </c>
      <c r="AH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07">
        <f t="shared" si="944"/>
        <v>0</v>
      </c>
      <c r="AL478" s="207">
        <f t="shared" si="945"/>
        <v>0</v>
      </c>
    </row>
    <row r="479" spans="2:38" x14ac:dyDescent="0.25">
      <c r="B479" s="205" t="s">
        <v>1444</v>
      </c>
      <c r="C479" s="206" t="s">
        <v>1445</v>
      </c>
      <c r="D4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07">
        <f t="shared" si="938"/>
        <v>0</v>
      </c>
      <c r="G479" s="207"/>
      <c r="H479" s="207">
        <f t="shared" si="939"/>
        <v>0</v>
      </c>
      <c r="I479" s="207"/>
      <c r="J479" s="207">
        <f t="shared" si="940"/>
        <v>0</v>
      </c>
      <c r="K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07">
        <f t="shared" si="941"/>
        <v>0</v>
      </c>
      <c r="Z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07">
        <f t="shared" si="942"/>
        <v>0</v>
      </c>
      <c r="AD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07">
        <f t="shared" si="943"/>
        <v>0</v>
      </c>
      <c r="AH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07">
        <f t="shared" si="944"/>
        <v>0</v>
      </c>
      <c r="AL479" s="207">
        <f t="shared" si="945"/>
        <v>0</v>
      </c>
    </row>
    <row r="480" spans="2:38" x14ac:dyDescent="0.25">
      <c r="B480" s="205" t="s">
        <v>1446</v>
      </c>
      <c r="C480" s="206" t="s">
        <v>1447</v>
      </c>
      <c r="D4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07">
        <f t="shared" si="938"/>
        <v>0</v>
      </c>
      <c r="G480" s="207"/>
      <c r="H480" s="207">
        <f t="shared" si="939"/>
        <v>0</v>
      </c>
      <c r="I480" s="207"/>
      <c r="J480" s="207">
        <f t="shared" si="940"/>
        <v>0</v>
      </c>
      <c r="K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07">
        <f t="shared" si="941"/>
        <v>0</v>
      </c>
      <c r="Z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07">
        <f t="shared" si="942"/>
        <v>0</v>
      </c>
      <c r="AD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07">
        <f t="shared" si="943"/>
        <v>0</v>
      </c>
      <c r="AH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07">
        <f t="shared" si="944"/>
        <v>0</v>
      </c>
      <c r="AL480" s="207">
        <f t="shared" si="945"/>
        <v>0</v>
      </c>
    </row>
    <row r="481" spans="2:38" x14ac:dyDescent="0.25">
      <c r="B481" s="205" t="s">
        <v>1448</v>
      </c>
      <c r="C481" s="206" t="s">
        <v>1449</v>
      </c>
      <c r="D4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07">
        <f t="shared" si="938"/>
        <v>0</v>
      </c>
      <c r="G481" s="207"/>
      <c r="H481" s="207">
        <f t="shared" si="939"/>
        <v>0</v>
      </c>
      <c r="I481" s="207"/>
      <c r="J481" s="207">
        <f t="shared" si="940"/>
        <v>0</v>
      </c>
      <c r="K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07">
        <f t="shared" si="941"/>
        <v>0</v>
      </c>
      <c r="Z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07">
        <f t="shared" si="942"/>
        <v>0</v>
      </c>
      <c r="AD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07">
        <f t="shared" si="943"/>
        <v>0</v>
      </c>
      <c r="AH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07">
        <f t="shared" si="944"/>
        <v>0</v>
      </c>
      <c r="AL481" s="207">
        <f t="shared" si="945"/>
        <v>0</v>
      </c>
    </row>
    <row r="482" spans="2:38" x14ac:dyDescent="0.25">
      <c r="B482" s="205" t="s">
        <v>1450</v>
      </c>
      <c r="C482" s="206" t="s">
        <v>1451</v>
      </c>
      <c r="D4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07">
        <f t="shared" si="938"/>
        <v>0</v>
      </c>
      <c r="G482" s="207"/>
      <c r="H482" s="207">
        <f t="shared" si="939"/>
        <v>0</v>
      </c>
      <c r="I482" s="207"/>
      <c r="J482" s="207">
        <f t="shared" si="940"/>
        <v>0</v>
      </c>
      <c r="K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07">
        <f t="shared" si="941"/>
        <v>0</v>
      </c>
      <c r="Z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07">
        <f t="shared" si="942"/>
        <v>0</v>
      </c>
      <c r="AD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07">
        <f t="shared" si="943"/>
        <v>0</v>
      </c>
      <c r="AH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07">
        <f t="shared" si="944"/>
        <v>0</v>
      </c>
      <c r="AL482" s="207">
        <f t="shared" si="945"/>
        <v>0</v>
      </c>
    </row>
    <row r="483" spans="2:38" x14ac:dyDescent="0.25">
      <c r="B483" s="205" t="s">
        <v>1452</v>
      </c>
      <c r="C483" s="206" t="s">
        <v>1453</v>
      </c>
      <c r="D4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07">
        <f t="shared" si="938"/>
        <v>0</v>
      </c>
      <c r="G483" s="207"/>
      <c r="H483" s="207">
        <f t="shared" si="939"/>
        <v>0</v>
      </c>
      <c r="I483" s="207"/>
      <c r="J483" s="207">
        <f t="shared" si="940"/>
        <v>0</v>
      </c>
      <c r="K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07">
        <f t="shared" si="941"/>
        <v>0</v>
      </c>
      <c r="Z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07">
        <f t="shared" si="942"/>
        <v>0</v>
      </c>
      <c r="AD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07">
        <f t="shared" si="943"/>
        <v>0</v>
      </c>
      <c r="AH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07">
        <f t="shared" si="944"/>
        <v>0</v>
      </c>
      <c r="AL483" s="207">
        <f t="shared" si="945"/>
        <v>0</v>
      </c>
    </row>
    <row r="484" spans="2:38" x14ac:dyDescent="0.25">
      <c r="B484" s="205" t="s">
        <v>1454</v>
      </c>
      <c r="C484" s="206" t="s">
        <v>1455</v>
      </c>
      <c r="D4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07">
        <f t="shared" si="938"/>
        <v>0</v>
      </c>
      <c r="G484" s="207"/>
      <c r="H484" s="207">
        <f t="shared" si="939"/>
        <v>0</v>
      </c>
      <c r="I484" s="207"/>
      <c r="J484" s="207">
        <f t="shared" si="940"/>
        <v>0</v>
      </c>
      <c r="K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07">
        <f t="shared" si="941"/>
        <v>0</v>
      </c>
      <c r="Z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07">
        <f t="shared" si="942"/>
        <v>0</v>
      </c>
      <c r="AD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07">
        <f t="shared" si="943"/>
        <v>0</v>
      </c>
      <c r="AH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07">
        <f t="shared" si="944"/>
        <v>0</v>
      </c>
      <c r="AL484" s="207">
        <f t="shared" si="945"/>
        <v>0</v>
      </c>
    </row>
    <row r="485" spans="2:38" x14ac:dyDescent="0.25">
      <c r="B485" s="205" t="s">
        <v>1456</v>
      </c>
      <c r="C485" s="206" t="s">
        <v>1457</v>
      </c>
      <c r="D4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07">
        <f t="shared" si="938"/>
        <v>0</v>
      </c>
      <c r="G485" s="207"/>
      <c r="H485" s="207">
        <f t="shared" si="939"/>
        <v>0</v>
      </c>
      <c r="I485" s="207"/>
      <c r="J485" s="207">
        <f t="shared" si="940"/>
        <v>0</v>
      </c>
      <c r="K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07">
        <f t="shared" si="941"/>
        <v>0</v>
      </c>
      <c r="Z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07">
        <f t="shared" si="942"/>
        <v>0</v>
      </c>
      <c r="AD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07">
        <f t="shared" si="943"/>
        <v>0</v>
      </c>
      <c r="AH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07">
        <f t="shared" si="944"/>
        <v>0</v>
      </c>
      <c r="AL485" s="207">
        <f t="shared" si="945"/>
        <v>0</v>
      </c>
    </row>
    <row r="486" spans="2:38" x14ac:dyDescent="0.25">
      <c r="B486" s="205" t="s">
        <v>1458</v>
      </c>
      <c r="C486" s="206" t="s">
        <v>1459</v>
      </c>
      <c r="D4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07">
        <f t="shared" si="938"/>
        <v>0</v>
      </c>
      <c r="G486" s="207"/>
      <c r="H486" s="207">
        <f t="shared" si="939"/>
        <v>0</v>
      </c>
      <c r="I486" s="207"/>
      <c r="J486" s="207">
        <f t="shared" si="940"/>
        <v>0</v>
      </c>
      <c r="K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07">
        <f t="shared" si="941"/>
        <v>0</v>
      </c>
      <c r="Z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07">
        <f t="shared" si="942"/>
        <v>0</v>
      </c>
      <c r="AD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07">
        <f t="shared" si="943"/>
        <v>0</v>
      </c>
      <c r="AH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07">
        <f t="shared" si="944"/>
        <v>0</v>
      </c>
      <c r="AL486" s="207">
        <f t="shared" si="945"/>
        <v>0</v>
      </c>
    </row>
    <row r="487" spans="2:38" x14ac:dyDescent="0.25">
      <c r="B487" s="205" t="s">
        <v>1460</v>
      </c>
      <c r="C487" s="206" t="s">
        <v>1461</v>
      </c>
      <c r="D4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07">
        <f t="shared" si="938"/>
        <v>0</v>
      </c>
      <c r="G487" s="207"/>
      <c r="H487" s="207">
        <f t="shared" si="939"/>
        <v>0</v>
      </c>
      <c r="I487" s="207"/>
      <c r="J487" s="207">
        <f t="shared" si="940"/>
        <v>0</v>
      </c>
      <c r="K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07">
        <f t="shared" si="941"/>
        <v>0</v>
      </c>
      <c r="Z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07">
        <f t="shared" si="942"/>
        <v>0</v>
      </c>
      <c r="AD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07">
        <f t="shared" si="943"/>
        <v>0</v>
      </c>
      <c r="AH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07">
        <f t="shared" si="944"/>
        <v>0</v>
      </c>
      <c r="AL487" s="207">
        <f t="shared" si="945"/>
        <v>0</v>
      </c>
    </row>
    <row r="488" spans="2:38" x14ac:dyDescent="0.25">
      <c r="B488" s="205" t="s">
        <v>1462</v>
      </c>
      <c r="C488" s="206" t="s">
        <v>1463</v>
      </c>
      <c r="D4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07">
        <f t="shared" si="938"/>
        <v>0</v>
      </c>
      <c r="G488" s="207"/>
      <c r="H488" s="207">
        <f t="shared" si="939"/>
        <v>0</v>
      </c>
      <c r="I488" s="207"/>
      <c r="J488" s="207">
        <f t="shared" si="940"/>
        <v>0</v>
      </c>
      <c r="K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07">
        <f t="shared" si="941"/>
        <v>0</v>
      </c>
      <c r="Z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07">
        <f t="shared" si="942"/>
        <v>0</v>
      </c>
      <c r="AD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07">
        <f t="shared" si="943"/>
        <v>0</v>
      </c>
      <c r="AH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07">
        <f t="shared" si="944"/>
        <v>0</v>
      </c>
      <c r="AL488" s="207">
        <f t="shared" si="945"/>
        <v>0</v>
      </c>
    </row>
    <row r="489" spans="2:38" x14ac:dyDescent="0.25">
      <c r="B489" s="205" t="s">
        <v>1464</v>
      </c>
      <c r="C489" s="206" t="s">
        <v>1465</v>
      </c>
      <c r="D4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07">
        <f t="shared" si="938"/>
        <v>0</v>
      </c>
      <c r="G489" s="207"/>
      <c r="H489" s="207">
        <f t="shared" si="939"/>
        <v>0</v>
      </c>
      <c r="I489" s="207"/>
      <c r="J489" s="207">
        <f t="shared" si="940"/>
        <v>0</v>
      </c>
      <c r="K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07">
        <f t="shared" si="941"/>
        <v>0</v>
      </c>
      <c r="Z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07">
        <f t="shared" si="942"/>
        <v>0</v>
      </c>
      <c r="AD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07">
        <f t="shared" si="943"/>
        <v>0</v>
      </c>
      <c r="AH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07">
        <f t="shared" si="944"/>
        <v>0</v>
      </c>
      <c r="AL489" s="207">
        <f t="shared" si="945"/>
        <v>0</v>
      </c>
    </row>
    <row r="490" spans="2:38" x14ac:dyDescent="0.25">
      <c r="B490" s="205" t="s">
        <v>1466</v>
      </c>
      <c r="C490" s="206" t="s">
        <v>1467</v>
      </c>
      <c r="D4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07">
        <f t="shared" si="919"/>
        <v>0</v>
      </c>
      <c r="G490" s="207"/>
      <c r="H490" s="207">
        <f t="shared" si="922"/>
        <v>0</v>
      </c>
      <c r="I490" s="207"/>
      <c r="J490" s="207">
        <f t="shared" si="923"/>
        <v>0</v>
      </c>
      <c r="K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07">
        <f t="shared" si="925"/>
        <v>0</v>
      </c>
      <c r="Z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07">
        <f t="shared" si="926"/>
        <v>0</v>
      </c>
      <c r="AD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07">
        <f t="shared" si="927"/>
        <v>0</v>
      </c>
      <c r="AH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07">
        <f t="shared" si="928"/>
        <v>0</v>
      </c>
      <c r="AL490" s="207">
        <f t="shared" si="929"/>
        <v>0</v>
      </c>
    </row>
    <row r="491" spans="2:38" x14ac:dyDescent="0.25">
      <c r="B491" s="205" t="s">
        <v>1468</v>
      </c>
      <c r="C491" s="206" t="s">
        <v>1469</v>
      </c>
      <c r="D4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07">
        <f t="shared" si="919"/>
        <v>0</v>
      </c>
      <c r="G491" s="207"/>
      <c r="H491" s="207">
        <f t="shared" si="922"/>
        <v>0</v>
      </c>
      <c r="I491" s="207"/>
      <c r="J491" s="207">
        <f t="shared" si="923"/>
        <v>0</v>
      </c>
      <c r="K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07">
        <f t="shared" si="925"/>
        <v>0</v>
      </c>
      <c r="Z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07">
        <f t="shared" si="926"/>
        <v>0</v>
      </c>
      <c r="AD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07">
        <f t="shared" si="927"/>
        <v>0</v>
      </c>
      <c r="AH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07">
        <f t="shared" si="928"/>
        <v>0</v>
      </c>
      <c r="AL491" s="207">
        <f t="shared" si="929"/>
        <v>0</v>
      </c>
    </row>
    <row r="492" spans="2:38" x14ac:dyDescent="0.25">
      <c r="B492" s="205" t="s">
        <v>1470</v>
      </c>
      <c r="C492" s="206" t="s">
        <v>1471</v>
      </c>
      <c r="D4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07">
        <f t="shared" si="919"/>
        <v>0</v>
      </c>
      <c r="G492" s="207"/>
      <c r="H492" s="207">
        <f t="shared" si="922"/>
        <v>0</v>
      </c>
      <c r="I492" s="207"/>
      <c r="J492" s="207">
        <f t="shared" si="923"/>
        <v>0</v>
      </c>
      <c r="K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07">
        <f t="shared" si="925"/>
        <v>0</v>
      </c>
      <c r="Z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07">
        <f t="shared" si="926"/>
        <v>0</v>
      </c>
      <c r="AD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07">
        <f t="shared" si="927"/>
        <v>0</v>
      </c>
      <c r="AH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07">
        <f t="shared" si="928"/>
        <v>0</v>
      </c>
      <c r="AL492" s="207">
        <f t="shared" si="929"/>
        <v>0</v>
      </c>
    </row>
    <row r="493" spans="2:38" x14ac:dyDescent="0.25">
      <c r="B493" s="205" t="s">
        <v>1472</v>
      </c>
      <c r="C493" s="206" t="s">
        <v>1473</v>
      </c>
      <c r="D4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07">
        <f t="shared" si="919"/>
        <v>0</v>
      </c>
      <c r="G493" s="207"/>
      <c r="H493" s="207">
        <f t="shared" si="922"/>
        <v>0</v>
      </c>
      <c r="I493" s="207"/>
      <c r="J493" s="207">
        <f t="shared" si="923"/>
        <v>0</v>
      </c>
      <c r="K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07">
        <f t="shared" si="925"/>
        <v>0</v>
      </c>
      <c r="Z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07">
        <f t="shared" si="926"/>
        <v>0</v>
      </c>
      <c r="AD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07">
        <f t="shared" si="927"/>
        <v>0</v>
      </c>
      <c r="AH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07">
        <f t="shared" si="928"/>
        <v>0</v>
      </c>
      <c r="AL493" s="207">
        <f t="shared" si="929"/>
        <v>0</v>
      </c>
    </row>
    <row r="494" spans="2:38" x14ac:dyDescent="0.25">
      <c r="B494" s="205" t="s">
        <v>1474</v>
      </c>
      <c r="C494" s="206" t="s">
        <v>1475</v>
      </c>
      <c r="D4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07">
        <f t="shared" ref="F494:F497" si="946">D494+E494</f>
        <v>0</v>
      </c>
      <c r="G494" s="207"/>
      <c r="H494" s="207">
        <f t="shared" ref="H494:H497" si="947">F494-G494</f>
        <v>0</v>
      </c>
      <c r="I494" s="207"/>
      <c r="J494" s="207">
        <f t="shared" ref="J494:J497" si="948">F494-I494</f>
        <v>0</v>
      </c>
      <c r="K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07">
        <f t="shared" ref="Y494:Y497" si="949">V494+W494+X494</f>
        <v>0</v>
      </c>
      <c r="Z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07">
        <f t="shared" ref="AC494:AC497" si="950">Z494+AA494+AB494</f>
        <v>0</v>
      </c>
      <c r="AD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07">
        <f t="shared" ref="AG494:AG497" si="951">AD494+AE494+AF494</f>
        <v>0</v>
      </c>
      <c r="AH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07">
        <f t="shared" ref="AK494:AK497" si="952">AH494+AI494+AJ494</f>
        <v>0</v>
      </c>
      <c r="AL494" s="207">
        <f t="shared" ref="AL494:AL497" si="953">Y494+AC494+AG494+AK494</f>
        <v>0</v>
      </c>
    </row>
    <row r="495" spans="2:38" x14ac:dyDescent="0.25">
      <c r="B495" s="205" t="s">
        <v>1476</v>
      </c>
      <c r="C495" s="206" t="s">
        <v>1477</v>
      </c>
      <c r="D4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07">
        <f t="shared" si="946"/>
        <v>0</v>
      </c>
      <c r="G495" s="207"/>
      <c r="H495" s="207">
        <f t="shared" si="947"/>
        <v>0</v>
      </c>
      <c r="I495" s="207"/>
      <c r="J495" s="207">
        <f t="shared" si="948"/>
        <v>0</v>
      </c>
      <c r="K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07">
        <f t="shared" si="949"/>
        <v>0</v>
      </c>
      <c r="Z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07">
        <f t="shared" si="950"/>
        <v>0</v>
      </c>
      <c r="AD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07">
        <f t="shared" si="951"/>
        <v>0</v>
      </c>
      <c r="AH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07">
        <f t="shared" si="952"/>
        <v>0</v>
      </c>
      <c r="AL495" s="207">
        <f t="shared" si="953"/>
        <v>0</v>
      </c>
    </row>
    <row r="496" spans="2:38" x14ac:dyDescent="0.25">
      <c r="B496" s="205" t="s">
        <v>1478</v>
      </c>
      <c r="C496" s="206" t="s">
        <v>1479</v>
      </c>
      <c r="D4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07">
        <f t="shared" si="946"/>
        <v>0</v>
      </c>
      <c r="G496" s="207"/>
      <c r="H496" s="207">
        <f t="shared" si="947"/>
        <v>0</v>
      </c>
      <c r="I496" s="207"/>
      <c r="J496" s="207">
        <f t="shared" si="948"/>
        <v>0</v>
      </c>
      <c r="K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07">
        <f t="shared" si="949"/>
        <v>0</v>
      </c>
      <c r="Z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07">
        <f t="shared" si="950"/>
        <v>0</v>
      </c>
      <c r="AD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07">
        <f t="shared" si="951"/>
        <v>0</v>
      </c>
      <c r="AH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07">
        <f t="shared" si="952"/>
        <v>0</v>
      </c>
      <c r="AL496" s="207">
        <f t="shared" si="953"/>
        <v>0</v>
      </c>
    </row>
    <row r="497" spans="2:38" x14ac:dyDescent="0.25">
      <c r="B497" s="205" t="s">
        <v>1480</v>
      </c>
      <c r="C497" s="206" t="s">
        <v>1481</v>
      </c>
      <c r="D4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07">
        <f t="shared" si="946"/>
        <v>0</v>
      </c>
      <c r="G497" s="207"/>
      <c r="H497" s="207">
        <f t="shared" si="947"/>
        <v>0</v>
      </c>
      <c r="I497" s="207"/>
      <c r="J497" s="207">
        <f t="shared" si="948"/>
        <v>0</v>
      </c>
      <c r="K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07">
        <f t="shared" si="949"/>
        <v>0</v>
      </c>
      <c r="Z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07">
        <f t="shared" si="950"/>
        <v>0</v>
      </c>
      <c r="AD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07">
        <f t="shared" si="951"/>
        <v>0</v>
      </c>
      <c r="AH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07">
        <f t="shared" si="952"/>
        <v>0</v>
      </c>
      <c r="AL497" s="207">
        <f t="shared" si="953"/>
        <v>0</v>
      </c>
    </row>
    <row r="498" spans="2:38" x14ac:dyDescent="0.25">
      <c r="B498" s="202" t="s">
        <v>442</v>
      </c>
      <c r="C498" s="203" t="s">
        <v>309</v>
      </c>
      <c r="D498" s="204">
        <f>D499</f>
        <v>0</v>
      </c>
      <c r="E498" s="204">
        <f>E499</f>
        <v>0</v>
      </c>
      <c r="F498" s="204">
        <f t="shared" si="919"/>
        <v>0</v>
      </c>
      <c r="G498" s="204">
        <f t="shared" ref="G498:I498" si="954">G499</f>
        <v>0</v>
      </c>
      <c r="H498" s="204">
        <f t="shared" si="922"/>
        <v>0</v>
      </c>
      <c r="I498" s="204">
        <f t="shared" si="954"/>
        <v>0</v>
      </c>
      <c r="J498" s="204">
        <f t="shared" si="923"/>
        <v>0</v>
      </c>
      <c r="K498" s="204">
        <f t="shared" ref="K498:AJ498" si="955">K499</f>
        <v>0</v>
      </c>
      <c r="L498" s="204">
        <f t="shared" si="955"/>
        <v>0</v>
      </c>
      <c r="M498" s="204">
        <f t="shared" si="955"/>
        <v>0</v>
      </c>
      <c r="N498" s="204">
        <f t="shared" si="955"/>
        <v>0</v>
      </c>
      <c r="O498" s="204">
        <f t="shared" si="955"/>
        <v>0</v>
      </c>
      <c r="P498" s="204">
        <f t="shared" si="955"/>
        <v>0</v>
      </c>
      <c r="Q498" s="204">
        <f t="shared" si="955"/>
        <v>0</v>
      </c>
      <c r="R498" s="204">
        <f t="shared" si="955"/>
        <v>0</v>
      </c>
      <c r="S498" s="204">
        <f t="shared" si="955"/>
        <v>0</v>
      </c>
      <c r="T498" s="204">
        <f t="shared" si="955"/>
        <v>0</v>
      </c>
      <c r="U498" s="204">
        <f t="shared" si="955"/>
        <v>0</v>
      </c>
      <c r="V498" s="204">
        <f t="shared" si="955"/>
        <v>0</v>
      </c>
      <c r="W498" s="204">
        <f t="shared" si="955"/>
        <v>0</v>
      </c>
      <c r="X498" s="204">
        <f t="shared" si="955"/>
        <v>0</v>
      </c>
      <c r="Y498" s="204">
        <f t="shared" si="925"/>
        <v>0</v>
      </c>
      <c r="Z498" s="204">
        <f t="shared" si="955"/>
        <v>0</v>
      </c>
      <c r="AA498" s="204">
        <f t="shared" si="955"/>
        <v>0</v>
      </c>
      <c r="AB498" s="204">
        <f t="shared" si="955"/>
        <v>0</v>
      </c>
      <c r="AC498" s="204">
        <f t="shared" si="926"/>
        <v>0</v>
      </c>
      <c r="AD498" s="204">
        <f t="shared" si="955"/>
        <v>0</v>
      </c>
      <c r="AE498" s="204">
        <f t="shared" si="955"/>
        <v>0</v>
      </c>
      <c r="AF498" s="204">
        <f t="shared" si="955"/>
        <v>0</v>
      </c>
      <c r="AG498" s="204">
        <f t="shared" si="927"/>
        <v>0</v>
      </c>
      <c r="AH498" s="204">
        <f t="shared" si="955"/>
        <v>0</v>
      </c>
      <c r="AI498" s="204">
        <f t="shared" si="955"/>
        <v>0</v>
      </c>
      <c r="AJ498" s="204">
        <f t="shared" si="955"/>
        <v>0</v>
      </c>
      <c r="AK498" s="204">
        <f t="shared" si="928"/>
        <v>0</v>
      </c>
      <c r="AL498" s="204">
        <f t="shared" si="929"/>
        <v>0</v>
      </c>
    </row>
    <row r="499" spans="2:38" x14ac:dyDescent="0.25">
      <c r="B499" s="214" t="s">
        <v>443</v>
      </c>
      <c r="C499" s="215" t="s">
        <v>310</v>
      </c>
      <c r="D499" s="216">
        <f>SUM(D500:D514)</f>
        <v>0</v>
      </c>
      <c r="E499" s="216">
        <f>SUM(E500:E514)</f>
        <v>0</v>
      </c>
      <c r="F499" s="216">
        <f t="shared" si="919"/>
        <v>0</v>
      </c>
      <c r="G499" s="216">
        <f>SUM(G500:G514)</f>
        <v>0</v>
      </c>
      <c r="H499" s="216">
        <f t="shared" si="922"/>
        <v>0</v>
      </c>
      <c r="I499" s="216">
        <f>SUM(I500:I514)</f>
        <v>0</v>
      </c>
      <c r="J499" s="216">
        <f t="shared" si="923"/>
        <v>0</v>
      </c>
      <c r="K499" s="216">
        <f t="shared" ref="K499:X499" si="956">SUM(K500:K514)</f>
        <v>0</v>
      </c>
      <c r="L499" s="216">
        <f t="shared" si="956"/>
        <v>0</v>
      </c>
      <c r="M499" s="216">
        <f t="shared" si="956"/>
        <v>0</v>
      </c>
      <c r="N499" s="216">
        <f t="shared" si="956"/>
        <v>0</v>
      </c>
      <c r="O499" s="216">
        <f t="shared" si="956"/>
        <v>0</v>
      </c>
      <c r="P499" s="216">
        <f t="shared" si="956"/>
        <v>0</v>
      </c>
      <c r="Q499" s="216">
        <f t="shared" si="956"/>
        <v>0</v>
      </c>
      <c r="R499" s="216">
        <f t="shared" si="956"/>
        <v>0</v>
      </c>
      <c r="S499" s="216">
        <f t="shared" si="956"/>
        <v>0</v>
      </c>
      <c r="T499" s="216">
        <f t="shared" si="956"/>
        <v>0</v>
      </c>
      <c r="U499" s="216">
        <f t="shared" si="956"/>
        <v>0</v>
      </c>
      <c r="V499" s="216">
        <f t="shared" si="956"/>
        <v>0</v>
      </c>
      <c r="W499" s="216">
        <f t="shared" si="956"/>
        <v>0</v>
      </c>
      <c r="X499" s="216">
        <f t="shared" si="956"/>
        <v>0</v>
      </c>
      <c r="Y499" s="216">
        <f t="shared" si="925"/>
        <v>0</v>
      </c>
      <c r="Z499" s="216">
        <f>SUM(Z500:Z514)</f>
        <v>0</v>
      </c>
      <c r="AA499" s="216">
        <f>SUM(AA500:AA514)</f>
        <v>0</v>
      </c>
      <c r="AB499" s="216">
        <f>SUM(AB500:AB514)</f>
        <v>0</v>
      </c>
      <c r="AC499" s="216">
        <f t="shared" si="926"/>
        <v>0</v>
      </c>
      <c r="AD499" s="216">
        <f>SUM(AD500:AD514)</f>
        <v>0</v>
      </c>
      <c r="AE499" s="216">
        <f>SUM(AE500:AE514)</f>
        <v>0</v>
      </c>
      <c r="AF499" s="216">
        <f>SUM(AF500:AF514)</f>
        <v>0</v>
      </c>
      <c r="AG499" s="216">
        <f t="shared" si="927"/>
        <v>0</v>
      </c>
      <c r="AH499" s="216">
        <f>SUM(AH500:AH514)</f>
        <v>0</v>
      </c>
      <c r="AI499" s="216">
        <f>SUM(AI500:AI514)</f>
        <v>0</v>
      </c>
      <c r="AJ499" s="216">
        <f>SUM(AJ500:AJ514)</f>
        <v>0</v>
      </c>
      <c r="AK499" s="216">
        <f t="shared" si="928"/>
        <v>0</v>
      </c>
      <c r="AL499" s="216">
        <f t="shared" si="929"/>
        <v>0</v>
      </c>
    </row>
    <row r="500" spans="2:38" x14ac:dyDescent="0.25">
      <c r="B500" s="205" t="s">
        <v>450</v>
      </c>
      <c r="C500" s="206" t="s">
        <v>315</v>
      </c>
      <c r="D5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07">
        <f t="shared" si="919"/>
        <v>0</v>
      </c>
      <c r="G500" s="207"/>
      <c r="H500" s="207">
        <f t="shared" si="922"/>
        <v>0</v>
      </c>
      <c r="I500" s="207"/>
      <c r="J500" s="207">
        <f t="shared" si="923"/>
        <v>0</v>
      </c>
      <c r="K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07">
        <f t="shared" si="925"/>
        <v>0</v>
      </c>
      <c r="Z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07">
        <f t="shared" si="926"/>
        <v>0</v>
      </c>
      <c r="AD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07">
        <f t="shared" si="927"/>
        <v>0</v>
      </c>
      <c r="AH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07">
        <f t="shared" si="928"/>
        <v>0</v>
      </c>
      <c r="AL500" s="207">
        <f t="shared" si="929"/>
        <v>0</v>
      </c>
    </row>
    <row r="501" spans="2:38" x14ac:dyDescent="0.25">
      <c r="B501" s="205" t="s">
        <v>1506</v>
      </c>
      <c r="C501" s="206" t="s">
        <v>1507</v>
      </c>
      <c r="D5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07">
        <f t="shared" si="919"/>
        <v>0</v>
      </c>
      <c r="G501" s="207"/>
      <c r="H501" s="207">
        <f t="shared" si="922"/>
        <v>0</v>
      </c>
      <c r="I501" s="207"/>
      <c r="J501" s="207">
        <f t="shared" si="923"/>
        <v>0</v>
      </c>
      <c r="K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07">
        <f t="shared" si="925"/>
        <v>0</v>
      </c>
      <c r="Z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07">
        <f t="shared" si="926"/>
        <v>0</v>
      </c>
      <c r="AD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07">
        <f t="shared" si="927"/>
        <v>0</v>
      </c>
      <c r="AH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07">
        <f t="shared" si="928"/>
        <v>0</v>
      </c>
      <c r="AL501" s="207">
        <f t="shared" si="929"/>
        <v>0</v>
      </c>
    </row>
    <row r="502" spans="2:38" x14ac:dyDescent="0.25">
      <c r="B502" s="205" t="s">
        <v>1508</v>
      </c>
      <c r="C502" s="206" t="s">
        <v>1509</v>
      </c>
      <c r="D5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07">
        <f t="shared" si="919"/>
        <v>0</v>
      </c>
      <c r="G502" s="207"/>
      <c r="H502" s="207">
        <f t="shared" si="922"/>
        <v>0</v>
      </c>
      <c r="I502" s="207"/>
      <c r="J502" s="207">
        <f t="shared" si="923"/>
        <v>0</v>
      </c>
      <c r="K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07">
        <f t="shared" si="925"/>
        <v>0</v>
      </c>
      <c r="Z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07">
        <f t="shared" si="926"/>
        <v>0</v>
      </c>
      <c r="AD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07">
        <f t="shared" si="927"/>
        <v>0</v>
      </c>
      <c r="AH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07">
        <f t="shared" si="928"/>
        <v>0</v>
      </c>
      <c r="AL502" s="207">
        <f t="shared" si="929"/>
        <v>0</v>
      </c>
    </row>
    <row r="503" spans="2:38" x14ac:dyDescent="0.25">
      <c r="B503" s="205" t="s">
        <v>1510</v>
      </c>
      <c r="C503" s="206" t="s">
        <v>1511</v>
      </c>
      <c r="D5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07">
        <f t="shared" si="919"/>
        <v>0</v>
      </c>
      <c r="G503" s="207"/>
      <c r="H503" s="207">
        <f t="shared" si="922"/>
        <v>0</v>
      </c>
      <c r="I503" s="207"/>
      <c r="J503" s="207">
        <f t="shared" si="923"/>
        <v>0</v>
      </c>
      <c r="K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07">
        <f t="shared" si="925"/>
        <v>0</v>
      </c>
      <c r="Z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07">
        <f t="shared" si="926"/>
        <v>0</v>
      </c>
      <c r="AD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07">
        <f t="shared" si="927"/>
        <v>0</v>
      </c>
      <c r="AH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07">
        <f t="shared" si="928"/>
        <v>0</v>
      </c>
      <c r="AL503" s="207">
        <f t="shared" si="929"/>
        <v>0</v>
      </c>
    </row>
    <row r="504" spans="2:38" x14ac:dyDescent="0.25">
      <c r="B504" s="205" t="s">
        <v>1512</v>
      </c>
      <c r="C504" s="206" t="s">
        <v>1513</v>
      </c>
      <c r="D5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07">
        <f t="shared" ref="F504:F507" si="957">D504+E504</f>
        <v>0</v>
      </c>
      <c r="G504" s="207"/>
      <c r="H504" s="207">
        <f t="shared" ref="H504:H507" si="958">F504-G504</f>
        <v>0</v>
      </c>
      <c r="I504" s="207"/>
      <c r="J504" s="207">
        <f t="shared" ref="J504:J507" si="959">F504-I504</f>
        <v>0</v>
      </c>
      <c r="K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07">
        <f t="shared" ref="Y504:Y507" si="960">V504+W504+X504</f>
        <v>0</v>
      </c>
      <c r="Z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07">
        <f t="shared" ref="AC504:AC507" si="961">Z504+AA504+AB504</f>
        <v>0</v>
      </c>
      <c r="AD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07">
        <f t="shared" ref="AG504:AG507" si="962">AD504+AE504+AF504</f>
        <v>0</v>
      </c>
      <c r="AH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07">
        <f t="shared" ref="AK504:AK507" si="963">AH504+AI504+AJ504</f>
        <v>0</v>
      </c>
      <c r="AL504" s="207">
        <f t="shared" ref="AL504:AL507" si="964">Y504+AC504+AG504+AK504</f>
        <v>0</v>
      </c>
    </row>
    <row r="505" spans="2:38" x14ac:dyDescent="0.25">
      <c r="B505" s="205" t="s">
        <v>1514</v>
      </c>
      <c r="C505" s="206" t="s">
        <v>1515</v>
      </c>
      <c r="D5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07">
        <f t="shared" si="957"/>
        <v>0</v>
      </c>
      <c r="G505" s="207"/>
      <c r="H505" s="207">
        <f t="shared" si="958"/>
        <v>0</v>
      </c>
      <c r="I505" s="207"/>
      <c r="J505" s="207">
        <f t="shared" si="959"/>
        <v>0</v>
      </c>
      <c r="K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07">
        <f t="shared" si="960"/>
        <v>0</v>
      </c>
      <c r="Z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07">
        <f t="shared" si="961"/>
        <v>0</v>
      </c>
      <c r="AD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07">
        <f t="shared" si="962"/>
        <v>0</v>
      </c>
      <c r="AH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07">
        <f t="shared" si="963"/>
        <v>0</v>
      </c>
      <c r="AL505" s="207">
        <f t="shared" si="964"/>
        <v>0</v>
      </c>
    </row>
    <row r="506" spans="2:38" x14ac:dyDescent="0.25">
      <c r="B506" s="205" t="s">
        <v>1516</v>
      </c>
      <c r="C506" s="206" t="s">
        <v>1517</v>
      </c>
      <c r="D5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07">
        <f t="shared" si="957"/>
        <v>0</v>
      </c>
      <c r="G506" s="207"/>
      <c r="H506" s="207">
        <f t="shared" si="958"/>
        <v>0</v>
      </c>
      <c r="I506" s="207"/>
      <c r="J506" s="207">
        <f t="shared" si="959"/>
        <v>0</v>
      </c>
      <c r="K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07">
        <f t="shared" si="960"/>
        <v>0</v>
      </c>
      <c r="Z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07">
        <f t="shared" si="961"/>
        <v>0</v>
      </c>
      <c r="AD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07">
        <f t="shared" si="962"/>
        <v>0</v>
      </c>
      <c r="AH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07">
        <f t="shared" si="963"/>
        <v>0</v>
      </c>
      <c r="AL506" s="207">
        <f t="shared" si="964"/>
        <v>0</v>
      </c>
    </row>
    <row r="507" spans="2:38" x14ac:dyDescent="0.25">
      <c r="B507" s="205" t="s">
        <v>1518</v>
      </c>
      <c r="C507" s="206" t="s">
        <v>1519</v>
      </c>
      <c r="D5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07">
        <f t="shared" si="957"/>
        <v>0</v>
      </c>
      <c r="G507" s="207"/>
      <c r="H507" s="207">
        <f t="shared" si="958"/>
        <v>0</v>
      </c>
      <c r="I507" s="207"/>
      <c r="J507" s="207">
        <f t="shared" si="959"/>
        <v>0</v>
      </c>
      <c r="K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07">
        <f t="shared" si="960"/>
        <v>0</v>
      </c>
      <c r="Z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07">
        <f t="shared" si="961"/>
        <v>0</v>
      </c>
      <c r="AD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07">
        <f t="shared" si="962"/>
        <v>0</v>
      </c>
      <c r="AH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07">
        <f t="shared" si="963"/>
        <v>0</v>
      </c>
      <c r="AL507" s="207">
        <f t="shared" si="964"/>
        <v>0</v>
      </c>
    </row>
    <row r="508" spans="2:38" x14ac:dyDescent="0.25">
      <c r="B508" s="205" t="s">
        <v>1520</v>
      </c>
      <c r="C508" s="206" t="s">
        <v>1521</v>
      </c>
      <c r="D5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07">
        <f t="shared" ref="F508:F511" si="965">D508+E508</f>
        <v>0</v>
      </c>
      <c r="G508" s="207"/>
      <c r="H508" s="207">
        <f t="shared" ref="H508:H511" si="966">F508-G508</f>
        <v>0</v>
      </c>
      <c r="I508" s="207"/>
      <c r="J508" s="207">
        <f t="shared" ref="J508:J511" si="967">F508-I508</f>
        <v>0</v>
      </c>
      <c r="K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07">
        <f t="shared" ref="Y508:Y511" si="968">V508+W508+X508</f>
        <v>0</v>
      </c>
      <c r="Z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07">
        <f t="shared" ref="AC508:AC511" si="969">Z508+AA508+AB508</f>
        <v>0</v>
      </c>
      <c r="AD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07">
        <f t="shared" ref="AG508:AG511" si="970">AD508+AE508+AF508</f>
        <v>0</v>
      </c>
      <c r="AH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07">
        <f t="shared" ref="AK508:AK511" si="971">AH508+AI508+AJ508</f>
        <v>0</v>
      </c>
      <c r="AL508" s="207">
        <f t="shared" ref="AL508:AL511" si="972">Y508+AC508+AG508+AK508</f>
        <v>0</v>
      </c>
    </row>
    <row r="509" spans="2:38" x14ac:dyDescent="0.25">
      <c r="B509" s="205" t="s">
        <v>1522</v>
      </c>
      <c r="C509" s="206" t="s">
        <v>1523</v>
      </c>
      <c r="D5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07">
        <f t="shared" si="965"/>
        <v>0</v>
      </c>
      <c r="G509" s="207"/>
      <c r="H509" s="207">
        <f t="shared" si="966"/>
        <v>0</v>
      </c>
      <c r="I509" s="207"/>
      <c r="J509" s="207">
        <f t="shared" si="967"/>
        <v>0</v>
      </c>
      <c r="K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07">
        <f t="shared" si="968"/>
        <v>0</v>
      </c>
      <c r="Z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07">
        <f t="shared" si="969"/>
        <v>0</v>
      </c>
      <c r="AD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07">
        <f t="shared" si="970"/>
        <v>0</v>
      </c>
      <c r="AH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07">
        <f t="shared" si="971"/>
        <v>0</v>
      </c>
      <c r="AL509" s="207">
        <f t="shared" si="972"/>
        <v>0</v>
      </c>
    </row>
    <row r="510" spans="2:38" x14ac:dyDescent="0.25">
      <c r="B510" s="205" t="s">
        <v>1524</v>
      </c>
      <c r="C510" s="206" t="s">
        <v>1525</v>
      </c>
      <c r="D5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07">
        <f t="shared" si="965"/>
        <v>0</v>
      </c>
      <c r="G510" s="207"/>
      <c r="H510" s="207">
        <f t="shared" si="966"/>
        <v>0</v>
      </c>
      <c r="I510" s="207"/>
      <c r="J510" s="207">
        <f t="shared" si="967"/>
        <v>0</v>
      </c>
      <c r="K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07">
        <f t="shared" si="968"/>
        <v>0</v>
      </c>
      <c r="Z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07">
        <f t="shared" si="969"/>
        <v>0</v>
      </c>
      <c r="AD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07">
        <f t="shared" si="970"/>
        <v>0</v>
      </c>
      <c r="AH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07">
        <f t="shared" si="971"/>
        <v>0</v>
      </c>
      <c r="AL510" s="207">
        <f t="shared" si="972"/>
        <v>0</v>
      </c>
    </row>
    <row r="511" spans="2:38" x14ac:dyDescent="0.25">
      <c r="B511" s="205" t="s">
        <v>1526</v>
      </c>
      <c r="C511" s="206" t="s">
        <v>1527</v>
      </c>
      <c r="D5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07">
        <f t="shared" si="965"/>
        <v>0</v>
      </c>
      <c r="G511" s="207"/>
      <c r="H511" s="207">
        <f t="shared" si="966"/>
        <v>0</v>
      </c>
      <c r="I511" s="207"/>
      <c r="J511" s="207">
        <f t="shared" si="967"/>
        <v>0</v>
      </c>
      <c r="K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07">
        <f t="shared" si="968"/>
        <v>0</v>
      </c>
      <c r="Z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07">
        <f t="shared" si="969"/>
        <v>0</v>
      </c>
      <c r="AD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07">
        <f t="shared" si="970"/>
        <v>0</v>
      </c>
      <c r="AH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07">
        <f t="shared" si="971"/>
        <v>0</v>
      </c>
      <c r="AL511" s="207">
        <f t="shared" si="972"/>
        <v>0</v>
      </c>
    </row>
    <row r="512" spans="2:38" x14ac:dyDescent="0.25">
      <c r="B512" s="205" t="s">
        <v>1528</v>
      </c>
      <c r="C512" s="206" t="s">
        <v>1529</v>
      </c>
      <c r="D5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07">
        <f t="shared" si="919"/>
        <v>0</v>
      </c>
      <c r="G512" s="207"/>
      <c r="H512" s="207">
        <f t="shared" si="922"/>
        <v>0</v>
      </c>
      <c r="I512" s="207"/>
      <c r="J512" s="207">
        <f t="shared" si="923"/>
        <v>0</v>
      </c>
      <c r="K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07">
        <f t="shared" si="925"/>
        <v>0</v>
      </c>
      <c r="Z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07">
        <f t="shared" si="926"/>
        <v>0</v>
      </c>
      <c r="AD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07">
        <f t="shared" si="927"/>
        <v>0</v>
      </c>
      <c r="AH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07">
        <f t="shared" si="928"/>
        <v>0</v>
      </c>
      <c r="AL512" s="207">
        <f t="shared" si="929"/>
        <v>0</v>
      </c>
    </row>
    <row r="513" spans="2:38" x14ac:dyDescent="0.25">
      <c r="B513" s="205" t="s">
        <v>1530</v>
      </c>
      <c r="C513" s="206" t="s">
        <v>1531</v>
      </c>
      <c r="D5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07">
        <f t="shared" ref="F513" si="973">D513+E513</f>
        <v>0</v>
      </c>
      <c r="G513" s="207"/>
      <c r="H513" s="207">
        <f t="shared" ref="H513" si="974">F513-G513</f>
        <v>0</v>
      </c>
      <c r="I513" s="207"/>
      <c r="J513" s="207">
        <f t="shared" ref="J513" si="975">F513-I513</f>
        <v>0</v>
      </c>
      <c r="K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07">
        <f t="shared" ref="Y513" si="976">V513+W513+X513</f>
        <v>0</v>
      </c>
      <c r="Z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07">
        <f t="shared" ref="AC513" si="977">Z513+AA513+AB513</f>
        <v>0</v>
      </c>
      <c r="AD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07">
        <f t="shared" ref="AG513" si="978">AD513+AE513+AF513</f>
        <v>0</v>
      </c>
      <c r="AH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07">
        <f t="shared" ref="AK513" si="979">AH513+AI513+AJ513</f>
        <v>0</v>
      </c>
      <c r="AL513" s="207">
        <f t="shared" ref="AL513" si="980">Y513+AC513+AG513+AK513</f>
        <v>0</v>
      </c>
    </row>
    <row r="514" spans="2:38" x14ac:dyDescent="0.25">
      <c r="B514" s="205" t="s">
        <v>1532</v>
      </c>
      <c r="C514" s="206" t="s">
        <v>1533</v>
      </c>
      <c r="D5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07">
        <f t="shared" ref="F514" si="981">D514+E514</f>
        <v>0</v>
      </c>
      <c r="G514" s="207"/>
      <c r="H514" s="207">
        <f t="shared" ref="H514" si="982">F514-G514</f>
        <v>0</v>
      </c>
      <c r="I514" s="207"/>
      <c r="J514" s="207">
        <f t="shared" ref="J514" si="983">F514-I514</f>
        <v>0</v>
      </c>
      <c r="K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07">
        <f t="shared" ref="Y514" si="984">V514+W514+X514</f>
        <v>0</v>
      </c>
      <c r="Z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07">
        <f t="shared" ref="AC514" si="985">Z514+AA514+AB514</f>
        <v>0</v>
      </c>
      <c r="AD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07">
        <f t="shared" ref="AG514" si="986">AD514+AE514+AF514</f>
        <v>0</v>
      </c>
      <c r="AH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07">
        <f t="shared" ref="AK514" si="987">AH514+AI514+AJ514</f>
        <v>0</v>
      </c>
      <c r="AL514" s="207">
        <f t="shared" ref="AL514" si="988">Y514+AC514+AG514+AK514</f>
        <v>0</v>
      </c>
    </row>
    <row r="515" spans="2:38" x14ac:dyDescent="0.25">
      <c r="B515" s="202" t="s">
        <v>451</v>
      </c>
      <c r="C515" s="203" t="s">
        <v>316</v>
      </c>
      <c r="D515" s="204">
        <f>D516+D525</f>
        <v>0</v>
      </c>
      <c r="E515" s="204">
        <f>E516+E525</f>
        <v>0</v>
      </c>
      <c r="F515" s="204">
        <f t="shared" si="919"/>
        <v>0</v>
      </c>
      <c r="G515" s="204">
        <f t="shared" ref="G515:I515" si="989">G516+G525</f>
        <v>0</v>
      </c>
      <c r="H515" s="204">
        <f t="shared" si="922"/>
        <v>0</v>
      </c>
      <c r="I515" s="204">
        <f t="shared" si="989"/>
        <v>0</v>
      </c>
      <c r="J515" s="204">
        <f t="shared" si="923"/>
        <v>0</v>
      </c>
      <c r="K515" s="204">
        <f t="shared" ref="K515:AJ515" si="990">K516+K525</f>
        <v>0</v>
      </c>
      <c r="L515" s="204">
        <f t="shared" si="990"/>
        <v>0</v>
      </c>
      <c r="M515" s="204">
        <f t="shared" si="990"/>
        <v>0</v>
      </c>
      <c r="N515" s="204">
        <f t="shared" si="990"/>
        <v>0</v>
      </c>
      <c r="O515" s="204">
        <f t="shared" si="990"/>
        <v>0</v>
      </c>
      <c r="P515" s="204">
        <f t="shared" si="990"/>
        <v>0</v>
      </c>
      <c r="Q515" s="204">
        <f t="shared" si="990"/>
        <v>0</v>
      </c>
      <c r="R515" s="204">
        <f t="shared" si="990"/>
        <v>0</v>
      </c>
      <c r="S515" s="204">
        <f t="shared" si="990"/>
        <v>0</v>
      </c>
      <c r="T515" s="204">
        <f t="shared" si="990"/>
        <v>0</v>
      </c>
      <c r="U515" s="204">
        <f t="shared" si="990"/>
        <v>0</v>
      </c>
      <c r="V515" s="204">
        <f t="shared" si="990"/>
        <v>0</v>
      </c>
      <c r="W515" s="204">
        <f t="shared" si="990"/>
        <v>0</v>
      </c>
      <c r="X515" s="204">
        <f t="shared" si="990"/>
        <v>0</v>
      </c>
      <c r="Y515" s="204">
        <f t="shared" si="925"/>
        <v>0</v>
      </c>
      <c r="Z515" s="204">
        <f t="shared" si="990"/>
        <v>0</v>
      </c>
      <c r="AA515" s="204">
        <f t="shared" si="990"/>
        <v>0</v>
      </c>
      <c r="AB515" s="204">
        <f t="shared" si="990"/>
        <v>0</v>
      </c>
      <c r="AC515" s="204">
        <f t="shared" si="926"/>
        <v>0</v>
      </c>
      <c r="AD515" s="204">
        <f t="shared" si="990"/>
        <v>0</v>
      </c>
      <c r="AE515" s="204">
        <f t="shared" si="990"/>
        <v>0</v>
      </c>
      <c r="AF515" s="204">
        <f t="shared" si="990"/>
        <v>0</v>
      </c>
      <c r="AG515" s="204">
        <f t="shared" si="927"/>
        <v>0</v>
      </c>
      <c r="AH515" s="204">
        <f t="shared" si="990"/>
        <v>0</v>
      </c>
      <c r="AI515" s="204">
        <f t="shared" si="990"/>
        <v>0</v>
      </c>
      <c r="AJ515" s="204">
        <f t="shared" si="990"/>
        <v>0</v>
      </c>
      <c r="AK515" s="204">
        <f t="shared" si="928"/>
        <v>0</v>
      </c>
      <c r="AL515" s="204">
        <f t="shared" si="929"/>
        <v>0</v>
      </c>
    </row>
    <row r="516" spans="2:38" x14ac:dyDescent="0.25">
      <c r="B516" s="214" t="s">
        <v>452</v>
      </c>
      <c r="C516" s="215" t="s">
        <v>317</v>
      </c>
      <c r="D516" s="216">
        <f>SUM(D517:D524)</f>
        <v>0</v>
      </c>
      <c r="E516" s="216">
        <f>SUM(E517:E524)</f>
        <v>0</v>
      </c>
      <c r="F516" s="216">
        <f t="shared" si="919"/>
        <v>0</v>
      </c>
      <c r="G516" s="216">
        <f t="shared" ref="G516:I516" si="991">SUM(G517:G524)</f>
        <v>0</v>
      </c>
      <c r="H516" s="216">
        <f t="shared" si="922"/>
        <v>0</v>
      </c>
      <c r="I516" s="216">
        <f t="shared" si="991"/>
        <v>0</v>
      </c>
      <c r="J516" s="216">
        <f t="shared" si="923"/>
        <v>0</v>
      </c>
      <c r="K516" s="216">
        <f t="shared" ref="K516:AJ516" si="992">SUM(K517:K524)</f>
        <v>0</v>
      </c>
      <c r="L516" s="216">
        <f t="shared" si="992"/>
        <v>0</v>
      </c>
      <c r="M516" s="216">
        <f t="shared" si="992"/>
        <v>0</v>
      </c>
      <c r="N516" s="216">
        <f t="shared" si="992"/>
        <v>0</v>
      </c>
      <c r="O516" s="216">
        <f t="shared" si="992"/>
        <v>0</v>
      </c>
      <c r="P516" s="216">
        <f t="shared" si="992"/>
        <v>0</v>
      </c>
      <c r="Q516" s="216">
        <f t="shared" si="992"/>
        <v>0</v>
      </c>
      <c r="R516" s="216">
        <f t="shared" si="992"/>
        <v>0</v>
      </c>
      <c r="S516" s="216">
        <f t="shared" si="992"/>
        <v>0</v>
      </c>
      <c r="T516" s="216">
        <f t="shared" si="992"/>
        <v>0</v>
      </c>
      <c r="U516" s="216">
        <f t="shared" si="992"/>
        <v>0</v>
      </c>
      <c r="V516" s="216">
        <f t="shared" si="992"/>
        <v>0</v>
      </c>
      <c r="W516" s="216">
        <f t="shared" si="992"/>
        <v>0</v>
      </c>
      <c r="X516" s="216">
        <f t="shared" si="992"/>
        <v>0</v>
      </c>
      <c r="Y516" s="216">
        <f t="shared" si="925"/>
        <v>0</v>
      </c>
      <c r="Z516" s="216">
        <f t="shared" si="992"/>
        <v>0</v>
      </c>
      <c r="AA516" s="216">
        <f t="shared" si="992"/>
        <v>0</v>
      </c>
      <c r="AB516" s="216">
        <f t="shared" si="992"/>
        <v>0</v>
      </c>
      <c r="AC516" s="216">
        <f t="shared" si="926"/>
        <v>0</v>
      </c>
      <c r="AD516" s="216">
        <f t="shared" si="992"/>
        <v>0</v>
      </c>
      <c r="AE516" s="216">
        <f t="shared" si="992"/>
        <v>0</v>
      </c>
      <c r="AF516" s="216">
        <f t="shared" si="992"/>
        <v>0</v>
      </c>
      <c r="AG516" s="216">
        <f t="shared" si="927"/>
        <v>0</v>
      </c>
      <c r="AH516" s="216">
        <f t="shared" si="992"/>
        <v>0</v>
      </c>
      <c r="AI516" s="216">
        <f t="shared" si="992"/>
        <v>0</v>
      </c>
      <c r="AJ516" s="216">
        <f t="shared" si="992"/>
        <v>0</v>
      </c>
      <c r="AK516" s="216">
        <f t="shared" si="928"/>
        <v>0</v>
      </c>
      <c r="AL516" s="216">
        <f t="shared" si="929"/>
        <v>0</v>
      </c>
    </row>
    <row r="517" spans="2:38" x14ac:dyDescent="0.25">
      <c r="B517" s="205" t="s">
        <v>453</v>
      </c>
      <c r="C517" s="206" t="s">
        <v>318</v>
      </c>
      <c r="D5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07">
        <f t="shared" si="919"/>
        <v>0</v>
      </c>
      <c r="G517" s="207"/>
      <c r="H517" s="207">
        <f t="shared" si="922"/>
        <v>0</v>
      </c>
      <c r="I517" s="207"/>
      <c r="J517" s="207">
        <f t="shared" si="923"/>
        <v>0</v>
      </c>
      <c r="K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07">
        <f t="shared" si="925"/>
        <v>0</v>
      </c>
      <c r="Z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07">
        <f t="shared" si="926"/>
        <v>0</v>
      </c>
      <c r="AD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07">
        <f t="shared" si="927"/>
        <v>0</v>
      </c>
      <c r="AH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07">
        <f t="shared" si="928"/>
        <v>0</v>
      </c>
      <c r="AL517" s="207">
        <f t="shared" si="929"/>
        <v>0</v>
      </c>
    </row>
    <row r="518" spans="2:38" x14ac:dyDescent="0.25">
      <c r="B518" s="205" t="s">
        <v>1549</v>
      </c>
      <c r="C518" s="206" t="s">
        <v>1550</v>
      </c>
      <c r="D5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07">
        <f t="shared" si="919"/>
        <v>0</v>
      </c>
      <c r="G518" s="207"/>
      <c r="H518" s="207">
        <f t="shared" si="922"/>
        <v>0</v>
      </c>
      <c r="I518" s="207"/>
      <c r="J518" s="207">
        <f t="shared" si="923"/>
        <v>0</v>
      </c>
      <c r="K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07">
        <f t="shared" si="925"/>
        <v>0</v>
      </c>
      <c r="Z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07">
        <f t="shared" si="926"/>
        <v>0</v>
      </c>
      <c r="AD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07">
        <f t="shared" si="927"/>
        <v>0</v>
      </c>
      <c r="AH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07">
        <f t="shared" si="928"/>
        <v>0</v>
      </c>
      <c r="AL518" s="207">
        <f t="shared" si="929"/>
        <v>0</v>
      </c>
    </row>
    <row r="519" spans="2:38" x14ac:dyDescent="0.25">
      <c r="B519" s="205" t="s">
        <v>1551</v>
      </c>
      <c r="C519" s="206" t="s">
        <v>1552</v>
      </c>
      <c r="D5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07">
        <f t="shared" ref="F519:F522" si="993">D519+E519</f>
        <v>0</v>
      </c>
      <c r="G519" s="207"/>
      <c r="H519" s="207">
        <f t="shared" ref="H519:H522" si="994">F519-G519</f>
        <v>0</v>
      </c>
      <c r="I519" s="207"/>
      <c r="J519" s="207">
        <f t="shared" ref="J519:J522" si="995">F519-I519</f>
        <v>0</v>
      </c>
      <c r="K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07">
        <f t="shared" ref="Y519:Y522" si="996">V519+W519+X519</f>
        <v>0</v>
      </c>
      <c r="Z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07">
        <f t="shared" ref="AC519:AC522" si="997">Z519+AA519+AB519</f>
        <v>0</v>
      </c>
      <c r="AD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07">
        <f t="shared" ref="AG519:AG522" si="998">AD519+AE519+AF519</f>
        <v>0</v>
      </c>
      <c r="AH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07">
        <f t="shared" ref="AK519:AK522" si="999">AH519+AI519+AJ519</f>
        <v>0</v>
      </c>
      <c r="AL519" s="207">
        <f t="shared" ref="AL519:AL522" si="1000">Y519+AC519+AG519+AK519</f>
        <v>0</v>
      </c>
    </row>
    <row r="520" spans="2:38" x14ac:dyDescent="0.25">
      <c r="B520" s="205" t="s">
        <v>454</v>
      </c>
      <c r="C520" s="206" t="s">
        <v>319</v>
      </c>
      <c r="D5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07">
        <f t="shared" si="993"/>
        <v>0</v>
      </c>
      <c r="G520" s="207"/>
      <c r="H520" s="207">
        <f t="shared" si="994"/>
        <v>0</v>
      </c>
      <c r="I520" s="207"/>
      <c r="J520" s="207">
        <f t="shared" si="995"/>
        <v>0</v>
      </c>
      <c r="K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07">
        <f t="shared" si="996"/>
        <v>0</v>
      </c>
      <c r="Z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07">
        <f t="shared" si="997"/>
        <v>0</v>
      </c>
      <c r="AD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07">
        <f t="shared" si="998"/>
        <v>0</v>
      </c>
      <c r="AH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07">
        <f t="shared" si="999"/>
        <v>0</v>
      </c>
      <c r="AL520" s="207">
        <f t="shared" si="1000"/>
        <v>0</v>
      </c>
    </row>
    <row r="521" spans="2:38" x14ac:dyDescent="0.25">
      <c r="B521" s="205" t="s">
        <v>1553</v>
      </c>
      <c r="C521" s="206" t="s">
        <v>1554</v>
      </c>
      <c r="D5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07">
        <f t="shared" ref="F521" si="1001">D521+E521</f>
        <v>0</v>
      </c>
      <c r="G521" s="207"/>
      <c r="H521" s="207">
        <f t="shared" ref="H521" si="1002">F521-G521</f>
        <v>0</v>
      </c>
      <c r="I521" s="207"/>
      <c r="J521" s="207">
        <f t="shared" ref="J521" si="1003">F521-I521</f>
        <v>0</v>
      </c>
      <c r="K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07">
        <f t="shared" ref="Y521" si="1004">V521+W521+X521</f>
        <v>0</v>
      </c>
      <c r="Z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07">
        <f t="shared" ref="AC521" si="1005">Z521+AA521+AB521</f>
        <v>0</v>
      </c>
      <c r="AD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07">
        <f t="shared" ref="AG521" si="1006">AD521+AE521+AF521</f>
        <v>0</v>
      </c>
      <c r="AH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07">
        <f t="shared" ref="AK521" si="1007">AH521+AI521+AJ521</f>
        <v>0</v>
      </c>
      <c r="AL521" s="207">
        <f t="shared" ref="AL521" si="1008">Y521+AC521+AG521+AK521</f>
        <v>0</v>
      </c>
    </row>
    <row r="522" spans="2:38" x14ac:dyDescent="0.25">
      <c r="B522" s="205" t="s">
        <v>1555</v>
      </c>
      <c r="C522" s="206" t="s">
        <v>1556</v>
      </c>
      <c r="D5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07">
        <f t="shared" si="993"/>
        <v>0</v>
      </c>
      <c r="G522" s="207"/>
      <c r="H522" s="207">
        <f t="shared" si="994"/>
        <v>0</v>
      </c>
      <c r="I522" s="207"/>
      <c r="J522" s="207">
        <f t="shared" si="995"/>
        <v>0</v>
      </c>
      <c r="K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07">
        <f t="shared" si="996"/>
        <v>0</v>
      </c>
      <c r="Z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07">
        <f t="shared" si="997"/>
        <v>0</v>
      </c>
      <c r="AD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07">
        <f t="shared" si="998"/>
        <v>0</v>
      </c>
      <c r="AH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07">
        <f t="shared" si="999"/>
        <v>0</v>
      </c>
      <c r="AL522" s="207">
        <f t="shared" si="1000"/>
        <v>0</v>
      </c>
    </row>
    <row r="523" spans="2:38" x14ac:dyDescent="0.25">
      <c r="B523" s="205" t="s">
        <v>1557</v>
      </c>
      <c r="C523" s="206" t="s">
        <v>1558</v>
      </c>
      <c r="D5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07">
        <f t="shared" ref="F523" si="1009">D523+E523</f>
        <v>0</v>
      </c>
      <c r="G523" s="207"/>
      <c r="H523" s="207">
        <f t="shared" ref="H523" si="1010">F523-G523</f>
        <v>0</v>
      </c>
      <c r="I523" s="207"/>
      <c r="J523" s="207">
        <f t="shared" ref="J523" si="1011">F523-I523</f>
        <v>0</v>
      </c>
      <c r="K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07">
        <f t="shared" ref="Y523" si="1012">V523+W523+X523</f>
        <v>0</v>
      </c>
      <c r="Z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07">
        <f t="shared" ref="AC523" si="1013">Z523+AA523+AB523</f>
        <v>0</v>
      </c>
      <c r="AD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07">
        <f t="shared" ref="AG523" si="1014">AD523+AE523+AF523</f>
        <v>0</v>
      </c>
      <c r="AH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07">
        <f t="shared" ref="AK523" si="1015">AH523+AI523+AJ523</f>
        <v>0</v>
      </c>
      <c r="AL523" s="207">
        <f t="shared" ref="AL523" si="1016">Y523+AC523+AG523+AK523</f>
        <v>0</v>
      </c>
    </row>
    <row r="524" spans="2:38" x14ac:dyDescent="0.25">
      <c r="B524" s="205" t="s">
        <v>1559</v>
      </c>
      <c r="C524" s="206" t="s">
        <v>1560</v>
      </c>
      <c r="D5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07">
        <f t="shared" si="919"/>
        <v>0</v>
      </c>
      <c r="G524" s="207"/>
      <c r="H524" s="207">
        <f t="shared" si="922"/>
        <v>0</v>
      </c>
      <c r="I524" s="207"/>
      <c r="J524" s="207">
        <f t="shared" si="923"/>
        <v>0</v>
      </c>
      <c r="K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07">
        <f t="shared" si="925"/>
        <v>0</v>
      </c>
      <c r="Z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07">
        <f t="shared" si="926"/>
        <v>0</v>
      </c>
      <c r="AD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07">
        <f t="shared" si="927"/>
        <v>0</v>
      </c>
      <c r="AH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07">
        <f t="shared" si="928"/>
        <v>0</v>
      </c>
      <c r="AL524" s="207">
        <f t="shared" si="929"/>
        <v>0</v>
      </c>
    </row>
    <row r="525" spans="2:38" x14ac:dyDescent="0.25">
      <c r="B525" s="214" t="s">
        <v>455</v>
      </c>
      <c r="C525" s="215" t="s">
        <v>320</v>
      </c>
      <c r="D525" s="216">
        <f>SUM(D526:D541)</f>
        <v>0</v>
      </c>
      <c r="E525" s="216">
        <f>SUM(E526:E541)</f>
        <v>0</v>
      </c>
      <c r="F525" s="216">
        <f t="shared" si="919"/>
        <v>0</v>
      </c>
      <c r="G525" s="216">
        <f>SUM(G526:G541)</f>
        <v>0</v>
      </c>
      <c r="H525" s="216">
        <f t="shared" si="922"/>
        <v>0</v>
      </c>
      <c r="I525" s="216">
        <f>SUM(I526:I541)</f>
        <v>0</v>
      </c>
      <c r="J525" s="216">
        <f t="shared" si="923"/>
        <v>0</v>
      </c>
      <c r="K525" s="216">
        <f t="shared" ref="K525:X525" si="1017">SUM(K526:K541)</f>
        <v>0</v>
      </c>
      <c r="L525" s="216">
        <f t="shared" si="1017"/>
        <v>0</v>
      </c>
      <c r="M525" s="216">
        <f t="shared" si="1017"/>
        <v>0</v>
      </c>
      <c r="N525" s="216">
        <f t="shared" si="1017"/>
        <v>0</v>
      </c>
      <c r="O525" s="216">
        <f t="shared" si="1017"/>
        <v>0</v>
      </c>
      <c r="P525" s="216">
        <f t="shared" si="1017"/>
        <v>0</v>
      </c>
      <c r="Q525" s="216">
        <f t="shared" si="1017"/>
        <v>0</v>
      </c>
      <c r="R525" s="216">
        <f t="shared" si="1017"/>
        <v>0</v>
      </c>
      <c r="S525" s="216">
        <f t="shared" si="1017"/>
        <v>0</v>
      </c>
      <c r="T525" s="216">
        <f t="shared" si="1017"/>
        <v>0</v>
      </c>
      <c r="U525" s="216">
        <f t="shared" si="1017"/>
        <v>0</v>
      </c>
      <c r="V525" s="216">
        <f t="shared" si="1017"/>
        <v>0</v>
      </c>
      <c r="W525" s="216">
        <f t="shared" si="1017"/>
        <v>0</v>
      </c>
      <c r="X525" s="216">
        <f t="shared" si="1017"/>
        <v>0</v>
      </c>
      <c r="Y525" s="216">
        <f t="shared" si="925"/>
        <v>0</v>
      </c>
      <c r="Z525" s="216">
        <f>SUM(Z526:Z541)</f>
        <v>0</v>
      </c>
      <c r="AA525" s="216">
        <f>SUM(AA526:AA541)</f>
        <v>0</v>
      </c>
      <c r="AB525" s="216">
        <f>SUM(AB526:AB541)</f>
        <v>0</v>
      </c>
      <c r="AC525" s="216">
        <f t="shared" si="926"/>
        <v>0</v>
      </c>
      <c r="AD525" s="216">
        <f>SUM(AD526:AD541)</f>
        <v>0</v>
      </c>
      <c r="AE525" s="216">
        <f>SUM(AE526:AE541)</f>
        <v>0</v>
      </c>
      <c r="AF525" s="216">
        <f>SUM(AF526:AF541)</f>
        <v>0</v>
      </c>
      <c r="AG525" s="216">
        <f t="shared" si="927"/>
        <v>0</v>
      </c>
      <c r="AH525" s="216">
        <f>SUM(AH526:AH541)</f>
        <v>0</v>
      </c>
      <c r="AI525" s="216">
        <f>SUM(AI526:AI541)</f>
        <v>0</v>
      </c>
      <c r="AJ525" s="216">
        <f>SUM(AJ526:AJ541)</f>
        <v>0</v>
      </c>
      <c r="AK525" s="216">
        <f t="shared" si="928"/>
        <v>0</v>
      </c>
      <c r="AL525" s="216">
        <f t="shared" si="929"/>
        <v>0</v>
      </c>
    </row>
    <row r="526" spans="2:38" x14ac:dyDescent="0.25">
      <c r="B526" s="205" t="s">
        <v>456</v>
      </c>
      <c r="C526" s="206" t="s">
        <v>321</v>
      </c>
      <c r="D5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07">
        <f t="shared" si="919"/>
        <v>0</v>
      </c>
      <c r="G526" s="207"/>
      <c r="H526" s="207">
        <f t="shared" si="922"/>
        <v>0</v>
      </c>
      <c r="I526" s="207"/>
      <c r="J526" s="207">
        <f t="shared" si="923"/>
        <v>0</v>
      </c>
      <c r="K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07">
        <f t="shared" si="925"/>
        <v>0</v>
      </c>
      <c r="Z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07">
        <f t="shared" si="926"/>
        <v>0</v>
      </c>
      <c r="AD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07">
        <f t="shared" si="927"/>
        <v>0</v>
      </c>
      <c r="AH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07">
        <f t="shared" si="928"/>
        <v>0</v>
      </c>
      <c r="AL526" s="207">
        <f t="shared" si="929"/>
        <v>0</v>
      </c>
    </row>
    <row r="527" spans="2:38" x14ac:dyDescent="0.25">
      <c r="B527" s="205" t="s">
        <v>1561</v>
      </c>
      <c r="C527" s="206" t="s">
        <v>1562</v>
      </c>
      <c r="D5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07">
        <f t="shared" ref="F527:F534" si="1018">D527+E527</f>
        <v>0</v>
      </c>
      <c r="G527" s="207"/>
      <c r="H527" s="207">
        <f t="shared" ref="H527:H534" si="1019">F527-G527</f>
        <v>0</v>
      </c>
      <c r="I527" s="207"/>
      <c r="J527" s="207">
        <f t="shared" ref="J527:J534" si="1020">F527-I527</f>
        <v>0</v>
      </c>
      <c r="K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07">
        <f t="shared" ref="Y527:Y534" si="1021">V527+W527+X527</f>
        <v>0</v>
      </c>
      <c r="Z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07">
        <f t="shared" ref="AC527:AC534" si="1022">Z527+AA527+AB527</f>
        <v>0</v>
      </c>
      <c r="AD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07">
        <f t="shared" ref="AG527:AG534" si="1023">AD527+AE527+AF527</f>
        <v>0</v>
      </c>
      <c r="AH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07">
        <f t="shared" ref="AK527:AK534" si="1024">AH527+AI527+AJ527</f>
        <v>0</v>
      </c>
      <c r="AL527" s="207">
        <f t="shared" ref="AL527:AL534" si="1025">Y527+AC527+AG527+AK527</f>
        <v>0</v>
      </c>
    </row>
    <row r="528" spans="2:38" x14ac:dyDescent="0.25">
      <c r="B528" s="205" t="s">
        <v>1563</v>
      </c>
      <c r="C528" s="206" t="s">
        <v>1564</v>
      </c>
      <c r="D5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07">
        <f t="shared" si="1018"/>
        <v>0</v>
      </c>
      <c r="G528" s="207"/>
      <c r="H528" s="207">
        <f t="shared" si="1019"/>
        <v>0</v>
      </c>
      <c r="I528" s="207"/>
      <c r="J528" s="207">
        <f t="shared" si="1020"/>
        <v>0</v>
      </c>
      <c r="K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07">
        <f t="shared" si="1021"/>
        <v>0</v>
      </c>
      <c r="Z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07">
        <f t="shared" si="1022"/>
        <v>0</v>
      </c>
      <c r="AD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07">
        <f t="shared" si="1023"/>
        <v>0</v>
      </c>
      <c r="AH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07">
        <f t="shared" si="1024"/>
        <v>0</v>
      </c>
      <c r="AL528" s="207">
        <f t="shared" si="1025"/>
        <v>0</v>
      </c>
    </row>
    <row r="529" spans="2:38" x14ac:dyDescent="0.25">
      <c r="B529" s="205" t="s">
        <v>1565</v>
      </c>
      <c r="C529" s="206" t="s">
        <v>1566</v>
      </c>
      <c r="D5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07">
        <f t="shared" si="1018"/>
        <v>0</v>
      </c>
      <c r="G529" s="207"/>
      <c r="H529" s="207">
        <f t="shared" si="1019"/>
        <v>0</v>
      </c>
      <c r="I529" s="207"/>
      <c r="J529" s="207">
        <f t="shared" si="1020"/>
        <v>0</v>
      </c>
      <c r="K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07">
        <f t="shared" si="1021"/>
        <v>0</v>
      </c>
      <c r="Z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07">
        <f t="shared" si="1022"/>
        <v>0</v>
      </c>
      <c r="AD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07">
        <f t="shared" si="1023"/>
        <v>0</v>
      </c>
      <c r="AH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07">
        <f t="shared" si="1024"/>
        <v>0</v>
      </c>
      <c r="AL529" s="207">
        <f t="shared" si="1025"/>
        <v>0</v>
      </c>
    </row>
    <row r="530" spans="2:38" x14ac:dyDescent="0.25">
      <c r="B530" s="205" t="s">
        <v>1567</v>
      </c>
      <c r="C530" s="206" t="s">
        <v>1568</v>
      </c>
      <c r="D5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07">
        <f t="shared" si="1018"/>
        <v>0</v>
      </c>
      <c r="G530" s="207"/>
      <c r="H530" s="207">
        <f t="shared" si="1019"/>
        <v>0</v>
      </c>
      <c r="I530" s="207"/>
      <c r="J530" s="207">
        <f t="shared" si="1020"/>
        <v>0</v>
      </c>
      <c r="K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07">
        <f t="shared" si="1021"/>
        <v>0</v>
      </c>
      <c r="Z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07">
        <f t="shared" si="1022"/>
        <v>0</v>
      </c>
      <c r="AD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07">
        <f t="shared" si="1023"/>
        <v>0</v>
      </c>
      <c r="AH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07">
        <f t="shared" si="1024"/>
        <v>0</v>
      </c>
      <c r="AL530" s="207">
        <f t="shared" si="1025"/>
        <v>0</v>
      </c>
    </row>
    <row r="531" spans="2:38" x14ac:dyDescent="0.25">
      <c r="B531" s="205" t="s">
        <v>1569</v>
      </c>
      <c r="C531" s="206" t="s">
        <v>1570</v>
      </c>
      <c r="D5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07">
        <f t="shared" si="1018"/>
        <v>0</v>
      </c>
      <c r="G531" s="207"/>
      <c r="H531" s="207">
        <f t="shared" si="1019"/>
        <v>0</v>
      </c>
      <c r="I531" s="207"/>
      <c r="J531" s="207">
        <f t="shared" si="1020"/>
        <v>0</v>
      </c>
      <c r="K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07">
        <f t="shared" si="1021"/>
        <v>0</v>
      </c>
      <c r="Z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07">
        <f t="shared" si="1022"/>
        <v>0</v>
      </c>
      <c r="AD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07">
        <f t="shared" si="1023"/>
        <v>0</v>
      </c>
      <c r="AH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07">
        <f t="shared" si="1024"/>
        <v>0</v>
      </c>
      <c r="AL531" s="207">
        <f t="shared" si="1025"/>
        <v>0</v>
      </c>
    </row>
    <row r="532" spans="2:38" x14ac:dyDescent="0.25">
      <c r="B532" s="205" t="s">
        <v>1571</v>
      </c>
      <c r="C532" s="206" t="s">
        <v>1572</v>
      </c>
      <c r="D5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07">
        <f t="shared" si="1018"/>
        <v>0</v>
      </c>
      <c r="G532" s="207"/>
      <c r="H532" s="207">
        <f t="shared" si="1019"/>
        <v>0</v>
      </c>
      <c r="I532" s="207"/>
      <c r="J532" s="207">
        <f t="shared" si="1020"/>
        <v>0</v>
      </c>
      <c r="K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07">
        <f t="shared" si="1021"/>
        <v>0</v>
      </c>
      <c r="Z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07">
        <f t="shared" si="1022"/>
        <v>0</v>
      </c>
      <c r="AD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07">
        <f t="shared" si="1023"/>
        <v>0</v>
      </c>
      <c r="AH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07">
        <f t="shared" si="1024"/>
        <v>0</v>
      </c>
      <c r="AL532" s="207">
        <f t="shared" si="1025"/>
        <v>0</v>
      </c>
    </row>
    <row r="533" spans="2:38" x14ac:dyDescent="0.25">
      <c r="B533" s="205" t="s">
        <v>1573</v>
      </c>
      <c r="C533" s="206" t="s">
        <v>1574</v>
      </c>
      <c r="D5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07">
        <f t="shared" si="1018"/>
        <v>0</v>
      </c>
      <c r="G533" s="207"/>
      <c r="H533" s="207">
        <f t="shared" si="1019"/>
        <v>0</v>
      </c>
      <c r="I533" s="207"/>
      <c r="J533" s="207">
        <f t="shared" si="1020"/>
        <v>0</v>
      </c>
      <c r="K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07">
        <f t="shared" si="1021"/>
        <v>0</v>
      </c>
      <c r="Z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07">
        <f t="shared" si="1022"/>
        <v>0</v>
      </c>
      <c r="AD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07">
        <f t="shared" si="1023"/>
        <v>0</v>
      </c>
      <c r="AH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07">
        <f t="shared" si="1024"/>
        <v>0</v>
      </c>
      <c r="AL533" s="207">
        <f t="shared" si="1025"/>
        <v>0</v>
      </c>
    </row>
    <row r="534" spans="2:38" x14ac:dyDescent="0.25">
      <c r="B534" s="205" t="s">
        <v>1575</v>
      </c>
      <c r="C534" s="206" t="s">
        <v>1576</v>
      </c>
      <c r="D5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07">
        <f t="shared" si="1018"/>
        <v>0</v>
      </c>
      <c r="G534" s="207"/>
      <c r="H534" s="207">
        <f t="shared" si="1019"/>
        <v>0</v>
      </c>
      <c r="I534" s="207"/>
      <c r="J534" s="207">
        <f t="shared" si="1020"/>
        <v>0</v>
      </c>
      <c r="K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07">
        <f t="shared" si="1021"/>
        <v>0</v>
      </c>
      <c r="Z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07">
        <f t="shared" si="1022"/>
        <v>0</v>
      </c>
      <c r="AD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07">
        <f t="shared" si="1023"/>
        <v>0</v>
      </c>
      <c r="AH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07">
        <f t="shared" si="1024"/>
        <v>0</v>
      </c>
      <c r="AL534" s="207">
        <f t="shared" si="1025"/>
        <v>0</v>
      </c>
    </row>
    <row r="535" spans="2:38" x14ac:dyDescent="0.25">
      <c r="B535" s="205" t="s">
        <v>1577</v>
      </c>
      <c r="C535" s="206" t="s">
        <v>1578</v>
      </c>
      <c r="D5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07">
        <f t="shared" si="919"/>
        <v>0</v>
      </c>
      <c r="G535" s="207"/>
      <c r="H535" s="207">
        <f t="shared" si="922"/>
        <v>0</v>
      </c>
      <c r="I535" s="207"/>
      <c r="J535" s="207">
        <f t="shared" si="923"/>
        <v>0</v>
      </c>
      <c r="K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07">
        <f t="shared" si="925"/>
        <v>0</v>
      </c>
      <c r="Z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07">
        <f t="shared" si="926"/>
        <v>0</v>
      </c>
      <c r="AD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07">
        <f t="shared" si="927"/>
        <v>0</v>
      </c>
      <c r="AH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07">
        <f t="shared" si="928"/>
        <v>0</v>
      </c>
      <c r="AL535" s="207">
        <f t="shared" si="929"/>
        <v>0</v>
      </c>
    </row>
    <row r="536" spans="2:38" x14ac:dyDescent="0.25">
      <c r="B536" s="205" t="s">
        <v>1579</v>
      </c>
      <c r="C536" s="206" t="s">
        <v>1580</v>
      </c>
      <c r="D5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07">
        <f t="shared" si="919"/>
        <v>0</v>
      </c>
      <c r="G536" s="207"/>
      <c r="H536" s="207">
        <f t="shared" si="922"/>
        <v>0</v>
      </c>
      <c r="I536" s="207"/>
      <c r="J536" s="207">
        <f t="shared" si="923"/>
        <v>0</v>
      </c>
      <c r="K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07">
        <f t="shared" si="925"/>
        <v>0</v>
      </c>
      <c r="Z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07">
        <f t="shared" si="926"/>
        <v>0</v>
      </c>
      <c r="AD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07">
        <f t="shared" si="927"/>
        <v>0</v>
      </c>
      <c r="AH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07">
        <f t="shared" si="928"/>
        <v>0</v>
      </c>
      <c r="AL536" s="207">
        <f t="shared" si="929"/>
        <v>0</v>
      </c>
    </row>
    <row r="537" spans="2:38" x14ac:dyDescent="0.25">
      <c r="B537" s="205" t="s">
        <v>1581</v>
      </c>
      <c r="C537" s="206" t="s">
        <v>1582</v>
      </c>
      <c r="D5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07">
        <f t="shared" ref="F537:F538" si="1026">D537+E537</f>
        <v>0</v>
      </c>
      <c r="G537" s="207"/>
      <c r="H537" s="207">
        <f t="shared" ref="H537:H538" si="1027">F537-G537</f>
        <v>0</v>
      </c>
      <c r="I537" s="207"/>
      <c r="J537" s="207">
        <f t="shared" ref="J537:J538" si="1028">F537-I537</f>
        <v>0</v>
      </c>
      <c r="K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07">
        <f t="shared" ref="Y537:Y538" si="1029">V537+W537+X537</f>
        <v>0</v>
      </c>
      <c r="Z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07">
        <f t="shared" ref="AC537:AC538" si="1030">Z537+AA537+AB537</f>
        <v>0</v>
      </c>
      <c r="AD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07">
        <f t="shared" ref="AG537:AG538" si="1031">AD537+AE537+AF537</f>
        <v>0</v>
      </c>
      <c r="AH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07">
        <f t="shared" ref="AK537:AK538" si="1032">AH537+AI537+AJ537</f>
        <v>0</v>
      </c>
      <c r="AL537" s="207">
        <f t="shared" ref="AL537:AL538" si="1033">Y537+AC537+AG537+AK537</f>
        <v>0</v>
      </c>
    </row>
    <row r="538" spans="2:38" x14ac:dyDescent="0.25">
      <c r="B538" s="205" t="s">
        <v>1583</v>
      </c>
      <c r="C538" s="206" t="s">
        <v>1584</v>
      </c>
      <c r="D5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07">
        <f t="shared" si="1026"/>
        <v>0</v>
      </c>
      <c r="G538" s="207"/>
      <c r="H538" s="207">
        <f t="shared" si="1027"/>
        <v>0</v>
      </c>
      <c r="I538" s="207"/>
      <c r="J538" s="207">
        <f t="shared" si="1028"/>
        <v>0</v>
      </c>
      <c r="K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07">
        <f t="shared" si="1029"/>
        <v>0</v>
      </c>
      <c r="Z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07">
        <f t="shared" si="1030"/>
        <v>0</v>
      </c>
      <c r="AD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07">
        <f t="shared" si="1031"/>
        <v>0</v>
      </c>
      <c r="AH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07">
        <f t="shared" si="1032"/>
        <v>0</v>
      </c>
      <c r="AL538" s="207">
        <f t="shared" si="1033"/>
        <v>0</v>
      </c>
    </row>
    <row r="539" spans="2:38" x14ac:dyDescent="0.25">
      <c r="B539" s="205" t="s">
        <v>1585</v>
      </c>
      <c r="C539" s="206" t="s">
        <v>1586</v>
      </c>
      <c r="D5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07">
        <f t="shared" ref="F539:F540" si="1034">D539+E539</f>
        <v>0</v>
      </c>
      <c r="G539" s="207"/>
      <c r="H539" s="207">
        <f t="shared" ref="H539:H540" si="1035">F539-G539</f>
        <v>0</v>
      </c>
      <c r="I539" s="207"/>
      <c r="J539" s="207">
        <f t="shared" ref="J539:J540" si="1036">F539-I539</f>
        <v>0</v>
      </c>
      <c r="K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07">
        <f t="shared" ref="Y539:Y540" si="1037">V539+W539+X539</f>
        <v>0</v>
      </c>
      <c r="Z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07">
        <f t="shared" ref="AC539:AC540" si="1038">Z539+AA539+AB539</f>
        <v>0</v>
      </c>
      <c r="AD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07">
        <f t="shared" ref="AG539:AG540" si="1039">AD539+AE539+AF539</f>
        <v>0</v>
      </c>
      <c r="AH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07">
        <f t="shared" ref="AK539:AK540" si="1040">AH539+AI539+AJ539</f>
        <v>0</v>
      </c>
      <c r="AL539" s="207">
        <f t="shared" ref="AL539:AL540" si="1041">Y539+AC539+AG539+AK539</f>
        <v>0</v>
      </c>
    </row>
    <row r="540" spans="2:38" x14ac:dyDescent="0.25">
      <c r="B540" s="205" t="s">
        <v>1587</v>
      </c>
      <c r="C540" s="206" t="s">
        <v>1588</v>
      </c>
      <c r="D5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07">
        <f t="shared" si="1034"/>
        <v>0</v>
      </c>
      <c r="G540" s="207"/>
      <c r="H540" s="207">
        <f t="shared" si="1035"/>
        <v>0</v>
      </c>
      <c r="I540" s="207"/>
      <c r="J540" s="207">
        <f t="shared" si="1036"/>
        <v>0</v>
      </c>
      <c r="K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07">
        <f t="shared" si="1037"/>
        <v>0</v>
      </c>
      <c r="Z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07">
        <f t="shared" si="1038"/>
        <v>0</v>
      </c>
      <c r="AD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07">
        <f t="shared" si="1039"/>
        <v>0</v>
      </c>
      <c r="AH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07">
        <f t="shared" si="1040"/>
        <v>0</v>
      </c>
      <c r="AL540" s="207">
        <f t="shared" si="1041"/>
        <v>0</v>
      </c>
    </row>
    <row r="541" spans="2:38" x14ac:dyDescent="0.25">
      <c r="B541" s="205" t="s">
        <v>1589</v>
      </c>
      <c r="C541" s="206" t="s">
        <v>1590</v>
      </c>
      <c r="D5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07">
        <f t="shared" si="919"/>
        <v>0</v>
      </c>
      <c r="G541" s="207"/>
      <c r="H541" s="207">
        <f t="shared" si="922"/>
        <v>0</v>
      </c>
      <c r="I541" s="207"/>
      <c r="J541" s="207">
        <f t="shared" si="923"/>
        <v>0</v>
      </c>
      <c r="K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07">
        <f t="shared" si="925"/>
        <v>0</v>
      </c>
      <c r="Z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07">
        <f t="shared" si="926"/>
        <v>0</v>
      </c>
      <c r="AD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07">
        <f t="shared" si="927"/>
        <v>0</v>
      </c>
      <c r="AH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07">
        <f t="shared" si="928"/>
        <v>0</v>
      </c>
      <c r="AL541" s="207">
        <f t="shared" si="929"/>
        <v>0</v>
      </c>
    </row>
    <row r="542" spans="2:38" x14ac:dyDescent="0.25">
      <c r="B542" s="202" t="s">
        <v>457</v>
      </c>
      <c r="C542" s="203" t="s">
        <v>322</v>
      </c>
      <c r="D542" s="204">
        <f>D543+D557</f>
        <v>0</v>
      </c>
      <c r="E542" s="204">
        <f>E543+E557</f>
        <v>0</v>
      </c>
      <c r="F542" s="204">
        <f t="shared" si="919"/>
        <v>0</v>
      </c>
      <c r="G542" s="204">
        <f t="shared" ref="G542:I542" si="1042">G543+G557</f>
        <v>0</v>
      </c>
      <c r="H542" s="204">
        <f t="shared" si="922"/>
        <v>0</v>
      </c>
      <c r="I542" s="204">
        <f t="shared" si="1042"/>
        <v>0</v>
      </c>
      <c r="J542" s="204">
        <f t="shared" si="923"/>
        <v>0</v>
      </c>
      <c r="K542" s="204">
        <f t="shared" ref="K542:AJ542" si="1043">K543+K557</f>
        <v>0</v>
      </c>
      <c r="L542" s="204">
        <f t="shared" si="1043"/>
        <v>0</v>
      </c>
      <c r="M542" s="204">
        <f t="shared" si="1043"/>
        <v>0</v>
      </c>
      <c r="N542" s="204">
        <f t="shared" si="1043"/>
        <v>0</v>
      </c>
      <c r="O542" s="204">
        <f t="shared" si="1043"/>
        <v>0</v>
      </c>
      <c r="P542" s="204">
        <f t="shared" si="1043"/>
        <v>0</v>
      </c>
      <c r="Q542" s="204">
        <f t="shared" si="1043"/>
        <v>0</v>
      </c>
      <c r="R542" s="204">
        <f t="shared" si="1043"/>
        <v>0</v>
      </c>
      <c r="S542" s="204">
        <f t="shared" si="1043"/>
        <v>0</v>
      </c>
      <c r="T542" s="204">
        <f t="shared" si="1043"/>
        <v>0</v>
      </c>
      <c r="U542" s="204">
        <f t="shared" si="1043"/>
        <v>0</v>
      </c>
      <c r="V542" s="204">
        <f t="shared" si="1043"/>
        <v>0</v>
      </c>
      <c r="W542" s="204">
        <f t="shared" si="1043"/>
        <v>0</v>
      </c>
      <c r="X542" s="204">
        <f t="shared" si="1043"/>
        <v>0</v>
      </c>
      <c r="Y542" s="204">
        <f t="shared" si="925"/>
        <v>0</v>
      </c>
      <c r="Z542" s="204">
        <f t="shared" si="1043"/>
        <v>0</v>
      </c>
      <c r="AA542" s="204">
        <f t="shared" si="1043"/>
        <v>0</v>
      </c>
      <c r="AB542" s="204">
        <f t="shared" si="1043"/>
        <v>0</v>
      </c>
      <c r="AC542" s="204">
        <f t="shared" si="926"/>
        <v>0</v>
      </c>
      <c r="AD542" s="204">
        <f t="shared" si="1043"/>
        <v>0</v>
      </c>
      <c r="AE542" s="204">
        <f t="shared" si="1043"/>
        <v>0</v>
      </c>
      <c r="AF542" s="204">
        <f t="shared" si="1043"/>
        <v>0</v>
      </c>
      <c r="AG542" s="204">
        <f t="shared" si="927"/>
        <v>0</v>
      </c>
      <c r="AH542" s="204">
        <f t="shared" si="1043"/>
        <v>0</v>
      </c>
      <c r="AI542" s="204">
        <f t="shared" si="1043"/>
        <v>0</v>
      </c>
      <c r="AJ542" s="204">
        <f t="shared" si="1043"/>
        <v>0</v>
      </c>
      <c r="AK542" s="204">
        <f t="shared" si="928"/>
        <v>0</v>
      </c>
      <c r="AL542" s="204">
        <f t="shared" si="929"/>
        <v>0</v>
      </c>
    </row>
    <row r="543" spans="2:38" x14ac:dyDescent="0.25">
      <c r="B543" s="214" t="s">
        <v>458</v>
      </c>
      <c r="C543" s="215" t="s">
        <v>323</v>
      </c>
      <c r="D543" s="216">
        <f>SUM(D544:D556)</f>
        <v>0</v>
      </c>
      <c r="E543" s="216">
        <f>SUM(E544:E556)</f>
        <v>0</v>
      </c>
      <c r="F543" s="216">
        <f t="shared" si="919"/>
        <v>0</v>
      </c>
      <c r="G543" s="216">
        <f t="shared" ref="G543:I543" si="1044">SUM(G544:G556)</f>
        <v>0</v>
      </c>
      <c r="H543" s="216">
        <f t="shared" si="922"/>
        <v>0</v>
      </c>
      <c r="I543" s="216">
        <f t="shared" si="1044"/>
        <v>0</v>
      </c>
      <c r="J543" s="216">
        <f t="shared" si="923"/>
        <v>0</v>
      </c>
      <c r="K543" s="216">
        <f t="shared" ref="K543:AJ543" si="1045">SUM(K544:K556)</f>
        <v>0</v>
      </c>
      <c r="L543" s="216">
        <f t="shared" si="1045"/>
        <v>0</v>
      </c>
      <c r="M543" s="216">
        <f t="shared" si="1045"/>
        <v>0</v>
      </c>
      <c r="N543" s="216">
        <f t="shared" si="1045"/>
        <v>0</v>
      </c>
      <c r="O543" s="216">
        <f t="shared" si="1045"/>
        <v>0</v>
      </c>
      <c r="P543" s="216">
        <f t="shared" si="1045"/>
        <v>0</v>
      </c>
      <c r="Q543" s="216">
        <f t="shared" si="1045"/>
        <v>0</v>
      </c>
      <c r="R543" s="216">
        <f t="shared" si="1045"/>
        <v>0</v>
      </c>
      <c r="S543" s="216">
        <f t="shared" si="1045"/>
        <v>0</v>
      </c>
      <c r="T543" s="216">
        <f t="shared" si="1045"/>
        <v>0</v>
      </c>
      <c r="U543" s="216">
        <f t="shared" si="1045"/>
        <v>0</v>
      </c>
      <c r="V543" s="216">
        <f t="shared" si="1045"/>
        <v>0</v>
      </c>
      <c r="W543" s="216">
        <f t="shared" si="1045"/>
        <v>0</v>
      </c>
      <c r="X543" s="216">
        <f t="shared" si="1045"/>
        <v>0</v>
      </c>
      <c r="Y543" s="216">
        <f t="shared" si="925"/>
        <v>0</v>
      </c>
      <c r="Z543" s="216">
        <f t="shared" si="1045"/>
        <v>0</v>
      </c>
      <c r="AA543" s="216">
        <f t="shared" si="1045"/>
        <v>0</v>
      </c>
      <c r="AB543" s="216">
        <f t="shared" si="1045"/>
        <v>0</v>
      </c>
      <c r="AC543" s="216">
        <f t="shared" si="926"/>
        <v>0</v>
      </c>
      <c r="AD543" s="216">
        <f t="shared" si="1045"/>
        <v>0</v>
      </c>
      <c r="AE543" s="216">
        <f t="shared" si="1045"/>
        <v>0</v>
      </c>
      <c r="AF543" s="216">
        <f t="shared" si="1045"/>
        <v>0</v>
      </c>
      <c r="AG543" s="216">
        <f t="shared" si="927"/>
        <v>0</v>
      </c>
      <c r="AH543" s="216">
        <f t="shared" si="1045"/>
        <v>0</v>
      </c>
      <c r="AI543" s="216">
        <f t="shared" si="1045"/>
        <v>0</v>
      </c>
      <c r="AJ543" s="216">
        <f t="shared" si="1045"/>
        <v>0</v>
      </c>
      <c r="AK543" s="216">
        <f t="shared" si="928"/>
        <v>0</v>
      </c>
      <c r="AL543" s="216">
        <f t="shared" si="929"/>
        <v>0</v>
      </c>
    </row>
    <row r="544" spans="2:38" x14ac:dyDescent="0.25">
      <c r="B544" s="205" t="s">
        <v>459</v>
      </c>
      <c r="C544" s="206" t="s">
        <v>324</v>
      </c>
      <c r="D5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07">
        <f t="shared" ref="F544:F556" si="1046">D544+E544</f>
        <v>0</v>
      </c>
      <c r="G544" s="207"/>
      <c r="H544" s="207">
        <f t="shared" ref="H544:H556" si="1047">F544-G544</f>
        <v>0</v>
      </c>
      <c r="I544" s="207"/>
      <c r="J544" s="207">
        <f t="shared" ref="J544:J556" si="1048">F544-I544</f>
        <v>0</v>
      </c>
      <c r="K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07">
        <f t="shared" ref="Y544:Y556" si="1049">V544+W544+X544</f>
        <v>0</v>
      </c>
      <c r="Z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07">
        <f t="shared" ref="AC544:AC556" si="1050">Z544+AA544+AB544</f>
        <v>0</v>
      </c>
      <c r="AD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07">
        <f t="shared" ref="AG544:AG556" si="1051">AD544+AE544+AF544</f>
        <v>0</v>
      </c>
      <c r="AH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07">
        <f t="shared" ref="AK544:AK556" si="1052">AH544+AI544+AJ544</f>
        <v>0</v>
      </c>
      <c r="AL544" s="207">
        <f t="shared" ref="AL544:AL556" si="1053">Y544+AC544+AG544+AK544</f>
        <v>0</v>
      </c>
    </row>
    <row r="545" spans="2:38" x14ac:dyDescent="0.25">
      <c r="B545" s="205" t="s">
        <v>1591</v>
      </c>
      <c r="C545" s="206" t="s">
        <v>1592</v>
      </c>
      <c r="D5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07">
        <f t="shared" ref="F545:F549" si="1054">D545+E545</f>
        <v>0</v>
      </c>
      <c r="G545" s="207"/>
      <c r="H545" s="207">
        <f t="shared" ref="H545:H549" si="1055">F545-G545</f>
        <v>0</v>
      </c>
      <c r="I545" s="207"/>
      <c r="J545" s="207">
        <f t="shared" ref="J545:J549" si="1056">F545-I545</f>
        <v>0</v>
      </c>
      <c r="K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07">
        <f t="shared" ref="Y545:Y549" si="1057">V545+W545+X545</f>
        <v>0</v>
      </c>
      <c r="Z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07">
        <f t="shared" ref="AC545:AC549" si="1058">Z545+AA545+AB545</f>
        <v>0</v>
      </c>
      <c r="AD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07">
        <f t="shared" ref="AG545:AG549" si="1059">AD545+AE545+AF545</f>
        <v>0</v>
      </c>
      <c r="AH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07">
        <f t="shared" ref="AK545:AK549" si="1060">AH545+AI545+AJ545</f>
        <v>0</v>
      </c>
      <c r="AL545" s="207">
        <f t="shared" ref="AL545:AL549" si="1061">Y545+AC545+AG545+AK545</f>
        <v>0</v>
      </c>
    </row>
    <row r="546" spans="2:38" x14ac:dyDescent="0.25">
      <c r="B546" s="205" t="s">
        <v>1593</v>
      </c>
      <c r="C546" s="206" t="s">
        <v>1594</v>
      </c>
      <c r="D5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07">
        <f t="shared" si="1054"/>
        <v>0</v>
      </c>
      <c r="G546" s="207"/>
      <c r="H546" s="207">
        <f t="shared" si="1055"/>
        <v>0</v>
      </c>
      <c r="I546" s="207"/>
      <c r="J546" s="207">
        <f t="shared" si="1056"/>
        <v>0</v>
      </c>
      <c r="K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07">
        <f t="shared" si="1057"/>
        <v>0</v>
      </c>
      <c r="Z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07">
        <f t="shared" si="1058"/>
        <v>0</v>
      </c>
      <c r="AD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07">
        <f t="shared" si="1059"/>
        <v>0</v>
      </c>
      <c r="AH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07">
        <f t="shared" si="1060"/>
        <v>0</v>
      </c>
      <c r="AL546" s="207">
        <f t="shared" si="1061"/>
        <v>0</v>
      </c>
    </row>
    <row r="547" spans="2:38" x14ac:dyDescent="0.25">
      <c r="B547" s="205" t="s">
        <v>1595</v>
      </c>
      <c r="C547" s="206" t="s">
        <v>1596</v>
      </c>
      <c r="D5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07">
        <f t="shared" si="1054"/>
        <v>0</v>
      </c>
      <c r="G547" s="207"/>
      <c r="H547" s="207">
        <f t="shared" si="1055"/>
        <v>0</v>
      </c>
      <c r="I547" s="207"/>
      <c r="J547" s="207">
        <f t="shared" si="1056"/>
        <v>0</v>
      </c>
      <c r="K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07">
        <f t="shared" si="1057"/>
        <v>0</v>
      </c>
      <c r="Z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07">
        <f t="shared" si="1058"/>
        <v>0</v>
      </c>
      <c r="AD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07">
        <f t="shared" si="1059"/>
        <v>0</v>
      </c>
      <c r="AH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07">
        <f t="shared" si="1060"/>
        <v>0</v>
      </c>
      <c r="AL547" s="207">
        <f t="shared" si="1061"/>
        <v>0</v>
      </c>
    </row>
    <row r="548" spans="2:38" x14ac:dyDescent="0.25">
      <c r="B548" s="205" t="s">
        <v>1597</v>
      </c>
      <c r="C548" s="206" t="s">
        <v>1598</v>
      </c>
      <c r="D5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07">
        <f t="shared" si="1054"/>
        <v>0</v>
      </c>
      <c r="G548" s="207"/>
      <c r="H548" s="207">
        <f t="shared" si="1055"/>
        <v>0</v>
      </c>
      <c r="I548" s="207"/>
      <c r="J548" s="207">
        <f t="shared" si="1056"/>
        <v>0</v>
      </c>
      <c r="K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07">
        <f t="shared" si="1057"/>
        <v>0</v>
      </c>
      <c r="Z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07">
        <f t="shared" si="1058"/>
        <v>0</v>
      </c>
      <c r="AD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07">
        <f t="shared" si="1059"/>
        <v>0</v>
      </c>
      <c r="AH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07">
        <f t="shared" si="1060"/>
        <v>0</v>
      </c>
      <c r="AL548" s="207">
        <f t="shared" si="1061"/>
        <v>0</v>
      </c>
    </row>
    <row r="549" spans="2:38" x14ac:dyDescent="0.25">
      <c r="B549" s="205" t="s">
        <v>1599</v>
      </c>
      <c r="C549" s="206" t="s">
        <v>1600</v>
      </c>
      <c r="D5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07">
        <f t="shared" si="1054"/>
        <v>0</v>
      </c>
      <c r="G549" s="207"/>
      <c r="H549" s="207">
        <f t="shared" si="1055"/>
        <v>0</v>
      </c>
      <c r="I549" s="207"/>
      <c r="J549" s="207">
        <f t="shared" si="1056"/>
        <v>0</v>
      </c>
      <c r="K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07">
        <f t="shared" si="1057"/>
        <v>0</v>
      </c>
      <c r="Z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07">
        <f t="shared" si="1058"/>
        <v>0</v>
      </c>
      <c r="AD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07">
        <f t="shared" si="1059"/>
        <v>0</v>
      </c>
      <c r="AH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07">
        <f t="shared" si="1060"/>
        <v>0</v>
      </c>
      <c r="AL549" s="207">
        <f t="shared" si="1061"/>
        <v>0</v>
      </c>
    </row>
    <row r="550" spans="2:38" x14ac:dyDescent="0.25">
      <c r="B550" s="205" t="s">
        <v>460</v>
      </c>
      <c r="C550" s="206" t="s">
        <v>325</v>
      </c>
      <c r="D5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07">
        <f t="shared" si="1046"/>
        <v>0</v>
      </c>
      <c r="G550" s="207"/>
      <c r="H550" s="207">
        <f t="shared" si="1047"/>
        <v>0</v>
      </c>
      <c r="I550" s="207"/>
      <c r="J550" s="207">
        <f t="shared" si="1048"/>
        <v>0</v>
      </c>
      <c r="K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07">
        <f t="shared" si="1049"/>
        <v>0</v>
      </c>
      <c r="Z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07">
        <f t="shared" si="1050"/>
        <v>0</v>
      </c>
      <c r="AD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07">
        <f t="shared" si="1051"/>
        <v>0</v>
      </c>
      <c r="AH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07">
        <f t="shared" si="1052"/>
        <v>0</v>
      </c>
      <c r="AL550" s="207">
        <f t="shared" si="1053"/>
        <v>0</v>
      </c>
    </row>
    <row r="551" spans="2:38" x14ac:dyDescent="0.25">
      <c r="B551" s="205" t="s">
        <v>1601</v>
      </c>
      <c r="C551" s="206" t="s">
        <v>1602</v>
      </c>
      <c r="D5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07">
        <f t="shared" si="1046"/>
        <v>0</v>
      </c>
      <c r="G551" s="207"/>
      <c r="H551" s="207">
        <f t="shared" si="1047"/>
        <v>0</v>
      </c>
      <c r="I551" s="207"/>
      <c r="J551" s="207">
        <f t="shared" si="1048"/>
        <v>0</v>
      </c>
      <c r="K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07">
        <f t="shared" si="1049"/>
        <v>0</v>
      </c>
      <c r="Z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07">
        <f t="shared" si="1050"/>
        <v>0</v>
      </c>
      <c r="AD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07">
        <f t="shared" si="1051"/>
        <v>0</v>
      </c>
      <c r="AH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07">
        <f t="shared" si="1052"/>
        <v>0</v>
      </c>
      <c r="AL551" s="207">
        <f t="shared" si="1053"/>
        <v>0</v>
      </c>
    </row>
    <row r="552" spans="2:38" x14ac:dyDescent="0.25">
      <c r="B552" s="205" t="s">
        <v>1603</v>
      </c>
      <c r="C552" s="206" t="s">
        <v>1604</v>
      </c>
      <c r="D5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07">
        <f t="shared" si="1046"/>
        <v>0</v>
      </c>
      <c r="G552" s="207"/>
      <c r="H552" s="207">
        <f t="shared" si="1047"/>
        <v>0</v>
      </c>
      <c r="I552" s="207"/>
      <c r="J552" s="207">
        <f t="shared" si="1048"/>
        <v>0</v>
      </c>
      <c r="K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07">
        <f t="shared" si="1049"/>
        <v>0</v>
      </c>
      <c r="Z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07">
        <f t="shared" si="1050"/>
        <v>0</v>
      </c>
      <c r="AD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07">
        <f t="shared" si="1051"/>
        <v>0</v>
      </c>
      <c r="AH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07">
        <f t="shared" si="1052"/>
        <v>0</v>
      </c>
      <c r="AL552" s="207">
        <f t="shared" si="1053"/>
        <v>0</v>
      </c>
    </row>
    <row r="553" spans="2:38" x14ac:dyDescent="0.25">
      <c r="B553" s="205" t="s">
        <v>1605</v>
      </c>
      <c r="C553" s="206" t="s">
        <v>1606</v>
      </c>
      <c r="D5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07">
        <f t="shared" ref="F553" si="1062">D553+E553</f>
        <v>0</v>
      </c>
      <c r="G553" s="207"/>
      <c r="H553" s="207">
        <f t="shared" ref="H553" si="1063">F553-G553</f>
        <v>0</v>
      </c>
      <c r="I553" s="207"/>
      <c r="J553" s="207">
        <f t="shared" ref="J553" si="1064">F553-I553</f>
        <v>0</v>
      </c>
      <c r="K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07">
        <f t="shared" ref="Y553" si="1065">V553+W553+X553</f>
        <v>0</v>
      </c>
      <c r="Z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07">
        <f t="shared" ref="AC553" si="1066">Z553+AA553+AB553</f>
        <v>0</v>
      </c>
      <c r="AD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07">
        <f t="shared" ref="AG553" si="1067">AD553+AE553+AF553</f>
        <v>0</v>
      </c>
      <c r="AH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07">
        <f t="shared" ref="AK553" si="1068">AH553+AI553+AJ553</f>
        <v>0</v>
      </c>
      <c r="AL553" s="207">
        <f t="shared" ref="AL553" si="1069">Y553+AC553+AG553+AK553</f>
        <v>0</v>
      </c>
    </row>
    <row r="554" spans="2:38" x14ac:dyDescent="0.25">
      <c r="B554" s="205" t="s">
        <v>1607</v>
      </c>
      <c r="C554" s="206" t="s">
        <v>1608</v>
      </c>
      <c r="D5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07">
        <f t="shared" ref="F554" si="1070">D554+E554</f>
        <v>0</v>
      </c>
      <c r="G554" s="207"/>
      <c r="H554" s="207">
        <f t="shared" ref="H554" si="1071">F554-G554</f>
        <v>0</v>
      </c>
      <c r="I554" s="207"/>
      <c r="J554" s="207">
        <f t="shared" ref="J554" si="1072">F554-I554</f>
        <v>0</v>
      </c>
      <c r="K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07">
        <f t="shared" ref="Y554" si="1073">V554+W554+X554</f>
        <v>0</v>
      </c>
      <c r="Z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07">
        <f t="shared" ref="AC554" si="1074">Z554+AA554+AB554</f>
        <v>0</v>
      </c>
      <c r="AD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07">
        <f t="shared" ref="AG554" si="1075">AD554+AE554+AF554</f>
        <v>0</v>
      </c>
      <c r="AH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07">
        <f t="shared" ref="AK554" si="1076">AH554+AI554+AJ554</f>
        <v>0</v>
      </c>
      <c r="AL554" s="207">
        <f t="shared" ref="AL554" si="1077">Y554+AC554+AG554+AK554</f>
        <v>0</v>
      </c>
    </row>
    <row r="555" spans="2:38" x14ac:dyDescent="0.25">
      <c r="B555" s="205" t="s">
        <v>1609</v>
      </c>
      <c r="C555" s="206" t="s">
        <v>1610</v>
      </c>
      <c r="D5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07">
        <f t="shared" ref="F555" si="1078">D555+E555</f>
        <v>0</v>
      </c>
      <c r="G555" s="207"/>
      <c r="H555" s="207">
        <f t="shared" ref="H555" si="1079">F555-G555</f>
        <v>0</v>
      </c>
      <c r="I555" s="207"/>
      <c r="J555" s="207">
        <f t="shared" ref="J555" si="1080">F555-I555</f>
        <v>0</v>
      </c>
      <c r="K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07">
        <f t="shared" ref="Y555" si="1081">V555+W555+X555</f>
        <v>0</v>
      </c>
      <c r="Z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07">
        <f t="shared" ref="AC555" si="1082">Z555+AA555+AB555</f>
        <v>0</v>
      </c>
      <c r="AD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07">
        <f t="shared" ref="AG555" si="1083">AD555+AE555+AF555</f>
        <v>0</v>
      </c>
      <c r="AH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07">
        <f t="shared" ref="AK555" si="1084">AH555+AI555+AJ555</f>
        <v>0</v>
      </c>
      <c r="AL555" s="207">
        <f t="shared" ref="AL555" si="1085">Y555+AC555+AG555+AK555</f>
        <v>0</v>
      </c>
    </row>
    <row r="556" spans="2:38" x14ac:dyDescent="0.25">
      <c r="B556" s="205" t="s">
        <v>1611</v>
      </c>
      <c r="C556" s="206" t="s">
        <v>1612</v>
      </c>
      <c r="D5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07">
        <f t="shared" si="1046"/>
        <v>0</v>
      </c>
      <c r="G556" s="207"/>
      <c r="H556" s="207">
        <f t="shared" si="1047"/>
        <v>0</v>
      </c>
      <c r="I556" s="207"/>
      <c r="J556" s="207">
        <f t="shared" si="1048"/>
        <v>0</v>
      </c>
      <c r="K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07">
        <f t="shared" si="1049"/>
        <v>0</v>
      </c>
      <c r="Z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07">
        <f t="shared" si="1050"/>
        <v>0</v>
      </c>
      <c r="AD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07">
        <f t="shared" si="1051"/>
        <v>0</v>
      </c>
      <c r="AH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07">
        <f t="shared" si="1052"/>
        <v>0</v>
      </c>
      <c r="AL556" s="207">
        <f t="shared" si="1053"/>
        <v>0</v>
      </c>
    </row>
    <row r="557" spans="2:38" x14ac:dyDescent="0.25">
      <c r="B557" s="214" t="s">
        <v>461</v>
      </c>
      <c r="C557" s="215" t="s">
        <v>326</v>
      </c>
      <c r="D557" s="216">
        <f>D558</f>
        <v>0</v>
      </c>
      <c r="E557" s="216">
        <f>E558</f>
        <v>0</v>
      </c>
      <c r="F557" s="216">
        <f t="shared" si="919"/>
        <v>0</v>
      </c>
      <c r="G557" s="216">
        <f t="shared" ref="G557:I557" si="1086">G558</f>
        <v>0</v>
      </c>
      <c r="H557" s="216">
        <f t="shared" si="922"/>
        <v>0</v>
      </c>
      <c r="I557" s="216">
        <f t="shared" si="1086"/>
        <v>0</v>
      </c>
      <c r="J557" s="216">
        <f t="shared" si="923"/>
        <v>0</v>
      </c>
      <c r="K557" s="216">
        <f t="shared" ref="K557:AJ557" si="1087">K558</f>
        <v>0</v>
      </c>
      <c r="L557" s="216">
        <f t="shared" si="1087"/>
        <v>0</v>
      </c>
      <c r="M557" s="216">
        <f t="shared" si="1087"/>
        <v>0</v>
      </c>
      <c r="N557" s="216">
        <f t="shared" si="1087"/>
        <v>0</v>
      </c>
      <c r="O557" s="216">
        <f t="shared" si="1087"/>
        <v>0</v>
      </c>
      <c r="P557" s="216">
        <f t="shared" si="1087"/>
        <v>0</v>
      </c>
      <c r="Q557" s="216">
        <f t="shared" si="1087"/>
        <v>0</v>
      </c>
      <c r="R557" s="216">
        <f t="shared" si="1087"/>
        <v>0</v>
      </c>
      <c r="S557" s="216">
        <f t="shared" si="1087"/>
        <v>0</v>
      </c>
      <c r="T557" s="216">
        <f t="shared" si="1087"/>
        <v>0</v>
      </c>
      <c r="U557" s="216">
        <f t="shared" si="1087"/>
        <v>0</v>
      </c>
      <c r="V557" s="216">
        <f t="shared" si="1087"/>
        <v>0</v>
      </c>
      <c r="W557" s="216">
        <f t="shared" si="1087"/>
        <v>0</v>
      </c>
      <c r="X557" s="216">
        <f t="shared" si="1087"/>
        <v>0</v>
      </c>
      <c r="Y557" s="216">
        <f t="shared" si="925"/>
        <v>0</v>
      </c>
      <c r="Z557" s="216">
        <f t="shared" si="1087"/>
        <v>0</v>
      </c>
      <c r="AA557" s="216">
        <f t="shared" si="1087"/>
        <v>0</v>
      </c>
      <c r="AB557" s="216">
        <f t="shared" si="1087"/>
        <v>0</v>
      </c>
      <c r="AC557" s="216">
        <f t="shared" si="926"/>
        <v>0</v>
      </c>
      <c r="AD557" s="216">
        <f t="shared" si="1087"/>
        <v>0</v>
      </c>
      <c r="AE557" s="216">
        <f t="shared" si="1087"/>
        <v>0</v>
      </c>
      <c r="AF557" s="216">
        <f t="shared" si="1087"/>
        <v>0</v>
      </c>
      <c r="AG557" s="216">
        <f t="shared" si="927"/>
        <v>0</v>
      </c>
      <c r="AH557" s="216">
        <f t="shared" si="1087"/>
        <v>0</v>
      </c>
      <c r="AI557" s="216">
        <f t="shared" si="1087"/>
        <v>0</v>
      </c>
      <c r="AJ557" s="216">
        <f t="shared" si="1087"/>
        <v>0</v>
      </c>
      <c r="AK557" s="216">
        <f t="shared" si="928"/>
        <v>0</v>
      </c>
      <c r="AL557" s="216">
        <f t="shared" si="929"/>
        <v>0</v>
      </c>
    </row>
    <row r="558" spans="2:38" x14ac:dyDescent="0.25">
      <c r="B558" s="205" t="s">
        <v>462</v>
      </c>
      <c r="C558" s="206" t="s">
        <v>327</v>
      </c>
      <c r="D5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07">
        <f t="shared" ref="F558" si="1088">D558+E558</f>
        <v>0</v>
      </c>
      <c r="G558" s="207"/>
      <c r="H558" s="207">
        <f t="shared" ref="H558" si="1089">F558-G558</f>
        <v>0</v>
      </c>
      <c r="I558" s="207"/>
      <c r="J558" s="207">
        <f t="shared" ref="J558" si="1090">F558-I558</f>
        <v>0</v>
      </c>
      <c r="K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07">
        <f t="shared" ref="Y558" si="1091">V558+W558+X558</f>
        <v>0</v>
      </c>
      <c r="Z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07">
        <f t="shared" ref="AC558" si="1092">Z558+AA558+AB558</f>
        <v>0</v>
      </c>
      <c r="AD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07">
        <f t="shared" ref="AG558" si="1093">AD558+AE558+AF558</f>
        <v>0</v>
      </c>
      <c r="AH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07">
        <f t="shared" ref="AK558" si="1094">AH558+AI558+AJ558</f>
        <v>0</v>
      </c>
      <c r="AL558" s="207">
        <f t="shared" ref="AL558" si="1095">Y558+AC558+AG558+AK558</f>
        <v>0</v>
      </c>
    </row>
    <row r="559" spans="2:38" x14ac:dyDescent="0.25">
      <c r="B559" s="202" t="s">
        <v>461</v>
      </c>
      <c r="C559" s="203" t="s">
        <v>326</v>
      </c>
      <c r="D559" s="204">
        <f>D560</f>
        <v>0</v>
      </c>
      <c r="E559" s="204">
        <f>E560</f>
        <v>0</v>
      </c>
      <c r="F559" s="204">
        <f t="shared" si="919"/>
        <v>0</v>
      </c>
      <c r="G559" s="204">
        <f t="shared" ref="G559:I559" si="1096">G560</f>
        <v>0</v>
      </c>
      <c r="H559" s="204">
        <f t="shared" si="922"/>
        <v>0</v>
      </c>
      <c r="I559" s="204">
        <f t="shared" si="1096"/>
        <v>0</v>
      </c>
      <c r="J559" s="204">
        <f t="shared" si="923"/>
        <v>0</v>
      </c>
      <c r="K559" s="204">
        <f t="shared" ref="K559:AJ559" si="1097">K560</f>
        <v>0</v>
      </c>
      <c r="L559" s="204">
        <f t="shared" si="1097"/>
        <v>0</v>
      </c>
      <c r="M559" s="204">
        <f t="shared" si="1097"/>
        <v>0</v>
      </c>
      <c r="N559" s="204">
        <f t="shared" si="1097"/>
        <v>0</v>
      </c>
      <c r="O559" s="204">
        <f t="shared" si="1097"/>
        <v>0</v>
      </c>
      <c r="P559" s="204">
        <f t="shared" si="1097"/>
        <v>0</v>
      </c>
      <c r="Q559" s="204">
        <f t="shared" si="1097"/>
        <v>0</v>
      </c>
      <c r="R559" s="204">
        <f t="shared" si="1097"/>
        <v>0</v>
      </c>
      <c r="S559" s="204">
        <f t="shared" si="1097"/>
        <v>0</v>
      </c>
      <c r="T559" s="204">
        <f t="shared" si="1097"/>
        <v>0</v>
      </c>
      <c r="U559" s="204">
        <f t="shared" si="1097"/>
        <v>0</v>
      </c>
      <c r="V559" s="204">
        <f t="shared" si="1097"/>
        <v>0</v>
      </c>
      <c r="W559" s="204">
        <f t="shared" si="1097"/>
        <v>0</v>
      </c>
      <c r="X559" s="204">
        <f t="shared" si="1097"/>
        <v>0</v>
      </c>
      <c r="Y559" s="204">
        <f t="shared" si="925"/>
        <v>0</v>
      </c>
      <c r="Z559" s="204">
        <f t="shared" si="1097"/>
        <v>0</v>
      </c>
      <c r="AA559" s="204">
        <f t="shared" si="1097"/>
        <v>0</v>
      </c>
      <c r="AB559" s="204">
        <f t="shared" si="1097"/>
        <v>0</v>
      </c>
      <c r="AC559" s="204">
        <f t="shared" si="926"/>
        <v>0</v>
      </c>
      <c r="AD559" s="204">
        <f t="shared" si="1097"/>
        <v>0</v>
      </c>
      <c r="AE559" s="204">
        <f t="shared" si="1097"/>
        <v>0</v>
      </c>
      <c r="AF559" s="204">
        <f t="shared" si="1097"/>
        <v>0</v>
      </c>
      <c r="AG559" s="204">
        <f t="shared" si="927"/>
        <v>0</v>
      </c>
      <c r="AH559" s="204">
        <f t="shared" si="1097"/>
        <v>0</v>
      </c>
      <c r="AI559" s="204">
        <f t="shared" si="1097"/>
        <v>0</v>
      </c>
      <c r="AJ559" s="204">
        <f t="shared" si="1097"/>
        <v>0</v>
      </c>
      <c r="AK559" s="204">
        <f t="shared" si="928"/>
        <v>0</v>
      </c>
      <c r="AL559" s="204">
        <f t="shared" si="929"/>
        <v>0</v>
      </c>
    </row>
    <row r="560" spans="2:38" x14ac:dyDescent="0.25">
      <c r="B560" s="214" t="s">
        <v>462</v>
      </c>
      <c r="C560" s="215" t="s">
        <v>327</v>
      </c>
      <c r="D560" s="216">
        <f>SUM(D561:D577)</f>
        <v>0</v>
      </c>
      <c r="E560" s="216">
        <f>SUM(E561:E577)</f>
        <v>0</v>
      </c>
      <c r="F560" s="216">
        <f t="shared" si="919"/>
        <v>0</v>
      </c>
      <c r="G560" s="216">
        <f>SUM(G561:G577)</f>
        <v>0</v>
      </c>
      <c r="H560" s="216">
        <f t="shared" si="922"/>
        <v>0</v>
      </c>
      <c r="I560" s="216">
        <f>SUM(I561:I577)</f>
        <v>0</v>
      </c>
      <c r="J560" s="216">
        <f t="shared" si="923"/>
        <v>0</v>
      </c>
      <c r="K560" s="216">
        <f t="shared" ref="K560:X560" si="1098">SUM(K561:K577)</f>
        <v>0</v>
      </c>
      <c r="L560" s="216">
        <f t="shared" si="1098"/>
        <v>0</v>
      </c>
      <c r="M560" s="216">
        <f t="shared" si="1098"/>
        <v>0</v>
      </c>
      <c r="N560" s="216">
        <f t="shared" si="1098"/>
        <v>0</v>
      </c>
      <c r="O560" s="216">
        <f t="shared" si="1098"/>
        <v>0</v>
      </c>
      <c r="P560" s="216">
        <f t="shared" si="1098"/>
        <v>0</v>
      </c>
      <c r="Q560" s="216">
        <f t="shared" si="1098"/>
        <v>0</v>
      </c>
      <c r="R560" s="216">
        <f t="shared" si="1098"/>
        <v>0</v>
      </c>
      <c r="S560" s="216">
        <f t="shared" si="1098"/>
        <v>0</v>
      </c>
      <c r="T560" s="216">
        <f t="shared" si="1098"/>
        <v>0</v>
      </c>
      <c r="U560" s="216">
        <f t="shared" si="1098"/>
        <v>0</v>
      </c>
      <c r="V560" s="216">
        <f t="shared" si="1098"/>
        <v>0</v>
      </c>
      <c r="W560" s="216">
        <f t="shared" si="1098"/>
        <v>0</v>
      </c>
      <c r="X560" s="216">
        <f t="shared" si="1098"/>
        <v>0</v>
      </c>
      <c r="Y560" s="216">
        <f t="shared" si="925"/>
        <v>0</v>
      </c>
      <c r="Z560" s="216">
        <f>SUM(Z561:Z577)</f>
        <v>0</v>
      </c>
      <c r="AA560" s="216">
        <f>SUM(AA561:AA577)</f>
        <v>0</v>
      </c>
      <c r="AB560" s="216">
        <f>SUM(AB561:AB577)</f>
        <v>0</v>
      </c>
      <c r="AC560" s="216">
        <f t="shared" si="926"/>
        <v>0</v>
      </c>
      <c r="AD560" s="216">
        <f>SUM(AD561:AD577)</f>
        <v>0</v>
      </c>
      <c r="AE560" s="216">
        <f>SUM(AE561:AE577)</f>
        <v>0</v>
      </c>
      <c r="AF560" s="216">
        <f>SUM(AF561:AF577)</f>
        <v>0</v>
      </c>
      <c r="AG560" s="216">
        <f t="shared" si="927"/>
        <v>0</v>
      </c>
      <c r="AH560" s="216">
        <f>SUM(AH561:AH577)</f>
        <v>0</v>
      </c>
      <c r="AI560" s="216">
        <f>SUM(AI561:AI577)</f>
        <v>0</v>
      </c>
      <c r="AJ560" s="216">
        <f>SUM(AJ561:AJ577)</f>
        <v>0</v>
      </c>
      <c r="AK560" s="216">
        <f t="shared" si="928"/>
        <v>0</v>
      </c>
      <c r="AL560" s="216">
        <f t="shared" si="929"/>
        <v>0</v>
      </c>
    </row>
    <row r="561" spans="2:38" x14ac:dyDescent="0.25">
      <c r="B561" s="205" t="s">
        <v>463</v>
      </c>
      <c r="C561" s="206" t="s">
        <v>328</v>
      </c>
      <c r="D5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07">
        <f t="shared" ref="F561:F583" si="1099">D561+E561</f>
        <v>0</v>
      </c>
      <c r="G561" s="207"/>
      <c r="H561" s="207">
        <f t="shared" ref="H561:H583" si="1100">F561-G561</f>
        <v>0</v>
      </c>
      <c r="I561" s="207"/>
      <c r="J561" s="207">
        <f t="shared" ref="J561:J583" si="1101">F561-I561</f>
        <v>0</v>
      </c>
      <c r="K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07">
        <f t="shared" ref="Y561:Y583" si="1102">V561+W561+X561</f>
        <v>0</v>
      </c>
      <c r="Z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07">
        <f t="shared" ref="AC561:AC583" si="1103">Z561+AA561+AB561</f>
        <v>0</v>
      </c>
      <c r="AD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07">
        <f t="shared" ref="AG561:AG583" si="1104">AD561+AE561+AF561</f>
        <v>0</v>
      </c>
      <c r="AH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07">
        <f t="shared" ref="AK561:AK583" si="1105">AH561+AI561+AJ561</f>
        <v>0</v>
      </c>
      <c r="AL561" s="207">
        <f t="shared" ref="AL561:AL583" si="1106">Y561+AC561+AG561+AK561</f>
        <v>0</v>
      </c>
    </row>
    <row r="562" spans="2:38" x14ac:dyDescent="0.25">
      <c r="B562" s="205" t="s">
        <v>1613</v>
      </c>
      <c r="C562" s="206" t="s">
        <v>1614</v>
      </c>
      <c r="D5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07">
        <f t="shared" si="1099"/>
        <v>0</v>
      </c>
      <c r="G562" s="207"/>
      <c r="H562" s="207">
        <f t="shared" si="1100"/>
        <v>0</v>
      </c>
      <c r="I562" s="207"/>
      <c r="J562" s="207">
        <f t="shared" si="1101"/>
        <v>0</v>
      </c>
      <c r="K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07">
        <f t="shared" si="1102"/>
        <v>0</v>
      </c>
      <c r="Z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07">
        <f t="shared" si="1103"/>
        <v>0</v>
      </c>
      <c r="AD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07">
        <f t="shared" si="1104"/>
        <v>0</v>
      </c>
      <c r="AH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07">
        <f t="shared" si="1105"/>
        <v>0</v>
      </c>
      <c r="AL562" s="207">
        <f t="shared" si="1106"/>
        <v>0</v>
      </c>
    </row>
    <row r="563" spans="2:38" x14ac:dyDescent="0.25">
      <c r="B563" s="205" t="s">
        <v>1615</v>
      </c>
      <c r="C563" s="206" t="s">
        <v>831</v>
      </c>
      <c r="D5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07">
        <f t="shared" si="1099"/>
        <v>0</v>
      </c>
      <c r="G563" s="207"/>
      <c r="H563" s="207">
        <f t="shared" si="1100"/>
        <v>0</v>
      </c>
      <c r="I563" s="207"/>
      <c r="J563" s="207">
        <f t="shared" si="1101"/>
        <v>0</v>
      </c>
      <c r="K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07">
        <f t="shared" si="1102"/>
        <v>0</v>
      </c>
      <c r="Z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07">
        <f t="shared" si="1103"/>
        <v>0</v>
      </c>
      <c r="AD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07">
        <f t="shared" si="1104"/>
        <v>0</v>
      </c>
      <c r="AH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07">
        <f t="shared" si="1105"/>
        <v>0</v>
      </c>
      <c r="AL563" s="207">
        <f t="shared" si="1106"/>
        <v>0</v>
      </c>
    </row>
    <row r="564" spans="2:38" x14ac:dyDescent="0.25">
      <c r="B564" s="205" t="s">
        <v>1616</v>
      </c>
      <c r="C564" s="206" t="s">
        <v>1617</v>
      </c>
      <c r="D5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07">
        <f t="shared" si="1099"/>
        <v>0</v>
      </c>
      <c r="G564" s="207"/>
      <c r="H564" s="207">
        <f t="shared" si="1100"/>
        <v>0</v>
      </c>
      <c r="I564" s="207"/>
      <c r="J564" s="207">
        <f t="shared" si="1101"/>
        <v>0</v>
      </c>
      <c r="K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07">
        <f t="shared" si="1102"/>
        <v>0</v>
      </c>
      <c r="Z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07">
        <f t="shared" si="1103"/>
        <v>0</v>
      </c>
      <c r="AD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07">
        <f t="shared" si="1104"/>
        <v>0</v>
      </c>
      <c r="AH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07">
        <f t="shared" si="1105"/>
        <v>0</v>
      </c>
      <c r="AL564" s="207">
        <f t="shared" si="1106"/>
        <v>0</v>
      </c>
    </row>
    <row r="565" spans="2:38" x14ac:dyDescent="0.25">
      <c r="B565" s="205" t="s">
        <v>1618</v>
      </c>
      <c r="C565" s="206" t="s">
        <v>1619</v>
      </c>
      <c r="D5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07">
        <f t="shared" si="1099"/>
        <v>0</v>
      </c>
      <c r="G565" s="207"/>
      <c r="H565" s="207">
        <f t="shared" si="1100"/>
        <v>0</v>
      </c>
      <c r="I565" s="207"/>
      <c r="J565" s="207">
        <f t="shared" si="1101"/>
        <v>0</v>
      </c>
      <c r="K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07">
        <f t="shared" si="1102"/>
        <v>0</v>
      </c>
      <c r="Z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07">
        <f t="shared" si="1103"/>
        <v>0</v>
      </c>
      <c r="AD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07">
        <f t="shared" si="1104"/>
        <v>0</v>
      </c>
      <c r="AH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07">
        <f t="shared" si="1105"/>
        <v>0</v>
      </c>
      <c r="AL565" s="207">
        <f t="shared" si="1106"/>
        <v>0</v>
      </c>
    </row>
    <row r="566" spans="2:38" x14ac:dyDescent="0.25">
      <c r="B566" s="205" t="s">
        <v>1620</v>
      </c>
      <c r="C566" s="206" t="s">
        <v>1621</v>
      </c>
      <c r="D5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07">
        <f t="shared" si="1099"/>
        <v>0</v>
      </c>
      <c r="G566" s="207"/>
      <c r="H566" s="207">
        <f t="shared" si="1100"/>
        <v>0</v>
      </c>
      <c r="I566" s="207"/>
      <c r="J566" s="207">
        <f t="shared" si="1101"/>
        <v>0</v>
      </c>
      <c r="K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07">
        <f t="shared" si="1102"/>
        <v>0</v>
      </c>
      <c r="Z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07">
        <f t="shared" si="1103"/>
        <v>0</v>
      </c>
      <c r="AD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07">
        <f t="shared" si="1104"/>
        <v>0</v>
      </c>
      <c r="AH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07">
        <f t="shared" si="1105"/>
        <v>0</v>
      </c>
      <c r="AL566" s="207">
        <f t="shared" si="1106"/>
        <v>0</v>
      </c>
    </row>
    <row r="567" spans="2:38" x14ac:dyDescent="0.25">
      <c r="B567" s="205" t="s">
        <v>1622</v>
      </c>
      <c r="C567" s="206" t="s">
        <v>1623</v>
      </c>
      <c r="D5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07">
        <f t="shared" si="1099"/>
        <v>0</v>
      </c>
      <c r="G567" s="207"/>
      <c r="H567" s="207">
        <f t="shared" si="1100"/>
        <v>0</v>
      </c>
      <c r="I567" s="207"/>
      <c r="J567" s="207">
        <f t="shared" si="1101"/>
        <v>0</v>
      </c>
      <c r="K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07">
        <f t="shared" si="1102"/>
        <v>0</v>
      </c>
      <c r="Z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07">
        <f t="shared" si="1103"/>
        <v>0</v>
      </c>
      <c r="AD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07">
        <f t="shared" si="1104"/>
        <v>0</v>
      </c>
      <c r="AH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07">
        <f t="shared" si="1105"/>
        <v>0</v>
      </c>
      <c r="AL567" s="207">
        <f t="shared" si="1106"/>
        <v>0</v>
      </c>
    </row>
    <row r="568" spans="2:38" x14ac:dyDescent="0.25">
      <c r="B568" s="205" t="s">
        <v>1624</v>
      </c>
      <c r="C568" s="206" t="s">
        <v>1625</v>
      </c>
      <c r="D5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07">
        <f t="shared" si="1099"/>
        <v>0</v>
      </c>
      <c r="G568" s="207"/>
      <c r="H568" s="207">
        <f t="shared" si="1100"/>
        <v>0</v>
      </c>
      <c r="I568" s="207"/>
      <c r="J568" s="207">
        <f t="shared" si="1101"/>
        <v>0</v>
      </c>
      <c r="K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07">
        <f t="shared" si="1102"/>
        <v>0</v>
      </c>
      <c r="Z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07">
        <f t="shared" si="1103"/>
        <v>0</v>
      </c>
      <c r="AD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07">
        <f t="shared" si="1104"/>
        <v>0</v>
      </c>
      <c r="AH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07">
        <f t="shared" si="1105"/>
        <v>0</v>
      </c>
      <c r="AL568" s="207">
        <f t="shared" si="1106"/>
        <v>0</v>
      </c>
    </row>
    <row r="569" spans="2:38" x14ac:dyDescent="0.25">
      <c r="B569" s="205" t="s">
        <v>1626</v>
      </c>
      <c r="C569" s="206" t="s">
        <v>1627</v>
      </c>
      <c r="D5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07">
        <f t="shared" si="1099"/>
        <v>0</v>
      </c>
      <c r="G569" s="207"/>
      <c r="H569" s="207">
        <f t="shared" si="1100"/>
        <v>0</v>
      </c>
      <c r="I569" s="207"/>
      <c r="J569" s="207">
        <f t="shared" si="1101"/>
        <v>0</v>
      </c>
      <c r="K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07">
        <f t="shared" si="1102"/>
        <v>0</v>
      </c>
      <c r="Z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07">
        <f t="shared" si="1103"/>
        <v>0</v>
      </c>
      <c r="AD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07">
        <f t="shared" si="1104"/>
        <v>0</v>
      </c>
      <c r="AH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07">
        <f t="shared" si="1105"/>
        <v>0</v>
      </c>
      <c r="AL569" s="207">
        <f t="shared" si="1106"/>
        <v>0</v>
      </c>
    </row>
    <row r="570" spans="2:38" x14ac:dyDescent="0.25">
      <c r="B570" s="205" t="s">
        <v>1628</v>
      </c>
      <c r="C570" s="206" t="s">
        <v>1629</v>
      </c>
      <c r="D5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07">
        <f t="shared" si="1099"/>
        <v>0</v>
      </c>
      <c r="G570" s="207"/>
      <c r="H570" s="207">
        <f t="shared" si="1100"/>
        <v>0</v>
      </c>
      <c r="I570" s="207"/>
      <c r="J570" s="207">
        <f t="shared" si="1101"/>
        <v>0</v>
      </c>
      <c r="K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07">
        <f t="shared" si="1102"/>
        <v>0</v>
      </c>
      <c r="Z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07">
        <f t="shared" si="1103"/>
        <v>0</v>
      </c>
      <c r="AD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07">
        <f t="shared" si="1104"/>
        <v>0</v>
      </c>
      <c r="AH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07">
        <f t="shared" si="1105"/>
        <v>0</v>
      </c>
      <c r="AL570" s="207">
        <f t="shared" si="1106"/>
        <v>0</v>
      </c>
    </row>
    <row r="571" spans="2:38" x14ac:dyDescent="0.25">
      <c r="B571" s="205" t="s">
        <v>1630</v>
      </c>
      <c r="C571" s="206" t="s">
        <v>1631</v>
      </c>
      <c r="D5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07">
        <f t="shared" si="1099"/>
        <v>0</v>
      </c>
      <c r="G571" s="207"/>
      <c r="H571" s="207">
        <f t="shared" si="1100"/>
        <v>0</v>
      </c>
      <c r="I571" s="207"/>
      <c r="J571" s="207">
        <f t="shared" si="1101"/>
        <v>0</v>
      </c>
      <c r="K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07">
        <f t="shared" si="1102"/>
        <v>0</v>
      </c>
      <c r="Z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07">
        <f t="shared" si="1103"/>
        <v>0</v>
      </c>
      <c r="AD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07">
        <f t="shared" si="1104"/>
        <v>0</v>
      </c>
      <c r="AH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07">
        <f t="shared" si="1105"/>
        <v>0</v>
      </c>
      <c r="AL571" s="207">
        <f t="shared" si="1106"/>
        <v>0</v>
      </c>
    </row>
    <row r="572" spans="2:38" x14ac:dyDescent="0.25">
      <c r="B572" s="205" t="s">
        <v>1632</v>
      </c>
      <c r="C572" s="206" t="s">
        <v>1633</v>
      </c>
      <c r="D5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07">
        <f t="shared" si="1099"/>
        <v>0</v>
      </c>
      <c r="G572" s="207"/>
      <c r="H572" s="207">
        <f t="shared" si="1100"/>
        <v>0</v>
      </c>
      <c r="I572" s="207"/>
      <c r="J572" s="207">
        <f t="shared" si="1101"/>
        <v>0</v>
      </c>
      <c r="K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07">
        <f t="shared" si="1102"/>
        <v>0</v>
      </c>
      <c r="Z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07">
        <f t="shared" si="1103"/>
        <v>0</v>
      </c>
      <c r="AD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07">
        <f t="shared" si="1104"/>
        <v>0</v>
      </c>
      <c r="AH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07">
        <f t="shared" si="1105"/>
        <v>0</v>
      </c>
      <c r="AL572" s="207">
        <f t="shared" si="1106"/>
        <v>0</v>
      </c>
    </row>
    <row r="573" spans="2:38" x14ac:dyDescent="0.25">
      <c r="B573" s="205" t="s">
        <v>1634</v>
      </c>
      <c r="C573" s="206" t="s">
        <v>1635</v>
      </c>
      <c r="D5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07">
        <f t="shared" si="1099"/>
        <v>0</v>
      </c>
      <c r="G573" s="207"/>
      <c r="H573" s="207">
        <f t="shared" si="1100"/>
        <v>0</v>
      </c>
      <c r="I573" s="207"/>
      <c r="J573" s="207">
        <f t="shared" si="1101"/>
        <v>0</v>
      </c>
      <c r="K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07">
        <f t="shared" si="1102"/>
        <v>0</v>
      </c>
      <c r="Z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07">
        <f t="shared" si="1103"/>
        <v>0</v>
      </c>
      <c r="AD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07">
        <f t="shared" si="1104"/>
        <v>0</v>
      </c>
      <c r="AH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07">
        <f t="shared" si="1105"/>
        <v>0</v>
      </c>
      <c r="AL573" s="207">
        <f t="shared" si="1106"/>
        <v>0</v>
      </c>
    </row>
    <row r="574" spans="2:38" x14ac:dyDescent="0.25">
      <c r="B574" s="205" t="s">
        <v>1636</v>
      </c>
      <c r="C574" s="206" t="s">
        <v>1637</v>
      </c>
      <c r="D5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07">
        <f t="shared" si="1099"/>
        <v>0</v>
      </c>
      <c r="G574" s="207"/>
      <c r="H574" s="207">
        <f t="shared" si="1100"/>
        <v>0</v>
      </c>
      <c r="I574" s="207"/>
      <c r="J574" s="207">
        <f t="shared" si="1101"/>
        <v>0</v>
      </c>
      <c r="K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07">
        <f t="shared" si="1102"/>
        <v>0</v>
      </c>
      <c r="Z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07">
        <f t="shared" si="1103"/>
        <v>0</v>
      </c>
      <c r="AD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07">
        <f t="shared" si="1104"/>
        <v>0</v>
      </c>
      <c r="AH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07">
        <f t="shared" si="1105"/>
        <v>0</v>
      </c>
      <c r="AL574" s="207">
        <f t="shared" si="1106"/>
        <v>0</v>
      </c>
    </row>
    <row r="575" spans="2:38" x14ac:dyDescent="0.25">
      <c r="B575" s="205" t="s">
        <v>1638</v>
      </c>
      <c r="C575" s="206" t="s">
        <v>1639</v>
      </c>
      <c r="D5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07">
        <f t="shared" si="1099"/>
        <v>0</v>
      </c>
      <c r="G575" s="207"/>
      <c r="H575" s="207">
        <f t="shared" si="1100"/>
        <v>0</v>
      </c>
      <c r="I575" s="207"/>
      <c r="J575" s="207">
        <f t="shared" si="1101"/>
        <v>0</v>
      </c>
      <c r="K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07">
        <f t="shared" si="1102"/>
        <v>0</v>
      </c>
      <c r="Z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07">
        <f t="shared" si="1103"/>
        <v>0</v>
      </c>
      <c r="AD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07">
        <f t="shared" si="1104"/>
        <v>0</v>
      </c>
      <c r="AH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07">
        <f t="shared" si="1105"/>
        <v>0</v>
      </c>
      <c r="AL575" s="207">
        <f t="shared" si="1106"/>
        <v>0</v>
      </c>
    </row>
    <row r="576" spans="2:38" x14ac:dyDescent="0.25">
      <c r="B576" s="205" t="s">
        <v>1640</v>
      </c>
      <c r="C576" s="206" t="s">
        <v>1641</v>
      </c>
      <c r="D5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07">
        <f t="shared" si="1099"/>
        <v>0</v>
      </c>
      <c r="G576" s="207"/>
      <c r="H576" s="207">
        <f t="shared" si="1100"/>
        <v>0</v>
      </c>
      <c r="I576" s="207"/>
      <c r="J576" s="207">
        <f t="shared" si="1101"/>
        <v>0</v>
      </c>
      <c r="K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07">
        <f t="shared" si="1102"/>
        <v>0</v>
      </c>
      <c r="Z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07">
        <f t="shared" si="1103"/>
        <v>0</v>
      </c>
      <c r="AD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07">
        <f t="shared" si="1104"/>
        <v>0</v>
      </c>
      <c r="AH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07">
        <f t="shared" si="1105"/>
        <v>0</v>
      </c>
      <c r="AL576" s="207">
        <f t="shared" si="1106"/>
        <v>0</v>
      </c>
    </row>
    <row r="577" spans="2:38" x14ac:dyDescent="0.25">
      <c r="B577" s="205" t="s">
        <v>1642</v>
      </c>
      <c r="C577" s="206" t="s">
        <v>1643</v>
      </c>
      <c r="D5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07">
        <f t="shared" si="1099"/>
        <v>0</v>
      </c>
      <c r="G577" s="207"/>
      <c r="H577" s="207">
        <f t="shared" si="1100"/>
        <v>0</v>
      </c>
      <c r="I577" s="207"/>
      <c r="J577" s="207">
        <f t="shared" si="1101"/>
        <v>0</v>
      </c>
      <c r="K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07">
        <f t="shared" si="1102"/>
        <v>0</v>
      </c>
      <c r="Z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07">
        <f t="shared" si="1103"/>
        <v>0</v>
      </c>
      <c r="AD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07">
        <f t="shared" si="1104"/>
        <v>0</v>
      </c>
      <c r="AH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07">
        <f t="shared" si="1105"/>
        <v>0</v>
      </c>
      <c r="AL577" s="207">
        <f t="shared" si="1106"/>
        <v>0</v>
      </c>
    </row>
    <row r="578" spans="2:38" x14ac:dyDescent="0.25">
      <c r="B578" s="202" t="s">
        <v>1644</v>
      </c>
      <c r="C578" s="203" t="s">
        <v>1645</v>
      </c>
      <c r="D578" s="204">
        <f>SUM(D579:D583)</f>
        <v>0</v>
      </c>
      <c r="E578" s="204">
        <f>SUM(E579:E583)</f>
        <v>393118.33333333337</v>
      </c>
      <c r="F578" s="204">
        <f t="shared" si="1099"/>
        <v>393118.33333333337</v>
      </c>
      <c r="G578" s="204">
        <f>SUM(G579:G583)</f>
        <v>0</v>
      </c>
      <c r="H578" s="204">
        <f t="shared" si="1100"/>
        <v>393118.33333333337</v>
      </c>
      <c r="I578" s="204">
        <f>SUM(I579:I583)</f>
        <v>0</v>
      </c>
      <c r="J578" s="204">
        <f t="shared" si="1101"/>
        <v>393118.33333333337</v>
      </c>
      <c r="K578" s="204">
        <f t="shared" ref="K578:X578" si="1107">SUM(K579:K583)</f>
        <v>0</v>
      </c>
      <c r="L578" s="204">
        <f t="shared" si="1107"/>
        <v>393118.33333333337</v>
      </c>
      <c r="M578" s="204">
        <f t="shared" si="1107"/>
        <v>0</v>
      </c>
      <c r="N578" s="204">
        <f t="shared" si="1107"/>
        <v>0</v>
      </c>
      <c r="O578" s="204">
        <f t="shared" si="1107"/>
        <v>0</v>
      </c>
      <c r="P578" s="204">
        <f t="shared" si="1107"/>
        <v>0</v>
      </c>
      <c r="Q578" s="204">
        <f t="shared" si="1107"/>
        <v>0</v>
      </c>
      <c r="R578" s="204">
        <f t="shared" si="1107"/>
        <v>0</v>
      </c>
      <c r="S578" s="204">
        <f t="shared" si="1107"/>
        <v>0</v>
      </c>
      <c r="T578" s="204">
        <f t="shared" si="1107"/>
        <v>0</v>
      </c>
      <c r="U578" s="204">
        <f t="shared" si="1107"/>
        <v>0</v>
      </c>
      <c r="V578" s="204">
        <f t="shared" si="1107"/>
        <v>148408.33333333334</v>
      </c>
      <c r="W578" s="204">
        <f t="shared" si="1107"/>
        <v>3500</v>
      </c>
      <c r="X578" s="204">
        <f t="shared" si="1107"/>
        <v>42800</v>
      </c>
      <c r="Y578" s="204">
        <f t="shared" si="1102"/>
        <v>194708.33333333334</v>
      </c>
      <c r="Z578" s="204">
        <f>SUM(Z579:Z583)</f>
        <v>57750</v>
      </c>
      <c r="AA578" s="204">
        <f>SUM(AA579:AA583)</f>
        <v>22750</v>
      </c>
      <c r="AB578" s="204">
        <f>SUM(AB579:AB583)</f>
        <v>42770</v>
      </c>
      <c r="AC578" s="204">
        <f t="shared" si="1103"/>
        <v>123270</v>
      </c>
      <c r="AD578" s="204">
        <f>SUM(AD579:AD583)</f>
        <v>23780</v>
      </c>
      <c r="AE578" s="204">
        <f>SUM(AE579:AE583)</f>
        <v>22865</v>
      </c>
      <c r="AF578" s="204">
        <f>SUM(AF579:AF583)</f>
        <v>5105</v>
      </c>
      <c r="AG578" s="204">
        <f t="shared" si="1104"/>
        <v>51750</v>
      </c>
      <c r="AH578" s="204">
        <f>SUM(AH579:AH583)</f>
        <v>18160</v>
      </c>
      <c r="AI578" s="204">
        <f>SUM(AI579:AI583)</f>
        <v>2080</v>
      </c>
      <c r="AJ578" s="204">
        <f>SUM(AJ579:AJ583)</f>
        <v>3150</v>
      </c>
      <c r="AK578" s="204">
        <f t="shared" si="1105"/>
        <v>23390</v>
      </c>
      <c r="AL578" s="204">
        <f t="shared" si="1106"/>
        <v>393118.33333333337</v>
      </c>
    </row>
    <row r="579" spans="2:38" x14ac:dyDescent="0.25">
      <c r="B579" s="205" t="s">
        <v>1646</v>
      </c>
      <c r="C579" s="206" t="s">
        <v>1647</v>
      </c>
      <c r="D5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07">
        <f t="shared" si="1099"/>
        <v>0</v>
      </c>
      <c r="G579" s="207"/>
      <c r="H579" s="207">
        <f t="shared" si="1100"/>
        <v>0</v>
      </c>
      <c r="I579" s="207"/>
      <c r="J579" s="207">
        <f t="shared" si="1101"/>
        <v>0</v>
      </c>
      <c r="K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07">
        <f t="shared" si="1102"/>
        <v>0</v>
      </c>
      <c r="Z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07">
        <f t="shared" si="1103"/>
        <v>0</v>
      </c>
      <c r="AD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07">
        <f t="shared" si="1104"/>
        <v>0</v>
      </c>
      <c r="AH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07">
        <f t="shared" si="1105"/>
        <v>0</v>
      </c>
      <c r="AL579" s="207">
        <f t="shared" si="1106"/>
        <v>0</v>
      </c>
    </row>
    <row r="580" spans="2:38" x14ac:dyDescent="0.25">
      <c r="B580" s="205" t="s">
        <v>1648</v>
      </c>
      <c r="C580" s="206" t="s">
        <v>1649</v>
      </c>
      <c r="D5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60000</v>
      </c>
      <c r="F580" s="207">
        <f t="shared" si="1099"/>
        <v>60000</v>
      </c>
      <c r="G580" s="207"/>
      <c r="H580" s="207">
        <f t="shared" si="1100"/>
        <v>60000</v>
      </c>
      <c r="I580" s="207"/>
      <c r="J580" s="207">
        <f t="shared" si="1101"/>
        <v>60000</v>
      </c>
      <c r="K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60000</v>
      </c>
      <c r="M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40000</v>
      </c>
      <c r="W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07">
        <f t="shared" si="1102"/>
        <v>40000</v>
      </c>
      <c r="Z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20000</v>
      </c>
      <c r="AA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07">
        <f t="shared" si="1103"/>
        <v>20000</v>
      </c>
      <c r="AD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07">
        <f t="shared" si="1104"/>
        <v>0</v>
      </c>
      <c r="AH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07">
        <f t="shared" si="1105"/>
        <v>0</v>
      </c>
      <c r="AL580" s="207">
        <f t="shared" si="1106"/>
        <v>60000</v>
      </c>
    </row>
    <row r="581" spans="2:38" x14ac:dyDescent="0.25">
      <c r="B581" s="205" t="s">
        <v>1650</v>
      </c>
      <c r="C581" s="206" t="s">
        <v>1651</v>
      </c>
      <c r="D5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07">
        <f t="shared" si="1099"/>
        <v>0</v>
      </c>
      <c r="G581" s="207"/>
      <c r="H581" s="207">
        <f t="shared" si="1100"/>
        <v>0</v>
      </c>
      <c r="I581" s="207"/>
      <c r="J581" s="207">
        <f t="shared" si="1101"/>
        <v>0</v>
      </c>
      <c r="K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07">
        <f t="shared" si="1102"/>
        <v>0</v>
      </c>
      <c r="Z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07">
        <f t="shared" si="1103"/>
        <v>0</v>
      </c>
      <c r="AD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07">
        <f t="shared" si="1104"/>
        <v>0</v>
      </c>
      <c r="AH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07">
        <f t="shared" si="1105"/>
        <v>0</v>
      </c>
      <c r="AL581" s="207">
        <f t="shared" si="1106"/>
        <v>0</v>
      </c>
    </row>
    <row r="582" spans="2:38" x14ac:dyDescent="0.25">
      <c r="B582" s="205" t="s">
        <v>1652</v>
      </c>
      <c r="C582" s="206" t="s">
        <v>1653</v>
      </c>
      <c r="D5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07">
        <f t="shared" si="1099"/>
        <v>0</v>
      </c>
      <c r="G582" s="207"/>
      <c r="H582" s="207">
        <f t="shared" si="1100"/>
        <v>0</v>
      </c>
      <c r="I582" s="207"/>
      <c r="J582" s="207">
        <f t="shared" si="1101"/>
        <v>0</v>
      </c>
      <c r="K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07">
        <f t="shared" si="1102"/>
        <v>0</v>
      </c>
      <c r="Z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07">
        <f t="shared" si="1103"/>
        <v>0</v>
      </c>
      <c r="AD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07">
        <f t="shared" si="1104"/>
        <v>0</v>
      </c>
      <c r="AH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07">
        <f t="shared" si="1105"/>
        <v>0</v>
      </c>
      <c r="AL582" s="207">
        <f t="shared" si="1106"/>
        <v>0</v>
      </c>
    </row>
    <row r="583" spans="2:38" x14ac:dyDescent="0.25">
      <c r="B583" s="205" t="s">
        <v>1654</v>
      </c>
      <c r="C583" s="206" t="s">
        <v>1655</v>
      </c>
      <c r="D5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333118.33333333337</v>
      </c>
      <c r="F583" s="207">
        <f t="shared" si="1099"/>
        <v>333118.33333333337</v>
      </c>
      <c r="G583" s="207"/>
      <c r="H583" s="207">
        <f t="shared" si="1100"/>
        <v>333118.33333333337</v>
      </c>
      <c r="I583" s="207"/>
      <c r="J583" s="207">
        <f t="shared" si="1101"/>
        <v>333118.33333333337</v>
      </c>
      <c r="K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333118.33333333337</v>
      </c>
      <c r="M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108408.33333333334</v>
      </c>
      <c r="W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3500</v>
      </c>
      <c r="X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42800</v>
      </c>
      <c r="Y583" s="207">
        <f t="shared" si="1102"/>
        <v>154708.33333333334</v>
      </c>
      <c r="Z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37750</v>
      </c>
      <c r="AA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22750</v>
      </c>
      <c r="AB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42770</v>
      </c>
      <c r="AC583" s="207">
        <f t="shared" si="1103"/>
        <v>103270</v>
      </c>
      <c r="AD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23780</v>
      </c>
      <c r="AE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22865</v>
      </c>
      <c r="AF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5105</v>
      </c>
      <c r="AG583" s="207">
        <f t="shared" si="1104"/>
        <v>51750</v>
      </c>
      <c r="AH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18160</v>
      </c>
      <c r="AI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2080</v>
      </c>
      <c r="AJ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3150</v>
      </c>
      <c r="AK583" s="207">
        <f t="shared" si="1105"/>
        <v>23390</v>
      </c>
      <c r="AL583" s="207">
        <f t="shared" si="1106"/>
        <v>333118.33333333337</v>
      </c>
    </row>
    <row r="584" spans="2:38" ht="26.25" x14ac:dyDescent="0.25">
      <c r="B584" s="208"/>
      <c r="C584" s="209" t="s">
        <v>329</v>
      </c>
      <c r="D584" s="210">
        <f>D9+D83+D94+D107+D209+D226+D327+D333+D390+D404+D409+D446+D498+D515+D559+D578</f>
        <v>0</v>
      </c>
      <c r="E584" s="210">
        <f>E9+E83+E94+E107+E209+E226+E327+E333+E390+E404+E409+E446+E498+E515+E559+E578</f>
        <v>1620763.3333333335</v>
      </c>
      <c r="F584" s="210">
        <f t="shared" si="919"/>
        <v>1620763.3333333335</v>
      </c>
      <c r="G584" s="210">
        <f>G9+G83+G94+G107+G209+G226+G327+G333+G390+G404+G409+G446+G498+G515+G559</f>
        <v>0</v>
      </c>
      <c r="H584" s="210">
        <f t="shared" si="922"/>
        <v>1620763.3333333335</v>
      </c>
      <c r="I584" s="210">
        <f>I9+I83+I94+I107+I209+I226+I327+I333+I390+I404+I409+I446+I498+I515+I559</f>
        <v>0</v>
      </c>
      <c r="J584" s="210">
        <f t="shared" si="923"/>
        <v>1620763.3333333335</v>
      </c>
      <c r="K584" s="210">
        <f t="shared" ref="K584:X584" si="1108">K9+K83+K94+K107+K209+K226+K327+K333+K390+K404+K409+K446+K498+K515+K559</f>
        <v>0</v>
      </c>
      <c r="L584" s="210">
        <f t="shared" si="1108"/>
        <v>1227645</v>
      </c>
      <c r="M584" s="210">
        <f t="shared" si="1108"/>
        <v>0</v>
      </c>
      <c r="N584" s="210">
        <f t="shared" si="1108"/>
        <v>0</v>
      </c>
      <c r="O584" s="210">
        <f t="shared" si="1108"/>
        <v>0</v>
      </c>
      <c r="P584" s="210">
        <f t="shared" si="1108"/>
        <v>0</v>
      </c>
      <c r="Q584" s="210">
        <f t="shared" si="1108"/>
        <v>0</v>
      </c>
      <c r="R584" s="210">
        <f t="shared" si="1108"/>
        <v>0</v>
      </c>
      <c r="S584" s="210">
        <f t="shared" si="1108"/>
        <v>0</v>
      </c>
      <c r="T584" s="210">
        <f t="shared" si="1108"/>
        <v>0</v>
      </c>
      <c r="U584" s="210">
        <f t="shared" si="1108"/>
        <v>0</v>
      </c>
      <c r="V584" s="210">
        <f t="shared" si="1108"/>
        <v>1102145</v>
      </c>
      <c r="W584" s="210">
        <f t="shared" si="1108"/>
        <v>37000</v>
      </c>
      <c r="X584" s="210">
        <f t="shared" si="1108"/>
        <v>8000</v>
      </c>
      <c r="Y584" s="210">
        <f t="shared" si="925"/>
        <v>1147145</v>
      </c>
      <c r="Z584" s="210">
        <f>Z9+Z83+Z94+Z107+Z209+Z226+Z327+Z333+Z390+Z404+Z409+Z446+Z498+Z515+Z559</f>
        <v>16000</v>
      </c>
      <c r="AA584" s="210">
        <f>AA9+AA83+AA94+AA107+AA209+AA226+AA327+AA333+AA390+AA404+AA409+AA446+AA498+AA515+AA559</f>
        <v>0</v>
      </c>
      <c r="AB584" s="210">
        <f>AB9+AB83+AB94+AB107+AB209+AB226+AB327+AB333+AB390+AB404+AB409+AB446+AB498+AB515+AB559</f>
        <v>26000</v>
      </c>
      <c r="AC584" s="210">
        <f t="shared" si="926"/>
        <v>42000</v>
      </c>
      <c r="AD584" s="210">
        <f>AD9+AD83+AD94+AD107+AD209+AD226+AD327+AD333+AD390+AD404+AD409+AD446+AD498+AD515+AD559</f>
        <v>15000</v>
      </c>
      <c r="AE584" s="210">
        <f>AE9+AE83+AE94+AE107+AE209+AE226+AE327+AE333+AE390+AE404+AE409+AE446+AE498+AE515+AE559</f>
        <v>10000</v>
      </c>
      <c r="AF584" s="210">
        <f>AF9+AF83+AF94+AF107+AF209+AF226+AF327+AF333+AF390+AF404+AF409+AF446+AF498+AF515+AF559</f>
        <v>0</v>
      </c>
      <c r="AG584" s="210">
        <f t="shared" si="927"/>
        <v>25000</v>
      </c>
      <c r="AH584" s="210">
        <f>AH9+AH83+AH94+AH107+AH209+AH226+AH327+AH333+AH390+AH404+AH409+AH446+AH498+AH515+AH559</f>
        <v>0</v>
      </c>
      <c r="AI584" s="210">
        <f>AI9+AI83+AI94+AI107+AI209+AI226+AI327+AI333+AI390+AI404+AI409+AI446+AI498+AI515+AI559</f>
        <v>9000</v>
      </c>
      <c r="AJ584" s="210">
        <f>AJ9+AJ83+AJ94+AJ107+AJ209+AJ226+AJ327+AJ333+AJ390+AJ404+AJ409+AJ446+AJ498+AJ515+AJ559</f>
        <v>1500</v>
      </c>
      <c r="AK584" s="210">
        <f t="shared" si="928"/>
        <v>10500</v>
      </c>
      <c r="AL584" s="210">
        <f t="shared" si="929"/>
        <v>1224645</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D387"/>
  <sheetViews>
    <sheetView showGridLines="0" topLeftCell="B46" zoomScale="90" zoomScaleNormal="90" workbookViewId="0">
      <selection activeCell="D10" activeCellId="5" sqref="D105 D86 D67 D48 D29 D10"/>
    </sheetView>
  </sheetViews>
  <sheetFormatPr baseColWidth="10" defaultColWidth="11.5703125" defaultRowHeight="15" x14ac:dyDescent="0.25"/>
  <cols>
    <col min="1" max="1" width="1.85546875" style="108" customWidth="1"/>
    <col min="2" max="2" width="17" style="108" customWidth="1"/>
    <col min="3" max="3" width="50" style="108" bestFit="1" customWidth="1"/>
    <col min="4" max="4" width="23.5703125" style="108" customWidth="1"/>
    <col min="5" max="5" width="10.140625" style="108" customWidth="1"/>
    <col min="6" max="7" width="13.85546875" style="108" customWidth="1"/>
    <col min="8" max="8" width="13.85546875" style="94" customWidth="1"/>
    <col min="9" max="9" width="39.42578125" style="108" bestFit="1" customWidth="1"/>
    <col min="10" max="10" width="58.28515625" style="108" bestFit="1" customWidth="1"/>
    <col min="11" max="11" width="51.7109375" style="108" bestFit="1" customWidth="1"/>
    <col min="12" max="12" width="14.42578125" style="108" customWidth="1"/>
    <col min="13" max="33" width="11.5703125" style="108"/>
    <col min="34" max="34" width="45.42578125" style="108" bestFit="1" customWidth="1"/>
    <col min="35" max="35" width="35.28515625" style="108" bestFit="1" customWidth="1"/>
    <col min="36" max="36" width="35.7109375" style="108" bestFit="1" customWidth="1"/>
    <col min="37" max="41" width="46" style="108" customWidth="1"/>
    <col min="42" max="45" width="46.5703125" style="108" bestFit="1" customWidth="1"/>
    <col min="46" max="49" width="46.7109375" style="108" bestFit="1" customWidth="1"/>
    <col min="50" max="53" width="46.140625" style="108" bestFit="1" customWidth="1"/>
    <col min="54" max="56" width="45.42578125" style="108" bestFit="1" customWidth="1"/>
    <col min="57" max="57" width="49.28515625" style="108" bestFit="1" customWidth="1"/>
    <col min="58" max="61" width="46" style="108" bestFit="1" customWidth="1"/>
    <col min="62" max="65" width="46.5703125" style="108" bestFit="1" customWidth="1"/>
    <col min="66" max="69" width="46.7109375" style="108" bestFit="1" customWidth="1"/>
    <col min="70" max="73" width="46.140625" style="108" bestFit="1" customWidth="1"/>
    <col min="74" max="77" width="12.7109375" style="108" bestFit="1" customWidth="1"/>
    <col min="78" max="78" width="11.5703125" style="108"/>
    <col min="79" max="79" width="12.7109375" style="108" bestFit="1" customWidth="1"/>
    <col min="80" max="80" width="11.5703125" style="108"/>
    <col min="81" max="83" width="12.7109375" style="108" bestFit="1" customWidth="1"/>
    <col min="84"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8" t="s">
        <v>206</v>
      </c>
      <c r="B2" s="148" t="s">
        <v>188</v>
      </c>
      <c r="C2" s="148" t="s">
        <v>561</v>
      </c>
      <c r="D2" s="148" t="s">
        <v>207</v>
      </c>
      <c r="E2" s="148" t="s">
        <v>170</v>
      </c>
      <c r="F2" s="148" t="s">
        <v>562</v>
      </c>
      <c r="G2" s="222" t="s">
        <v>208</v>
      </c>
      <c r="H2" s="222" t="s">
        <v>563</v>
      </c>
      <c r="I2" s="222" t="s">
        <v>564</v>
      </c>
      <c r="J2" s="222" t="s">
        <v>209</v>
      </c>
      <c r="K2" s="222"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258" t="s">
        <v>507</v>
      </c>
      <c r="AI2" s="258" t="s">
        <v>508</v>
      </c>
      <c r="AJ2" s="258" t="s">
        <v>509</v>
      </c>
      <c r="AK2" s="258" t="s">
        <v>510</v>
      </c>
      <c r="AL2" s="258" t="s">
        <v>511</v>
      </c>
      <c r="AM2" s="258" t="s">
        <v>514</v>
      </c>
      <c r="AN2" s="258" t="s">
        <v>512</v>
      </c>
      <c r="AO2" s="258" t="s">
        <v>513</v>
      </c>
      <c r="AP2" s="258" t="s">
        <v>515</v>
      </c>
      <c r="AQ2" s="258" t="s">
        <v>516</v>
      </c>
      <c r="AR2" s="258" t="s">
        <v>517</v>
      </c>
      <c r="AS2" s="258" t="s">
        <v>518</v>
      </c>
      <c r="AT2" s="258" t="s">
        <v>519</v>
      </c>
      <c r="AU2" s="258" t="s">
        <v>520</v>
      </c>
      <c r="AV2" s="258" t="s">
        <v>521</v>
      </c>
      <c r="AW2" s="258" t="s">
        <v>522</v>
      </c>
      <c r="AX2" s="258" t="s">
        <v>523</v>
      </c>
      <c r="AY2" s="258" t="s">
        <v>524</v>
      </c>
      <c r="AZ2" s="258" t="s">
        <v>525</v>
      </c>
      <c r="BA2" s="258" t="s">
        <v>526</v>
      </c>
      <c r="BB2" s="258" t="s">
        <v>527</v>
      </c>
      <c r="BC2" s="258" t="s">
        <v>528</v>
      </c>
      <c r="BD2" s="258" t="s">
        <v>529</v>
      </c>
      <c r="BE2" s="258" t="s">
        <v>530</v>
      </c>
      <c r="BF2" s="258" t="s">
        <v>531</v>
      </c>
      <c r="BG2" s="258" t="s">
        <v>532</v>
      </c>
      <c r="BH2" s="258" t="s">
        <v>533</v>
      </c>
      <c r="BI2" s="258" t="s">
        <v>534</v>
      </c>
      <c r="BJ2" s="258" t="s">
        <v>535</v>
      </c>
      <c r="BK2" s="258" t="s">
        <v>536</v>
      </c>
      <c r="BL2" s="258" t="s">
        <v>537</v>
      </c>
      <c r="BM2" s="258" t="s">
        <v>538</v>
      </c>
      <c r="BN2" s="258" t="s">
        <v>539</v>
      </c>
      <c r="BO2" s="258" t="s">
        <v>540</v>
      </c>
      <c r="BP2" s="258" t="s">
        <v>541</v>
      </c>
      <c r="BQ2" s="258" t="s">
        <v>542</v>
      </c>
      <c r="BR2" s="258" t="s">
        <v>543</v>
      </c>
      <c r="BS2" s="258" t="s">
        <v>544</v>
      </c>
      <c r="BT2" s="258" t="s">
        <v>545</v>
      </c>
      <c r="BU2" s="258" t="s">
        <v>546</v>
      </c>
    </row>
    <row r="3" spans="1:576" s="145" customFormat="1" hidden="1" x14ac:dyDescent="0.25">
      <c r="A3" s="176"/>
      <c r="B3" s="176"/>
      <c r="C3" s="176"/>
      <c r="D3" s="176"/>
      <c r="E3" s="176"/>
      <c r="F3" s="176"/>
      <c r="G3" s="178"/>
      <c r="H3" s="178"/>
      <c r="I3" s="178"/>
      <c r="J3" s="178"/>
      <c r="K3" s="178"/>
      <c r="AH3" s="259">
        <v>2500</v>
      </c>
      <c r="AI3" s="259">
        <v>1900</v>
      </c>
      <c r="AJ3" s="259">
        <v>1650</v>
      </c>
      <c r="AK3" s="259">
        <v>1580</v>
      </c>
      <c r="AL3" s="259">
        <v>2250</v>
      </c>
      <c r="AM3" s="259">
        <v>1650</v>
      </c>
      <c r="AN3" s="259">
        <v>1400</v>
      </c>
      <c r="AO3" s="260">
        <v>1340</v>
      </c>
      <c r="AP3" s="260">
        <v>2000</v>
      </c>
      <c r="AQ3" s="260">
        <v>1400</v>
      </c>
      <c r="AR3" s="260">
        <v>1150</v>
      </c>
      <c r="AS3" s="260">
        <v>1100</v>
      </c>
      <c r="AT3" s="260">
        <v>1750</v>
      </c>
      <c r="AU3" s="260">
        <v>1150</v>
      </c>
      <c r="AV3" s="260">
        <v>900</v>
      </c>
      <c r="AW3" s="260">
        <v>860</v>
      </c>
      <c r="AX3" s="260">
        <v>1200</v>
      </c>
      <c r="AY3" s="145">
        <v>900</v>
      </c>
      <c r="AZ3" s="145">
        <v>650</v>
      </c>
      <c r="BA3" s="145">
        <v>620</v>
      </c>
      <c r="BB3" s="259">
        <v>5355</v>
      </c>
      <c r="BC3" s="259">
        <v>4935</v>
      </c>
      <c r="BD3" s="259">
        <v>6300</v>
      </c>
      <c r="BE3" s="259">
        <v>5880</v>
      </c>
      <c r="BF3" s="259">
        <v>4725</v>
      </c>
      <c r="BG3" s="259">
        <v>4305</v>
      </c>
      <c r="BH3" s="259">
        <v>5670</v>
      </c>
      <c r="BI3" s="260">
        <v>5250</v>
      </c>
      <c r="BJ3" s="260">
        <v>4095</v>
      </c>
      <c r="BK3" s="260">
        <v>3780</v>
      </c>
      <c r="BL3" s="260">
        <v>5040</v>
      </c>
      <c r="BM3" s="260">
        <v>4620</v>
      </c>
      <c r="BN3" s="260">
        <v>3465</v>
      </c>
      <c r="BO3" s="260">
        <v>3150</v>
      </c>
      <c r="BP3" s="260">
        <v>4410</v>
      </c>
      <c r="BQ3" s="260">
        <v>4095</v>
      </c>
      <c r="BR3" s="260">
        <v>3045</v>
      </c>
      <c r="BS3" s="145">
        <v>2835</v>
      </c>
      <c r="BT3" s="145">
        <v>3885</v>
      </c>
      <c r="BU3" s="145">
        <v>3570</v>
      </c>
    </row>
    <row r="5" spans="1:576" ht="60" customHeight="1" x14ac:dyDescent="0.25">
      <c r="C5" s="220" t="s">
        <v>333</v>
      </c>
      <c r="D5" s="192">
        <f>SUMIF(C:C,$C$10,D:D)</f>
        <v>393118.33333333331</v>
      </c>
    </row>
    <row r="6" spans="1:576" x14ac:dyDescent="0.25">
      <c r="C6" s="72"/>
      <c r="D6" s="72"/>
      <c r="E6" s="72"/>
      <c r="F6" s="72"/>
      <c r="G6" s="72"/>
      <c r="H6" s="96"/>
      <c r="I6" s="72"/>
      <c r="J6" s="72"/>
    </row>
    <row r="7" spans="1:576" x14ac:dyDescent="0.25">
      <c r="C7" s="72" t="s">
        <v>41</v>
      </c>
      <c r="D7" s="72"/>
      <c r="E7" s="72"/>
      <c r="F7" s="72"/>
      <c r="G7" s="72"/>
      <c r="H7" s="96"/>
      <c r="I7" s="72"/>
      <c r="J7" s="72"/>
    </row>
    <row r="8" spans="1:576" x14ac:dyDescent="0.25">
      <c r="C8" s="72" t="s">
        <v>42</v>
      </c>
      <c r="D8" s="72"/>
      <c r="E8" s="72"/>
      <c r="F8" s="72"/>
      <c r="G8" s="72"/>
      <c r="H8" s="96"/>
      <c r="I8" s="72"/>
      <c r="J8" s="72"/>
    </row>
    <row r="9" spans="1:576" ht="15.75" thickBot="1" x14ac:dyDescent="0.3">
      <c r="B9" s="116"/>
      <c r="C9" s="201"/>
      <c r="D9" s="201"/>
      <c r="E9" s="201"/>
      <c r="F9" s="201"/>
      <c r="G9" s="201"/>
      <c r="H9" s="96"/>
      <c r="I9" s="201"/>
      <c r="J9" s="201"/>
      <c r="K9" s="135"/>
    </row>
    <row r="10" spans="1:576" ht="15.75" thickBot="1" x14ac:dyDescent="0.3">
      <c r="B10" s="116"/>
      <c r="C10" s="29" t="s">
        <v>43</v>
      </c>
      <c r="D10" s="30">
        <f>SUM(G17:G26)</f>
        <v>78108.333333333328</v>
      </c>
      <c r="E10" s="116"/>
      <c r="F10" s="116"/>
      <c r="G10" s="116"/>
      <c r="H10" s="93"/>
      <c r="I10" s="93"/>
      <c r="J10" s="93"/>
      <c r="K10" s="135"/>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476</v>
      </c>
      <c r="D13" s="235" t="s">
        <v>1709</v>
      </c>
      <c r="E13" s="116"/>
      <c r="F13" s="116"/>
      <c r="G13" s="116"/>
      <c r="H13" s="93"/>
      <c r="I13" s="93"/>
      <c r="J13" s="93"/>
      <c r="K13" s="135"/>
    </row>
    <row r="14" spans="1:576" ht="18.75" x14ac:dyDescent="0.25">
      <c r="B14" s="116"/>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Realizar jornadas de capacitacion y entrenamiento a todo el personal del Instituto.          b.-  Realizar jornadas de capacitacion a profesores y estudiantes de la facultad de Ciencias Juridicas.</v>
      </c>
      <c r="D14" s="31"/>
      <c r="E14" s="116"/>
      <c r="F14" s="116"/>
      <c r="G14" s="116"/>
      <c r="H14" s="93"/>
      <c r="I14" s="93"/>
      <c r="J14" s="93"/>
      <c r="K14" s="135"/>
    </row>
    <row r="15" spans="1:576" ht="15.75" thickBot="1" x14ac:dyDescent="0.3">
      <c r="B15" s="116"/>
      <c r="C15" s="72"/>
      <c r="D15" s="31"/>
      <c r="E15" s="116"/>
      <c r="F15" s="116"/>
      <c r="G15" s="116"/>
      <c r="H15" s="93"/>
      <c r="I15" s="93"/>
      <c r="J15" s="93"/>
      <c r="K15" s="135"/>
    </row>
    <row r="16" spans="1:576" ht="32.25" customHeight="1" thickBot="1" x14ac:dyDescent="0.3">
      <c r="B16" s="116"/>
      <c r="C16" s="149" t="s">
        <v>44</v>
      </c>
      <c r="D16" s="152" t="s">
        <v>45</v>
      </c>
      <c r="E16" s="151" t="s">
        <v>55</v>
      </c>
      <c r="F16" s="151" t="s">
        <v>57</v>
      </c>
      <c r="G16" s="150" t="s">
        <v>27</v>
      </c>
      <c r="H16" s="156" t="s">
        <v>213</v>
      </c>
      <c r="I16" s="151" t="s">
        <v>46</v>
      </c>
      <c r="J16" s="151" t="s">
        <v>214</v>
      </c>
      <c r="K16" s="151" t="s">
        <v>495</v>
      </c>
      <c r="L16" s="151" t="s">
        <v>496</v>
      </c>
    </row>
    <row r="17" spans="2:12" x14ac:dyDescent="0.25">
      <c r="B17" s="116"/>
      <c r="C17" s="118" t="s">
        <v>47</v>
      </c>
      <c r="D17" s="520">
        <v>35</v>
      </c>
      <c r="E17" s="181">
        <v>2</v>
      </c>
      <c r="F17" s="138">
        <v>20000</v>
      </c>
      <c r="G17" s="120">
        <f t="shared" ref="G17:G25" si="0">E17*F17</f>
        <v>40000</v>
      </c>
      <c r="H17" s="184" t="s">
        <v>212</v>
      </c>
      <c r="I17" s="121" t="s">
        <v>1648</v>
      </c>
      <c r="J17" s="121" t="str">
        <f>VLOOKUP(I17,Presupuesto!$B$8:$C$584,2,0)</f>
        <v>INTERESES POR DEPOSITOS EN CAJA DE AHORRO</v>
      </c>
      <c r="K17" s="264" t="s">
        <v>188</v>
      </c>
      <c r="L17" s="121" t="s">
        <v>479</v>
      </c>
    </row>
    <row r="18" spans="2:12" x14ac:dyDescent="0.25">
      <c r="B18" s="116"/>
      <c r="C18" s="122" t="s">
        <v>48</v>
      </c>
      <c r="D18" s="521"/>
      <c r="E18" s="228">
        <f>D17</f>
        <v>35</v>
      </c>
      <c r="F18" s="123">
        <v>50</v>
      </c>
      <c r="G18" s="120">
        <f t="shared" si="0"/>
        <v>1750</v>
      </c>
      <c r="H18" s="184" t="s">
        <v>212</v>
      </c>
      <c r="I18" s="121" t="s">
        <v>1654</v>
      </c>
      <c r="J18" s="121" t="str">
        <f>VLOOKUP(I18,Presupuesto!$B$8:$C$584,2,0)</f>
        <v>OTROS INTERESES</v>
      </c>
      <c r="K18" s="121" t="str">
        <f>$K$17</f>
        <v>Investigación</v>
      </c>
      <c r="L18" s="121" t="s">
        <v>479</v>
      </c>
    </row>
    <row r="19" spans="2:12" x14ac:dyDescent="0.25">
      <c r="B19" s="116"/>
      <c r="C19" s="122" t="s">
        <v>49</v>
      </c>
      <c r="D19" s="521"/>
      <c r="E19" s="228">
        <f>D17</f>
        <v>35</v>
      </c>
      <c r="F19" s="123">
        <v>150</v>
      </c>
      <c r="G19" s="120">
        <f t="shared" si="0"/>
        <v>5250</v>
      </c>
      <c r="H19" s="184" t="s">
        <v>212</v>
      </c>
      <c r="I19" s="121" t="s">
        <v>1654</v>
      </c>
      <c r="J19" s="121" t="str">
        <f>VLOOKUP(I19,Presupuesto!$B$8:$C$584,2,0)</f>
        <v>OTROS INTERESES</v>
      </c>
      <c r="K19" s="121" t="str">
        <f t="shared" ref="K19:K26" si="1">$K$17</f>
        <v>Investigación</v>
      </c>
      <c r="L19" s="121" t="s">
        <v>479</v>
      </c>
    </row>
    <row r="20" spans="2:12" x14ac:dyDescent="0.25">
      <c r="B20" s="116"/>
      <c r="C20" s="122" t="s">
        <v>50</v>
      </c>
      <c r="D20" s="521"/>
      <c r="E20" s="174">
        <v>2</v>
      </c>
      <c r="F20" s="141">
        <v>10000</v>
      </c>
      <c r="G20" s="120">
        <v>20000</v>
      </c>
      <c r="H20" s="184" t="s">
        <v>212</v>
      </c>
      <c r="I20" s="121" t="s">
        <v>1654</v>
      </c>
      <c r="J20" s="121" t="str">
        <f>VLOOKUP(I20,Presupuesto!$B$8:$C$584,2,0)</f>
        <v>OTROS INTERESES</v>
      </c>
      <c r="K20" s="121" t="str">
        <f t="shared" si="1"/>
        <v>Investigación</v>
      </c>
      <c r="L20" s="121" t="s">
        <v>479</v>
      </c>
    </row>
    <row r="21" spans="2:12" x14ac:dyDescent="0.25">
      <c r="B21" s="116"/>
      <c r="C21" s="122" t="s">
        <v>504</v>
      </c>
      <c r="D21" s="521"/>
      <c r="E21" s="174">
        <v>35</v>
      </c>
      <c r="F21" s="141">
        <v>250</v>
      </c>
      <c r="G21" s="120">
        <f t="shared" si="0"/>
        <v>8750</v>
      </c>
      <c r="H21" s="184" t="s">
        <v>212</v>
      </c>
      <c r="I21" s="121" t="s">
        <v>1654</v>
      </c>
      <c r="J21" s="121" t="str">
        <f>VLOOKUP(I21,Presupuesto!$B$8:$C$584,2,0)</f>
        <v>OTROS INTERESES</v>
      </c>
      <c r="K21" s="121" t="str">
        <f t="shared" si="1"/>
        <v>Investigación</v>
      </c>
      <c r="L21" s="121" t="s">
        <v>479</v>
      </c>
    </row>
    <row r="22" spans="2:12" x14ac:dyDescent="0.25">
      <c r="B22" s="116"/>
      <c r="C22" s="122" t="s">
        <v>51</v>
      </c>
      <c r="D22" s="521"/>
      <c r="E22" s="228">
        <v>2</v>
      </c>
      <c r="F22" s="123">
        <v>85</v>
      </c>
      <c r="G22" s="120">
        <f t="shared" si="0"/>
        <v>170</v>
      </c>
      <c r="H22" s="184" t="s">
        <v>212</v>
      </c>
      <c r="I22" s="121" t="s">
        <v>1654</v>
      </c>
      <c r="J22" s="121" t="str">
        <f>VLOOKUP(I22,Presupuesto!$B$8:$C$584,2,0)</f>
        <v>OTROS INTERESES</v>
      </c>
      <c r="K22" s="121" t="str">
        <f t="shared" si="1"/>
        <v>Investigación</v>
      </c>
      <c r="L22" s="121" t="s">
        <v>479</v>
      </c>
    </row>
    <row r="23" spans="2:12" x14ac:dyDescent="0.25">
      <c r="B23" s="116"/>
      <c r="C23" s="122" t="s">
        <v>193</v>
      </c>
      <c r="D23" s="521"/>
      <c r="E23" s="228">
        <v>30</v>
      </c>
      <c r="F23" s="123">
        <v>36</v>
      </c>
      <c r="G23" s="120">
        <f t="shared" si="0"/>
        <v>1080</v>
      </c>
      <c r="H23" s="184" t="s">
        <v>212</v>
      </c>
      <c r="I23" s="121" t="s">
        <v>1654</v>
      </c>
      <c r="J23" s="121" t="str">
        <f>VLOOKUP(I23,Presupuesto!$B$8:$C$584,2,0)</f>
        <v>OTROS INTERESES</v>
      </c>
      <c r="K23" s="121" t="str">
        <f t="shared" si="1"/>
        <v>Investigación</v>
      </c>
      <c r="L23" s="121" t="s">
        <v>479</v>
      </c>
    </row>
    <row r="24" spans="2:12" x14ac:dyDescent="0.25">
      <c r="B24" s="116"/>
      <c r="C24" s="122" t="s">
        <v>34</v>
      </c>
      <c r="D24" s="521"/>
      <c r="E24" s="228">
        <f>D17/12</f>
        <v>2.9166666666666665</v>
      </c>
      <c r="F24" s="123">
        <v>80</v>
      </c>
      <c r="G24" s="120">
        <f t="shared" si="0"/>
        <v>233.33333333333331</v>
      </c>
      <c r="H24" s="184" t="s">
        <v>212</v>
      </c>
      <c r="I24" s="121" t="s">
        <v>1654</v>
      </c>
      <c r="J24" s="121" t="str">
        <f>VLOOKUP(I24,Presupuesto!$B$8:$C$584,2,0)</f>
        <v>OTROS INTERESES</v>
      </c>
      <c r="K24" s="121" t="str">
        <f t="shared" si="1"/>
        <v>Investigación</v>
      </c>
      <c r="L24" s="121" t="s">
        <v>479</v>
      </c>
    </row>
    <row r="25" spans="2:12" x14ac:dyDescent="0.25">
      <c r="B25" s="116"/>
      <c r="C25" s="132" t="s">
        <v>52</v>
      </c>
      <c r="D25" s="521"/>
      <c r="E25" s="257">
        <v>35</v>
      </c>
      <c r="F25" s="142">
        <v>25</v>
      </c>
      <c r="G25" s="120">
        <f t="shared" si="0"/>
        <v>875</v>
      </c>
      <c r="H25" s="184" t="s">
        <v>212</v>
      </c>
      <c r="I25" s="121" t="s">
        <v>1654</v>
      </c>
      <c r="J25" s="121" t="str">
        <f>VLOOKUP(I25,Presupuesto!$B$8:$C$584,2,0)</f>
        <v>OTROS INTERESES</v>
      </c>
      <c r="K25" s="121" t="str">
        <f t="shared" si="1"/>
        <v>Investigación</v>
      </c>
      <c r="L25" s="121" t="s">
        <v>479</v>
      </c>
    </row>
    <row r="26" spans="2:12" ht="15.75" thickBot="1" x14ac:dyDescent="0.3">
      <c r="B26" s="116"/>
      <c r="C26" s="261" t="s">
        <v>525</v>
      </c>
      <c r="D26" s="262"/>
      <c r="E26" s="263">
        <v>0</v>
      </c>
      <c r="F26" s="127">
        <f>HLOOKUP(C26,$AH$2:$BU$3,2,0)</f>
        <v>650</v>
      </c>
      <c r="G26" s="128">
        <f>D26*E26*F26</f>
        <v>0</v>
      </c>
      <c r="H26" s="184" t="s">
        <v>212</v>
      </c>
      <c r="I26" s="121" t="s">
        <v>1654</v>
      </c>
      <c r="J26" s="129" t="str">
        <f>VLOOKUP(I26,Presupuesto!$B$8:$C$584,2,0)</f>
        <v>OTROS INTERESES</v>
      </c>
      <c r="K26" s="121" t="str">
        <f t="shared" si="1"/>
        <v>Investigación</v>
      </c>
      <c r="L26" s="121" t="s">
        <v>479</v>
      </c>
    </row>
    <row r="27" spans="2:12" x14ac:dyDescent="0.25">
      <c r="B27" s="116"/>
      <c r="C27" s="116"/>
      <c r="E27" s="135"/>
      <c r="F27" s="135"/>
      <c r="G27" s="135"/>
      <c r="H27" s="198"/>
      <c r="I27" s="135"/>
      <c r="J27" s="135"/>
      <c r="K27" s="135"/>
    </row>
    <row r="28" spans="2:12" ht="15.75" thickBot="1" x14ac:dyDescent="0.3"/>
    <row r="29" spans="2:12" ht="15.75" thickBot="1" x14ac:dyDescent="0.3">
      <c r="C29" s="29" t="s">
        <v>43</v>
      </c>
      <c r="D29" s="30">
        <f>SUM(G36:G45)</f>
        <v>70300</v>
      </c>
      <c r="E29" s="116"/>
      <c r="F29" s="116"/>
      <c r="G29" s="116"/>
      <c r="H29" s="93"/>
      <c r="I29" s="93"/>
      <c r="J29" s="93"/>
      <c r="K29" s="135"/>
    </row>
    <row r="30" spans="2:12" x14ac:dyDescent="0.25">
      <c r="C30" s="72"/>
      <c r="D30" s="31"/>
      <c r="E30" s="116"/>
      <c r="F30" s="116"/>
      <c r="G30" s="116"/>
      <c r="H30" s="93"/>
      <c r="I30" s="93"/>
      <c r="J30" s="93"/>
      <c r="K30" s="135"/>
    </row>
    <row r="31" spans="2:12" x14ac:dyDescent="0.25">
      <c r="C31" s="72"/>
      <c r="D31" s="31"/>
      <c r="E31" s="116"/>
      <c r="F31" s="116"/>
      <c r="G31" s="116"/>
      <c r="H31" s="93"/>
      <c r="I31" s="93"/>
      <c r="J31" s="93"/>
      <c r="K31" s="135"/>
    </row>
    <row r="32" spans="2:12" ht="15.75" x14ac:dyDescent="0.25">
      <c r="C32" s="234" t="s">
        <v>1909</v>
      </c>
      <c r="D32" s="235" t="s">
        <v>1710</v>
      </c>
      <c r="E32" s="116"/>
      <c r="F32" s="116"/>
      <c r="G32" s="116"/>
      <c r="H32" s="93"/>
      <c r="I32" s="93"/>
      <c r="J32" s="93"/>
      <c r="K32" s="135"/>
    </row>
    <row r="33" spans="3:12" ht="18.75" x14ac:dyDescent="0.25">
      <c r="C33" s="253"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 xml:space="preserve"> Llevar a cabo un Simposio para realizar e incorporar la investigacion juridica dentro del pensum academico.</v>
      </c>
      <c r="D33" s="31"/>
      <c r="E33" s="116"/>
      <c r="F33" s="116"/>
      <c r="G33" s="116"/>
      <c r="H33" s="93"/>
      <c r="I33" s="93"/>
      <c r="J33" s="93"/>
      <c r="K33" s="135"/>
    </row>
    <row r="34" spans="3:12" ht="15.75" thickBot="1" x14ac:dyDescent="0.3">
      <c r="C34" s="72"/>
      <c r="D34" s="31"/>
      <c r="E34" s="116"/>
      <c r="F34" s="116"/>
      <c r="G34" s="116"/>
      <c r="H34" s="93"/>
      <c r="I34" s="93"/>
      <c r="J34" s="93"/>
      <c r="K34" s="135"/>
    </row>
    <row r="35" spans="3:12" ht="30.75" thickBot="1" x14ac:dyDescent="0.3">
      <c r="C35" s="149" t="s">
        <v>44</v>
      </c>
      <c r="D35" s="152" t="s">
        <v>45</v>
      </c>
      <c r="E35" s="151" t="s">
        <v>55</v>
      </c>
      <c r="F35" s="151" t="s">
        <v>57</v>
      </c>
      <c r="G35" s="150" t="s">
        <v>27</v>
      </c>
      <c r="H35" s="156" t="s">
        <v>213</v>
      </c>
      <c r="I35" s="151" t="s">
        <v>46</v>
      </c>
      <c r="J35" s="151" t="s">
        <v>214</v>
      </c>
      <c r="K35" s="151" t="s">
        <v>495</v>
      </c>
      <c r="L35" s="151" t="s">
        <v>496</v>
      </c>
    </row>
    <row r="36" spans="3:12" x14ac:dyDescent="0.25">
      <c r="C36" s="118" t="s">
        <v>47</v>
      </c>
      <c r="D36" s="520">
        <v>100</v>
      </c>
      <c r="E36" s="181">
        <v>2</v>
      </c>
      <c r="F36" s="138"/>
      <c r="G36" s="120">
        <f t="shared" ref="G36:G44" si="2">E36*F36</f>
        <v>0</v>
      </c>
      <c r="H36" s="184" t="s">
        <v>212</v>
      </c>
      <c r="I36" s="121" t="s">
        <v>1646</v>
      </c>
      <c r="J36" s="121" t="str">
        <f>VLOOKUP(I36,Presupuesto!$B$8:$C$584,2,0)</f>
        <v>INTERESES DE INSTITUCIONES PUBLICAS FINANCIERAS</v>
      </c>
      <c r="K36" s="264" t="s">
        <v>188</v>
      </c>
      <c r="L36" s="121" t="s">
        <v>479</v>
      </c>
    </row>
    <row r="37" spans="3:12" x14ac:dyDescent="0.25">
      <c r="C37" s="122" t="s">
        <v>48</v>
      </c>
      <c r="D37" s="521"/>
      <c r="E37" s="228">
        <f>D36</f>
        <v>100</v>
      </c>
      <c r="F37" s="123">
        <v>80</v>
      </c>
      <c r="G37" s="120">
        <f t="shared" si="2"/>
        <v>8000</v>
      </c>
      <c r="H37" s="184" t="s">
        <v>212</v>
      </c>
      <c r="I37" s="121" t="s">
        <v>1654</v>
      </c>
      <c r="J37" s="121" t="str">
        <f>VLOOKUP(I37,Presupuesto!$B$8:$C$584,2,0)</f>
        <v>OTROS INTERESES</v>
      </c>
      <c r="K37" s="121" t="str">
        <f>$K$17</f>
        <v>Investigación</v>
      </c>
      <c r="L37" s="121" t="s">
        <v>479</v>
      </c>
    </row>
    <row r="38" spans="3:12" x14ac:dyDescent="0.25">
      <c r="C38" s="122" t="s">
        <v>49</v>
      </c>
      <c r="D38" s="521"/>
      <c r="E38" s="228">
        <v>200</v>
      </c>
      <c r="F38" s="123">
        <v>150</v>
      </c>
      <c r="G38" s="120">
        <v>30000</v>
      </c>
      <c r="H38" s="184" t="s">
        <v>212</v>
      </c>
      <c r="I38" s="121" t="s">
        <v>1654</v>
      </c>
      <c r="J38" s="121" t="str">
        <f>VLOOKUP(I38,Presupuesto!$B$8:$C$584,2,0)</f>
        <v>OTROS INTERESES</v>
      </c>
      <c r="K38" s="121" t="str">
        <f t="shared" ref="K38:K44" si="3">$K$17</f>
        <v>Investigación</v>
      </c>
      <c r="L38" s="121" t="s">
        <v>479</v>
      </c>
    </row>
    <row r="39" spans="3:12" x14ac:dyDescent="0.25">
      <c r="C39" s="122" t="s">
        <v>50</v>
      </c>
      <c r="D39" s="521"/>
      <c r="E39" s="174">
        <v>0</v>
      </c>
      <c r="F39" s="141"/>
      <c r="G39" s="120">
        <f t="shared" si="2"/>
        <v>0</v>
      </c>
      <c r="H39" s="184" t="s">
        <v>212</v>
      </c>
      <c r="I39" s="121" t="s">
        <v>1654</v>
      </c>
      <c r="J39" s="121" t="str">
        <f>VLOOKUP(I39,Presupuesto!$B$8:$C$584,2,0)</f>
        <v>OTROS INTERESES</v>
      </c>
      <c r="K39" s="121" t="str">
        <f t="shared" si="3"/>
        <v>Investigación</v>
      </c>
      <c r="L39" s="121" t="s">
        <v>479</v>
      </c>
    </row>
    <row r="40" spans="3:12" x14ac:dyDescent="0.25">
      <c r="C40" s="122" t="s">
        <v>504</v>
      </c>
      <c r="D40" s="521"/>
      <c r="E40" s="174">
        <v>100</v>
      </c>
      <c r="F40" s="141">
        <v>250</v>
      </c>
      <c r="G40" s="120">
        <f t="shared" si="2"/>
        <v>25000</v>
      </c>
      <c r="H40" s="184" t="s">
        <v>212</v>
      </c>
      <c r="I40" s="121" t="s">
        <v>1654</v>
      </c>
      <c r="J40" s="121" t="str">
        <f>VLOOKUP(I40,Presupuesto!$B$8:$C$584,2,0)</f>
        <v>OTROS INTERESES</v>
      </c>
      <c r="K40" s="121" t="str">
        <f t="shared" si="3"/>
        <v>Investigación</v>
      </c>
      <c r="L40" s="121" t="s">
        <v>479</v>
      </c>
    </row>
    <row r="41" spans="3:12" x14ac:dyDescent="0.25">
      <c r="C41" s="122" t="s">
        <v>51</v>
      </c>
      <c r="D41" s="521"/>
      <c r="E41" s="228">
        <v>4</v>
      </c>
      <c r="F41" s="123">
        <v>85</v>
      </c>
      <c r="G41" s="120">
        <f t="shared" si="2"/>
        <v>340</v>
      </c>
      <c r="H41" s="184" t="s">
        <v>212</v>
      </c>
      <c r="I41" s="121" t="s">
        <v>1654</v>
      </c>
      <c r="J41" s="121" t="str">
        <f>VLOOKUP(I41,Presupuesto!$B$8:$C$584,2,0)</f>
        <v>OTROS INTERESES</v>
      </c>
      <c r="K41" s="121" t="str">
        <f t="shared" si="3"/>
        <v>Investigación</v>
      </c>
      <c r="L41" s="121" t="s">
        <v>479</v>
      </c>
    </row>
    <row r="42" spans="3:12" x14ac:dyDescent="0.25">
      <c r="C42" s="122" t="s">
        <v>193</v>
      </c>
      <c r="D42" s="521"/>
      <c r="E42" s="228">
        <v>100</v>
      </c>
      <c r="F42" s="123">
        <v>12</v>
      </c>
      <c r="G42" s="120">
        <f t="shared" si="2"/>
        <v>1200</v>
      </c>
      <c r="H42" s="184" t="s">
        <v>212</v>
      </c>
      <c r="I42" s="121" t="s">
        <v>1654</v>
      </c>
      <c r="J42" s="121" t="str">
        <f>VLOOKUP(I42,Presupuesto!$B$8:$C$584,2,0)</f>
        <v>OTROS INTERESES</v>
      </c>
      <c r="K42" s="121" t="str">
        <f t="shared" si="3"/>
        <v>Investigación</v>
      </c>
      <c r="L42" s="121" t="s">
        <v>479</v>
      </c>
    </row>
    <row r="43" spans="3:12" x14ac:dyDescent="0.25">
      <c r="C43" s="122" t="s">
        <v>34</v>
      </c>
      <c r="D43" s="521"/>
      <c r="E43" s="228">
        <v>24</v>
      </c>
      <c r="F43" s="123">
        <v>40</v>
      </c>
      <c r="G43" s="120">
        <f t="shared" si="2"/>
        <v>960</v>
      </c>
      <c r="H43" s="184" t="s">
        <v>212</v>
      </c>
      <c r="I43" s="121" t="s">
        <v>1654</v>
      </c>
      <c r="J43" s="121" t="str">
        <f>VLOOKUP(I43,Presupuesto!$B$8:$C$584,2,0)</f>
        <v>OTROS INTERESES</v>
      </c>
      <c r="K43" s="121" t="str">
        <f t="shared" si="3"/>
        <v>Investigación</v>
      </c>
      <c r="L43" s="121" t="s">
        <v>479</v>
      </c>
    </row>
    <row r="44" spans="3:12" x14ac:dyDescent="0.25">
      <c r="C44" s="132" t="s">
        <v>52</v>
      </c>
      <c r="D44" s="521"/>
      <c r="E44" s="257">
        <v>120</v>
      </c>
      <c r="F44" s="142">
        <v>40</v>
      </c>
      <c r="G44" s="120">
        <f t="shared" si="2"/>
        <v>4800</v>
      </c>
      <c r="H44" s="184" t="s">
        <v>212</v>
      </c>
      <c r="I44" s="121" t="s">
        <v>1654</v>
      </c>
      <c r="J44" s="121" t="str">
        <f>VLOOKUP(I44,Presupuesto!$B$8:$C$584,2,0)</f>
        <v>OTROS INTERESES</v>
      </c>
      <c r="K44" s="121" t="str">
        <f t="shared" si="3"/>
        <v>Investigación</v>
      </c>
      <c r="L44" s="121" t="s">
        <v>479</v>
      </c>
    </row>
    <row r="45" spans="3:12" ht="15.75" thickBot="1" x14ac:dyDescent="0.3">
      <c r="C45" s="261" t="s">
        <v>525</v>
      </c>
      <c r="D45" s="262"/>
      <c r="E45" s="263"/>
      <c r="F45" s="127"/>
      <c r="G45" s="128"/>
      <c r="H45" s="184" t="s">
        <v>212</v>
      </c>
      <c r="I45" s="121"/>
      <c r="J45" s="129"/>
      <c r="K45" s="121"/>
      <c r="L45" s="121" t="s">
        <v>479</v>
      </c>
    </row>
    <row r="47" spans="3:12" ht="15.75" thickBot="1" x14ac:dyDescent="0.3"/>
    <row r="48" spans="3:12" ht="15.75" thickBot="1" x14ac:dyDescent="0.3">
      <c r="C48" s="29" t="s">
        <v>43</v>
      </c>
      <c r="D48" s="30">
        <f>SUM(G55:G64)</f>
        <v>110930</v>
      </c>
      <c r="E48" s="116"/>
      <c r="F48" s="116"/>
      <c r="G48" s="116"/>
      <c r="H48" s="93"/>
      <c r="I48" s="93"/>
      <c r="J48" s="93"/>
      <c r="K48" s="135"/>
    </row>
    <row r="49" spans="3:12" x14ac:dyDescent="0.25">
      <c r="C49" s="72"/>
      <c r="D49" s="31"/>
      <c r="E49" s="116"/>
      <c r="F49" s="116"/>
      <c r="G49" s="116"/>
      <c r="H49" s="93"/>
      <c r="I49" s="93"/>
      <c r="J49" s="93"/>
      <c r="K49" s="135"/>
    </row>
    <row r="50" spans="3:12" x14ac:dyDescent="0.25">
      <c r="C50" s="72"/>
      <c r="D50" s="31"/>
      <c r="E50" s="116"/>
      <c r="F50" s="116"/>
      <c r="G50" s="116"/>
      <c r="H50" s="93"/>
      <c r="I50" s="93"/>
      <c r="J50" s="93"/>
      <c r="K50" s="135"/>
    </row>
    <row r="51" spans="3:12" ht="15.75" x14ac:dyDescent="0.25">
      <c r="C51" s="234" t="s">
        <v>1910</v>
      </c>
      <c r="D51" s="235" t="s">
        <v>1714</v>
      </c>
      <c r="E51" s="116"/>
      <c r="F51" s="116"/>
      <c r="G51" s="116"/>
      <c r="H51" s="93"/>
      <c r="I51" s="93"/>
      <c r="J51" s="93"/>
      <c r="K51" s="135"/>
    </row>
    <row r="52" spans="3:12" ht="18.75" x14ac:dyDescent="0.25">
      <c r="C52" s="253" t="str">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 xml:space="preserve"> Promover a los estudiantes de segundo y tercer año, seminarios y taller en investigacion juridica                                </v>
      </c>
      <c r="D52" s="31"/>
      <c r="E52" s="116"/>
      <c r="F52" s="116"/>
      <c r="G52" s="116"/>
      <c r="H52" s="93"/>
      <c r="I52" s="93"/>
      <c r="J52" s="93"/>
      <c r="K52" s="135"/>
    </row>
    <row r="53" spans="3:12" ht="15.75" thickBot="1" x14ac:dyDescent="0.3">
      <c r="C53" s="72"/>
      <c r="D53" s="31"/>
      <c r="E53" s="116"/>
      <c r="F53" s="116"/>
      <c r="G53" s="116"/>
      <c r="H53" s="93"/>
      <c r="I53" s="93"/>
      <c r="J53" s="93"/>
      <c r="K53" s="135"/>
    </row>
    <row r="54" spans="3:12" ht="30.75" thickBot="1" x14ac:dyDescent="0.3">
      <c r="C54" s="149" t="s">
        <v>44</v>
      </c>
      <c r="D54" s="152" t="s">
        <v>45</v>
      </c>
      <c r="E54" s="151" t="s">
        <v>55</v>
      </c>
      <c r="F54" s="151" t="s">
        <v>57</v>
      </c>
      <c r="G54" s="150" t="s">
        <v>27</v>
      </c>
      <c r="H54" s="156" t="s">
        <v>213</v>
      </c>
      <c r="I54" s="151" t="s">
        <v>46</v>
      </c>
      <c r="J54" s="151" t="s">
        <v>214</v>
      </c>
      <c r="K54" s="151" t="s">
        <v>495</v>
      </c>
      <c r="L54" s="151" t="s">
        <v>496</v>
      </c>
    </row>
    <row r="55" spans="3:12" x14ac:dyDescent="0.25">
      <c r="C55" s="118" t="s">
        <v>47</v>
      </c>
      <c r="D55" s="520">
        <v>360</v>
      </c>
      <c r="E55" s="181">
        <v>8</v>
      </c>
      <c r="F55" s="138"/>
      <c r="G55" s="120">
        <f t="shared" ref="G55:G63" si="4">E55*F55</f>
        <v>0</v>
      </c>
      <c r="H55" s="184" t="s">
        <v>212</v>
      </c>
      <c r="I55" s="121" t="s">
        <v>1646</v>
      </c>
      <c r="J55" s="121" t="str">
        <f>VLOOKUP(I55,Presupuesto!$B$8:$C$584,2,0)</f>
        <v>INTERESES DE INSTITUCIONES PUBLICAS FINANCIERAS</v>
      </c>
      <c r="K55" s="264" t="s">
        <v>188</v>
      </c>
      <c r="L55" s="121" t="s">
        <v>497</v>
      </c>
    </row>
    <row r="56" spans="3:12" x14ac:dyDescent="0.25">
      <c r="C56" s="122" t="s">
        <v>48</v>
      </c>
      <c r="D56" s="521"/>
      <c r="E56" s="228">
        <f>D55</f>
        <v>360</v>
      </c>
      <c r="F56" s="123">
        <v>80</v>
      </c>
      <c r="G56" s="120">
        <f t="shared" si="4"/>
        <v>28800</v>
      </c>
      <c r="H56" s="184" t="s">
        <v>212</v>
      </c>
      <c r="I56" s="121" t="s">
        <v>1654</v>
      </c>
      <c r="J56" s="121" t="str">
        <f>VLOOKUP(I56,Presupuesto!$B$8:$C$584,2,0)</f>
        <v>OTROS INTERESES</v>
      </c>
      <c r="K56" s="121" t="str">
        <f>$K$17</f>
        <v>Investigación</v>
      </c>
      <c r="L56" s="121" t="s">
        <v>480</v>
      </c>
    </row>
    <row r="57" spans="3:12" x14ac:dyDescent="0.25">
      <c r="C57" s="122" t="s">
        <v>49</v>
      </c>
      <c r="D57" s="521"/>
      <c r="E57" s="228">
        <f>D55</f>
        <v>360</v>
      </c>
      <c r="F57" s="123">
        <v>100</v>
      </c>
      <c r="G57" s="120">
        <f t="shared" si="4"/>
        <v>36000</v>
      </c>
      <c r="H57" s="184" t="s">
        <v>212</v>
      </c>
      <c r="I57" s="121" t="s">
        <v>1654</v>
      </c>
      <c r="J57" s="121" t="str">
        <f>VLOOKUP(I57,Presupuesto!$B$8:$C$584,2,0)</f>
        <v>OTROS INTERESES</v>
      </c>
      <c r="K57" s="121" t="str">
        <f t="shared" ref="K57:K64" si="5">$K$17</f>
        <v>Investigación</v>
      </c>
      <c r="L57" s="121" t="s">
        <v>481</v>
      </c>
    </row>
    <row r="58" spans="3:12" x14ac:dyDescent="0.25">
      <c r="C58" s="122" t="s">
        <v>50</v>
      </c>
      <c r="D58" s="521"/>
      <c r="E58" s="174">
        <v>0</v>
      </c>
      <c r="F58" s="141"/>
      <c r="G58" s="120">
        <f t="shared" si="4"/>
        <v>0</v>
      </c>
      <c r="H58" s="184" t="s">
        <v>212</v>
      </c>
      <c r="I58" s="121" t="s">
        <v>1654</v>
      </c>
      <c r="J58" s="121" t="str">
        <f>VLOOKUP(I58,Presupuesto!$B$8:$C$584,2,0)</f>
        <v>OTROS INTERESES</v>
      </c>
      <c r="K58" s="121" t="str">
        <f t="shared" si="5"/>
        <v>Investigación</v>
      </c>
      <c r="L58" s="121" t="s">
        <v>482</v>
      </c>
    </row>
    <row r="59" spans="3:12" x14ac:dyDescent="0.25">
      <c r="C59" s="122" t="s">
        <v>504</v>
      </c>
      <c r="D59" s="521"/>
      <c r="E59" s="174">
        <v>360</v>
      </c>
      <c r="F59" s="141">
        <v>60</v>
      </c>
      <c r="G59" s="120">
        <f t="shared" si="4"/>
        <v>21600</v>
      </c>
      <c r="H59" s="184" t="s">
        <v>212</v>
      </c>
      <c r="I59" s="121" t="s">
        <v>1654</v>
      </c>
      <c r="J59" s="121" t="str">
        <f>VLOOKUP(I59,Presupuesto!$B$8:$C$584,2,0)</f>
        <v>OTROS INTERESES</v>
      </c>
      <c r="K59" s="121" t="str">
        <f t="shared" si="5"/>
        <v>Investigación</v>
      </c>
      <c r="L59" s="121" t="s">
        <v>483</v>
      </c>
    </row>
    <row r="60" spans="3:12" x14ac:dyDescent="0.25">
      <c r="C60" s="122" t="s">
        <v>51</v>
      </c>
      <c r="D60" s="521"/>
      <c r="E60" s="228">
        <v>10</v>
      </c>
      <c r="F60" s="123">
        <v>85</v>
      </c>
      <c r="G60" s="120">
        <f t="shared" si="4"/>
        <v>850</v>
      </c>
      <c r="H60" s="184" t="s">
        <v>212</v>
      </c>
      <c r="I60" s="121" t="s">
        <v>1654</v>
      </c>
      <c r="J60" s="121" t="str">
        <f>VLOOKUP(I60,Presupuesto!$B$8:$C$584,2,0)</f>
        <v>OTROS INTERESES</v>
      </c>
      <c r="K60" s="121" t="str">
        <f t="shared" si="5"/>
        <v>Investigación</v>
      </c>
      <c r="L60" s="121" t="s">
        <v>484</v>
      </c>
    </row>
    <row r="61" spans="3:12" x14ac:dyDescent="0.25">
      <c r="C61" s="122" t="s">
        <v>193</v>
      </c>
      <c r="D61" s="521"/>
      <c r="E61" s="228">
        <v>400</v>
      </c>
      <c r="F61" s="123">
        <v>12</v>
      </c>
      <c r="G61" s="120">
        <f t="shared" si="4"/>
        <v>4800</v>
      </c>
      <c r="H61" s="184" t="s">
        <v>212</v>
      </c>
      <c r="I61" s="121" t="s">
        <v>1654</v>
      </c>
      <c r="J61" s="121" t="str">
        <f>VLOOKUP(I61,Presupuesto!$B$8:$C$584,2,0)</f>
        <v>OTROS INTERESES</v>
      </c>
      <c r="K61" s="121" t="str">
        <f t="shared" si="5"/>
        <v>Investigación</v>
      </c>
      <c r="L61" s="121" t="s">
        <v>485</v>
      </c>
    </row>
    <row r="62" spans="3:12" x14ac:dyDescent="0.25">
      <c r="C62" s="122" t="s">
        <v>34</v>
      </c>
      <c r="D62" s="521"/>
      <c r="E62" s="228">
        <v>72</v>
      </c>
      <c r="F62" s="123">
        <v>40</v>
      </c>
      <c r="G62" s="120">
        <f t="shared" si="4"/>
        <v>2880</v>
      </c>
      <c r="H62" s="184" t="s">
        <v>212</v>
      </c>
      <c r="I62" s="121" t="s">
        <v>1654</v>
      </c>
      <c r="J62" s="121" t="str">
        <f>VLOOKUP(I62,Presupuesto!$B$8:$C$584,2,0)</f>
        <v>OTROS INTERESES</v>
      </c>
      <c r="K62" s="121" t="str">
        <f t="shared" si="5"/>
        <v>Investigación</v>
      </c>
      <c r="L62" s="121" t="s">
        <v>486</v>
      </c>
    </row>
    <row r="63" spans="3:12" x14ac:dyDescent="0.25">
      <c r="C63" s="132" t="s">
        <v>52</v>
      </c>
      <c r="D63" s="521"/>
      <c r="E63" s="257">
        <v>400</v>
      </c>
      <c r="F63" s="142">
        <v>40</v>
      </c>
      <c r="G63" s="120">
        <f t="shared" si="4"/>
        <v>16000</v>
      </c>
      <c r="H63" s="184" t="s">
        <v>212</v>
      </c>
      <c r="I63" s="121" t="s">
        <v>1654</v>
      </c>
      <c r="J63" s="121" t="str">
        <f>VLOOKUP(I63,Presupuesto!$B$8:$C$584,2,0)</f>
        <v>OTROS INTERESES</v>
      </c>
      <c r="K63" s="121" t="str">
        <f t="shared" si="5"/>
        <v>Investigación</v>
      </c>
      <c r="L63" s="121" t="s">
        <v>487</v>
      </c>
    </row>
    <row r="64" spans="3:12" ht="15.75" thickBot="1" x14ac:dyDescent="0.3">
      <c r="C64" s="261" t="s">
        <v>525</v>
      </c>
      <c r="D64" s="262"/>
      <c r="E64" s="263">
        <v>0</v>
      </c>
      <c r="F64" s="127">
        <f>HLOOKUP(C64,$AH$2:$BU$3,2,0)</f>
        <v>650</v>
      </c>
      <c r="G64" s="128">
        <f>D64*E64*F64</f>
        <v>0</v>
      </c>
      <c r="H64" s="184" t="s">
        <v>212</v>
      </c>
      <c r="I64" s="121" t="s">
        <v>1654</v>
      </c>
      <c r="J64" s="129" t="str">
        <f>VLOOKUP(I64,Presupuesto!$B$8:$C$584,2,0)</f>
        <v>OTROS INTERESES</v>
      </c>
      <c r="K64" s="121" t="str">
        <f t="shared" si="5"/>
        <v>Investigación</v>
      </c>
      <c r="L64" s="121" t="s">
        <v>488</v>
      </c>
    </row>
    <row r="65" spans="3:12" x14ac:dyDescent="0.25">
      <c r="C65" s="116"/>
      <c r="E65" s="135"/>
      <c r="F65" s="135"/>
      <c r="G65" s="135"/>
      <c r="H65" s="198"/>
      <c r="I65" s="135"/>
      <c r="J65" s="135"/>
      <c r="K65" s="135"/>
    </row>
    <row r="66" spans="3:12" ht="15.75" thickBot="1" x14ac:dyDescent="0.3"/>
    <row r="67" spans="3:12" ht="15.75" thickBot="1" x14ac:dyDescent="0.3">
      <c r="C67" s="29" t="s">
        <v>43</v>
      </c>
      <c r="D67" s="30">
        <f>SUM(G74:G83)</f>
        <v>24125</v>
      </c>
      <c r="E67" s="116"/>
      <c r="F67" s="116"/>
      <c r="G67" s="116"/>
      <c r="H67" s="93"/>
      <c r="I67" s="93"/>
      <c r="J67" s="93"/>
      <c r="K67" s="135"/>
    </row>
    <row r="68" spans="3:12" x14ac:dyDescent="0.25">
      <c r="C68" s="72"/>
      <c r="D68" s="31"/>
      <c r="E68" s="116"/>
      <c r="F68" s="116"/>
      <c r="G68" s="116"/>
      <c r="H68" s="93"/>
      <c r="I68" s="93"/>
      <c r="J68" s="93"/>
      <c r="K68" s="135"/>
    </row>
    <row r="69" spans="3:12" x14ac:dyDescent="0.25">
      <c r="C69" s="72"/>
      <c r="D69" s="31"/>
      <c r="E69" s="116"/>
      <c r="F69" s="116"/>
      <c r="G69" s="116"/>
      <c r="H69" s="93"/>
      <c r="I69" s="93"/>
      <c r="J69" s="93"/>
      <c r="K69" s="135"/>
    </row>
    <row r="70" spans="3:12" ht="15.75" x14ac:dyDescent="0.25">
      <c r="C70" s="234" t="s">
        <v>1911</v>
      </c>
      <c r="D70" s="235" t="s">
        <v>1715</v>
      </c>
      <c r="E70" s="116"/>
      <c r="F70" s="116"/>
      <c r="G70" s="116"/>
      <c r="H70" s="93"/>
      <c r="I70" s="93"/>
      <c r="J70" s="93"/>
      <c r="K70" s="135"/>
    </row>
    <row r="71" spans="3:12" ht="18.75" x14ac:dyDescent="0.25">
      <c r="C71" s="253" t="str">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 xml:space="preserve"> Capacitar a profesores, personal administrativo y estudiantes sobre TICs.</v>
      </c>
      <c r="D71" s="31"/>
      <c r="E71" s="116"/>
      <c r="F71" s="116"/>
      <c r="G71" s="116"/>
      <c r="H71" s="93"/>
      <c r="I71" s="93"/>
      <c r="J71" s="93"/>
      <c r="K71" s="135"/>
    </row>
    <row r="72" spans="3:12" ht="15.75" thickBot="1" x14ac:dyDescent="0.3">
      <c r="C72" s="72"/>
      <c r="D72" s="31"/>
      <c r="E72" s="116"/>
      <c r="F72" s="116"/>
      <c r="G72" s="116"/>
      <c r="H72" s="93"/>
      <c r="I72" s="93"/>
      <c r="J72" s="93"/>
      <c r="K72" s="135"/>
    </row>
    <row r="73" spans="3:12" ht="30.75" thickBot="1" x14ac:dyDescent="0.3">
      <c r="C73" s="149" t="s">
        <v>44</v>
      </c>
      <c r="D73" s="152" t="s">
        <v>45</v>
      </c>
      <c r="E73" s="151" t="s">
        <v>55</v>
      </c>
      <c r="F73" s="151" t="s">
        <v>57</v>
      </c>
      <c r="G73" s="150" t="s">
        <v>27</v>
      </c>
      <c r="H73" s="156" t="s">
        <v>213</v>
      </c>
      <c r="I73" s="151" t="s">
        <v>46</v>
      </c>
      <c r="J73" s="151" t="s">
        <v>214</v>
      </c>
      <c r="K73" s="151" t="s">
        <v>495</v>
      </c>
      <c r="L73" s="151" t="s">
        <v>496</v>
      </c>
    </row>
    <row r="74" spans="3:12" x14ac:dyDescent="0.25">
      <c r="C74" s="118" t="s">
        <v>47</v>
      </c>
      <c r="D74" s="520">
        <v>35</v>
      </c>
      <c r="E74" s="181">
        <v>2</v>
      </c>
      <c r="F74" s="138"/>
      <c r="G74" s="120">
        <f t="shared" ref="G74:G82" si="6">E74*F74</f>
        <v>0</v>
      </c>
      <c r="H74" s="184" t="s">
        <v>212</v>
      </c>
      <c r="I74" s="121" t="s">
        <v>1646</v>
      </c>
      <c r="J74" s="121" t="str">
        <f>VLOOKUP(I74,Presupuesto!$B$8:$C$584,2,0)</f>
        <v>INTERESES DE INSTITUCIONES PUBLICAS FINANCIERAS</v>
      </c>
      <c r="K74" s="264" t="s">
        <v>188</v>
      </c>
      <c r="L74" s="121" t="s">
        <v>480</v>
      </c>
    </row>
    <row r="75" spans="3:12" x14ac:dyDescent="0.25">
      <c r="C75" s="122" t="s">
        <v>48</v>
      </c>
      <c r="D75" s="521"/>
      <c r="E75" s="228">
        <f>D74</f>
        <v>35</v>
      </c>
      <c r="F75" s="123">
        <v>50</v>
      </c>
      <c r="G75" s="120">
        <f t="shared" si="6"/>
        <v>1750</v>
      </c>
      <c r="H75" s="184" t="s">
        <v>212</v>
      </c>
      <c r="I75" s="121" t="s">
        <v>1654</v>
      </c>
      <c r="J75" s="121" t="str">
        <f>VLOOKUP(I75,Presupuesto!$B$8:$C$584,2,0)</f>
        <v>OTROS INTERESES</v>
      </c>
      <c r="K75" s="121" t="str">
        <f>$K$17</f>
        <v>Investigación</v>
      </c>
      <c r="L75" s="121" t="s">
        <v>481</v>
      </c>
    </row>
    <row r="76" spans="3:12" x14ac:dyDescent="0.25">
      <c r="C76" s="122" t="s">
        <v>49</v>
      </c>
      <c r="D76" s="521"/>
      <c r="E76" s="228">
        <v>210</v>
      </c>
      <c r="F76" s="123">
        <v>80</v>
      </c>
      <c r="G76" s="120">
        <f t="shared" si="6"/>
        <v>16800</v>
      </c>
      <c r="H76" s="184" t="s">
        <v>212</v>
      </c>
      <c r="I76" s="121" t="s">
        <v>1654</v>
      </c>
      <c r="J76" s="121" t="str">
        <f>VLOOKUP(I76,Presupuesto!$B$8:$C$584,2,0)</f>
        <v>OTROS INTERESES</v>
      </c>
      <c r="K76" s="121" t="str">
        <f t="shared" ref="K76:K83" si="7">$K$17</f>
        <v>Investigación</v>
      </c>
      <c r="L76" s="121" t="s">
        <v>482</v>
      </c>
    </row>
    <row r="77" spans="3:12" x14ac:dyDescent="0.25">
      <c r="C77" s="122" t="s">
        <v>50</v>
      </c>
      <c r="D77" s="521"/>
      <c r="E77" s="174">
        <v>0</v>
      </c>
      <c r="F77" s="141"/>
      <c r="G77" s="120">
        <f t="shared" si="6"/>
        <v>0</v>
      </c>
      <c r="H77" s="184" t="s">
        <v>212</v>
      </c>
      <c r="I77" s="121" t="s">
        <v>1654</v>
      </c>
      <c r="J77" s="121" t="str">
        <f>VLOOKUP(I77,Presupuesto!$B$8:$C$584,2,0)</f>
        <v>OTROS INTERESES</v>
      </c>
      <c r="K77" s="121" t="str">
        <f t="shared" si="7"/>
        <v>Investigación</v>
      </c>
      <c r="L77" s="121" t="s">
        <v>483</v>
      </c>
    </row>
    <row r="78" spans="3:12" x14ac:dyDescent="0.25">
      <c r="C78" s="122" t="s">
        <v>504</v>
      </c>
      <c r="D78" s="521"/>
      <c r="E78" s="174">
        <v>35</v>
      </c>
      <c r="F78" s="141">
        <v>70</v>
      </c>
      <c r="G78" s="120">
        <f t="shared" si="6"/>
        <v>2450</v>
      </c>
      <c r="H78" s="184" t="s">
        <v>212</v>
      </c>
      <c r="I78" s="121" t="s">
        <v>1654</v>
      </c>
      <c r="J78" s="121" t="str">
        <f>VLOOKUP(I78,Presupuesto!$B$8:$C$584,2,0)</f>
        <v>OTROS INTERESES</v>
      </c>
      <c r="K78" s="121" t="str">
        <f t="shared" si="7"/>
        <v>Investigación</v>
      </c>
      <c r="L78" s="121" t="s">
        <v>484</v>
      </c>
    </row>
    <row r="79" spans="3:12" x14ac:dyDescent="0.25">
      <c r="C79" s="122" t="s">
        <v>51</v>
      </c>
      <c r="D79" s="521"/>
      <c r="E79" s="228">
        <v>1</v>
      </c>
      <c r="F79" s="123">
        <v>85</v>
      </c>
      <c r="G79" s="120">
        <f t="shared" si="6"/>
        <v>85</v>
      </c>
      <c r="H79" s="184" t="s">
        <v>212</v>
      </c>
      <c r="I79" s="121" t="s">
        <v>1654</v>
      </c>
      <c r="J79" s="121" t="str">
        <f>VLOOKUP(I79,Presupuesto!$B$8:$C$584,2,0)</f>
        <v>OTROS INTERESES</v>
      </c>
      <c r="K79" s="121" t="str">
        <f t="shared" si="7"/>
        <v>Investigación</v>
      </c>
      <c r="L79" s="121" t="s">
        <v>485</v>
      </c>
    </row>
    <row r="80" spans="3:12" x14ac:dyDescent="0.25">
      <c r="C80" s="122" t="s">
        <v>193</v>
      </c>
      <c r="D80" s="521"/>
      <c r="E80" s="228">
        <v>40</v>
      </c>
      <c r="F80" s="123">
        <v>12</v>
      </c>
      <c r="G80" s="120">
        <f t="shared" si="6"/>
        <v>480</v>
      </c>
      <c r="H80" s="184" t="s">
        <v>212</v>
      </c>
      <c r="I80" s="121" t="s">
        <v>1654</v>
      </c>
      <c r="J80" s="121" t="str">
        <f>VLOOKUP(I80,Presupuesto!$B$8:$C$584,2,0)</f>
        <v>OTROS INTERESES</v>
      </c>
      <c r="K80" s="121" t="str">
        <f t="shared" si="7"/>
        <v>Investigación</v>
      </c>
      <c r="L80" s="121" t="s">
        <v>486</v>
      </c>
    </row>
    <row r="81" spans="3:12" x14ac:dyDescent="0.25">
      <c r="C81" s="122" t="s">
        <v>34</v>
      </c>
      <c r="D81" s="521"/>
      <c r="E81" s="228">
        <v>12</v>
      </c>
      <c r="F81" s="123">
        <v>80</v>
      </c>
      <c r="G81" s="120">
        <f t="shared" si="6"/>
        <v>960</v>
      </c>
      <c r="H81" s="184" t="s">
        <v>212</v>
      </c>
      <c r="I81" s="121" t="s">
        <v>1654</v>
      </c>
      <c r="J81" s="121" t="str">
        <f>VLOOKUP(I81,Presupuesto!$B$8:$C$584,2,0)</f>
        <v>OTROS INTERESES</v>
      </c>
      <c r="K81" s="121" t="str">
        <f t="shared" si="7"/>
        <v>Investigación</v>
      </c>
      <c r="L81" s="121" t="s">
        <v>487</v>
      </c>
    </row>
    <row r="82" spans="3:12" x14ac:dyDescent="0.25">
      <c r="C82" s="132" t="s">
        <v>52</v>
      </c>
      <c r="D82" s="521"/>
      <c r="E82" s="257">
        <v>40</v>
      </c>
      <c r="F82" s="142">
        <v>40</v>
      </c>
      <c r="G82" s="120">
        <f t="shared" si="6"/>
        <v>1600</v>
      </c>
      <c r="H82" s="184" t="s">
        <v>212</v>
      </c>
      <c r="I82" s="121" t="s">
        <v>1654</v>
      </c>
      <c r="J82" s="121" t="str">
        <f>VLOOKUP(I82,Presupuesto!$B$8:$C$584,2,0)</f>
        <v>OTROS INTERESES</v>
      </c>
      <c r="K82" s="121" t="str">
        <f t="shared" si="7"/>
        <v>Investigación</v>
      </c>
      <c r="L82" s="121" t="s">
        <v>488</v>
      </c>
    </row>
    <row r="83" spans="3:12" ht="15.75" thickBot="1" x14ac:dyDescent="0.3">
      <c r="C83" s="261" t="s">
        <v>525</v>
      </c>
      <c r="D83" s="262"/>
      <c r="E83" s="263">
        <v>0</v>
      </c>
      <c r="F83" s="127">
        <f>HLOOKUP(C83,$AH$2:$BU$3,2,0)</f>
        <v>650</v>
      </c>
      <c r="G83" s="128">
        <f>D83*E83*F83</f>
        <v>0</v>
      </c>
      <c r="H83" s="184" t="s">
        <v>212</v>
      </c>
      <c r="I83" s="121" t="s">
        <v>1654</v>
      </c>
      <c r="J83" s="129" t="str">
        <f>VLOOKUP(I83,Presupuesto!$B$8:$C$584,2,0)</f>
        <v>OTROS INTERESES</v>
      </c>
      <c r="K83" s="121" t="str">
        <f t="shared" si="7"/>
        <v>Investigación</v>
      </c>
      <c r="L83" s="121" t="s">
        <v>489</v>
      </c>
    </row>
    <row r="85" spans="3:12" ht="15.75" thickBot="1" x14ac:dyDescent="0.3"/>
    <row r="86" spans="3:12" ht="15.75" thickBot="1" x14ac:dyDescent="0.3">
      <c r="C86" s="29" t="s">
        <v>43</v>
      </c>
      <c r="D86" s="30">
        <f>SUM(G93:G102)</f>
        <v>87000</v>
      </c>
      <c r="E86" s="116"/>
      <c r="F86" s="116"/>
      <c r="G86" s="116"/>
      <c r="H86" s="93"/>
      <c r="I86" s="93"/>
      <c r="J86" s="93"/>
      <c r="K86" s="135"/>
    </row>
    <row r="87" spans="3:12" x14ac:dyDescent="0.25">
      <c r="C87" s="72"/>
      <c r="D87" s="31"/>
      <c r="E87" s="116"/>
      <c r="F87" s="116"/>
      <c r="G87" s="116"/>
      <c r="H87" s="93"/>
      <c r="I87" s="93"/>
      <c r="J87" s="93"/>
      <c r="K87" s="135"/>
    </row>
    <row r="88" spans="3:12" x14ac:dyDescent="0.25">
      <c r="C88" s="72"/>
      <c r="D88" s="31"/>
      <c r="E88" s="116"/>
      <c r="F88" s="116"/>
      <c r="G88" s="116"/>
      <c r="H88" s="93"/>
      <c r="I88" s="93"/>
      <c r="J88" s="93"/>
      <c r="K88" s="135"/>
    </row>
    <row r="89" spans="3:12" ht="15.75" x14ac:dyDescent="0.25">
      <c r="C89" s="234" t="s">
        <v>1909</v>
      </c>
      <c r="D89" s="235" t="s">
        <v>1751</v>
      </c>
      <c r="E89" s="116"/>
      <c r="F89" s="116"/>
      <c r="G89" s="116"/>
      <c r="H89" s="93"/>
      <c r="I89" s="93"/>
      <c r="J89" s="93"/>
      <c r="K89" s="135"/>
    </row>
    <row r="90" spans="3:12" ht="18.75" x14ac:dyDescent="0.25">
      <c r="C90" s="253" t="str">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Capacitacion al personal del instituto y personal de la facultad de ciencias juridicas.</v>
      </c>
      <c r="D90" s="31"/>
      <c r="E90" s="116"/>
      <c r="F90" s="116"/>
      <c r="G90" s="116"/>
      <c r="H90" s="93"/>
      <c r="I90" s="93"/>
      <c r="J90" s="93"/>
      <c r="K90" s="135"/>
    </row>
    <row r="91" spans="3:12" ht="15.75" thickBot="1" x14ac:dyDescent="0.3">
      <c r="C91" s="72"/>
      <c r="D91" s="31"/>
      <c r="E91" s="116"/>
      <c r="F91" s="116"/>
      <c r="G91" s="116"/>
      <c r="H91" s="93"/>
      <c r="I91" s="93"/>
      <c r="J91" s="93"/>
      <c r="K91" s="135"/>
    </row>
    <row r="92" spans="3:12" ht="30.75" thickBot="1" x14ac:dyDescent="0.3">
      <c r="C92" s="149" t="s">
        <v>44</v>
      </c>
      <c r="D92" s="152" t="s">
        <v>45</v>
      </c>
      <c r="E92" s="151" t="s">
        <v>55</v>
      </c>
      <c r="F92" s="151" t="s">
        <v>57</v>
      </c>
      <c r="G92" s="150" t="s">
        <v>27</v>
      </c>
      <c r="H92" s="156" t="s">
        <v>213</v>
      </c>
      <c r="I92" s="151" t="s">
        <v>46</v>
      </c>
      <c r="J92" s="151" t="s">
        <v>214</v>
      </c>
      <c r="K92" s="151" t="s">
        <v>495</v>
      </c>
      <c r="L92" s="151" t="s">
        <v>496</v>
      </c>
    </row>
    <row r="93" spans="3:12" x14ac:dyDescent="0.25">
      <c r="C93" s="118" t="s">
        <v>47</v>
      </c>
      <c r="D93" s="520">
        <v>70</v>
      </c>
      <c r="E93" s="181">
        <v>1</v>
      </c>
      <c r="F93" s="138">
        <v>20000</v>
      </c>
      <c r="G93" s="120">
        <f t="shared" ref="G93:G101" si="8">E93*F93</f>
        <v>20000</v>
      </c>
      <c r="H93" s="184" t="s">
        <v>212</v>
      </c>
      <c r="I93" s="121" t="s">
        <v>1648</v>
      </c>
      <c r="J93" s="121" t="str">
        <f>VLOOKUP(I93,Presupuesto!$B$8:$C$584,2,0)</f>
        <v>INTERESES POR DEPOSITOS EN CAJA DE AHORRO</v>
      </c>
      <c r="K93" s="264" t="s">
        <v>188</v>
      </c>
      <c r="L93" s="121" t="s">
        <v>481</v>
      </c>
    </row>
    <row r="94" spans="3:12" x14ac:dyDescent="0.25">
      <c r="C94" s="122" t="s">
        <v>48</v>
      </c>
      <c r="D94" s="521"/>
      <c r="E94" s="228">
        <f>D93</f>
        <v>70</v>
      </c>
      <c r="F94" s="123">
        <v>50</v>
      </c>
      <c r="G94" s="120">
        <f t="shared" si="8"/>
        <v>3500</v>
      </c>
      <c r="H94" s="184" t="s">
        <v>212</v>
      </c>
      <c r="I94" s="121" t="s">
        <v>1654</v>
      </c>
      <c r="J94" s="121" t="str">
        <f>VLOOKUP(I94,Presupuesto!$B$8:$C$584,2,0)</f>
        <v>OTROS INTERESES</v>
      </c>
      <c r="K94" s="121" t="str">
        <f>$K$17</f>
        <v>Investigación</v>
      </c>
      <c r="L94" s="121" t="s">
        <v>482</v>
      </c>
    </row>
    <row r="95" spans="3:12" x14ac:dyDescent="0.25">
      <c r="C95" s="122" t="s">
        <v>49</v>
      </c>
      <c r="D95" s="521"/>
      <c r="E95" s="228">
        <v>280</v>
      </c>
      <c r="F95" s="123">
        <v>75</v>
      </c>
      <c r="G95" s="120">
        <f t="shared" si="8"/>
        <v>21000</v>
      </c>
      <c r="H95" s="184" t="s">
        <v>212</v>
      </c>
      <c r="I95" s="121" t="s">
        <v>1654</v>
      </c>
      <c r="J95" s="121" t="str">
        <f>VLOOKUP(I95,Presupuesto!$B$8:$C$584,2,0)</f>
        <v>OTROS INTERESES</v>
      </c>
      <c r="K95" s="121" t="str">
        <f t="shared" ref="K95:K102" si="9">$K$17</f>
        <v>Investigación</v>
      </c>
      <c r="L95" s="121" t="s">
        <v>483</v>
      </c>
    </row>
    <row r="96" spans="3:12" x14ac:dyDescent="0.25">
      <c r="C96" s="122" t="s">
        <v>50</v>
      </c>
      <c r="D96" s="521"/>
      <c r="E96" s="174">
        <v>2</v>
      </c>
      <c r="F96" s="141">
        <v>10000</v>
      </c>
      <c r="G96" s="120">
        <f t="shared" si="8"/>
        <v>20000</v>
      </c>
      <c r="H96" s="184" t="s">
        <v>212</v>
      </c>
      <c r="I96" s="121" t="s">
        <v>1654</v>
      </c>
      <c r="J96" s="121" t="str">
        <f>VLOOKUP(I96,Presupuesto!$B$8:$C$584,2,0)</f>
        <v>OTROS INTERESES</v>
      </c>
      <c r="K96" s="121" t="str">
        <f t="shared" si="9"/>
        <v>Investigación</v>
      </c>
      <c r="L96" s="121" t="s">
        <v>484</v>
      </c>
    </row>
    <row r="97" spans="3:12" x14ac:dyDescent="0.25">
      <c r="C97" s="122" t="s">
        <v>504</v>
      </c>
      <c r="D97" s="521"/>
      <c r="E97" s="174">
        <v>70</v>
      </c>
      <c r="F97" s="141">
        <v>250</v>
      </c>
      <c r="G97" s="120">
        <f t="shared" si="8"/>
        <v>17500</v>
      </c>
      <c r="H97" s="184" t="s">
        <v>212</v>
      </c>
      <c r="I97" s="121" t="s">
        <v>1654</v>
      </c>
      <c r="J97" s="121" t="str">
        <f>VLOOKUP(I97,Presupuesto!$B$8:$C$584,2,0)</f>
        <v>OTROS INTERESES</v>
      </c>
      <c r="K97" s="121" t="str">
        <f t="shared" si="9"/>
        <v>Investigación</v>
      </c>
      <c r="L97" s="121" t="s">
        <v>485</v>
      </c>
    </row>
    <row r="98" spans="3:12" x14ac:dyDescent="0.25">
      <c r="C98" s="122" t="s">
        <v>51</v>
      </c>
      <c r="D98" s="521"/>
      <c r="E98" s="228">
        <v>2</v>
      </c>
      <c r="F98" s="123">
        <v>85</v>
      </c>
      <c r="G98" s="120">
        <f t="shared" si="8"/>
        <v>170</v>
      </c>
      <c r="H98" s="184" t="s">
        <v>212</v>
      </c>
      <c r="I98" s="121" t="s">
        <v>1654</v>
      </c>
      <c r="J98" s="121" t="str">
        <f>VLOOKUP(I98,Presupuesto!$B$8:$C$584,2,0)</f>
        <v>OTROS INTERESES</v>
      </c>
      <c r="K98" s="121" t="str">
        <f t="shared" si="9"/>
        <v>Investigación</v>
      </c>
      <c r="L98" s="121" t="s">
        <v>486</v>
      </c>
    </row>
    <row r="99" spans="3:12" x14ac:dyDescent="0.25">
      <c r="C99" s="122" t="s">
        <v>193</v>
      </c>
      <c r="D99" s="521"/>
      <c r="E99" s="228">
        <v>100</v>
      </c>
      <c r="F99" s="123">
        <v>12</v>
      </c>
      <c r="G99" s="120">
        <f t="shared" si="8"/>
        <v>1200</v>
      </c>
      <c r="H99" s="184" t="s">
        <v>212</v>
      </c>
      <c r="I99" s="121" t="s">
        <v>1654</v>
      </c>
      <c r="J99" s="121" t="str">
        <f>VLOOKUP(I99,Presupuesto!$B$8:$C$584,2,0)</f>
        <v>OTROS INTERESES</v>
      </c>
      <c r="K99" s="121" t="str">
        <f t="shared" si="9"/>
        <v>Investigación</v>
      </c>
      <c r="L99" s="121" t="s">
        <v>487</v>
      </c>
    </row>
    <row r="100" spans="3:12" x14ac:dyDescent="0.25">
      <c r="C100" s="122" t="s">
        <v>34</v>
      </c>
      <c r="D100" s="521"/>
      <c r="E100" s="228">
        <v>12</v>
      </c>
      <c r="F100" s="123">
        <v>40</v>
      </c>
      <c r="G100" s="120">
        <f t="shared" si="8"/>
        <v>480</v>
      </c>
      <c r="H100" s="184" t="s">
        <v>212</v>
      </c>
      <c r="I100" s="121" t="s">
        <v>1654</v>
      </c>
      <c r="J100" s="121" t="str">
        <f>VLOOKUP(I100,Presupuesto!$B$8:$C$584,2,0)</f>
        <v>OTROS INTERESES</v>
      </c>
      <c r="K100" s="121" t="str">
        <f t="shared" si="9"/>
        <v>Investigación</v>
      </c>
      <c r="L100" s="121" t="s">
        <v>488</v>
      </c>
    </row>
    <row r="101" spans="3:12" x14ac:dyDescent="0.25">
      <c r="C101" s="132" t="s">
        <v>52</v>
      </c>
      <c r="D101" s="521"/>
      <c r="E101" s="257">
        <v>70</v>
      </c>
      <c r="F101" s="142">
        <v>45</v>
      </c>
      <c r="G101" s="120">
        <f t="shared" si="8"/>
        <v>3150</v>
      </c>
      <c r="H101" s="184" t="s">
        <v>212</v>
      </c>
      <c r="I101" s="121" t="s">
        <v>1654</v>
      </c>
      <c r="J101" s="121" t="str">
        <f>VLOOKUP(I101,Presupuesto!$B$8:$C$584,2,0)</f>
        <v>OTROS INTERESES</v>
      </c>
      <c r="K101" s="121" t="str">
        <f t="shared" si="9"/>
        <v>Investigación</v>
      </c>
      <c r="L101" s="121" t="s">
        <v>489</v>
      </c>
    </row>
    <row r="102" spans="3:12" ht="15.75" thickBot="1" x14ac:dyDescent="0.3">
      <c r="C102" s="261" t="s">
        <v>525</v>
      </c>
      <c r="D102" s="262"/>
      <c r="E102" s="263">
        <v>0</v>
      </c>
      <c r="F102" s="127">
        <f>HLOOKUP(C102,$AH$2:$BU$3,2,0)</f>
        <v>650</v>
      </c>
      <c r="G102" s="128">
        <f>D102*E102*F102</f>
        <v>0</v>
      </c>
      <c r="H102" s="184" t="s">
        <v>212</v>
      </c>
      <c r="I102" s="121" t="s">
        <v>1654</v>
      </c>
      <c r="J102" s="129" t="str">
        <f>VLOOKUP(I102,Presupuesto!$B$8:$C$584,2,0)</f>
        <v>OTROS INTERESES</v>
      </c>
      <c r="K102" s="121" t="str">
        <f t="shared" si="9"/>
        <v>Investigación</v>
      </c>
      <c r="L102" s="121"/>
    </row>
    <row r="103" spans="3:12" x14ac:dyDescent="0.25">
      <c r="C103" s="116"/>
      <c r="E103" s="135"/>
      <c r="F103" s="135"/>
      <c r="G103" s="135"/>
      <c r="H103" s="198"/>
      <c r="I103" s="135"/>
      <c r="J103" s="135"/>
      <c r="K103" s="135"/>
    </row>
    <row r="104" spans="3:12" ht="15.75" thickBot="1" x14ac:dyDescent="0.3"/>
    <row r="105" spans="3:12" ht="15.75" thickBot="1" x14ac:dyDescent="0.3">
      <c r="C105" s="29" t="s">
        <v>43</v>
      </c>
      <c r="D105" s="30">
        <f>SUM(G112:G121)</f>
        <v>22655</v>
      </c>
      <c r="E105" s="116"/>
      <c r="F105" s="116"/>
      <c r="G105" s="116"/>
      <c r="H105" s="93"/>
      <c r="I105" s="93"/>
      <c r="J105" s="93"/>
      <c r="K105" s="135"/>
    </row>
    <row r="106" spans="3:12" x14ac:dyDescent="0.25">
      <c r="C106" s="72"/>
      <c r="D106" s="31"/>
      <c r="E106" s="116"/>
      <c r="F106" s="116"/>
      <c r="G106" s="116"/>
      <c r="H106" s="93"/>
      <c r="I106" s="93"/>
      <c r="J106" s="93"/>
      <c r="K106" s="135"/>
    </row>
    <row r="107" spans="3:12" x14ac:dyDescent="0.25">
      <c r="C107" s="72"/>
      <c r="D107" s="31"/>
      <c r="E107" s="116"/>
      <c r="F107" s="116"/>
      <c r="G107" s="116"/>
      <c r="H107" s="93"/>
      <c r="I107" s="93"/>
      <c r="J107" s="93"/>
      <c r="K107" s="135"/>
    </row>
    <row r="108" spans="3:12" ht="15.75" x14ac:dyDescent="0.25">
      <c r="C108" s="234" t="s">
        <v>476</v>
      </c>
      <c r="D108" s="235" t="s">
        <v>1763</v>
      </c>
      <c r="E108" s="116"/>
      <c r="F108" s="116"/>
      <c r="G108" s="116"/>
      <c r="H108" s="93"/>
      <c r="I108" s="93"/>
      <c r="J108" s="93"/>
      <c r="K108" s="135"/>
    </row>
    <row r="109" spans="3:12" ht="18.75" x14ac:dyDescent="0.25">
      <c r="C109" s="253" t="str">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Capacitacion continua dirigidos a profesores investigadores, comunidad universitaria facilitacion de adquisiciòn de conocimientos sobre el uso de recursos y servicios por parte de los usuarios.</v>
      </c>
      <c r="D109" s="31"/>
      <c r="E109" s="116"/>
      <c r="F109" s="116"/>
      <c r="G109" s="116"/>
      <c r="H109" s="93"/>
      <c r="I109" s="93"/>
      <c r="J109" s="93"/>
      <c r="K109" s="135"/>
    </row>
    <row r="110" spans="3:12" ht="15.75" thickBot="1" x14ac:dyDescent="0.3">
      <c r="C110" s="72"/>
      <c r="D110" s="31"/>
      <c r="E110" s="116"/>
      <c r="F110" s="116"/>
      <c r="G110" s="116"/>
      <c r="H110" s="93"/>
      <c r="I110" s="93"/>
      <c r="J110" s="93"/>
      <c r="K110" s="135"/>
    </row>
    <row r="111" spans="3:12" ht="30.75" thickBot="1" x14ac:dyDescent="0.3">
      <c r="C111" s="149" t="s">
        <v>44</v>
      </c>
      <c r="D111" s="152" t="s">
        <v>45</v>
      </c>
      <c r="E111" s="151" t="s">
        <v>55</v>
      </c>
      <c r="F111" s="151" t="s">
        <v>57</v>
      </c>
      <c r="G111" s="150" t="s">
        <v>27</v>
      </c>
      <c r="H111" s="156" t="s">
        <v>213</v>
      </c>
      <c r="I111" s="151" t="s">
        <v>46</v>
      </c>
      <c r="J111" s="151" t="s">
        <v>214</v>
      </c>
      <c r="K111" s="151" t="s">
        <v>495</v>
      </c>
      <c r="L111" s="151" t="s">
        <v>496</v>
      </c>
    </row>
    <row r="112" spans="3:12" x14ac:dyDescent="0.25">
      <c r="C112" s="118" t="s">
        <v>47</v>
      </c>
      <c r="D112" s="520"/>
      <c r="E112" s="181">
        <v>4</v>
      </c>
      <c r="F112" s="138"/>
      <c r="G112" s="120">
        <f t="shared" ref="G112:G120" si="10">E112*F112</f>
        <v>0</v>
      </c>
      <c r="H112" s="184" t="s">
        <v>212</v>
      </c>
      <c r="I112" s="121" t="s">
        <v>1646</v>
      </c>
      <c r="J112" s="121" t="str">
        <f>VLOOKUP(I112,Presupuesto!$B$8:$C$584,2,0)</f>
        <v>INTERESES DE INSTITUCIONES PUBLICAS FINANCIERAS</v>
      </c>
      <c r="K112" s="264" t="s">
        <v>188</v>
      </c>
      <c r="L112" s="121" t="s">
        <v>479</v>
      </c>
    </row>
    <row r="113" spans="3:12" x14ac:dyDescent="0.25">
      <c r="C113" s="122" t="s">
        <v>48</v>
      </c>
      <c r="D113" s="521"/>
      <c r="E113" s="228">
        <v>35</v>
      </c>
      <c r="F113" s="123">
        <v>100</v>
      </c>
      <c r="G113" s="120">
        <f t="shared" si="10"/>
        <v>3500</v>
      </c>
      <c r="H113" s="184" t="s">
        <v>212</v>
      </c>
      <c r="I113" s="121" t="s">
        <v>1654</v>
      </c>
      <c r="J113" s="121" t="str">
        <f>VLOOKUP(I113,Presupuesto!$B$8:$C$584,2,0)</f>
        <v>OTROS INTERESES</v>
      </c>
      <c r="K113" s="121" t="str">
        <f>$K$17</f>
        <v>Investigación</v>
      </c>
      <c r="L113" s="121" t="s">
        <v>497</v>
      </c>
    </row>
    <row r="114" spans="3:12" x14ac:dyDescent="0.25">
      <c r="C114" s="122" t="s">
        <v>49</v>
      </c>
      <c r="D114" s="521"/>
      <c r="E114" s="228">
        <v>175</v>
      </c>
      <c r="F114" s="123">
        <v>80</v>
      </c>
      <c r="G114" s="120">
        <f t="shared" si="10"/>
        <v>14000</v>
      </c>
      <c r="H114" s="184" t="s">
        <v>212</v>
      </c>
      <c r="I114" s="121" t="s">
        <v>1654</v>
      </c>
      <c r="J114" s="121" t="str">
        <f>VLOOKUP(I114,Presupuesto!$B$8:$C$584,2,0)</f>
        <v>OTROS INTERESES</v>
      </c>
      <c r="K114" s="121" t="str">
        <f t="shared" ref="K114:K121" si="11">$K$17</f>
        <v>Investigación</v>
      </c>
      <c r="L114" s="121" t="s">
        <v>480</v>
      </c>
    </row>
    <row r="115" spans="3:12" x14ac:dyDescent="0.25">
      <c r="C115" s="122" t="s">
        <v>50</v>
      </c>
      <c r="D115" s="521"/>
      <c r="E115" s="174">
        <v>0</v>
      </c>
      <c r="F115" s="141"/>
      <c r="G115" s="120">
        <f t="shared" si="10"/>
        <v>0</v>
      </c>
      <c r="H115" s="184" t="s">
        <v>212</v>
      </c>
      <c r="I115" s="121" t="s">
        <v>1654</v>
      </c>
      <c r="J115" s="121" t="str">
        <f>VLOOKUP(I115,Presupuesto!$B$8:$C$584,2,0)</f>
        <v>OTROS INTERESES</v>
      </c>
      <c r="K115" s="121" t="str">
        <f t="shared" si="11"/>
        <v>Investigación</v>
      </c>
      <c r="L115" s="121" t="s">
        <v>481</v>
      </c>
    </row>
    <row r="116" spans="3:12" x14ac:dyDescent="0.25">
      <c r="C116" s="122" t="s">
        <v>504</v>
      </c>
      <c r="D116" s="521"/>
      <c r="E116" s="174">
        <v>35</v>
      </c>
      <c r="F116" s="141">
        <v>70</v>
      </c>
      <c r="G116" s="120">
        <f t="shared" si="10"/>
        <v>2450</v>
      </c>
      <c r="H116" s="184" t="s">
        <v>212</v>
      </c>
      <c r="I116" s="121" t="s">
        <v>1654</v>
      </c>
      <c r="J116" s="121" t="str">
        <f>VLOOKUP(I116,Presupuesto!$B$8:$C$584,2,0)</f>
        <v>OTROS INTERESES</v>
      </c>
      <c r="K116" s="121" t="str">
        <f t="shared" si="11"/>
        <v>Investigación</v>
      </c>
      <c r="L116" s="121" t="s">
        <v>482</v>
      </c>
    </row>
    <row r="117" spans="3:12" x14ac:dyDescent="0.25">
      <c r="C117" s="122" t="s">
        <v>51</v>
      </c>
      <c r="D117" s="521"/>
      <c r="E117" s="228">
        <v>2</v>
      </c>
      <c r="F117" s="123">
        <v>85</v>
      </c>
      <c r="G117" s="120">
        <f t="shared" si="10"/>
        <v>170</v>
      </c>
      <c r="H117" s="184" t="s">
        <v>212</v>
      </c>
      <c r="I117" s="121" t="s">
        <v>1654</v>
      </c>
      <c r="J117" s="121" t="str">
        <f>VLOOKUP(I117,Presupuesto!$B$8:$C$584,2,0)</f>
        <v>OTROS INTERESES</v>
      </c>
      <c r="K117" s="121" t="str">
        <f t="shared" si="11"/>
        <v>Investigación</v>
      </c>
      <c r="L117" s="121" t="s">
        <v>483</v>
      </c>
    </row>
    <row r="118" spans="3:12" x14ac:dyDescent="0.25">
      <c r="C118" s="122" t="s">
        <v>193</v>
      </c>
      <c r="D118" s="521"/>
      <c r="E118" s="228">
        <v>40</v>
      </c>
      <c r="F118" s="123">
        <v>12</v>
      </c>
      <c r="G118" s="120">
        <f t="shared" si="10"/>
        <v>480</v>
      </c>
      <c r="H118" s="184" t="s">
        <v>212</v>
      </c>
      <c r="I118" s="121" t="s">
        <v>1654</v>
      </c>
      <c r="J118" s="121" t="str">
        <f>VLOOKUP(I118,Presupuesto!$B$8:$C$584,2,0)</f>
        <v>OTROS INTERESES</v>
      </c>
      <c r="K118" s="121" t="str">
        <f t="shared" si="11"/>
        <v>Investigación</v>
      </c>
      <c r="L118" s="121" t="s">
        <v>484</v>
      </c>
    </row>
    <row r="119" spans="3:12" x14ac:dyDescent="0.25">
      <c r="C119" s="122" t="s">
        <v>34</v>
      </c>
      <c r="D119" s="521"/>
      <c r="E119" s="228">
        <v>12</v>
      </c>
      <c r="F119" s="123">
        <v>40</v>
      </c>
      <c r="G119" s="120">
        <f t="shared" si="10"/>
        <v>480</v>
      </c>
      <c r="H119" s="184" t="s">
        <v>212</v>
      </c>
      <c r="I119" s="121" t="s">
        <v>1654</v>
      </c>
      <c r="J119" s="121" t="str">
        <f>VLOOKUP(I119,Presupuesto!$B$8:$C$584,2,0)</f>
        <v>OTROS INTERESES</v>
      </c>
      <c r="K119" s="121" t="str">
        <f t="shared" si="11"/>
        <v>Investigación</v>
      </c>
      <c r="L119" s="121" t="s">
        <v>485</v>
      </c>
    </row>
    <row r="120" spans="3:12" x14ac:dyDescent="0.25">
      <c r="C120" s="132" t="s">
        <v>52</v>
      </c>
      <c r="D120" s="521"/>
      <c r="E120" s="257">
        <v>35</v>
      </c>
      <c r="F120" s="142">
        <v>45</v>
      </c>
      <c r="G120" s="120">
        <f t="shared" si="10"/>
        <v>1575</v>
      </c>
      <c r="H120" s="184" t="s">
        <v>212</v>
      </c>
      <c r="I120" s="121" t="s">
        <v>1654</v>
      </c>
      <c r="J120" s="121" t="str">
        <f>VLOOKUP(I120,Presupuesto!$B$8:$C$584,2,0)</f>
        <v>OTROS INTERESES</v>
      </c>
      <c r="K120" s="121" t="str">
        <f t="shared" si="11"/>
        <v>Investigación</v>
      </c>
      <c r="L120" s="121" t="s">
        <v>486</v>
      </c>
    </row>
    <row r="121" spans="3:12" ht="15.75" thickBot="1" x14ac:dyDescent="0.3">
      <c r="C121" s="261" t="s">
        <v>525</v>
      </c>
      <c r="D121" s="262"/>
      <c r="E121" s="263">
        <v>0</v>
      </c>
      <c r="F121" s="127">
        <f>HLOOKUP(C121,$AH$2:$BU$3,2,0)</f>
        <v>650</v>
      </c>
      <c r="G121" s="128">
        <f>D121*E121*F121</f>
        <v>0</v>
      </c>
      <c r="H121" s="184" t="s">
        <v>212</v>
      </c>
      <c r="I121" s="121" t="s">
        <v>1654</v>
      </c>
      <c r="J121" s="129" t="str">
        <f>VLOOKUP(I121,Presupuesto!$B$8:$C$584,2,0)</f>
        <v>OTROS INTERESES</v>
      </c>
      <c r="K121" s="121" t="str">
        <f t="shared" si="11"/>
        <v>Investigación</v>
      </c>
      <c r="L121" s="121" t="s">
        <v>487</v>
      </c>
    </row>
    <row r="124" spans="3:12" ht="15.75" hidden="1" thickBot="1" x14ac:dyDescent="0.3">
      <c r="C124" s="29" t="s">
        <v>43</v>
      </c>
      <c r="D124" s="30">
        <f>SUM(G131:G140)</f>
        <v>0</v>
      </c>
      <c r="E124" s="116"/>
      <c r="F124" s="116"/>
      <c r="G124" s="116"/>
      <c r="H124" s="93"/>
      <c r="I124" s="93"/>
      <c r="J124" s="93"/>
      <c r="K124" s="135"/>
    </row>
    <row r="125" spans="3:12" hidden="1" x14ac:dyDescent="0.25">
      <c r="C125" s="72"/>
      <c r="D125" s="31"/>
      <c r="E125" s="116"/>
      <c r="F125" s="116"/>
      <c r="G125" s="116"/>
      <c r="H125" s="93"/>
      <c r="I125" s="93"/>
      <c r="J125" s="93"/>
      <c r="K125" s="135"/>
    </row>
    <row r="126" spans="3:12" hidden="1" x14ac:dyDescent="0.25">
      <c r="C126" s="72"/>
      <c r="D126" s="31"/>
      <c r="E126" s="116"/>
      <c r="F126" s="116"/>
      <c r="G126" s="116"/>
      <c r="H126" s="93"/>
      <c r="I126" s="93"/>
      <c r="J126" s="93"/>
      <c r="K126" s="135"/>
    </row>
    <row r="127" spans="3:12" ht="15.75" hidden="1" x14ac:dyDescent="0.25">
      <c r="C127" s="234" t="s">
        <v>476</v>
      </c>
      <c r="D127" s="235"/>
      <c r="E127" s="116"/>
      <c r="F127" s="116"/>
      <c r="G127" s="116"/>
      <c r="H127" s="93"/>
      <c r="I127" s="93"/>
      <c r="J127" s="93"/>
      <c r="K127" s="135"/>
    </row>
    <row r="128" spans="3:12" ht="18.75" hidden="1" x14ac:dyDescent="0.25">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2" ht="15.75" hidden="1" thickBot="1" x14ac:dyDescent="0.3">
      <c r="C129" s="72"/>
      <c r="D129" s="31"/>
      <c r="E129" s="116"/>
      <c r="F129" s="116"/>
      <c r="G129" s="116"/>
      <c r="H129" s="93"/>
      <c r="I129" s="93"/>
      <c r="J129" s="93"/>
      <c r="K129" s="135"/>
    </row>
    <row r="130" spans="3:12" ht="30.75" hidden="1" thickBot="1" x14ac:dyDescent="0.3">
      <c r="C130" s="149" t="s">
        <v>44</v>
      </c>
      <c r="D130" s="152" t="s">
        <v>45</v>
      </c>
      <c r="E130" s="151" t="s">
        <v>55</v>
      </c>
      <c r="F130" s="151" t="s">
        <v>57</v>
      </c>
      <c r="G130" s="150" t="s">
        <v>27</v>
      </c>
      <c r="H130" s="156" t="s">
        <v>213</v>
      </c>
      <c r="I130" s="151" t="s">
        <v>46</v>
      </c>
      <c r="J130" s="151" t="s">
        <v>214</v>
      </c>
      <c r="K130" s="151" t="s">
        <v>495</v>
      </c>
      <c r="L130" s="151" t="s">
        <v>496</v>
      </c>
    </row>
    <row r="131" spans="3:12" hidden="1" x14ac:dyDescent="0.25">
      <c r="C131" s="118" t="s">
        <v>47</v>
      </c>
      <c r="D131" s="520"/>
      <c r="E131" s="181">
        <v>0</v>
      </c>
      <c r="F131" s="138">
        <v>20000</v>
      </c>
      <c r="G131" s="120">
        <f t="shared" ref="G131:G139" si="12">E131*F131</f>
        <v>0</v>
      </c>
      <c r="H131" s="184"/>
      <c r="I131" s="121" t="s">
        <v>1646</v>
      </c>
      <c r="J131" s="121" t="str">
        <f>VLOOKUP(I131,Presupuesto!$B$8:$C$584,2,0)</f>
        <v>INTERESES DE INSTITUCIONES PUBLICAS FINANCIERAS</v>
      </c>
      <c r="K131" s="264" t="s">
        <v>188</v>
      </c>
      <c r="L131" s="121" t="s">
        <v>479</v>
      </c>
    </row>
    <row r="132" spans="3:12" hidden="1" x14ac:dyDescent="0.25">
      <c r="C132" s="122" t="s">
        <v>48</v>
      </c>
      <c r="D132" s="521"/>
      <c r="E132" s="228">
        <f>D131</f>
        <v>0</v>
      </c>
      <c r="F132" s="123">
        <v>50</v>
      </c>
      <c r="G132" s="120">
        <f t="shared" si="12"/>
        <v>0</v>
      </c>
      <c r="H132" s="184"/>
      <c r="I132" s="121" t="s">
        <v>1654</v>
      </c>
      <c r="J132" s="121" t="str">
        <f>VLOOKUP(I132,Presupuesto!$B$8:$C$584,2,0)</f>
        <v>OTROS INTERESES</v>
      </c>
      <c r="K132" s="121" t="str">
        <f>$K$17</f>
        <v>Investigación</v>
      </c>
      <c r="L132" s="121" t="s">
        <v>497</v>
      </c>
    </row>
    <row r="133" spans="3:12" hidden="1" x14ac:dyDescent="0.25">
      <c r="C133" s="122" t="s">
        <v>49</v>
      </c>
      <c r="D133" s="521"/>
      <c r="E133" s="228">
        <f>D131</f>
        <v>0</v>
      </c>
      <c r="F133" s="123">
        <v>150</v>
      </c>
      <c r="G133" s="120">
        <f t="shared" si="12"/>
        <v>0</v>
      </c>
      <c r="H133" s="184"/>
      <c r="I133" s="121" t="s">
        <v>1654</v>
      </c>
      <c r="J133" s="121" t="str">
        <f>VLOOKUP(I133,Presupuesto!$B$8:$C$584,2,0)</f>
        <v>OTROS INTERESES</v>
      </c>
      <c r="K133" s="121" t="str">
        <f t="shared" ref="K133:K140" si="13">$K$17</f>
        <v>Investigación</v>
      </c>
      <c r="L133" s="121" t="s">
        <v>480</v>
      </c>
    </row>
    <row r="134" spans="3:12" hidden="1" x14ac:dyDescent="0.25">
      <c r="C134" s="122" t="s">
        <v>50</v>
      </c>
      <c r="D134" s="521"/>
      <c r="E134" s="174">
        <v>0</v>
      </c>
      <c r="F134" s="141">
        <v>10000</v>
      </c>
      <c r="G134" s="120">
        <f t="shared" si="12"/>
        <v>0</v>
      </c>
      <c r="H134" s="184"/>
      <c r="I134" s="121" t="s">
        <v>1654</v>
      </c>
      <c r="J134" s="121" t="str">
        <f>VLOOKUP(I134,Presupuesto!$B$8:$C$584,2,0)</f>
        <v>OTROS INTERESES</v>
      </c>
      <c r="K134" s="121" t="str">
        <f t="shared" si="13"/>
        <v>Investigación</v>
      </c>
      <c r="L134" s="121" t="s">
        <v>481</v>
      </c>
    </row>
    <row r="135" spans="3:12" hidden="1" x14ac:dyDescent="0.25">
      <c r="C135" s="122" t="s">
        <v>504</v>
      </c>
      <c r="D135" s="521"/>
      <c r="E135" s="174">
        <v>0</v>
      </c>
      <c r="F135" s="141">
        <v>250</v>
      </c>
      <c r="G135" s="120">
        <f t="shared" si="12"/>
        <v>0</v>
      </c>
      <c r="H135" s="184"/>
      <c r="I135" s="121" t="s">
        <v>1654</v>
      </c>
      <c r="J135" s="121" t="str">
        <f>VLOOKUP(I135,Presupuesto!$B$8:$C$584,2,0)</f>
        <v>OTROS INTERESES</v>
      </c>
      <c r="K135" s="121" t="str">
        <f t="shared" si="13"/>
        <v>Investigación</v>
      </c>
      <c r="L135" s="121" t="s">
        <v>482</v>
      </c>
    </row>
    <row r="136" spans="3:12" hidden="1" x14ac:dyDescent="0.25">
      <c r="C136" s="122" t="s">
        <v>51</v>
      </c>
      <c r="D136" s="521"/>
      <c r="E136" s="228">
        <f>(D131*25)/500</f>
        <v>0</v>
      </c>
      <c r="F136" s="123">
        <v>85</v>
      </c>
      <c r="G136" s="120">
        <f t="shared" si="12"/>
        <v>0</v>
      </c>
      <c r="H136" s="184"/>
      <c r="I136" s="121" t="s">
        <v>1654</v>
      </c>
      <c r="J136" s="121" t="str">
        <f>VLOOKUP(I136,Presupuesto!$B$8:$C$584,2,0)</f>
        <v>OTROS INTERESES</v>
      </c>
      <c r="K136" s="121" t="str">
        <f t="shared" si="13"/>
        <v>Investigación</v>
      </c>
      <c r="L136" s="121" t="s">
        <v>483</v>
      </c>
    </row>
    <row r="137" spans="3:12" hidden="1" x14ac:dyDescent="0.25">
      <c r="C137" s="122" t="s">
        <v>193</v>
      </c>
      <c r="D137" s="521"/>
      <c r="E137" s="228">
        <f>D131/12</f>
        <v>0</v>
      </c>
      <c r="F137" s="123">
        <v>36</v>
      </c>
      <c r="G137" s="120">
        <f t="shared" si="12"/>
        <v>0</v>
      </c>
      <c r="H137" s="184"/>
      <c r="I137" s="121" t="s">
        <v>1654</v>
      </c>
      <c r="J137" s="121" t="str">
        <f>VLOOKUP(I137,Presupuesto!$B$8:$C$584,2,0)</f>
        <v>OTROS INTERESES</v>
      </c>
      <c r="K137" s="121" t="str">
        <f t="shared" si="13"/>
        <v>Investigación</v>
      </c>
      <c r="L137" s="121" t="s">
        <v>484</v>
      </c>
    </row>
    <row r="138" spans="3:12" hidden="1" x14ac:dyDescent="0.25">
      <c r="C138" s="122" t="s">
        <v>34</v>
      </c>
      <c r="D138" s="521"/>
      <c r="E138" s="228">
        <f>D131/12</f>
        <v>0</v>
      </c>
      <c r="F138" s="123">
        <v>80</v>
      </c>
      <c r="G138" s="120">
        <f t="shared" si="12"/>
        <v>0</v>
      </c>
      <c r="H138" s="184"/>
      <c r="I138" s="121" t="s">
        <v>1654</v>
      </c>
      <c r="J138" s="121" t="str">
        <f>VLOOKUP(I138,Presupuesto!$B$8:$C$584,2,0)</f>
        <v>OTROS INTERESES</v>
      </c>
      <c r="K138" s="121" t="str">
        <f t="shared" si="13"/>
        <v>Investigación</v>
      </c>
      <c r="L138" s="121" t="s">
        <v>485</v>
      </c>
    </row>
    <row r="139" spans="3:12" hidden="1" x14ac:dyDescent="0.25">
      <c r="C139" s="132" t="s">
        <v>52</v>
      </c>
      <c r="D139" s="521"/>
      <c r="E139" s="257">
        <v>0</v>
      </c>
      <c r="F139" s="142">
        <v>25</v>
      </c>
      <c r="G139" s="120">
        <f t="shared" si="12"/>
        <v>0</v>
      </c>
      <c r="H139" s="184"/>
      <c r="I139" s="121" t="s">
        <v>1654</v>
      </c>
      <c r="J139" s="121" t="str">
        <f>VLOOKUP(I139,Presupuesto!$B$8:$C$584,2,0)</f>
        <v>OTROS INTERESES</v>
      </c>
      <c r="K139" s="121" t="str">
        <f t="shared" si="13"/>
        <v>Investigación</v>
      </c>
      <c r="L139" s="121" t="s">
        <v>486</v>
      </c>
    </row>
    <row r="140" spans="3:12" ht="15.75" hidden="1" thickBot="1" x14ac:dyDescent="0.3">
      <c r="C140" s="261" t="s">
        <v>525</v>
      </c>
      <c r="D140" s="262"/>
      <c r="E140" s="263">
        <v>0</v>
      </c>
      <c r="F140" s="127">
        <f>HLOOKUP(C140,$AH$2:$BU$3,2,0)</f>
        <v>650</v>
      </c>
      <c r="G140" s="128">
        <f>D140*E140*F140</f>
        <v>0</v>
      </c>
      <c r="H140" s="184"/>
      <c r="I140" s="121" t="s">
        <v>1654</v>
      </c>
      <c r="J140" s="129" t="str">
        <f>VLOOKUP(I140,Presupuesto!$B$8:$C$584,2,0)</f>
        <v>OTROS INTERESES</v>
      </c>
      <c r="K140" s="121" t="str">
        <f t="shared" si="13"/>
        <v>Investigación</v>
      </c>
      <c r="L140" s="121" t="s">
        <v>487</v>
      </c>
    </row>
    <row r="141" spans="3:12" hidden="1" x14ac:dyDescent="0.25">
      <c r="C141" s="116"/>
      <c r="E141" s="135"/>
      <c r="F141" s="135"/>
      <c r="G141" s="135"/>
      <c r="H141" s="198"/>
      <c r="I141" s="135"/>
      <c r="J141" s="135"/>
      <c r="K141" s="135"/>
    </row>
    <row r="142" spans="3:12" ht="15.75" hidden="1" thickBot="1" x14ac:dyDescent="0.3"/>
    <row r="143" spans="3:12" ht="15.75" hidden="1" thickBot="1" x14ac:dyDescent="0.3">
      <c r="C143" s="29" t="s">
        <v>43</v>
      </c>
      <c r="D143" s="30">
        <f>SUM(G150:G159)</f>
        <v>0</v>
      </c>
      <c r="E143" s="116"/>
      <c r="F143" s="116"/>
      <c r="G143" s="116"/>
      <c r="H143" s="93"/>
      <c r="I143" s="93"/>
      <c r="J143" s="93"/>
      <c r="K143" s="135"/>
    </row>
    <row r="144" spans="3:12" hidden="1" x14ac:dyDescent="0.25">
      <c r="C144" s="72"/>
      <c r="D144" s="31"/>
      <c r="E144" s="116"/>
      <c r="F144" s="116"/>
      <c r="G144" s="116"/>
      <c r="H144" s="93"/>
      <c r="I144" s="93"/>
      <c r="J144" s="93"/>
      <c r="K144" s="135"/>
    </row>
    <row r="145" spans="3:12" hidden="1" x14ac:dyDescent="0.25">
      <c r="C145" s="72"/>
      <c r="D145" s="31"/>
      <c r="E145" s="116"/>
      <c r="F145" s="116"/>
      <c r="G145" s="116"/>
      <c r="H145" s="93"/>
      <c r="I145" s="93"/>
      <c r="J145" s="93"/>
      <c r="K145" s="135"/>
    </row>
    <row r="146" spans="3:12" ht="15.75" hidden="1" x14ac:dyDescent="0.25">
      <c r="C146" s="234" t="s">
        <v>476</v>
      </c>
      <c r="D146" s="235"/>
      <c r="E146" s="116"/>
      <c r="F146" s="116"/>
      <c r="G146" s="116"/>
      <c r="H146" s="93"/>
      <c r="I146" s="93"/>
      <c r="J146" s="93"/>
      <c r="K146" s="135"/>
    </row>
    <row r="147" spans="3:12" ht="18.75" hidden="1" x14ac:dyDescent="0.25">
      <c r="C147" s="253"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6"/>
      <c r="F147" s="116"/>
      <c r="G147" s="116"/>
      <c r="H147" s="93"/>
      <c r="I147" s="93"/>
      <c r="J147" s="93"/>
      <c r="K147" s="135"/>
    </row>
    <row r="148" spans="3:12" ht="15.75" hidden="1" thickBot="1" x14ac:dyDescent="0.3">
      <c r="C148" s="72"/>
      <c r="D148" s="31"/>
      <c r="E148" s="116"/>
      <c r="F148" s="116"/>
      <c r="G148" s="116"/>
      <c r="H148" s="93"/>
      <c r="I148" s="93"/>
      <c r="J148" s="93"/>
      <c r="K148" s="135"/>
    </row>
    <row r="149" spans="3:12" ht="30.75" hidden="1" thickBot="1" x14ac:dyDescent="0.3">
      <c r="C149" s="149" t="s">
        <v>44</v>
      </c>
      <c r="D149" s="152" t="s">
        <v>45</v>
      </c>
      <c r="E149" s="151" t="s">
        <v>55</v>
      </c>
      <c r="F149" s="151" t="s">
        <v>57</v>
      </c>
      <c r="G149" s="150" t="s">
        <v>27</v>
      </c>
      <c r="H149" s="156" t="s">
        <v>213</v>
      </c>
      <c r="I149" s="151" t="s">
        <v>46</v>
      </c>
      <c r="J149" s="151" t="s">
        <v>214</v>
      </c>
      <c r="K149" s="151" t="s">
        <v>495</v>
      </c>
      <c r="L149" s="151" t="s">
        <v>496</v>
      </c>
    </row>
    <row r="150" spans="3:12" hidden="1" x14ac:dyDescent="0.25">
      <c r="C150" s="118" t="s">
        <v>47</v>
      </c>
      <c r="D150" s="520"/>
      <c r="E150" s="181">
        <v>0</v>
      </c>
      <c r="F150" s="138">
        <v>20000</v>
      </c>
      <c r="G150" s="120">
        <f t="shared" ref="G150:G158" si="14">E150*F150</f>
        <v>0</v>
      </c>
      <c r="H150" s="184"/>
      <c r="I150" s="121" t="s">
        <v>1646</v>
      </c>
      <c r="J150" s="121" t="str">
        <f>VLOOKUP(I150,Presupuesto!$B$8:$C$584,2,0)</f>
        <v>INTERESES DE INSTITUCIONES PUBLICAS FINANCIERAS</v>
      </c>
      <c r="K150" s="264" t="s">
        <v>188</v>
      </c>
      <c r="L150" s="121" t="s">
        <v>479</v>
      </c>
    </row>
    <row r="151" spans="3:12" hidden="1" x14ac:dyDescent="0.25">
      <c r="C151" s="122" t="s">
        <v>48</v>
      </c>
      <c r="D151" s="521"/>
      <c r="E151" s="228">
        <f>D150</f>
        <v>0</v>
      </c>
      <c r="F151" s="123">
        <v>50</v>
      </c>
      <c r="G151" s="120">
        <f t="shared" si="14"/>
        <v>0</v>
      </c>
      <c r="H151" s="184"/>
      <c r="I151" s="121" t="s">
        <v>1654</v>
      </c>
      <c r="J151" s="121" t="str">
        <f>VLOOKUP(I151,Presupuesto!$B$8:$C$584,2,0)</f>
        <v>OTROS INTERESES</v>
      </c>
      <c r="K151" s="121" t="str">
        <f>$K$17</f>
        <v>Investigación</v>
      </c>
      <c r="L151" s="121" t="s">
        <v>497</v>
      </c>
    </row>
    <row r="152" spans="3:12" hidden="1" x14ac:dyDescent="0.25">
      <c r="C152" s="122" t="s">
        <v>49</v>
      </c>
      <c r="D152" s="521"/>
      <c r="E152" s="228">
        <f>D150</f>
        <v>0</v>
      </c>
      <c r="F152" s="123">
        <v>150</v>
      </c>
      <c r="G152" s="120">
        <f t="shared" si="14"/>
        <v>0</v>
      </c>
      <c r="H152" s="184"/>
      <c r="I152" s="121" t="s">
        <v>1654</v>
      </c>
      <c r="J152" s="121" t="str">
        <f>VLOOKUP(I152,Presupuesto!$B$8:$C$584,2,0)</f>
        <v>OTROS INTERESES</v>
      </c>
      <c r="K152" s="121" t="str">
        <f t="shared" ref="K152:K159" si="15">$K$17</f>
        <v>Investigación</v>
      </c>
      <c r="L152" s="121" t="s">
        <v>480</v>
      </c>
    </row>
    <row r="153" spans="3:12" hidden="1" x14ac:dyDescent="0.25">
      <c r="C153" s="122" t="s">
        <v>50</v>
      </c>
      <c r="D153" s="521"/>
      <c r="E153" s="174">
        <v>0</v>
      </c>
      <c r="F153" s="141">
        <v>10000</v>
      </c>
      <c r="G153" s="120">
        <f t="shared" si="14"/>
        <v>0</v>
      </c>
      <c r="H153" s="184"/>
      <c r="I153" s="121" t="s">
        <v>1654</v>
      </c>
      <c r="J153" s="121" t="str">
        <f>VLOOKUP(I153,Presupuesto!$B$8:$C$584,2,0)</f>
        <v>OTROS INTERESES</v>
      </c>
      <c r="K153" s="121" t="str">
        <f t="shared" si="15"/>
        <v>Investigación</v>
      </c>
      <c r="L153" s="121" t="s">
        <v>481</v>
      </c>
    </row>
    <row r="154" spans="3:12" hidden="1" x14ac:dyDescent="0.25">
      <c r="C154" s="122" t="s">
        <v>504</v>
      </c>
      <c r="D154" s="521"/>
      <c r="E154" s="174">
        <v>0</v>
      </c>
      <c r="F154" s="141">
        <v>250</v>
      </c>
      <c r="G154" s="120">
        <f t="shared" si="14"/>
        <v>0</v>
      </c>
      <c r="H154" s="184"/>
      <c r="I154" s="121" t="s">
        <v>1654</v>
      </c>
      <c r="J154" s="121" t="str">
        <f>VLOOKUP(I154,Presupuesto!$B$8:$C$584,2,0)</f>
        <v>OTROS INTERESES</v>
      </c>
      <c r="K154" s="121" t="str">
        <f t="shared" si="15"/>
        <v>Investigación</v>
      </c>
      <c r="L154" s="121" t="s">
        <v>482</v>
      </c>
    </row>
    <row r="155" spans="3:12" hidden="1" x14ac:dyDescent="0.25">
      <c r="C155" s="122" t="s">
        <v>51</v>
      </c>
      <c r="D155" s="521"/>
      <c r="E155" s="228">
        <f>(D150*25)/500</f>
        <v>0</v>
      </c>
      <c r="F155" s="123">
        <v>85</v>
      </c>
      <c r="G155" s="120">
        <f t="shared" si="14"/>
        <v>0</v>
      </c>
      <c r="H155" s="184"/>
      <c r="I155" s="121" t="s">
        <v>1654</v>
      </c>
      <c r="J155" s="121" t="str">
        <f>VLOOKUP(I155,Presupuesto!$B$8:$C$584,2,0)</f>
        <v>OTROS INTERESES</v>
      </c>
      <c r="K155" s="121" t="str">
        <f t="shared" si="15"/>
        <v>Investigación</v>
      </c>
      <c r="L155" s="121" t="s">
        <v>483</v>
      </c>
    </row>
    <row r="156" spans="3:12" hidden="1" x14ac:dyDescent="0.25">
      <c r="C156" s="122" t="s">
        <v>193</v>
      </c>
      <c r="D156" s="521"/>
      <c r="E156" s="228">
        <f>D150/12</f>
        <v>0</v>
      </c>
      <c r="F156" s="123">
        <v>36</v>
      </c>
      <c r="G156" s="120">
        <f t="shared" si="14"/>
        <v>0</v>
      </c>
      <c r="H156" s="184"/>
      <c r="I156" s="121" t="s">
        <v>1654</v>
      </c>
      <c r="J156" s="121" t="str">
        <f>VLOOKUP(I156,Presupuesto!$B$8:$C$584,2,0)</f>
        <v>OTROS INTERESES</v>
      </c>
      <c r="K156" s="121" t="str">
        <f t="shared" si="15"/>
        <v>Investigación</v>
      </c>
      <c r="L156" s="121" t="s">
        <v>484</v>
      </c>
    </row>
    <row r="157" spans="3:12" hidden="1" x14ac:dyDescent="0.25">
      <c r="C157" s="122" t="s">
        <v>34</v>
      </c>
      <c r="D157" s="521"/>
      <c r="E157" s="228">
        <f>D150/12</f>
        <v>0</v>
      </c>
      <c r="F157" s="123">
        <v>80</v>
      </c>
      <c r="G157" s="120">
        <f t="shared" si="14"/>
        <v>0</v>
      </c>
      <c r="H157" s="184"/>
      <c r="I157" s="121" t="s">
        <v>1654</v>
      </c>
      <c r="J157" s="121" t="str">
        <f>VLOOKUP(I157,Presupuesto!$B$8:$C$584,2,0)</f>
        <v>OTROS INTERESES</v>
      </c>
      <c r="K157" s="121" t="str">
        <f t="shared" si="15"/>
        <v>Investigación</v>
      </c>
      <c r="L157" s="121" t="s">
        <v>485</v>
      </c>
    </row>
    <row r="158" spans="3:12" hidden="1" x14ac:dyDescent="0.25">
      <c r="C158" s="132" t="s">
        <v>52</v>
      </c>
      <c r="D158" s="521"/>
      <c r="E158" s="257">
        <v>0</v>
      </c>
      <c r="F158" s="142">
        <v>25</v>
      </c>
      <c r="G158" s="120">
        <f t="shared" si="14"/>
        <v>0</v>
      </c>
      <c r="H158" s="184"/>
      <c r="I158" s="121" t="s">
        <v>1654</v>
      </c>
      <c r="J158" s="121" t="str">
        <f>VLOOKUP(I158,Presupuesto!$B$8:$C$584,2,0)</f>
        <v>OTROS INTERESES</v>
      </c>
      <c r="K158" s="121" t="str">
        <f t="shared" si="15"/>
        <v>Investigación</v>
      </c>
      <c r="L158" s="121" t="s">
        <v>486</v>
      </c>
    </row>
    <row r="159" spans="3:12" ht="15.75" hidden="1" thickBot="1" x14ac:dyDescent="0.3">
      <c r="C159" s="261" t="s">
        <v>525</v>
      </c>
      <c r="D159" s="262"/>
      <c r="E159" s="263">
        <v>0</v>
      </c>
      <c r="F159" s="127">
        <f>HLOOKUP(C159,$AH$2:$BU$3,2,0)</f>
        <v>650</v>
      </c>
      <c r="G159" s="128">
        <f>D159*E159*F159</f>
        <v>0</v>
      </c>
      <c r="H159" s="184"/>
      <c r="I159" s="121" t="s">
        <v>1654</v>
      </c>
      <c r="J159" s="129" t="str">
        <f>VLOOKUP(I159,Presupuesto!$B$8:$C$584,2,0)</f>
        <v>OTROS INTERESES</v>
      </c>
      <c r="K159" s="121" t="str">
        <f t="shared" si="15"/>
        <v>Investigación</v>
      </c>
      <c r="L159" s="121" t="s">
        <v>487</v>
      </c>
    </row>
    <row r="160" spans="3:12" hidden="1" x14ac:dyDescent="0.25"/>
    <row r="161" spans="3:12" ht="15.75" hidden="1" thickBot="1" x14ac:dyDescent="0.3"/>
    <row r="162" spans="3:12" ht="15.75" hidden="1" thickBot="1" x14ac:dyDescent="0.3">
      <c r="C162" s="29" t="s">
        <v>43</v>
      </c>
      <c r="D162" s="30">
        <f>SUM(G169:G178)</f>
        <v>0</v>
      </c>
      <c r="E162" s="116"/>
      <c r="F162" s="116"/>
      <c r="G162" s="116"/>
      <c r="H162" s="93"/>
      <c r="I162" s="93"/>
      <c r="J162" s="93"/>
      <c r="K162" s="135"/>
    </row>
    <row r="163" spans="3:12" hidden="1" x14ac:dyDescent="0.25">
      <c r="C163" s="72"/>
      <c r="D163" s="31"/>
      <c r="E163" s="116"/>
      <c r="F163" s="116"/>
      <c r="G163" s="116"/>
      <c r="H163" s="93"/>
      <c r="I163" s="93"/>
      <c r="J163" s="93"/>
      <c r="K163" s="135"/>
    </row>
    <row r="164" spans="3:12" hidden="1" x14ac:dyDescent="0.25">
      <c r="C164" s="72"/>
      <c r="D164" s="31"/>
      <c r="E164" s="116"/>
      <c r="F164" s="116"/>
      <c r="G164" s="116"/>
      <c r="H164" s="93"/>
      <c r="I164" s="93"/>
      <c r="J164" s="93"/>
      <c r="K164" s="135"/>
    </row>
    <row r="165" spans="3:12" ht="15.75" hidden="1" x14ac:dyDescent="0.25">
      <c r="C165" s="234" t="s">
        <v>476</v>
      </c>
      <c r="D165" s="235"/>
      <c r="E165" s="116"/>
      <c r="F165" s="116"/>
      <c r="G165" s="116"/>
      <c r="H165" s="93"/>
      <c r="I165" s="93"/>
      <c r="J165" s="93"/>
      <c r="K165" s="135"/>
    </row>
    <row r="166" spans="3:12" ht="18.75" hidden="1" x14ac:dyDescent="0.25">
      <c r="C166" s="253"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#N/A</v>
      </c>
      <c r="D166" s="31"/>
      <c r="E166" s="116"/>
      <c r="F166" s="116"/>
      <c r="G166" s="116"/>
      <c r="H166" s="93"/>
      <c r="I166" s="93"/>
      <c r="J166" s="93"/>
      <c r="K166" s="135"/>
    </row>
    <row r="167" spans="3:12" ht="15.75" hidden="1" thickBot="1" x14ac:dyDescent="0.3">
      <c r="C167" s="72"/>
      <c r="D167" s="31"/>
      <c r="E167" s="116"/>
      <c r="F167" s="116"/>
      <c r="G167" s="116"/>
      <c r="H167" s="93"/>
      <c r="I167" s="93"/>
      <c r="J167" s="93"/>
      <c r="K167" s="135"/>
    </row>
    <row r="168" spans="3:12" ht="30.75" hidden="1" thickBot="1" x14ac:dyDescent="0.3">
      <c r="C168" s="149" t="s">
        <v>44</v>
      </c>
      <c r="D168" s="152" t="s">
        <v>45</v>
      </c>
      <c r="E168" s="151" t="s">
        <v>55</v>
      </c>
      <c r="F168" s="151" t="s">
        <v>57</v>
      </c>
      <c r="G168" s="150" t="s">
        <v>27</v>
      </c>
      <c r="H168" s="156" t="s">
        <v>213</v>
      </c>
      <c r="I168" s="151" t="s">
        <v>46</v>
      </c>
      <c r="J168" s="151" t="s">
        <v>214</v>
      </c>
      <c r="K168" s="151" t="s">
        <v>495</v>
      </c>
      <c r="L168" s="151" t="s">
        <v>496</v>
      </c>
    </row>
    <row r="169" spans="3:12" hidden="1" x14ac:dyDescent="0.25">
      <c r="C169" s="118" t="s">
        <v>47</v>
      </c>
      <c r="D169" s="520"/>
      <c r="E169" s="181">
        <v>0</v>
      </c>
      <c r="F169" s="138">
        <v>20000</v>
      </c>
      <c r="G169" s="120">
        <f t="shared" ref="G169:G177" si="16">E169*F169</f>
        <v>0</v>
      </c>
      <c r="H169" s="184"/>
      <c r="I169" s="121" t="s">
        <v>1646</v>
      </c>
      <c r="J169" s="121" t="str">
        <f>VLOOKUP(I169,Presupuesto!$B$8:$C$584,2,0)</f>
        <v>INTERESES DE INSTITUCIONES PUBLICAS FINANCIERAS</v>
      </c>
      <c r="K169" s="264" t="s">
        <v>188</v>
      </c>
      <c r="L169" s="121" t="s">
        <v>479</v>
      </c>
    </row>
    <row r="170" spans="3:12" hidden="1" x14ac:dyDescent="0.25">
      <c r="C170" s="122" t="s">
        <v>48</v>
      </c>
      <c r="D170" s="521"/>
      <c r="E170" s="228">
        <f>D169</f>
        <v>0</v>
      </c>
      <c r="F170" s="123">
        <v>50</v>
      </c>
      <c r="G170" s="120">
        <f t="shared" si="16"/>
        <v>0</v>
      </c>
      <c r="H170" s="184"/>
      <c r="I170" s="121" t="s">
        <v>1654</v>
      </c>
      <c r="J170" s="121" t="str">
        <f>VLOOKUP(I170,Presupuesto!$B$8:$C$584,2,0)</f>
        <v>OTROS INTERESES</v>
      </c>
      <c r="K170" s="121" t="str">
        <f>$K$17</f>
        <v>Investigación</v>
      </c>
      <c r="L170" s="121" t="s">
        <v>497</v>
      </c>
    </row>
    <row r="171" spans="3:12" hidden="1" x14ac:dyDescent="0.25">
      <c r="C171" s="122" t="s">
        <v>49</v>
      </c>
      <c r="D171" s="521"/>
      <c r="E171" s="228">
        <f>D169</f>
        <v>0</v>
      </c>
      <c r="F171" s="123">
        <v>150</v>
      </c>
      <c r="G171" s="120">
        <f t="shared" si="16"/>
        <v>0</v>
      </c>
      <c r="H171" s="184"/>
      <c r="I171" s="121" t="s">
        <v>1654</v>
      </c>
      <c r="J171" s="121" t="str">
        <f>VLOOKUP(I171,Presupuesto!$B$8:$C$584,2,0)</f>
        <v>OTROS INTERESES</v>
      </c>
      <c r="K171" s="121" t="str">
        <f t="shared" ref="K171:K178" si="17">$K$17</f>
        <v>Investigación</v>
      </c>
      <c r="L171" s="121" t="s">
        <v>480</v>
      </c>
    </row>
    <row r="172" spans="3:12" hidden="1" x14ac:dyDescent="0.25">
      <c r="C172" s="122" t="s">
        <v>50</v>
      </c>
      <c r="D172" s="521"/>
      <c r="E172" s="174">
        <v>0</v>
      </c>
      <c r="F172" s="141">
        <v>10000</v>
      </c>
      <c r="G172" s="120">
        <f t="shared" si="16"/>
        <v>0</v>
      </c>
      <c r="H172" s="184"/>
      <c r="I172" s="121" t="s">
        <v>1654</v>
      </c>
      <c r="J172" s="121" t="str">
        <f>VLOOKUP(I172,Presupuesto!$B$8:$C$584,2,0)</f>
        <v>OTROS INTERESES</v>
      </c>
      <c r="K172" s="121" t="str">
        <f t="shared" si="17"/>
        <v>Investigación</v>
      </c>
      <c r="L172" s="121" t="s">
        <v>481</v>
      </c>
    </row>
    <row r="173" spans="3:12" hidden="1" x14ac:dyDescent="0.25">
      <c r="C173" s="122" t="s">
        <v>504</v>
      </c>
      <c r="D173" s="521"/>
      <c r="E173" s="174">
        <v>0</v>
      </c>
      <c r="F173" s="141">
        <v>250</v>
      </c>
      <c r="G173" s="120">
        <f t="shared" si="16"/>
        <v>0</v>
      </c>
      <c r="H173" s="184"/>
      <c r="I173" s="121" t="s">
        <v>1654</v>
      </c>
      <c r="J173" s="121" t="str">
        <f>VLOOKUP(I173,Presupuesto!$B$8:$C$584,2,0)</f>
        <v>OTROS INTERESES</v>
      </c>
      <c r="K173" s="121" t="str">
        <f t="shared" si="17"/>
        <v>Investigación</v>
      </c>
      <c r="L173" s="121" t="s">
        <v>482</v>
      </c>
    </row>
    <row r="174" spans="3:12" hidden="1" x14ac:dyDescent="0.25">
      <c r="C174" s="122" t="s">
        <v>51</v>
      </c>
      <c r="D174" s="521"/>
      <c r="E174" s="228">
        <f>(D169*25)/500</f>
        <v>0</v>
      </c>
      <c r="F174" s="123">
        <v>85</v>
      </c>
      <c r="G174" s="120">
        <f t="shared" si="16"/>
        <v>0</v>
      </c>
      <c r="H174" s="184"/>
      <c r="I174" s="121" t="s">
        <v>1654</v>
      </c>
      <c r="J174" s="121" t="str">
        <f>VLOOKUP(I174,Presupuesto!$B$8:$C$584,2,0)</f>
        <v>OTROS INTERESES</v>
      </c>
      <c r="K174" s="121" t="str">
        <f t="shared" si="17"/>
        <v>Investigación</v>
      </c>
      <c r="L174" s="121" t="s">
        <v>483</v>
      </c>
    </row>
    <row r="175" spans="3:12" hidden="1" x14ac:dyDescent="0.25">
      <c r="C175" s="122" t="s">
        <v>193</v>
      </c>
      <c r="D175" s="521"/>
      <c r="E175" s="228">
        <f>D169/12</f>
        <v>0</v>
      </c>
      <c r="F175" s="123">
        <v>36</v>
      </c>
      <c r="G175" s="120">
        <f t="shared" si="16"/>
        <v>0</v>
      </c>
      <c r="H175" s="184"/>
      <c r="I175" s="121" t="s">
        <v>1654</v>
      </c>
      <c r="J175" s="121" t="str">
        <f>VLOOKUP(I175,Presupuesto!$B$8:$C$584,2,0)</f>
        <v>OTROS INTERESES</v>
      </c>
      <c r="K175" s="121" t="str">
        <f t="shared" si="17"/>
        <v>Investigación</v>
      </c>
      <c r="L175" s="121" t="s">
        <v>484</v>
      </c>
    </row>
    <row r="176" spans="3:12" hidden="1" x14ac:dyDescent="0.25">
      <c r="C176" s="122" t="s">
        <v>34</v>
      </c>
      <c r="D176" s="521"/>
      <c r="E176" s="228">
        <f>D169/12</f>
        <v>0</v>
      </c>
      <c r="F176" s="123">
        <v>80</v>
      </c>
      <c r="G176" s="120">
        <f t="shared" si="16"/>
        <v>0</v>
      </c>
      <c r="H176" s="184"/>
      <c r="I176" s="121" t="s">
        <v>1654</v>
      </c>
      <c r="J176" s="121" t="str">
        <f>VLOOKUP(I176,Presupuesto!$B$8:$C$584,2,0)</f>
        <v>OTROS INTERESES</v>
      </c>
      <c r="K176" s="121" t="str">
        <f t="shared" si="17"/>
        <v>Investigación</v>
      </c>
      <c r="L176" s="121" t="s">
        <v>485</v>
      </c>
    </row>
    <row r="177" spans="3:12" hidden="1" x14ac:dyDescent="0.25">
      <c r="C177" s="132" t="s">
        <v>52</v>
      </c>
      <c r="D177" s="521"/>
      <c r="E177" s="257">
        <v>0</v>
      </c>
      <c r="F177" s="142">
        <v>25</v>
      </c>
      <c r="G177" s="120">
        <f t="shared" si="16"/>
        <v>0</v>
      </c>
      <c r="H177" s="184"/>
      <c r="I177" s="121" t="s">
        <v>1654</v>
      </c>
      <c r="J177" s="121" t="str">
        <f>VLOOKUP(I177,Presupuesto!$B$8:$C$584,2,0)</f>
        <v>OTROS INTERESES</v>
      </c>
      <c r="K177" s="121" t="str">
        <f t="shared" si="17"/>
        <v>Investigación</v>
      </c>
      <c r="L177" s="121" t="s">
        <v>486</v>
      </c>
    </row>
    <row r="178" spans="3:12" ht="15.75" hidden="1" thickBot="1" x14ac:dyDescent="0.3">
      <c r="C178" s="261" t="s">
        <v>525</v>
      </c>
      <c r="D178" s="262"/>
      <c r="E178" s="263">
        <v>0</v>
      </c>
      <c r="F178" s="127">
        <f>HLOOKUP(C178,$AH$2:$BU$3,2,0)</f>
        <v>650</v>
      </c>
      <c r="G178" s="128">
        <f>D178*E178*F178</f>
        <v>0</v>
      </c>
      <c r="H178" s="184"/>
      <c r="I178" s="121" t="s">
        <v>1654</v>
      </c>
      <c r="J178" s="129" t="str">
        <f>VLOOKUP(I178,Presupuesto!$B$8:$C$584,2,0)</f>
        <v>OTROS INTERESES</v>
      </c>
      <c r="K178" s="121" t="str">
        <f t="shared" si="17"/>
        <v>Investigación</v>
      </c>
      <c r="L178" s="121" t="s">
        <v>487</v>
      </c>
    </row>
    <row r="179" spans="3:12" hidden="1" x14ac:dyDescent="0.25">
      <c r="C179" s="116"/>
      <c r="E179" s="135"/>
      <c r="F179" s="135"/>
      <c r="G179" s="135"/>
      <c r="H179" s="198"/>
      <c r="I179" s="135"/>
      <c r="J179" s="135"/>
      <c r="K179" s="135"/>
    </row>
    <row r="180" spans="3:12" ht="15.75" hidden="1" thickBot="1" x14ac:dyDescent="0.3"/>
    <row r="181" spans="3:12" ht="15.75" hidden="1" thickBot="1" x14ac:dyDescent="0.3">
      <c r="C181" s="29" t="s">
        <v>43</v>
      </c>
      <c r="D181" s="30">
        <f>SUM(G188:G197)</f>
        <v>0</v>
      </c>
      <c r="E181" s="116"/>
      <c r="F181" s="116"/>
      <c r="G181" s="116"/>
      <c r="H181" s="93"/>
      <c r="I181" s="93"/>
      <c r="J181" s="93"/>
      <c r="K181" s="135"/>
    </row>
    <row r="182" spans="3:12" hidden="1" x14ac:dyDescent="0.25">
      <c r="C182" s="72"/>
      <c r="D182" s="31"/>
      <c r="E182" s="116"/>
      <c r="F182" s="116"/>
      <c r="G182" s="116"/>
      <c r="H182" s="93"/>
      <c r="I182" s="93"/>
      <c r="J182" s="93"/>
      <c r="K182" s="135"/>
    </row>
    <row r="183" spans="3:12" hidden="1" x14ac:dyDescent="0.25">
      <c r="C183" s="72"/>
      <c r="D183" s="31"/>
      <c r="E183" s="116"/>
      <c r="F183" s="116"/>
      <c r="G183" s="116"/>
      <c r="H183" s="93"/>
      <c r="I183" s="93"/>
      <c r="J183" s="93"/>
      <c r="K183" s="135"/>
    </row>
    <row r="184" spans="3:12" ht="15.75" hidden="1" x14ac:dyDescent="0.25">
      <c r="C184" s="234" t="s">
        <v>476</v>
      </c>
      <c r="D184" s="235"/>
      <c r="E184" s="116"/>
      <c r="F184" s="116"/>
      <c r="G184" s="116"/>
      <c r="H184" s="93"/>
      <c r="I184" s="93"/>
      <c r="J184" s="93"/>
      <c r="K184" s="135"/>
    </row>
    <row r="185" spans="3:12" ht="18.75" hidden="1" x14ac:dyDescent="0.25">
      <c r="C185" s="253"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6"/>
      <c r="F185" s="116"/>
      <c r="G185" s="116"/>
      <c r="H185" s="93"/>
      <c r="I185" s="93"/>
      <c r="J185" s="93"/>
      <c r="K185" s="135"/>
    </row>
    <row r="186" spans="3:12" ht="15.75" hidden="1" thickBot="1" x14ac:dyDescent="0.3">
      <c r="C186" s="72"/>
      <c r="D186" s="31"/>
      <c r="E186" s="116"/>
      <c r="F186" s="116"/>
      <c r="G186" s="116"/>
      <c r="H186" s="93"/>
      <c r="I186" s="93"/>
      <c r="J186" s="93"/>
      <c r="K186" s="135"/>
    </row>
    <row r="187" spans="3:12" ht="30.75" hidden="1" thickBot="1" x14ac:dyDescent="0.3">
      <c r="C187" s="149" t="s">
        <v>44</v>
      </c>
      <c r="D187" s="152" t="s">
        <v>45</v>
      </c>
      <c r="E187" s="151" t="s">
        <v>55</v>
      </c>
      <c r="F187" s="151" t="s">
        <v>57</v>
      </c>
      <c r="G187" s="150" t="s">
        <v>27</v>
      </c>
      <c r="H187" s="156" t="s">
        <v>213</v>
      </c>
      <c r="I187" s="151" t="s">
        <v>46</v>
      </c>
      <c r="J187" s="151" t="s">
        <v>214</v>
      </c>
      <c r="K187" s="151" t="s">
        <v>495</v>
      </c>
      <c r="L187" s="151" t="s">
        <v>496</v>
      </c>
    </row>
    <row r="188" spans="3:12" hidden="1" x14ac:dyDescent="0.25">
      <c r="C188" s="118" t="s">
        <v>47</v>
      </c>
      <c r="D188" s="520"/>
      <c r="E188" s="181">
        <v>0</v>
      </c>
      <c r="F188" s="138">
        <v>20000</v>
      </c>
      <c r="G188" s="120">
        <f t="shared" ref="G188:G196" si="18">E188*F188</f>
        <v>0</v>
      </c>
      <c r="H188" s="184"/>
      <c r="I188" s="121" t="s">
        <v>1646</v>
      </c>
      <c r="J188" s="121" t="str">
        <f>VLOOKUP(I188,Presupuesto!$B$8:$C$584,2,0)</f>
        <v>INTERESES DE INSTITUCIONES PUBLICAS FINANCIERAS</v>
      </c>
      <c r="K188" s="264" t="s">
        <v>188</v>
      </c>
      <c r="L188" s="121" t="s">
        <v>479</v>
      </c>
    </row>
    <row r="189" spans="3:12" hidden="1" x14ac:dyDescent="0.25">
      <c r="C189" s="122" t="s">
        <v>48</v>
      </c>
      <c r="D189" s="521"/>
      <c r="E189" s="228">
        <f>D188</f>
        <v>0</v>
      </c>
      <c r="F189" s="123">
        <v>50</v>
      </c>
      <c r="G189" s="120">
        <f t="shared" si="18"/>
        <v>0</v>
      </c>
      <c r="H189" s="184"/>
      <c r="I189" s="121" t="s">
        <v>1654</v>
      </c>
      <c r="J189" s="121" t="str">
        <f>VLOOKUP(I189,Presupuesto!$B$8:$C$584,2,0)</f>
        <v>OTROS INTERESES</v>
      </c>
      <c r="K189" s="121" t="str">
        <f>$K$17</f>
        <v>Investigación</v>
      </c>
      <c r="L189" s="121" t="s">
        <v>497</v>
      </c>
    </row>
    <row r="190" spans="3:12" hidden="1" x14ac:dyDescent="0.25">
      <c r="C190" s="122" t="s">
        <v>49</v>
      </c>
      <c r="D190" s="521"/>
      <c r="E190" s="228">
        <f>D188</f>
        <v>0</v>
      </c>
      <c r="F190" s="123">
        <v>150</v>
      </c>
      <c r="G190" s="120">
        <f t="shared" si="18"/>
        <v>0</v>
      </c>
      <c r="H190" s="184"/>
      <c r="I190" s="121" t="s">
        <v>1654</v>
      </c>
      <c r="J190" s="121" t="str">
        <f>VLOOKUP(I190,Presupuesto!$B$8:$C$584,2,0)</f>
        <v>OTROS INTERESES</v>
      </c>
      <c r="K190" s="121" t="str">
        <f t="shared" ref="K190:K197" si="19">$K$17</f>
        <v>Investigación</v>
      </c>
      <c r="L190" s="121" t="s">
        <v>480</v>
      </c>
    </row>
    <row r="191" spans="3:12" hidden="1" x14ac:dyDescent="0.25">
      <c r="C191" s="122" t="s">
        <v>50</v>
      </c>
      <c r="D191" s="521"/>
      <c r="E191" s="174">
        <v>0</v>
      </c>
      <c r="F191" s="141">
        <v>10000</v>
      </c>
      <c r="G191" s="120">
        <f t="shared" si="18"/>
        <v>0</v>
      </c>
      <c r="H191" s="184"/>
      <c r="I191" s="121" t="s">
        <v>1654</v>
      </c>
      <c r="J191" s="121" t="str">
        <f>VLOOKUP(I191,Presupuesto!$B$8:$C$584,2,0)</f>
        <v>OTROS INTERESES</v>
      </c>
      <c r="K191" s="121" t="str">
        <f t="shared" si="19"/>
        <v>Investigación</v>
      </c>
      <c r="L191" s="121" t="s">
        <v>481</v>
      </c>
    </row>
    <row r="192" spans="3:12" hidden="1" x14ac:dyDescent="0.25">
      <c r="C192" s="122" t="s">
        <v>504</v>
      </c>
      <c r="D192" s="521"/>
      <c r="E192" s="174">
        <v>0</v>
      </c>
      <c r="F192" s="141">
        <v>250</v>
      </c>
      <c r="G192" s="120">
        <f t="shared" si="18"/>
        <v>0</v>
      </c>
      <c r="H192" s="184"/>
      <c r="I192" s="121" t="s">
        <v>1654</v>
      </c>
      <c r="J192" s="121" t="str">
        <f>VLOOKUP(I192,Presupuesto!$B$8:$C$584,2,0)</f>
        <v>OTROS INTERESES</v>
      </c>
      <c r="K192" s="121" t="str">
        <f t="shared" si="19"/>
        <v>Investigación</v>
      </c>
      <c r="L192" s="121" t="s">
        <v>482</v>
      </c>
    </row>
    <row r="193" spans="3:12" hidden="1" x14ac:dyDescent="0.25">
      <c r="C193" s="122" t="s">
        <v>51</v>
      </c>
      <c r="D193" s="521"/>
      <c r="E193" s="228">
        <f>(D188*25)/500</f>
        <v>0</v>
      </c>
      <c r="F193" s="123">
        <v>85</v>
      </c>
      <c r="G193" s="120">
        <f t="shared" si="18"/>
        <v>0</v>
      </c>
      <c r="H193" s="184"/>
      <c r="I193" s="121" t="s">
        <v>1654</v>
      </c>
      <c r="J193" s="121" t="str">
        <f>VLOOKUP(I193,Presupuesto!$B$8:$C$584,2,0)</f>
        <v>OTROS INTERESES</v>
      </c>
      <c r="K193" s="121" t="str">
        <f t="shared" si="19"/>
        <v>Investigación</v>
      </c>
      <c r="L193" s="121" t="s">
        <v>483</v>
      </c>
    </row>
    <row r="194" spans="3:12" hidden="1" x14ac:dyDescent="0.25">
      <c r="C194" s="122" t="s">
        <v>193</v>
      </c>
      <c r="D194" s="521"/>
      <c r="E194" s="228">
        <f>D188/12</f>
        <v>0</v>
      </c>
      <c r="F194" s="123">
        <v>36</v>
      </c>
      <c r="G194" s="120">
        <f t="shared" si="18"/>
        <v>0</v>
      </c>
      <c r="H194" s="184"/>
      <c r="I194" s="121" t="s">
        <v>1654</v>
      </c>
      <c r="J194" s="121" t="str">
        <f>VLOOKUP(I194,Presupuesto!$B$8:$C$584,2,0)</f>
        <v>OTROS INTERESES</v>
      </c>
      <c r="K194" s="121" t="str">
        <f t="shared" si="19"/>
        <v>Investigación</v>
      </c>
      <c r="L194" s="121" t="s">
        <v>484</v>
      </c>
    </row>
    <row r="195" spans="3:12" hidden="1" x14ac:dyDescent="0.25">
      <c r="C195" s="122" t="s">
        <v>34</v>
      </c>
      <c r="D195" s="521"/>
      <c r="E195" s="228">
        <f>D188/12</f>
        <v>0</v>
      </c>
      <c r="F195" s="123">
        <v>80</v>
      </c>
      <c r="G195" s="120">
        <f t="shared" si="18"/>
        <v>0</v>
      </c>
      <c r="H195" s="184"/>
      <c r="I195" s="121" t="s">
        <v>1654</v>
      </c>
      <c r="J195" s="121" t="str">
        <f>VLOOKUP(I195,Presupuesto!$B$8:$C$584,2,0)</f>
        <v>OTROS INTERESES</v>
      </c>
      <c r="K195" s="121" t="str">
        <f t="shared" si="19"/>
        <v>Investigación</v>
      </c>
      <c r="L195" s="121" t="s">
        <v>485</v>
      </c>
    </row>
    <row r="196" spans="3:12" hidden="1" x14ac:dyDescent="0.25">
      <c r="C196" s="132" t="s">
        <v>52</v>
      </c>
      <c r="D196" s="521"/>
      <c r="E196" s="257">
        <v>0</v>
      </c>
      <c r="F196" s="142">
        <v>25</v>
      </c>
      <c r="G196" s="120">
        <f t="shared" si="18"/>
        <v>0</v>
      </c>
      <c r="H196" s="184"/>
      <c r="I196" s="121" t="s">
        <v>1654</v>
      </c>
      <c r="J196" s="121" t="str">
        <f>VLOOKUP(I196,Presupuesto!$B$8:$C$584,2,0)</f>
        <v>OTROS INTERESES</v>
      </c>
      <c r="K196" s="121" t="str">
        <f t="shared" si="19"/>
        <v>Investigación</v>
      </c>
      <c r="L196" s="121" t="s">
        <v>486</v>
      </c>
    </row>
    <row r="197" spans="3:12" ht="15.75" hidden="1" thickBot="1" x14ac:dyDescent="0.3">
      <c r="C197" s="261" t="s">
        <v>525</v>
      </c>
      <c r="D197" s="262"/>
      <c r="E197" s="263">
        <v>0</v>
      </c>
      <c r="F197" s="127">
        <f>HLOOKUP(C197,$AH$2:$BU$3,2,0)</f>
        <v>650</v>
      </c>
      <c r="G197" s="128">
        <f>D197*E197*F197</f>
        <v>0</v>
      </c>
      <c r="H197" s="184"/>
      <c r="I197" s="121" t="s">
        <v>1654</v>
      </c>
      <c r="J197" s="129" t="str">
        <f>VLOOKUP(I197,Presupuesto!$B$8:$C$584,2,0)</f>
        <v>OTROS INTERESES</v>
      </c>
      <c r="K197" s="121" t="str">
        <f t="shared" si="19"/>
        <v>Investigación</v>
      </c>
      <c r="L197" s="121" t="s">
        <v>487</v>
      </c>
    </row>
    <row r="198" spans="3:12" hidden="1" x14ac:dyDescent="0.25"/>
    <row r="199" spans="3:12" ht="15.75" hidden="1" thickBot="1" x14ac:dyDescent="0.3"/>
    <row r="200" spans="3:12" ht="15.75" hidden="1" thickBot="1" x14ac:dyDescent="0.3">
      <c r="C200" s="29" t="s">
        <v>43</v>
      </c>
      <c r="D200" s="30">
        <f>SUM(G207:G216)</f>
        <v>0</v>
      </c>
      <c r="E200" s="116"/>
      <c r="F200" s="116"/>
      <c r="G200" s="116"/>
      <c r="H200" s="93"/>
      <c r="I200" s="93"/>
      <c r="J200" s="93"/>
      <c r="K200" s="135"/>
    </row>
    <row r="201" spans="3:12" hidden="1" x14ac:dyDescent="0.25">
      <c r="C201" s="72"/>
      <c r="D201" s="31"/>
      <c r="E201" s="116"/>
      <c r="F201" s="116"/>
      <c r="G201" s="116"/>
      <c r="H201" s="93"/>
      <c r="I201" s="93"/>
      <c r="J201" s="93"/>
      <c r="K201" s="135"/>
    </row>
    <row r="202" spans="3:12" hidden="1" x14ac:dyDescent="0.25">
      <c r="C202" s="72"/>
      <c r="D202" s="31"/>
      <c r="E202" s="116"/>
      <c r="F202" s="116"/>
      <c r="G202" s="116"/>
      <c r="H202" s="93"/>
      <c r="I202" s="93"/>
      <c r="J202" s="93"/>
      <c r="K202" s="135"/>
    </row>
    <row r="203" spans="3:12" ht="15.75" hidden="1" x14ac:dyDescent="0.25">
      <c r="C203" s="234" t="s">
        <v>476</v>
      </c>
      <c r="D203" s="235"/>
      <c r="E203" s="116"/>
      <c r="F203" s="116"/>
      <c r="G203" s="116"/>
      <c r="H203" s="93"/>
      <c r="I203" s="93"/>
      <c r="J203" s="93"/>
      <c r="K203" s="135"/>
    </row>
    <row r="204" spans="3:12" ht="18.75" hidden="1" x14ac:dyDescent="0.25">
      <c r="C204" s="253"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6"/>
      <c r="F204" s="116"/>
      <c r="G204" s="116"/>
      <c r="H204" s="93"/>
      <c r="I204" s="93"/>
      <c r="J204" s="93"/>
      <c r="K204" s="135"/>
    </row>
    <row r="205" spans="3:12" ht="15.75" hidden="1" thickBot="1" x14ac:dyDescent="0.3">
      <c r="C205" s="72"/>
      <c r="D205" s="31"/>
      <c r="E205" s="116"/>
      <c r="F205" s="116"/>
      <c r="G205" s="116"/>
      <c r="H205" s="93"/>
      <c r="I205" s="93"/>
      <c r="J205" s="93"/>
      <c r="K205" s="135"/>
    </row>
    <row r="206" spans="3:12" ht="30.75" hidden="1" thickBot="1" x14ac:dyDescent="0.3">
      <c r="C206" s="149" t="s">
        <v>44</v>
      </c>
      <c r="D206" s="152" t="s">
        <v>45</v>
      </c>
      <c r="E206" s="151" t="s">
        <v>55</v>
      </c>
      <c r="F206" s="151" t="s">
        <v>57</v>
      </c>
      <c r="G206" s="150" t="s">
        <v>27</v>
      </c>
      <c r="H206" s="156" t="s">
        <v>213</v>
      </c>
      <c r="I206" s="151" t="s">
        <v>46</v>
      </c>
      <c r="J206" s="151" t="s">
        <v>214</v>
      </c>
      <c r="K206" s="151" t="s">
        <v>495</v>
      </c>
      <c r="L206" s="151" t="s">
        <v>496</v>
      </c>
    </row>
    <row r="207" spans="3:12" hidden="1" x14ac:dyDescent="0.25">
      <c r="C207" s="118" t="s">
        <v>47</v>
      </c>
      <c r="D207" s="520"/>
      <c r="E207" s="181">
        <v>0</v>
      </c>
      <c r="F207" s="138">
        <v>20000</v>
      </c>
      <c r="G207" s="120">
        <f t="shared" ref="G207:G215" si="20">E207*F207</f>
        <v>0</v>
      </c>
      <c r="H207" s="184"/>
      <c r="I207" s="121" t="s">
        <v>1646</v>
      </c>
      <c r="J207" s="121" t="str">
        <f>VLOOKUP(I207,Presupuesto!$B$8:$C$584,2,0)</f>
        <v>INTERESES DE INSTITUCIONES PUBLICAS FINANCIERAS</v>
      </c>
      <c r="K207" s="264" t="s">
        <v>188</v>
      </c>
      <c r="L207" s="121" t="s">
        <v>479</v>
      </c>
    </row>
    <row r="208" spans="3:12" hidden="1" x14ac:dyDescent="0.25">
      <c r="C208" s="122" t="s">
        <v>48</v>
      </c>
      <c r="D208" s="521"/>
      <c r="E208" s="228">
        <f>D207</f>
        <v>0</v>
      </c>
      <c r="F208" s="123">
        <v>50</v>
      </c>
      <c r="G208" s="120">
        <f t="shared" si="20"/>
        <v>0</v>
      </c>
      <c r="H208" s="184"/>
      <c r="I208" s="121" t="s">
        <v>1654</v>
      </c>
      <c r="J208" s="121" t="str">
        <f>VLOOKUP(I208,Presupuesto!$B$8:$C$584,2,0)</f>
        <v>OTROS INTERESES</v>
      </c>
      <c r="K208" s="121" t="str">
        <f>$K$17</f>
        <v>Investigación</v>
      </c>
      <c r="L208" s="121" t="s">
        <v>497</v>
      </c>
    </row>
    <row r="209" spans="3:12" hidden="1" x14ac:dyDescent="0.25">
      <c r="C209" s="122" t="s">
        <v>49</v>
      </c>
      <c r="D209" s="521"/>
      <c r="E209" s="228">
        <f>D207</f>
        <v>0</v>
      </c>
      <c r="F209" s="123">
        <v>150</v>
      </c>
      <c r="G209" s="120">
        <f t="shared" si="20"/>
        <v>0</v>
      </c>
      <c r="H209" s="184"/>
      <c r="I209" s="121" t="s">
        <v>1654</v>
      </c>
      <c r="J209" s="121" t="str">
        <f>VLOOKUP(I209,Presupuesto!$B$8:$C$584,2,0)</f>
        <v>OTROS INTERESES</v>
      </c>
      <c r="K209" s="121" t="str">
        <f t="shared" ref="K209:K216" si="21">$K$17</f>
        <v>Investigación</v>
      </c>
      <c r="L209" s="121" t="s">
        <v>480</v>
      </c>
    </row>
    <row r="210" spans="3:12" hidden="1" x14ac:dyDescent="0.25">
      <c r="C210" s="122" t="s">
        <v>50</v>
      </c>
      <c r="D210" s="521"/>
      <c r="E210" s="174">
        <v>0</v>
      </c>
      <c r="F210" s="141">
        <v>10000</v>
      </c>
      <c r="G210" s="120">
        <f t="shared" si="20"/>
        <v>0</v>
      </c>
      <c r="H210" s="184"/>
      <c r="I210" s="121" t="s">
        <v>1654</v>
      </c>
      <c r="J210" s="121" t="str">
        <f>VLOOKUP(I210,Presupuesto!$B$8:$C$584,2,0)</f>
        <v>OTROS INTERESES</v>
      </c>
      <c r="K210" s="121" t="str">
        <f t="shared" si="21"/>
        <v>Investigación</v>
      </c>
      <c r="L210" s="121" t="s">
        <v>481</v>
      </c>
    </row>
    <row r="211" spans="3:12" hidden="1" x14ac:dyDescent="0.25">
      <c r="C211" s="122" t="s">
        <v>504</v>
      </c>
      <c r="D211" s="521"/>
      <c r="E211" s="174">
        <v>0</v>
      </c>
      <c r="F211" s="141">
        <v>250</v>
      </c>
      <c r="G211" s="120">
        <f t="shared" si="20"/>
        <v>0</v>
      </c>
      <c r="H211" s="184"/>
      <c r="I211" s="121" t="s">
        <v>1654</v>
      </c>
      <c r="J211" s="121" t="str">
        <f>VLOOKUP(I211,Presupuesto!$B$8:$C$584,2,0)</f>
        <v>OTROS INTERESES</v>
      </c>
      <c r="K211" s="121" t="str">
        <f t="shared" si="21"/>
        <v>Investigación</v>
      </c>
      <c r="L211" s="121" t="s">
        <v>482</v>
      </c>
    </row>
    <row r="212" spans="3:12" hidden="1" x14ac:dyDescent="0.25">
      <c r="C212" s="122" t="s">
        <v>51</v>
      </c>
      <c r="D212" s="521"/>
      <c r="E212" s="228">
        <f>(D207*25)/500</f>
        <v>0</v>
      </c>
      <c r="F212" s="123">
        <v>85</v>
      </c>
      <c r="G212" s="120">
        <f t="shared" si="20"/>
        <v>0</v>
      </c>
      <c r="H212" s="184"/>
      <c r="I212" s="121" t="s">
        <v>1654</v>
      </c>
      <c r="J212" s="121" t="str">
        <f>VLOOKUP(I212,Presupuesto!$B$8:$C$584,2,0)</f>
        <v>OTROS INTERESES</v>
      </c>
      <c r="K212" s="121" t="str">
        <f t="shared" si="21"/>
        <v>Investigación</v>
      </c>
      <c r="L212" s="121" t="s">
        <v>483</v>
      </c>
    </row>
    <row r="213" spans="3:12" hidden="1" x14ac:dyDescent="0.25">
      <c r="C213" s="122" t="s">
        <v>193</v>
      </c>
      <c r="D213" s="521"/>
      <c r="E213" s="228">
        <f>D207/12</f>
        <v>0</v>
      </c>
      <c r="F213" s="123">
        <v>36</v>
      </c>
      <c r="G213" s="120">
        <f t="shared" si="20"/>
        <v>0</v>
      </c>
      <c r="H213" s="184"/>
      <c r="I213" s="121" t="s">
        <v>1654</v>
      </c>
      <c r="J213" s="121" t="str">
        <f>VLOOKUP(I213,Presupuesto!$B$8:$C$584,2,0)</f>
        <v>OTROS INTERESES</v>
      </c>
      <c r="K213" s="121" t="str">
        <f t="shared" si="21"/>
        <v>Investigación</v>
      </c>
      <c r="L213" s="121" t="s">
        <v>484</v>
      </c>
    </row>
    <row r="214" spans="3:12" hidden="1" x14ac:dyDescent="0.25">
      <c r="C214" s="122" t="s">
        <v>34</v>
      </c>
      <c r="D214" s="521"/>
      <c r="E214" s="228">
        <f>D207/12</f>
        <v>0</v>
      </c>
      <c r="F214" s="123">
        <v>80</v>
      </c>
      <c r="G214" s="120">
        <f t="shared" si="20"/>
        <v>0</v>
      </c>
      <c r="H214" s="184"/>
      <c r="I214" s="121" t="s">
        <v>1654</v>
      </c>
      <c r="J214" s="121" t="str">
        <f>VLOOKUP(I214,Presupuesto!$B$8:$C$584,2,0)</f>
        <v>OTROS INTERESES</v>
      </c>
      <c r="K214" s="121" t="str">
        <f t="shared" si="21"/>
        <v>Investigación</v>
      </c>
      <c r="L214" s="121" t="s">
        <v>485</v>
      </c>
    </row>
    <row r="215" spans="3:12" hidden="1" x14ac:dyDescent="0.25">
      <c r="C215" s="132" t="s">
        <v>52</v>
      </c>
      <c r="D215" s="521"/>
      <c r="E215" s="257">
        <v>0</v>
      </c>
      <c r="F215" s="142">
        <v>25</v>
      </c>
      <c r="G215" s="120">
        <f t="shared" si="20"/>
        <v>0</v>
      </c>
      <c r="H215" s="184"/>
      <c r="I215" s="121" t="s">
        <v>1654</v>
      </c>
      <c r="J215" s="121" t="str">
        <f>VLOOKUP(I215,Presupuesto!$B$8:$C$584,2,0)</f>
        <v>OTROS INTERESES</v>
      </c>
      <c r="K215" s="121" t="str">
        <f t="shared" si="21"/>
        <v>Investigación</v>
      </c>
      <c r="L215" s="121" t="s">
        <v>486</v>
      </c>
    </row>
    <row r="216" spans="3:12" ht="15.75" hidden="1" thickBot="1" x14ac:dyDescent="0.3">
      <c r="C216" s="261" t="s">
        <v>525</v>
      </c>
      <c r="D216" s="262"/>
      <c r="E216" s="263">
        <v>0</v>
      </c>
      <c r="F216" s="127">
        <f>HLOOKUP(C216,$AH$2:$BU$3,2,0)</f>
        <v>650</v>
      </c>
      <c r="G216" s="128">
        <f>D216*E216*F216</f>
        <v>0</v>
      </c>
      <c r="H216" s="184"/>
      <c r="I216" s="121" t="s">
        <v>1654</v>
      </c>
      <c r="J216" s="129" t="str">
        <f>VLOOKUP(I216,Presupuesto!$B$8:$C$584,2,0)</f>
        <v>OTROS INTERESES</v>
      </c>
      <c r="K216" s="121" t="str">
        <f t="shared" si="21"/>
        <v>Investigación</v>
      </c>
      <c r="L216" s="121" t="s">
        <v>487</v>
      </c>
    </row>
    <row r="217" spans="3:12" hidden="1" x14ac:dyDescent="0.25">
      <c r="C217" s="116"/>
      <c r="E217" s="135"/>
      <c r="F217" s="135"/>
      <c r="G217" s="135"/>
      <c r="H217" s="198"/>
      <c r="I217" s="135"/>
      <c r="J217" s="135"/>
      <c r="K217" s="135"/>
    </row>
    <row r="218" spans="3:12" ht="15.75" hidden="1" thickBot="1" x14ac:dyDescent="0.3"/>
    <row r="219" spans="3:12" ht="15.75" hidden="1" thickBot="1" x14ac:dyDescent="0.3">
      <c r="C219" s="29" t="s">
        <v>43</v>
      </c>
      <c r="D219" s="30">
        <f>SUM(G226:G235)</f>
        <v>0</v>
      </c>
      <c r="E219" s="116"/>
      <c r="F219" s="116"/>
      <c r="G219" s="116"/>
      <c r="H219" s="93"/>
      <c r="I219" s="93"/>
      <c r="J219" s="93"/>
      <c r="K219" s="135"/>
    </row>
    <row r="220" spans="3:12" hidden="1" x14ac:dyDescent="0.25">
      <c r="C220" s="72"/>
      <c r="D220" s="31"/>
      <c r="E220" s="116"/>
      <c r="F220" s="116"/>
      <c r="G220" s="116"/>
      <c r="H220" s="93"/>
      <c r="I220" s="93"/>
      <c r="J220" s="93"/>
      <c r="K220" s="135"/>
    </row>
    <row r="221" spans="3:12" hidden="1" x14ac:dyDescent="0.25">
      <c r="C221" s="72"/>
      <c r="D221" s="31"/>
      <c r="E221" s="116"/>
      <c r="F221" s="116"/>
      <c r="G221" s="116"/>
      <c r="H221" s="93"/>
      <c r="I221" s="93"/>
      <c r="J221" s="93"/>
      <c r="K221" s="135"/>
    </row>
    <row r="222" spans="3:12" ht="15.75" hidden="1" x14ac:dyDescent="0.25">
      <c r="C222" s="234" t="s">
        <v>476</v>
      </c>
      <c r="D222" s="235"/>
      <c r="E222" s="116"/>
      <c r="F222" s="116"/>
      <c r="G222" s="116"/>
      <c r="H222" s="93"/>
      <c r="I222" s="93"/>
      <c r="J222" s="93"/>
      <c r="K222" s="135"/>
    </row>
    <row r="223" spans="3:12" ht="18.75" hidden="1" x14ac:dyDescent="0.25">
      <c r="C223" s="253"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6"/>
      <c r="F223" s="116"/>
      <c r="G223" s="116"/>
      <c r="H223" s="93"/>
      <c r="I223" s="93"/>
      <c r="J223" s="93"/>
      <c r="K223" s="135"/>
    </row>
    <row r="224" spans="3:12" ht="15.75" hidden="1" thickBot="1" x14ac:dyDescent="0.3">
      <c r="C224" s="72"/>
      <c r="D224" s="31"/>
      <c r="E224" s="116"/>
      <c r="F224" s="116"/>
      <c r="G224" s="116"/>
      <c r="H224" s="93"/>
      <c r="I224" s="93"/>
      <c r="J224" s="93"/>
      <c r="K224" s="135"/>
    </row>
    <row r="225" spans="3:12" ht="30.75" hidden="1" thickBot="1" x14ac:dyDescent="0.3">
      <c r="C225" s="149" t="s">
        <v>44</v>
      </c>
      <c r="D225" s="152" t="s">
        <v>45</v>
      </c>
      <c r="E225" s="151" t="s">
        <v>55</v>
      </c>
      <c r="F225" s="151" t="s">
        <v>57</v>
      </c>
      <c r="G225" s="150" t="s">
        <v>27</v>
      </c>
      <c r="H225" s="156" t="s">
        <v>213</v>
      </c>
      <c r="I225" s="151" t="s">
        <v>46</v>
      </c>
      <c r="J225" s="151" t="s">
        <v>214</v>
      </c>
      <c r="K225" s="151" t="s">
        <v>495</v>
      </c>
      <c r="L225" s="151" t="s">
        <v>496</v>
      </c>
    </row>
    <row r="226" spans="3:12" hidden="1" x14ac:dyDescent="0.25">
      <c r="C226" s="118" t="s">
        <v>47</v>
      </c>
      <c r="D226" s="520"/>
      <c r="E226" s="181">
        <v>0</v>
      </c>
      <c r="F226" s="138">
        <v>20000</v>
      </c>
      <c r="G226" s="120">
        <f t="shared" ref="G226:G234" si="22">E226*F226</f>
        <v>0</v>
      </c>
      <c r="H226" s="184"/>
      <c r="I226" s="121" t="s">
        <v>1646</v>
      </c>
      <c r="J226" s="121" t="str">
        <f>VLOOKUP(I226,Presupuesto!$B$8:$C$584,2,0)</f>
        <v>INTERESES DE INSTITUCIONES PUBLICAS FINANCIERAS</v>
      </c>
      <c r="K226" s="264" t="s">
        <v>188</v>
      </c>
      <c r="L226" s="121" t="s">
        <v>479</v>
      </c>
    </row>
    <row r="227" spans="3:12" hidden="1" x14ac:dyDescent="0.25">
      <c r="C227" s="122" t="s">
        <v>48</v>
      </c>
      <c r="D227" s="521"/>
      <c r="E227" s="228">
        <f>D226</f>
        <v>0</v>
      </c>
      <c r="F227" s="123">
        <v>50</v>
      </c>
      <c r="G227" s="120">
        <f t="shared" si="22"/>
        <v>0</v>
      </c>
      <c r="H227" s="184"/>
      <c r="I227" s="121" t="s">
        <v>1654</v>
      </c>
      <c r="J227" s="121" t="str">
        <f>VLOOKUP(I227,Presupuesto!$B$8:$C$584,2,0)</f>
        <v>OTROS INTERESES</v>
      </c>
      <c r="K227" s="121" t="str">
        <f>$K$17</f>
        <v>Investigación</v>
      </c>
      <c r="L227" s="121" t="s">
        <v>497</v>
      </c>
    </row>
    <row r="228" spans="3:12" hidden="1" x14ac:dyDescent="0.25">
      <c r="C228" s="122" t="s">
        <v>49</v>
      </c>
      <c r="D228" s="521"/>
      <c r="E228" s="228">
        <f>D226</f>
        <v>0</v>
      </c>
      <c r="F228" s="123">
        <v>150</v>
      </c>
      <c r="G228" s="120">
        <f t="shared" si="22"/>
        <v>0</v>
      </c>
      <c r="H228" s="184"/>
      <c r="I228" s="121" t="s">
        <v>1654</v>
      </c>
      <c r="J228" s="121" t="str">
        <f>VLOOKUP(I228,Presupuesto!$B$8:$C$584,2,0)</f>
        <v>OTROS INTERESES</v>
      </c>
      <c r="K228" s="121" t="str">
        <f t="shared" ref="K228:K235" si="23">$K$17</f>
        <v>Investigación</v>
      </c>
      <c r="L228" s="121" t="s">
        <v>480</v>
      </c>
    </row>
    <row r="229" spans="3:12" hidden="1" x14ac:dyDescent="0.25">
      <c r="C229" s="122" t="s">
        <v>50</v>
      </c>
      <c r="D229" s="521"/>
      <c r="E229" s="174">
        <v>0</v>
      </c>
      <c r="F229" s="141">
        <v>10000</v>
      </c>
      <c r="G229" s="120">
        <f t="shared" si="22"/>
        <v>0</v>
      </c>
      <c r="H229" s="184"/>
      <c r="I229" s="121" t="s">
        <v>1654</v>
      </c>
      <c r="J229" s="121" t="str">
        <f>VLOOKUP(I229,Presupuesto!$B$8:$C$584,2,0)</f>
        <v>OTROS INTERESES</v>
      </c>
      <c r="K229" s="121" t="str">
        <f t="shared" si="23"/>
        <v>Investigación</v>
      </c>
      <c r="L229" s="121" t="s">
        <v>481</v>
      </c>
    </row>
    <row r="230" spans="3:12" hidden="1" x14ac:dyDescent="0.25">
      <c r="C230" s="122" t="s">
        <v>504</v>
      </c>
      <c r="D230" s="521"/>
      <c r="E230" s="174">
        <v>0</v>
      </c>
      <c r="F230" s="141">
        <v>250</v>
      </c>
      <c r="G230" s="120">
        <f t="shared" si="22"/>
        <v>0</v>
      </c>
      <c r="H230" s="184"/>
      <c r="I230" s="121" t="s">
        <v>1654</v>
      </c>
      <c r="J230" s="121" t="str">
        <f>VLOOKUP(I230,Presupuesto!$B$8:$C$584,2,0)</f>
        <v>OTROS INTERESES</v>
      </c>
      <c r="K230" s="121" t="str">
        <f t="shared" si="23"/>
        <v>Investigación</v>
      </c>
      <c r="L230" s="121" t="s">
        <v>482</v>
      </c>
    </row>
    <row r="231" spans="3:12" hidden="1" x14ac:dyDescent="0.25">
      <c r="C231" s="122" t="s">
        <v>51</v>
      </c>
      <c r="D231" s="521"/>
      <c r="E231" s="228">
        <f>(D226*25)/500</f>
        <v>0</v>
      </c>
      <c r="F231" s="123">
        <v>85</v>
      </c>
      <c r="G231" s="120">
        <f t="shared" si="22"/>
        <v>0</v>
      </c>
      <c r="H231" s="184"/>
      <c r="I231" s="121" t="s">
        <v>1654</v>
      </c>
      <c r="J231" s="121" t="str">
        <f>VLOOKUP(I231,Presupuesto!$B$8:$C$584,2,0)</f>
        <v>OTROS INTERESES</v>
      </c>
      <c r="K231" s="121" t="str">
        <f t="shared" si="23"/>
        <v>Investigación</v>
      </c>
      <c r="L231" s="121" t="s">
        <v>483</v>
      </c>
    </row>
    <row r="232" spans="3:12" hidden="1" x14ac:dyDescent="0.25">
      <c r="C232" s="122" t="s">
        <v>193</v>
      </c>
      <c r="D232" s="521"/>
      <c r="E232" s="228">
        <f>D226/12</f>
        <v>0</v>
      </c>
      <c r="F232" s="123">
        <v>36</v>
      </c>
      <c r="G232" s="120">
        <f t="shared" si="22"/>
        <v>0</v>
      </c>
      <c r="H232" s="184"/>
      <c r="I232" s="121" t="s">
        <v>1654</v>
      </c>
      <c r="J232" s="121" t="str">
        <f>VLOOKUP(I232,Presupuesto!$B$8:$C$584,2,0)</f>
        <v>OTROS INTERESES</v>
      </c>
      <c r="K232" s="121" t="str">
        <f t="shared" si="23"/>
        <v>Investigación</v>
      </c>
      <c r="L232" s="121" t="s">
        <v>484</v>
      </c>
    </row>
    <row r="233" spans="3:12" hidden="1" x14ac:dyDescent="0.25">
      <c r="C233" s="122" t="s">
        <v>34</v>
      </c>
      <c r="D233" s="521"/>
      <c r="E233" s="228">
        <f>D226/12</f>
        <v>0</v>
      </c>
      <c r="F233" s="123">
        <v>80</v>
      </c>
      <c r="G233" s="120">
        <f t="shared" si="22"/>
        <v>0</v>
      </c>
      <c r="H233" s="184"/>
      <c r="I233" s="121" t="s">
        <v>1654</v>
      </c>
      <c r="J233" s="121" t="str">
        <f>VLOOKUP(I233,Presupuesto!$B$8:$C$584,2,0)</f>
        <v>OTROS INTERESES</v>
      </c>
      <c r="K233" s="121" t="str">
        <f t="shared" si="23"/>
        <v>Investigación</v>
      </c>
      <c r="L233" s="121" t="s">
        <v>485</v>
      </c>
    </row>
    <row r="234" spans="3:12" hidden="1" x14ac:dyDescent="0.25">
      <c r="C234" s="132" t="s">
        <v>52</v>
      </c>
      <c r="D234" s="521"/>
      <c r="E234" s="257">
        <v>0</v>
      </c>
      <c r="F234" s="142">
        <v>25</v>
      </c>
      <c r="G234" s="120">
        <f t="shared" si="22"/>
        <v>0</v>
      </c>
      <c r="H234" s="184"/>
      <c r="I234" s="121" t="s">
        <v>1654</v>
      </c>
      <c r="J234" s="121" t="str">
        <f>VLOOKUP(I234,Presupuesto!$B$8:$C$584,2,0)</f>
        <v>OTROS INTERESES</v>
      </c>
      <c r="K234" s="121" t="str">
        <f t="shared" si="23"/>
        <v>Investigación</v>
      </c>
      <c r="L234" s="121" t="s">
        <v>486</v>
      </c>
    </row>
    <row r="235" spans="3:12" ht="15.75" hidden="1" thickBot="1" x14ac:dyDescent="0.3">
      <c r="C235" s="261" t="s">
        <v>525</v>
      </c>
      <c r="D235" s="262"/>
      <c r="E235" s="263">
        <v>0</v>
      </c>
      <c r="F235" s="127">
        <f>HLOOKUP(C235,$AH$2:$BU$3,2,0)</f>
        <v>650</v>
      </c>
      <c r="G235" s="128">
        <f>D235*E235*F235</f>
        <v>0</v>
      </c>
      <c r="H235" s="184"/>
      <c r="I235" s="121" t="s">
        <v>1654</v>
      </c>
      <c r="J235" s="129" t="str">
        <f>VLOOKUP(I235,Presupuesto!$B$8:$C$584,2,0)</f>
        <v>OTROS INTERESES</v>
      </c>
      <c r="K235" s="121" t="str">
        <f t="shared" si="23"/>
        <v>Investigación</v>
      </c>
      <c r="L235" s="121" t="s">
        <v>487</v>
      </c>
    </row>
    <row r="236" spans="3:12" hidden="1" x14ac:dyDescent="0.25"/>
    <row r="237" spans="3:12" ht="15.75" hidden="1" thickBot="1" x14ac:dyDescent="0.3"/>
    <row r="238" spans="3:12" ht="15.75" hidden="1" thickBot="1" x14ac:dyDescent="0.3">
      <c r="C238" s="29" t="s">
        <v>43</v>
      </c>
      <c r="D238" s="30">
        <f>SUM(G245:G254)</f>
        <v>0</v>
      </c>
      <c r="E238" s="116"/>
      <c r="F238" s="116"/>
      <c r="G238" s="116"/>
      <c r="H238" s="93"/>
      <c r="I238" s="93"/>
      <c r="J238" s="93"/>
      <c r="K238" s="135"/>
    </row>
    <row r="239" spans="3:12" hidden="1" x14ac:dyDescent="0.25">
      <c r="C239" s="72"/>
      <c r="D239" s="31"/>
      <c r="E239" s="116"/>
      <c r="F239" s="116"/>
      <c r="G239" s="116"/>
      <c r="H239" s="93"/>
      <c r="I239" s="93"/>
      <c r="J239" s="93"/>
      <c r="K239" s="135"/>
    </row>
    <row r="240" spans="3:12" hidden="1" x14ac:dyDescent="0.25">
      <c r="C240" s="72"/>
      <c r="D240" s="31"/>
      <c r="E240" s="116"/>
      <c r="F240" s="116"/>
      <c r="G240" s="116"/>
      <c r="H240" s="93"/>
      <c r="I240" s="93"/>
      <c r="J240" s="93"/>
      <c r="K240" s="135"/>
    </row>
    <row r="241" spans="3:12" ht="15.75" hidden="1" x14ac:dyDescent="0.25">
      <c r="C241" s="234" t="s">
        <v>476</v>
      </c>
      <c r="D241" s="235"/>
      <c r="E241" s="116"/>
      <c r="F241" s="116"/>
      <c r="G241" s="116"/>
      <c r="H241" s="93"/>
      <c r="I241" s="93"/>
      <c r="J241" s="93"/>
      <c r="K241" s="135"/>
    </row>
    <row r="242" spans="3:12" ht="18.75" hidden="1" x14ac:dyDescent="0.25">
      <c r="C242" s="253"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#N/A</v>
      </c>
      <c r="D242" s="31"/>
      <c r="E242" s="116"/>
      <c r="F242" s="116"/>
      <c r="G242" s="116"/>
      <c r="H242" s="93"/>
      <c r="I242" s="93"/>
      <c r="J242" s="93"/>
      <c r="K242" s="135"/>
    </row>
    <row r="243" spans="3:12" ht="15.75" hidden="1" thickBot="1" x14ac:dyDescent="0.3">
      <c r="C243" s="72"/>
      <c r="D243" s="31"/>
      <c r="E243" s="116"/>
      <c r="F243" s="116"/>
      <c r="G243" s="116"/>
      <c r="H243" s="93"/>
      <c r="I243" s="93"/>
      <c r="J243" s="93"/>
      <c r="K243" s="135"/>
    </row>
    <row r="244" spans="3:12" ht="30.75" hidden="1" thickBot="1" x14ac:dyDescent="0.3">
      <c r="C244" s="149" t="s">
        <v>44</v>
      </c>
      <c r="D244" s="152" t="s">
        <v>45</v>
      </c>
      <c r="E244" s="151" t="s">
        <v>55</v>
      </c>
      <c r="F244" s="151" t="s">
        <v>57</v>
      </c>
      <c r="G244" s="150" t="s">
        <v>27</v>
      </c>
      <c r="H244" s="156" t="s">
        <v>213</v>
      </c>
      <c r="I244" s="151" t="s">
        <v>46</v>
      </c>
      <c r="J244" s="151" t="s">
        <v>214</v>
      </c>
      <c r="K244" s="151" t="s">
        <v>495</v>
      </c>
      <c r="L244" s="151" t="s">
        <v>496</v>
      </c>
    </row>
    <row r="245" spans="3:12" hidden="1" x14ac:dyDescent="0.25">
      <c r="C245" s="118" t="s">
        <v>47</v>
      </c>
      <c r="D245" s="520"/>
      <c r="E245" s="181">
        <v>0</v>
      </c>
      <c r="F245" s="138">
        <v>20000</v>
      </c>
      <c r="G245" s="120">
        <f t="shared" ref="G245:G253" si="24">E245*F245</f>
        <v>0</v>
      </c>
      <c r="H245" s="184"/>
      <c r="I245" s="121" t="s">
        <v>1646</v>
      </c>
      <c r="J245" s="121" t="str">
        <f>VLOOKUP(I245,Presupuesto!$B$8:$C$584,2,0)</f>
        <v>INTERESES DE INSTITUCIONES PUBLICAS FINANCIERAS</v>
      </c>
      <c r="K245" s="264" t="s">
        <v>188</v>
      </c>
      <c r="L245" s="121" t="s">
        <v>479</v>
      </c>
    </row>
    <row r="246" spans="3:12" hidden="1" x14ac:dyDescent="0.25">
      <c r="C246" s="122" t="s">
        <v>48</v>
      </c>
      <c r="D246" s="521"/>
      <c r="E246" s="228">
        <f>D245</f>
        <v>0</v>
      </c>
      <c r="F246" s="123">
        <v>50</v>
      </c>
      <c r="G246" s="120">
        <f t="shared" si="24"/>
        <v>0</v>
      </c>
      <c r="H246" s="184"/>
      <c r="I246" s="121" t="s">
        <v>1654</v>
      </c>
      <c r="J246" s="121" t="str">
        <f>VLOOKUP(I246,Presupuesto!$B$8:$C$584,2,0)</f>
        <v>OTROS INTERESES</v>
      </c>
      <c r="K246" s="121" t="str">
        <f>$K$17</f>
        <v>Investigación</v>
      </c>
      <c r="L246" s="121" t="s">
        <v>497</v>
      </c>
    </row>
    <row r="247" spans="3:12" hidden="1" x14ac:dyDescent="0.25">
      <c r="C247" s="122" t="s">
        <v>49</v>
      </c>
      <c r="D247" s="521"/>
      <c r="E247" s="228">
        <f>D245</f>
        <v>0</v>
      </c>
      <c r="F247" s="123">
        <v>150</v>
      </c>
      <c r="G247" s="120">
        <f t="shared" si="24"/>
        <v>0</v>
      </c>
      <c r="H247" s="184"/>
      <c r="I247" s="121" t="s">
        <v>1654</v>
      </c>
      <c r="J247" s="121" t="str">
        <f>VLOOKUP(I247,Presupuesto!$B$8:$C$584,2,0)</f>
        <v>OTROS INTERESES</v>
      </c>
      <c r="K247" s="121" t="str">
        <f t="shared" ref="K247:K254" si="25">$K$17</f>
        <v>Investigación</v>
      </c>
      <c r="L247" s="121" t="s">
        <v>480</v>
      </c>
    </row>
    <row r="248" spans="3:12" hidden="1" x14ac:dyDescent="0.25">
      <c r="C248" s="122" t="s">
        <v>50</v>
      </c>
      <c r="D248" s="521"/>
      <c r="E248" s="174">
        <v>0</v>
      </c>
      <c r="F248" s="141">
        <v>10000</v>
      </c>
      <c r="G248" s="120">
        <f t="shared" si="24"/>
        <v>0</v>
      </c>
      <c r="H248" s="184"/>
      <c r="I248" s="121" t="s">
        <v>1654</v>
      </c>
      <c r="J248" s="121" t="str">
        <f>VLOOKUP(I248,Presupuesto!$B$8:$C$584,2,0)</f>
        <v>OTROS INTERESES</v>
      </c>
      <c r="K248" s="121" t="str">
        <f t="shared" si="25"/>
        <v>Investigación</v>
      </c>
      <c r="L248" s="121" t="s">
        <v>481</v>
      </c>
    </row>
    <row r="249" spans="3:12" hidden="1" x14ac:dyDescent="0.25">
      <c r="C249" s="122" t="s">
        <v>504</v>
      </c>
      <c r="D249" s="521"/>
      <c r="E249" s="174">
        <v>0</v>
      </c>
      <c r="F249" s="141">
        <v>250</v>
      </c>
      <c r="G249" s="120">
        <f t="shared" si="24"/>
        <v>0</v>
      </c>
      <c r="H249" s="184"/>
      <c r="I249" s="121" t="s">
        <v>1654</v>
      </c>
      <c r="J249" s="121" t="str">
        <f>VLOOKUP(I249,Presupuesto!$B$8:$C$584,2,0)</f>
        <v>OTROS INTERESES</v>
      </c>
      <c r="K249" s="121" t="str">
        <f t="shared" si="25"/>
        <v>Investigación</v>
      </c>
      <c r="L249" s="121" t="s">
        <v>482</v>
      </c>
    </row>
    <row r="250" spans="3:12" hidden="1" x14ac:dyDescent="0.25">
      <c r="C250" s="122" t="s">
        <v>51</v>
      </c>
      <c r="D250" s="521"/>
      <c r="E250" s="228">
        <f>(D245*25)/500</f>
        <v>0</v>
      </c>
      <c r="F250" s="123">
        <v>85</v>
      </c>
      <c r="G250" s="120">
        <f t="shared" si="24"/>
        <v>0</v>
      </c>
      <c r="H250" s="184"/>
      <c r="I250" s="121" t="s">
        <v>1654</v>
      </c>
      <c r="J250" s="121" t="str">
        <f>VLOOKUP(I250,Presupuesto!$B$8:$C$584,2,0)</f>
        <v>OTROS INTERESES</v>
      </c>
      <c r="K250" s="121" t="str">
        <f t="shared" si="25"/>
        <v>Investigación</v>
      </c>
      <c r="L250" s="121" t="s">
        <v>483</v>
      </c>
    </row>
    <row r="251" spans="3:12" hidden="1" x14ac:dyDescent="0.25">
      <c r="C251" s="122" t="s">
        <v>193</v>
      </c>
      <c r="D251" s="521"/>
      <c r="E251" s="228">
        <f>D245/12</f>
        <v>0</v>
      </c>
      <c r="F251" s="123">
        <v>36</v>
      </c>
      <c r="G251" s="120">
        <f t="shared" si="24"/>
        <v>0</v>
      </c>
      <c r="H251" s="184"/>
      <c r="I251" s="121" t="s">
        <v>1654</v>
      </c>
      <c r="J251" s="121" t="str">
        <f>VLOOKUP(I251,Presupuesto!$B$8:$C$584,2,0)</f>
        <v>OTROS INTERESES</v>
      </c>
      <c r="K251" s="121" t="str">
        <f t="shared" si="25"/>
        <v>Investigación</v>
      </c>
      <c r="L251" s="121" t="s">
        <v>484</v>
      </c>
    </row>
    <row r="252" spans="3:12" hidden="1" x14ac:dyDescent="0.25">
      <c r="C252" s="122" t="s">
        <v>34</v>
      </c>
      <c r="D252" s="521"/>
      <c r="E252" s="228">
        <f>D245/12</f>
        <v>0</v>
      </c>
      <c r="F252" s="123">
        <v>80</v>
      </c>
      <c r="G252" s="120">
        <f t="shared" si="24"/>
        <v>0</v>
      </c>
      <c r="H252" s="184"/>
      <c r="I252" s="121" t="s">
        <v>1654</v>
      </c>
      <c r="J252" s="121" t="str">
        <f>VLOOKUP(I252,Presupuesto!$B$8:$C$584,2,0)</f>
        <v>OTROS INTERESES</v>
      </c>
      <c r="K252" s="121" t="str">
        <f t="shared" si="25"/>
        <v>Investigación</v>
      </c>
      <c r="L252" s="121" t="s">
        <v>485</v>
      </c>
    </row>
    <row r="253" spans="3:12" hidden="1" x14ac:dyDescent="0.25">
      <c r="C253" s="132" t="s">
        <v>52</v>
      </c>
      <c r="D253" s="521"/>
      <c r="E253" s="257">
        <v>0</v>
      </c>
      <c r="F253" s="142">
        <v>25</v>
      </c>
      <c r="G253" s="120">
        <f t="shared" si="24"/>
        <v>0</v>
      </c>
      <c r="H253" s="184"/>
      <c r="I253" s="121" t="s">
        <v>1654</v>
      </c>
      <c r="J253" s="121" t="str">
        <f>VLOOKUP(I253,Presupuesto!$B$8:$C$584,2,0)</f>
        <v>OTROS INTERESES</v>
      </c>
      <c r="K253" s="121" t="str">
        <f t="shared" si="25"/>
        <v>Investigación</v>
      </c>
      <c r="L253" s="121" t="s">
        <v>486</v>
      </c>
    </row>
    <row r="254" spans="3:12" ht="15.75" hidden="1" thickBot="1" x14ac:dyDescent="0.3">
      <c r="C254" s="261" t="s">
        <v>525</v>
      </c>
      <c r="D254" s="262"/>
      <c r="E254" s="263">
        <v>0</v>
      </c>
      <c r="F254" s="127">
        <f>HLOOKUP(C254,$AH$2:$BU$3,2,0)</f>
        <v>650</v>
      </c>
      <c r="G254" s="128">
        <f>D254*E254*F254</f>
        <v>0</v>
      </c>
      <c r="H254" s="184"/>
      <c r="I254" s="121" t="s">
        <v>1654</v>
      </c>
      <c r="J254" s="129" t="str">
        <f>VLOOKUP(I254,Presupuesto!$B$8:$C$584,2,0)</f>
        <v>OTROS INTERESES</v>
      </c>
      <c r="K254" s="121" t="str">
        <f t="shared" si="25"/>
        <v>Investigación</v>
      </c>
      <c r="L254" s="121" t="s">
        <v>487</v>
      </c>
    </row>
    <row r="255" spans="3:12" hidden="1" x14ac:dyDescent="0.25">
      <c r="C255" s="116"/>
      <c r="E255" s="135"/>
      <c r="F255" s="135"/>
      <c r="G255" s="135"/>
      <c r="H255" s="198"/>
      <c r="I255" s="135"/>
      <c r="J255" s="135"/>
      <c r="K255" s="135"/>
    </row>
    <row r="256" spans="3:12" ht="15.75" hidden="1" thickBot="1" x14ac:dyDescent="0.3"/>
    <row r="257" spans="3:12" ht="15.75" hidden="1" thickBot="1" x14ac:dyDescent="0.3">
      <c r="C257" s="29" t="s">
        <v>43</v>
      </c>
      <c r="D257" s="30">
        <f>SUM(G264:G273)</f>
        <v>0</v>
      </c>
      <c r="E257" s="116"/>
      <c r="F257" s="116"/>
      <c r="G257" s="116"/>
      <c r="H257" s="93"/>
      <c r="I257" s="93"/>
      <c r="J257" s="93"/>
      <c r="K257" s="135"/>
    </row>
    <row r="258" spans="3:12" hidden="1" x14ac:dyDescent="0.25">
      <c r="C258" s="72"/>
      <c r="D258" s="31"/>
      <c r="E258" s="116"/>
      <c r="F258" s="116"/>
      <c r="G258" s="116"/>
      <c r="H258" s="93"/>
      <c r="I258" s="93"/>
      <c r="J258" s="93"/>
      <c r="K258" s="135"/>
    </row>
    <row r="259" spans="3:12" hidden="1" x14ac:dyDescent="0.25">
      <c r="C259" s="72"/>
      <c r="D259" s="31"/>
      <c r="E259" s="116"/>
      <c r="F259" s="116"/>
      <c r="G259" s="116"/>
      <c r="H259" s="93"/>
      <c r="I259" s="93"/>
      <c r="J259" s="93"/>
      <c r="K259" s="135"/>
    </row>
    <row r="260" spans="3:12" ht="15.75" hidden="1" x14ac:dyDescent="0.25">
      <c r="C260" s="234" t="s">
        <v>476</v>
      </c>
      <c r="D260" s="235"/>
      <c r="E260" s="116"/>
      <c r="F260" s="116"/>
      <c r="G260" s="116"/>
      <c r="H260" s="93"/>
      <c r="I260" s="93"/>
      <c r="J260" s="93"/>
      <c r="K260" s="135"/>
    </row>
    <row r="261" spans="3:12" ht="18.75" hidden="1" x14ac:dyDescent="0.25">
      <c r="C261" s="253"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#N/A</v>
      </c>
      <c r="D261" s="31"/>
      <c r="E261" s="116"/>
      <c r="F261" s="116"/>
      <c r="G261" s="116"/>
      <c r="H261" s="93"/>
      <c r="I261" s="93"/>
      <c r="J261" s="93"/>
      <c r="K261" s="135"/>
    </row>
    <row r="262" spans="3:12" ht="15.75" hidden="1" thickBot="1" x14ac:dyDescent="0.3">
      <c r="C262" s="72"/>
      <c r="D262" s="31"/>
      <c r="E262" s="116"/>
      <c r="F262" s="116"/>
      <c r="G262" s="116"/>
      <c r="H262" s="93"/>
      <c r="I262" s="93"/>
      <c r="J262" s="93"/>
      <c r="K262" s="135"/>
    </row>
    <row r="263" spans="3:12" ht="30.75" hidden="1" thickBot="1" x14ac:dyDescent="0.3">
      <c r="C263" s="149" t="s">
        <v>44</v>
      </c>
      <c r="D263" s="152" t="s">
        <v>45</v>
      </c>
      <c r="E263" s="151" t="s">
        <v>55</v>
      </c>
      <c r="F263" s="151" t="s">
        <v>57</v>
      </c>
      <c r="G263" s="150" t="s">
        <v>27</v>
      </c>
      <c r="H263" s="156" t="s">
        <v>213</v>
      </c>
      <c r="I263" s="151" t="s">
        <v>46</v>
      </c>
      <c r="J263" s="151" t="s">
        <v>214</v>
      </c>
      <c r="K263" s="151" t="s">
        <v>495</v>
      </c>
      <c r="L263" s="151" t="s">
        <v>496</v>
      </c>
    </row>
    <row r="264" spans="3:12" hidden="1" x14ac:dyDescent="0.25">
      <c r="C264" s="118" t="s">
        <v>47</v>
      </c>
      <c r="D264" s="520"/>
      <c r="E264" s="181">
        <v>0</v>
      </c>
      <c r="F264" s="138">
        <v>20000</v>
      </c>
      <c r="G264" s="120">
        <f t="shared" ref="G264:G272" si="26">E264*F264</f>
        <v>0</v>
      </c>
      <c r="H264" s="184"/>
      <c r="I264" s="121" t="s">
        <v>1646</v>
      </c>
      <c r="J264" s="121" t="str">
        <f>VLOOKUP(I264,Presupuesto!$B$8:$C$584,2,0)</f>
        <v>INTERESES DE INSTITUCIONES PUBLICAS FINANCIERAS</v>
      </c>
      <c r="K264" s="264" t="s">
        <v>188</v>
      </c>
      <c r="L264" s="121" t="s">
        <v>479</v>
      </c>
    </row>
    <row r="265" spans="3:12" hidden="1" x14ac:dyDescent="0.25">
      <c r="C265" s="122" t="s">
        <v>48</v>
      </c>
      <c r="D265" s="521"/>
      <c r="E265" s="228">
        <f>D264</f>
        <v>0</v>
      </c>
      <c r="F265" s="123">
        <v>50</v>
      </c>
      <c r="G265" s="120">
        <f t="shared" si="26"/>
        <v>0</v>
      </c>
      <c r="H265" s="184"/>
      <c r="I265" s="121" t="s">
        <v>1654</v>
      </c>
      <c r="J265" s="121" t="str">
        <f>VLOOKUP(I265,Presupuesto!$B$8:$C$584,2,0)</f>
        <v>OTROS INTERESES</v>
      </c>
      <c r="K265" s="121" t="str">
        <f>$K$17</f>
        <v>Investigación</v>
      </c>
      <c r="L265" s="121" t="s">
        <v>497</v>
      </c>
    </row>
    <row r="266" spans="3:12" hidden="1" x14ac:dyDescent="0.25">
      <c r="C266" s="122" t="s">
        <v>49</v>
      </c>
      <c r="D266" s="521"/>
      <c r="E266" s="228">
        <f>D264</f>
        <v>0</v>
      </c>
      <c r="F266" s="123">
        <v>150</v>
      </c>
      <c r="G266" s="120">
        <f t="shared" si="26"/>
        <v>0</v>
      </c>
      <c r="H266" s="184"/>
      <c r="I266" s="121" t="s">
        <v>1654</v>
      </c>
      <c r="J266" s="121" t="str">
        <f>VLOOKUP(I266,Presupuesto!$B$8:$C$584,2,0)</f>
        <v>OTROS INTERESES</v>
      </c>
      <c r="K266" s="121" t="str">
        <f t="shared" ref="K266:K273" si="27">$K$17</f>
        <v>Investigación</v>
      </c>
      <c r="L266" s="121" t="s">
        <v>480</v>
      </c>
    </row>
    <row r="267" spans="3:12" hidden="1" x14ac:dyDescent="0.25">
      <c r="C267" s="122" t="s">
        <v>50</v>
      </c>
      <c r="D267" s="521"/>
      <c r="E267" s="174">
        <v>0</v>
      </c>
      <c r="F267" s="141">
        <v>10000</v>
      </c>
      <c r="G267" s="120">
        <f t="shared" si="26"/>
        <v>0</v>
      </c>
      <c r="H267" s="184"/>
      <c r="I267" s="121" t="s">
        <v>1654</v>
      </c>
      <c r="J267" s="121" t="str">
        <f>VLOOKUP(I267,Presupuesto!$B$8:$C$584,2,0)</f>
        <v>OTROS INTERESES</v>
      </c>
      <c r="K267" s="121" t="str">
        <f t="shared" si="27"/>
        <v>Investigación</v>
      </c>
      <c r="L267" s="121" t="s">
        <v>481</v>
      </c>
    </row>
    <row r="268" spans="3:12" hidden="1" x14ac:dyDescent="0.25">
      <c r="C268" s="122" t="s">
        <v>504</v>
      </c>
      <c r="D268" s="521"/>
      <c r="E268" s="174">
        <v>0</v>
      </c>
      <c r="F268" s="141">
        <v>250</v>
      </c>
      <c r="G268" s="120">
        <f t="shared" si="26"/>
        <v>0</v>
      </c>
      <c r="H268" s="184"/>
      <c r="I268" s="121" t="s">
        <v>1654</v>
      </c>
      <c r="J268" s="121" t="str">
        <f>VLOOKUP(I268,Presupuesto!$B$8:$C$584,2,0)</f>
        <v>OTROS INTERESES</v>
      </c>
      <c r="K268" s="121" t="str">
        <f t="shared" si="27"/>
        <v>Investigación</v>
      </c>
      <c r="L268" s="121" t="s">
        <v>482</v>
      </c>
    </row>
    <row r="269" spans="3:12" hidden="1" x14ac:dyDescent="0.25">
      <c r="C269" s="122" t="s">
        <v>51</v>
      </c>
      <c r="D269" s="521"/>
      <c r="E269" s="228">
        <f>(D264*25)/500</f>
        <v>0</v>
      </c>
      <c r="F269" s="123">
        <v>85</v>
      </c>
      <c r="G269" s="120">
        <f t="shared" si="26"/>
        <v>0</v>
      </c>
      <c r="H269" s="184"/>
      <c r="I269" s="121" t="s">
        <v>1654</v>
      </c>
      <c r="J269" s="121" t="str">
        <f>VLOOKUP(I269,Presupuesto!$B$8:$C$584,2,0)</f>
        <v>OTROS INTERESES</v>
      </c>
      <c r="K269" s="121" t="str">
        <f t="shared" si="27"/>
        <v>Investigación</v>
      </c>
      <c r="L269" s="121" t="s">
        <v>483</v>
      </c>
    </row>
    <row r="270" spans="3:12" hidden="1" x14ac:dyDescent="0.25">
      <c r="C270" s="122" t="s">
        <v>193</v>
      </c>
      <c r="D270" s="521"/>
      <c r="E270" s="228">
        <f>D264/12</f>
        <v>0</v>
      </c>
      <c r="F270" s="123">
        <v>36</v>
      </c>
      <c r="G270" s="120">
        <f t="shared" si="26"/>
        <v>0</v>
      </c>
      <c r="H270" s="184"/>
      <c r="I270" s="121" t="s">
        <v>1654</v>
      </c>
      <c r="J270" s="121" t="str">
        <f>VLOOKUP(I270,Presupuesto!$B$8:$C$584,2,0)</f>
        <v>OTROS INTERESES</v>
      </c>
      <c r="K270" s="121" t="str">
        <f t="shared" si="27"/>
        <v>Investigación</v>
      </c>
      <c r="L270" s="121" t="s">
        <v>484</v>
      </c>
    </row>
    <row r="271" spans="3:12" hidden="1" x14ac:dyDescent="0.25">
      <c r="C271" s="122" t="s">
        <v>34</v>
      </c>
      <c r="D271" s="521"/>
      <c r="E271" s="228">
        <f>D264/12</f>
        <v>0</v>
      </c>
      <c r="F271" s="123">
        <v>80</v>
      </c>
      <c r="G271" s="120">
        <f t="shared" si="26"/>
        <v>0</v>
      </c>
      <c r="H271" s="184"/>
      <c r="I271" s="121" t="s">
        <v>1654</v>
      </c>
      <c r="J271" s="121" t="str">
        <f>VLOOKUP(I271,Presupuesto!$B$8:$C$584,2,0)</f>
        <v>OTROS INTERESES</v>
      </c>
      <c r="K271" s="121" t="str">
        <f t="shared" si="27"/>
        <v>Investigación</v>
      </c>
      <c r="L271" s="121" t="s">
        <v>485</v>
      </c>
    </row>
    <row r="272" spans="3:12" hidden="1" x14ac:dyDescent="0.25">
      <c r="C272" s="132" t="s">
        <v>52</v>
      </c>
      <c r="D272" s="521"/>
      <c r="E272" s="257">
        <v>0</v>
      </c>
      <c r="F272" s="142">
        <v>25</v>
      </c>
      <c r="G272" s="120">
        <f t="shared" si="26"/>
        <v>0</v>
      </c>
      <c r="H272" s="184"/>
      <c r="I272" s="121" t="s">
        <v>1654</v>
      </c>
      <c r="J272" s="121" t="str">
        <f>VLOOKUP(I272,Presupuesto!$B$8:$C$584,2,0)</f>
        <v>OTROS INTERESES</v>
      </c>
      <c r="K272" s="121" t="str">
        <f t="shared" si="27"/>
        <v>Investigación</v>
      </c>
      <c r="L272" s="121" t="s">
        <v>486</v>
      </c>
    </row>
    <row r="273" spans="3:12" ht="15.75" hidden="1" thickBot="1" x14ac:dyDescent="0.3">
      <c r="C273" s="261" t="s">
        <v>525</v>
      </c>
      <c r="D273" s="262"/>
      <c r="E273" s="263">
        <v>0</v>
      </c>
      <c r="F273" s="127">
        <f>HLOOKUP(C273,$AH$2:$BU$3,2,0)</f>
        <v>650</v>
      </c>
      <c r="G273" s="128">
        <f>D273*E273*F273</f>
        <v>0</v>
      </c>
      <c r="H273" s="184"/>
      <c r="I273" s="121" t="s">
        <v>1654</v>
      </c>
      <c r="J273" s="129" t="str">
        <f>VLOOKUP(I273,Presupuesto!$B$8:$C$584,2,0)</f>
        <v>OTROS INTERESES</v>
      </c>
      <c r="K273" s="121" t="str">
        <f t="shared" si="27"/>
        <v>Investigación</v>
      </c>
      <c r="L273" s="121" t="s">
        <v>487</v>
      </c>
    </row>
    <row r="274" spans="3:12" hidden="1" x14ac:dyDescent="0.25"/>
    <row r="275" spans="3:12" ht="15.75" hidden="1" thickBot="1" x14ac:dyDescent="0.3"/>
    <row r="276" spans="3:12" ht="15.75" hidden="1" thickBot="1" x14ac:dyDescent="0.3">
      <c r="C276" s="29" t="s">
        <v>43</v>
      </c>
      <c r="D276" s="30">
        <f>SUM(G283:G292)</f>
        <v>0</v>
      </c>
      <c r="E276" s="116"/>
      <c r="F276" s="116"/>
      <c r="G276" s="116"/>
      <c r="H276" s="93"/>
      <c r="I276" s="93"/>
      <c r="J276" s="93"/>
      <c r="K276" s="135"/>
    </row>
    <row r="277" spans="3:12" hidden="1" x14ac:dyDescent="0.25">
      <c r="C277" s="72"/>
      <c r="D277" s="31"/>
      <c r="E277" s="116"/>
      <c r="F277" s="116"/>
      <c r="G277" s="116"/>
      <c r="H277" s="93"/>
      <c r="I277" s="93"/>
      <c r="J277" s="93"/>
      <c r="K277" s="135"/>
    </row>
    <row r="278" spans="3:12" hidden="1" x14ac:dyDescent="0.25">
      <c r="C278" s="72"/>
      <c r="D278" s="31"/>
      <c r="E278" s="116"/>
      <c r="F278" s="116"/>
      <c r="G278" s="116"/>
      <c r="H278" s="93"/>
      <c r="I278" s="93"/>
      <c r="J278" s="93"/>
      <c r="K278" s="135"/>
    </row>
    <row r="279" spans="3:12" ht="15.75" hidden="1" x14ac:dyDescent="0.25">
      <c r="C279" s="234" t="s">
        <v>476</v>
      </c>
      <c r="D279" s="235"/>
      <c r="E279" s="116"/>
      <c r="F279" s="116"/>
      <c r="G279" s="116"/>
      <c r="H279" s="93"/>
      <c r="I279" s="93"/>
      <c r="J279" s="93"/>
      <c r="K279" s="135"/>
    </row>
    <row r="280" spans="3:12" ht="18.75" hidden="1" x14ac:dyDescent="0.25">
      <c r="C280" s="253"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#N/A</v>
      </c>
      <c r="D280" s="31"/>
      <c r="E280" s="116"/>
      <c r="F280" s="116"/>
      <c r="G280" s="116"/>
      <c r="H280" s="93"/>
      <c r="I280" s="93"/>
      <c r="J280" s="93"/>
      <c r="K280" s="135"/>
    </row>
    <row r="281" spans="3:12" ht="15.75" hidden="1" thickBot="1" x14ac:dyDescent="0.3">
      <c r="C281" s="72"/>
      <c r="D281" s="31"/>
      <c r="E281" s="116"/>
      <c r="F281" s="116"/>
      <c r="G281" s="116"/>
      <c r="H281" s="93"/>
      <c r="I281" s="93"/>
      <c r="J281" s="93"/>
      <c r="K281" s="135"/>
    </row>
    <row r="282" spans="3:12" ht="30.75" hidden="1" thickBot="1" x14ac:dyDescent="0.3">
      <c r="C282" s="149" t="s">
        <v>44</v>
      </c>
      <c r="D282" s="152" t="s">
        <v>45</v>
      </c>
      <c r="E282" s="151" t="s">
        <v>55</v>
      </c>
      <c r="F282" s="151" t="s">
        <v>57</v>
      </c>
      <c r="G282" s="150" t="s">
        <v>27</v>
      </c>
      <c r="H282" s="156" t="s">
        <v>213</v>
      </c>
      <c r="I282" s="151" t="s">
        <v>46</v>
      </c>
      <c r="J282" s="151" t="s">
        <v>214</v>
      </c>
      <c r="K282" s="151" t="s">
        <v>495</v>
      </c>
      <c r="L282" s="151" t="s">
        <v>496</v>
      </c>
    </row>
    <row r="283" spans="3:12" hidden="1" x14ac:dyDescent="0.25">
      <c r="C283" s="118" t="s">
        <v>47</v>
      </c>
      <c r="D283" s="520"/>
      <c r="E283" s="181">
        <v>0</v>
      </c>
      <c r="F283" s="138">
        <v>20000</v>
      </c>
      <c r="G283" s="120">
        <f t="shared" ref="G283:G291" si="28">E283*F283</f>
        <v>0</v>
      </c>
      <c r="H283" s="184"/>
      <c r="I283" s="121" t="s">
        <v>1646</v>
      </c>
      <c r="J283" s="121" t="str">
        <f>VLOOKUP(I283,Presupuesto!$B$8:$C$584,2,0)</f>
        <v>INTERESES DE INSTITUCIONES PUBLICAS FINANCIERAS</v>
      </c>
      <c r="K283" s="264" t="s">
        <v>188</v>
      </c>
      <c r="L283" s="121" t="s">
        <v>479</v>
      </c>
    </row>
    <row r="284" spans="3:12" hidden="1" x14ac:dyDescent="0.25">
      <c r="C284" s="122" t="s">
        <v>48</v>
      </c>
      <c r="D284" s="521"/>
      <c r="E284" s="228">
        <f>D283</f>
        <v>0</v>
      </c>
      <c r="F284" s="123">
        <v>50</v>
      </c>
      <c r="G284" s="120">
        <f t="shared" si="28"/>
        <v>0</v>
      </c>
      <c r="H284" s="184"/>
      <c r="I284" s="121" t="s">
        <v>1654</v>
      </c>
      <c r="J284" s="121" t="str">
        <f>VLOOKUP(I284,Presupuesto!$B$8:$C$584,2,0)</f>
        <v>OTROS INTERESES</v>
      </c>
      <c r="K284" s="121" t="str">
        <f>$K$17</f>
        <v>Investigación</v>
      </c>
      <c r="L284" s="121" t="s">
        <v>497</v>
      </c>
    </row>
    <row r="285" spans="3:12" hidden="1" x14ac:dyDescent="0.25">
      <c r="C285" s="122" t="s">
        <v>49</v>
      </c>
      <c r="D285" s="521"/>
      <c r="E285" s="228">
        <f>D283</f>
        <v>0</v>
      </c>
      <c r="F285" s="123">
        <v>150</v>
      </c>
      <c r="G285" s="120">
        <f t="shared" si="28"/>
        <v>0</v>
      </c>
      <c r="H285" s="184"/>
      <c r="I285" s="121" t="s">
        <v>1654</v>
      </c>
      <c r="J285" s="121" t="str">
        <f>VLOOKUP(I285,Presupuesto!$B$8:$C$584,2,0)</f>
        <v>OTROS INTERESES</v>
      </c>
      <c r="K285" s="121" t="str">
        <f t="shared" ref="K285:K292" si="29">$K$17</f>
        <v>Investigación</v>
      </c>
      <c r="L285" s="121" t="s">
        <v>480</v>
      </c>
    </row>
    <row r="286" spans="3:12" hidden="1" x14ac:dyDescent="0.25">
      <c r="C286" s="122" t="s">
        <v>50</v>
      </c>
      <c r="D286" s="521"/>
      <c r="E286" s="174">
        <v>0</v>
      </c>
      <c r="F286" s="141">
        <v>10000</v>
      </c>
      <c r="G286" s="120">
        <f t="shared" si="28"/>
        <v>0</v>
      </c>
      <c r="H286" s="184"/>
      <c r="I286" s="121" t="s">
        <v>1654</v>
      </c>
      <c r="J286" s="121" t="str">
        <f>VLOOKUP(I286,Presupuesto!$B$8:$C$584,2,0)</f>
        <v>OTROS INTERESES</v>
      </c>
      <c r="K286" s="121" t="str">
        <f t="shared" si="29"/>
        <v>Investigación</v>
      </c>
      <c r="L286" s="121" t="s">
        <v>481</v>
      </c>
    </row>
    <row r="287" spans="3:12" hidden="1" x14ac:dyDescent="0.25">
      <c r="C287" s="122" t="s">
        <v>504</v>
      </c>
      <c r="D287" s="521"/>
      <c r="E287" s="174">
        <v>0</v>
      </c>
      <c r="F287" s="141">
        <v>250</v>
      </c>
      <c r="G287" s="120">
        <f t="shared" si="28"/>
        <v>0</v>
      </c>
      <c r="H287" s="184"/>
      <c r="I287" s="121" t="s">
        <v>1654</v>
      </c>
      <c r="J287" s="121" t="str">
        <f>VLOOKUP(I287,Presupuesto!$B$8:$C$584,2,0)</f>
        <v>OTROS INTERESES</v>
      </c>
      <c r="K287" s="121" t="str">
        <f t="shared" si="29"/>
        <v>Investigación</v>
      </c>
      <c r="L287" s="121" t="s">
        <v>482</v>
      </c>
    </row>
    <row r="288" spans="3:12" hidden="1" x14ac:dyDescent="0.25">
      <c r="C288" s="122" t="s">
        <v>51</v>
      </c>
      <c r="D288" s="521"/>
      <c r="E288" s="228">
        <f>(D283*25)/500</f>
        <v>0</v>
      </c>
      <c r="F288" s="123">
        <v>85</v>
      </c>
      <c r="G288" s="120">
        <f t="shared" si="28"/>
        <v>0</v>
      </c>
      <c r="H288" s="184"/>
      <c r="I288" s="121" t="s">
        <v>1654</v>
      </c>
      <c r="J288" s="121" t="str">
        <f>VLOOKUP(I288,Presupuesto!$B$8:$C$584,2,0)</f>
        <v>OTROS INTERESES</v>
      </c>
      <c r="K288" s="121" t="str">
        <f t="shared" si="29"/>
        <v>Investigación</v>
      </c>
      <c r="L288" s="121" t="s">
        <v>483</v>
      </c>
    </row>
    <row r="289" spans="3:12" hidden="1" x14ac:dyDescent="0.25">
      <c r="C289" s="122" t="s">
        <v>193</v>
      </c>
      <c r="D289" s="521"/>
      <c r="E289" s="228">
        <f>D283/12</f>
        <v>0</v>
      </c>
      <c r="F289" s="123">
        <v>36</v>
      </c>
      <c r="G289" s="120">
        <f t="shared" si="28"/>
        <v>0</v>
      </c>
      <c r="H289" s="184"/>
      <c r="I289" s="121" t="s">
        <v>1654</v>
      </c>
      <c r="J289" s="121" t="str">
        <f>VLOOKUP(I289,Presupuesto!$B$8:$C$584,2,0)</f>
        <v>OTROS INTERESES</v>
      </c>
      <c r="K289" s="121" t="str">
        <f t="shared" si="29"/>
        <v>Investigación</v>
      </c>
      <c r="L289" s="121" t="s">
        <v>484</v>
      </c>
    </row>
    <row r="290" spans="3:12" hidden="1" x14ac:dyDescent="0.25">
      <c r="C290" s="122" t="s">
        <v>34</v>
      </c>
      <c r="D290" s="521"/>
      <c r="E290" s="228">
        <f>D283/12</f>
        <v>0</v>
      </c>
      <c r="F290" s="123">
        <v>80</v>
      </c>
      <c r="G290" s="120">
        <f t="shared" si="28"/>
        <v>0</v>
      </c>
      <c r="H290" s="184"/>
      <c r="I290" s="121" t="s">
        <v>1654</v>
      </c>
      <c r="J290" s="121" t="str">
        <f>VLOOKUP(I290,Presupuesto!$B$8:$C$584,2,0)</f>
        <v>OTROS INTERESES</v>
      </c>
      <c r="K290" s="121" t="str">
        <f t="shared" si="29"/>
        <v>Investigación</v>
      </c>
      <c r="L290" s="121" t="s">
        <v>485</v>
      </c>
    </row>
    <row r="291" spans="3:12" hidden="1" x14ac:dyDescent="0.25">
      <c r="C291" s="132" t="s">
        <v>52</v>
      </c>
      <c r="D291" s="521"/>
      <c r="E291" s="257">
        <v>0</v>
      </c>
      <c r="F291" s="142">
        <v>25</v>
      </c>
      <c r="G291" s="120">
        <f t="shared" si="28"/>
        <v>0</v>
      </c>
      <c r="H291" s="184"/>
      <c r="I291" s="121" t="s">
        <v>1654</v>
      </c>
      <c r="J291" s="121" t="str">
        <f>VLOOKUP(I291,Presupuesto!$B$8:$C$584,2,0)</f>
        <v>OTROS INTERESES</v>
      </c>
      <c r="K291" s="121" t="str">
        <f t="shared" si="29"/>
        <v>Investigación</v>
      </c>
      <c r="L291" s="121" t="s">
        <v>486</v>
      </c>
    </row>
    <row r="292" spans="3:12" ht="15.75" hidden="1" thickBot="1" x14ac:dyDescent="0.3">
      <c r="C292" s="261" t="s">
        <v>525</v>
      </c>
      <c r="D292" s="262"/>
      <c r="E292" s="263">
        <v>0</v>
      </c>
      <c r="F292" s="127">
        <f>HLOOKUP(C292,$AH$2:$BU$3,2,0)</f>
        <v>650</v>
      </c>
      <c r="G292" s="128">
        <f>D292*E292*F292</f>
        <v>0</v>
      </c>
      <c r="H292" s="184"/>
      <c r="I292" s="121" t="s">
        <v>1654</v>
      </c>
      <c r="J292" s="129" t="str">
        <f>VLOOKUP(I292,Presupuesto!$B$8:$C$584,2,0)</f>
        <v>OTROS INTERESES</v>
      </c>
      <c r="K292" s="121" t="str">
        <f t="shared" si="29"/>
        <v>Investigación</v>
      </c>
      <c r="L292" s="121" t="s">
        <v>487</v>
      </c>
    </row>
    <row r="293" spans="3:12" hidden="1" x14ac:dyDescent="0.25">
      <c r="C293" s="116"/>
      <c r="E293" s="135"/>
      <c r="F293" s="135"/>
      <c r="G293" s="135"/>
      <c r="H293" s="198"/>
      <c r="I293" s="135"/>
      <c r="J293" s="135"/>
      <c r="K293" s="135"/>
    </row>
    <row r="294" spans="3:12" ht="15.75" hidden="1" thickBot="1" x14ac:dyDescent="0.3"/>
    <row r="295" spans="3:12" ht="15.75" hidden="1" thickBot="1" x14ac:dyDescent="0.3">
      <c r="C295" s="29" t="s">
        <v>43</v>
      </c>
      <c r="D295" s="30">
        <f>SUM(G302:G311)</f>
        <v>0</v>
      </c>
      <c r="E295" s="116"/>
      <c r="F295" s="116"/>
      <c r="G295" s="116"/>
      <c r="H295" s="93"/>
      <c r="I295" s="93"/>
      <c r="J295" s="93"/>
      <c r="K295" s="135"/>
    </row>
    <row r="296" spans="3:12" hidden="1" x14ac:dyDescent="0.25">
      <c r="C296" s="72"/>
      <c r="D296" s="31"/>
      <c r="E296" s="116"/>
      <c r="F296" s="116"/>
      <c r="G296" s="116"/>
      <c r="H296" s="93"/>
      <c r="I296" s="93"/>
      <c r="J296" s="93"/>
      <c r="K296" s="135"/>
    </row>
    <row r="297" spans="3:12" hidden="1" x14ac:dyDescent="0.25">
      <c r="C297" s="72"/>
      <c r="D297" s="31"/>
      <c r="E297" s="116"/>
      <c r="F297" s="116"/>
      <c r="G297" s="116"/>
      <c r="H297" s="93"/>
      <c r="I297" s="93"/>
      <c r="J297" s="93"/>
      <c r="K297" s="135"/>
    </row>
    <row r="298" spans="3:12" ht="15.75" hidden="1" x14ac:dyDescent="0.25">
      <c r="C298" s="234" t="s">
        <v>476</v>
      </c>
      <c r="D298" s="235"/>
      <c r="E298" s="116"/>
      <c r="F298" s="116"/>
      <c r="G298" s="116"/>
      <c r="H298" s="93"/>
      <c r="I298" s="93"/>
      <c r="J298" s="93"/>
      <c r="K298" s="135"/>
    </row>
    <row r="299" spans="3:12" ht="18.75" hidden="1" x14ac:dyDescent="0.25">
      <c r="C299" s="253"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#N/A</v>
      </c>
      <c r="D299" s="31"/>
      <c r="E299" s="116"/>
      <c r="F299" s="116"/>
      <c r="G299" s="116"/>
      <c r="H299" s="93"/>
      <c r="I299" s="93"/>
      <c r="J299" s="93"/>
      <c r="K299" s="135"/>
    </row>
    <row r="300" spans="3:12" ht="15.75" hidden="1" thickBot="1" x14ac:dyDescent="0.3">
      <c r="C300" s="72"/>
      <c r="D300" s="31"/>
      <c r="E300" s="116"/>
      <c r="F300" s="116"/>
      <c r="G300" s="116"/>
      <c r="H300" s="93"/>
      <c r="I300" s="93"/>
      <c r="J300" s="93"/>
      <c r="K300" s="135"/>
    </row>
    <row r="301" spans="3:12" ht="30.75" hidden="1" thickBot="1" x14ac:dyDescent="0.3">
      <c r="C301" s="149" t="s">
        <v>44</v>
      </c>
      <c r="D301" s="152" t="s">
        <v>45</v>
      </c>
      <c r="E301" s="151" t="s">
        <v>55</v>
      </c>
      <c r="F301" s="151" t="s">
        <v>57</v>
      </c>
      <c r="G301" s="150" t="s">
        <v>27</v>
      </c>
      <c r="H301" s="156" t="s">
        <v>213</v>
      </c>
      <c r="I301" s="151" t="s">
        <v>46</v>
      </c>
      <c r="J301" s="151" t="s">
        <v>214</v>
      </c>
      <c r="K301" s="151" t="s">
        <v>495</v>
      </c>
      <c r="L301" s="151" t="s">
        <v>496</v>
      </c>
    </row>
    <row r="302" spans="3:12" hidden="1" x14ac:dyDescent="0.25">
      <c r="C302" s="118" t="s">
        <v>47</v>
      </c>
      <c r="D302" s="520"/>
      <c r="E302" s="181">
        <v>0</v>
      </c>
      <c r="F302" s="138">
        <v>20000</v>
      </c>
      <c r="G302" s="120">
        <f t="shared" ref="G302:G310" si="30">E302*F302</f>
        <v>0</v>
      </c>
      <c r="H302" s="184"/>
      <c r="I302" s="121" t="s">
        <v>1646</v>
      </c>
      <c r="J302" s="121" t="str">
        <f>VLOOKUP(I302,Presupuesto!$B$8:$C$584,2,0)</f>
        <v>INTERESES DE INSTITUCIONES PUBLICAS FINANCIERAS</v>
      </c>
      <c r="K302" s="264" t="s">
        <v>188</v>
      </c>
      <c r="L302" s="121" t="s">
        <v>479</v>
      </c>
    </row>
    <row r="303" spans="3:12" hidden="1" x14ac:dyDescent="0.25">
      <c r="C303" s="122" t="s">
        <v>48</v>
      </c>
      <c r="D303" s="521"/>
      <c r="E303" s="228">
        <f>D302</f>
        <v>0</v>
      </c>
      <c r="F303" s="123">
        <v>50</v>
      </c>
      <c r="G303" s="120">
        <f t="shared" si="30"/>
        <v>0</v>
      </c>
      <c r="H303" s="184"/>
      <c r="I303" s="121" t="s">
        <v>1654</v>
      </c>
      <c r="J303" s="121" t="str">
        <f>VLOOKUP(I303,Presupuesto!$B$8:$C$584,2,0)</f>
        <v>OTROS INTERESES</v>
      </c>
      <c r="K303" s="121" t="str">
        <f>$K$17</f>
        <v>Investigación</v>
      </c>
      <c r="L303" s="121" t="s">
        <v>497</v>
      </c>
    </row>
    <row r="304" spans="3:12" hidden="1" x14ac:dyDescent="0.25">
      <c r="C304" s="122" t="s">
        <v>49</v>
      </c>
      <c r="D304" s="521"/>
      <c r="E304" s="228">
        <f>D302</f>
        <v>0</v>
      </c>
      <c r="F304" s="123">
        <v>150</v>
      </c>
      <c r="G304" s="120">
        <f t="shared" si="30"/>
        <v>0</v>
      </c>
      <c r="H304" s="184"/>
      <c r="I304" s="121" t="s">
        <v>1654</v>
      </c>
      <c r="J304" s="121" t="str">
        <f>VLOOKUP(I304,Presupuesto!$B$8:$C$584,2,0)</f>
        <v>OTROS INTERESES</v>
      </c>
      <c r="K304" s="121" t="str">
        <f t="shared" ref="K304:K311" si="31">$K$17</f>
        <v>Investigación</v>
      </c>
      <c r="L304" s="121" t="s">
        <v>480</v>
      </c>
    </row>
    <row r="305" spans="3:12" hidden="1" x14ac:dyDescent="0.25">
      <c r="C305" s="122" t="s">
        <v>50</v>
      </c>
      <c r="D305" s="521"/>
      <c r="E305" s="174">
        <v>0</v>
      </c>
      <c r="F305" s="141">
        <v>10000</v>
      </c>
      <c r="G305" s="120">
        <f t="shared" si="30"/>
        <v>0</v>
      </c>
      <c r="H305" s="184"/>
      <c r="I305" s="121" t="s">
        <v>1654</v>
      </c>
      <c r="J305" s="121" t="str">
        <f>VLOOKUP(I305,Presupuesto!$B$8:$C$584,2,0)</f>
        <v>OTROS INTERESES</v>
      </c>
      <c r="K305" s="121" t="str">
        <f t="shared" si="31"/>
        <v>Investigación</v>
      </c>
      <c r="L305" s="121" t="s">
        <v>481</v>
      </c>
    </row>
    <row r="306" spans="3:12" hidden="1" x14ac:dyDescent="0.25">
      <c r="C306" s="122" t="s">
        <v>504</v>
      </c>
      <c r="D306" s="521"/>
      <c r="E306" s="174">
        <v>0</v>
      </c>
      <c r="F306" s="141">
        <v>250</v>
      </c>
      <c r="G306" s="120">
        <f t="shared" si="30"/>
        <v>0</v>
      </c>
      <c r="H306" s="184"/>
      <c r="I306" s="121" t="s">
        <v>1654</v>
      </c>
      <c r="J306" s="121" t="str">
        <f>VLOOKUP(I306,Presupuesto!$B$8:$C$584,2,0)</f>
        <v>OTROS INTERESES</v>
      </c>
      <c r="K306" s="121" t="str">
        <f t="shared" si="31"/>
        <v>Investigación</v>
      </c>
      <c r="L306" s="121" t="s">
        <v>482</v>
      </c>
    </row>
    <row r="307" spans="3:12" hidden="1" x14ac:dyDescent="0.25">
      <c r="C307" s="122" t="s">
        <v>51</v>
      </c>
      <c r="D307" s="521"/>
      <c r="E307" s="228">
        <f>(D302*25)/500</f>
        <v>0</v>
      </c>
      <c r="F307" s="123">
        <v>85</v>
      </c>
      <c r="G307" s="120">
        <f t="shared" si="30"/>
        <v>0</v>
      </c>
      <c r="H307" s="184"/>
      <c r="I307" s="121" t="s">
        <v>1654</v>
      </c>
      <c r="J307" s="121" t="str">
        <f>VLOOKUP(I307,Presupuesto!$B$8:$C$584,2,0)</f>
        <v>OTROS INTERESES</v>
      </c>
      <c r="K307" s="121" t="str">
        <f t="shared" si="31"/>
        <v>Investigación</v>
      </c>
      <c r="L307" s="121" t="s">
        <v>483</v>
      </c>
    </row>
    <row r="308" spans="3:12" hidden="1" x14ac:dyDescent="0.25">
      <c r="C308" s="122" t="s">
        <v>193</v>
      </c>
      <c r="D308" s="521"/>
      <c r="E308" s="228">
        <f>D302/12</f>
        <v>0</v>
      </c>
      <c r="F308" s="123">
        <v>36</v>
      </c>
      <c r="G308" s="120">
        <f t="shared" si="30"/>
        <v>0</v>
      </c>
      <c r="H308" s="184"/>
      <c r="I308" s="121" t="s">
        <v>1654</v>
      </c>
      <c r="J308" s="121" t="str">
        <f>VLOOKUP(I308,Presupuesto!$B$8:$C$584,2,0)</f>
        <v>OTROS INTERESES</v>
      </c>
      <c r="K308" s="121" t="str">
        <f t="shared" si="31"/>
        <v>Investigación</v>
      </c>
      <c r="L308" s="121" t="s">
        <v>484</v>
      </c>
    </row>
    <row r="309" spans="3:12" hidden="1" x14ac:dyDescent="0.25">
      <c r="C309" s="122" t="s">
        <v>34</v>
      </c>
      <c r="D309" s="521"/>
      <c r="E309" s="228">
        <f>D302/12</f>
        <v>0</v>
      </c>
      <c r="F309" s="123">
        <v>80</v>
      </c>
      <c r="G309" s="120">
        <f t="shared" si="30"/>
        <v>0</v>
      </c>
      <c r="H309" s="184"/>
      <c r="I309" s="121" t="s">
        <v>1654</v>
      </c>
      <c r="J309" s="121" t="str">
        <f>VLOOKUP(I309,Presupuesto!$B$8:$C$584,2,0)</f>
        <v>OTROS INTERESES</v>
      </c>
      <c r="K309" s="121" t="str">
        <f t="shared" si="31"/>
        <v>Investigación</v>
      </c>
      <c r="L309" s="121" t="s">
        <v>485</v>
      </c>
    </row>
    <row r="310" spans="3:12" hidden="1" x14ac:dyDescent="0.25">
      <c r="C310" s="132" t="s">
        <v>52</v>
      </c>
      <c r="D310" s="521"/>
      <c r="E310" s="257">
        <v>0</v>
      </c>
      <c r="F310" s="142">
        <v>25</v>
      </c>
      <c r="G310" s="120">
        <f t="shared" si="30"/>
        <v>0</v>
      </c>
      <c r="H310" s="184"/>
      <c r="I310" s="121" t="s">
        <v>1654</v>
      </c>
      <c r="J310" s="121" t="str">
        <f>VLOOKUP(I310,Presupuesto!$B$8:$C$584,2,0)</f>
        <v>OTROS INTERESES</v>
      </c>
      <c r="K310" s="121" t="str">
        <f t="shared" si="31"/>
        <v>Investigación</v>
      </c>
      <c r="L310" s="121" t="s">
        <v>486</v>
      </c>
    </row>
    <row r="311" spans="3:12" ht="15.75" hidden="1" thickBot="1" x14ac:dyDescent="0.3">
      <c r="C311" s="261" t="s">
        <v>525</v>
      </c>
      <c r="D311" s="262"/>
      <c r="E311" s="263">
        <v>0</v>
      </c>
      <c r="F311" s="127">
        <f>HLOOKUP(C311,$AH$2:$BU$3,2,0)</f>
        <v>650</v>
      </c>
      <c r="G311" s="128">
        <f>D311*E311*F311</f>
        <v>0</v>
      </c>
      <c r="H311" s="184"/>
      <c r="I311" s="121" t="s">
        <v>1654</v>
      </c>
      <c r="J311" s="129" t="str">
        <f>VLOOKUP(I311,Presupuesto!$B$8:$C$584,2,0)</f>
        <v>OTROS INTERESES</v>
      </c>
      <c r="K311" s="121" t="str">
        <f t="shared" si="31"/>
        <v>Investigación</v>
      </c>
      <c r="L311" s="121" t="s">
        <v>487</v>
      </c>
    </row>
    <row r="312" spans="3:12" hidden="1" x14ac:dyDescent="0.25"/>
    <row r="313" spans="3:12" ht="15.75" hidden="1" thickBot="1" x14ac:dyDescent="0.3"/>
    <row r="314" spans="3:12" ht="15.75" hidden="1" thickBot="1" x14ac:dyDescent="0.3">
      <c r="C314" s="29" t="s">
        <v>43</v>
      </c>
      <c r="D314" s="30">
        <f>SUM(G321:G330)</f>
        <v>0</v>
      </c>
      <c r="E314" s="116"/>
      <c r="F314" s="116"/>
      <c r="G314" s="116"/>
      <c r="H314" s="93"/>
      <c r="I314" s="93"/>
      <c r="J314" s="93"/>
      <c r="K314" s="135"/>
    </row>
    <row r="315" spans="3:12" hidden="1" x14ac:dyDescent="0.25">
      <c r="C315" s="72"/>
      <c r="D315" s="31"/>
      <c r="E315" s="116"/>
      <c r="F315" s="116"/>
      <c r="G315" s="116"/>
      <c r="H315" s="93"/>
      <c r="I315" s="93"/>
      <c r="J315" s="93"/>
      <c r="K315" s="135"/>
    </row>
    <row r="316" spans="3:12" hidden="1" x14ac:dyDescent="0.25">
      <c r="C316" s="72"/>
      <c r="D316" s="31"/>
      <c r="E316" s="116"/>
      <c r="F316" s="116"/>
      <c r="G316" s="116"/>
      <c r="H316" s="93"/>
      <c r="I316" s="93"/>
      <c r="J316" s="93"/>
      <c r="K316" s="135"/>
    </row>
    <row r="317" spans="3:12" ht="15.75" hidden="1" x14ac:dyDescent="0.25">
      <c r="C317" s="234" t="s">
        <v>476</v>
      </c>
      <c r="D317" s="235"/>
      <c r="E317" s="116"/>
      <c r="F317" s="116"/>
      <c r="G317" s="116"/>
      <c r="H317" s="93"/>
      <c r="I317" s="93"/>
      <c r="J317" s="93"/>
      <c r="K317" s="135"/>
    </row>
    <row r="318" spans="3:12" ht="18.75" hidden="1" x14ac:dyDescent="0.25">
      <c r="C318" s="253"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#N/A</v>
      </c>
      <c r="D318" s="31"/>
      <c r="E318" s="116"/>
      <c r="F318" s="116"/>
      <c r="G318" s="116"/>
      <c r="H318" s="93"/>
      <c r="I318" s="93"/>
      <c r="J318" s="93"/>
      <c r="K318" s="135"/>
    </row>
    <row r="319" spans="3:12" ht="15.75" hidden="1" thickBot="1" x14ac:dyDescent="0.3">
      <c r="C319" s="72"/>
      <c r="D319" s="31"/>
      <c r="E319" s="116"/>
      <c r="F319" s="116"/>
      <c r="G319" s="116"/>
      <c r="H319" s="93"/>
      <c r="I319" s="93"/>
      <c r="J319" s="93"/>
      <c r="K319" s="135"/>
    </row>
    <row r="320" spans="3:12" ht="30.75" hidden="1" thickBot="1" x14ac:dyDescent="0.3">
      <c r="C320" s="149" t="s">
        <v>44</v>
      </c>
      <c r="D320" s="152" t="s">
        <v>45</v>
      </c>
      <c r="E320" s="151" t="s">
        <v>55</v>
      </c>
      <c r="F320" s="151" t="s">
        <v>57</v>
      </c>
      <c r="G320" s="150" t="s">
        <v>27</v>
      </c>
      <c r="H320" s="156" t="s">
        <v>213</v>
      </c>
      <c r="I320" s="151" t="s">
        <v>46</v>
      </c>
      <c r="J320" s="151" t="s">
        <v>214</v>
      </c>
      <c r="K320" s="151" t="s">
        <v>495</v>
      </c>
      <c r="L320" s="151" t="s">
        <v>496</v>
      </c>
    </row>
    <row r="321" spans="3:12" hidden="1" x14ac:dyDescent="0.25">
      <c r="C321" s="118" t="s">
        <v>47</v>
      </c>
      <c r="D321" s="520"/>
      <c r="E321" s="181">
        <v>0</v>
      </c>
      <c r="F321" s="138">
        <v>20000</v>
      </c>
      <c r="G321" s="120">
        <f t="shared" ref="G321:G329" si="32">E321*F321</f>
        <v>0</v>
      </c>
      <c r="H321" s="184"/>
      <c r="I321" s="121" t="s">
        <v>1646</v>
      </c>
      <c r="J321" s="121" t="str">
        <f>VLOOKUP(I321,Presupuesto!$B$8:$C$584,2,0)</f>
        <v>INTERESES DE INSTITUCIONES PUBLICAS FINANCIERAS</v>
      </c>
      <c r="K321" s="264" t="s">
        <v>188</v>
      </c>
      <c r="L321" s="121" t="s">
        <v>479</v>
      </c>
    </row>
    <row r="322" spans="3:12" hidden="1" x14ac:dyDescent="0.25">
      <c r="C322" s="122" t="s">
        <v>48</v>
      </c>
      <c r="D322" s="521"/>
      <c r="E322" s="228">
        <f>D321</f>
        <v>0</v>
      </c>
      <c r="F322" s="123">
        <v>50</v>
      </c>
      <c r="G322" s="120">
        <f t="shared" si="32"/>
        <v>0</v>
      </c>
      <c r="H322" s="184"/>
      <c r="I322" s="121" t="s">
        <v>1654</v>
      </c>
      <c r="J322" s="121" t="str">
        <f>VLOOKUP(I322,Presupuesto!$B$8:$C$584,2,0)</f>
        <v>OTROS INTERESES</v>
      </c>
      <c r="K322" s="121" t="str">
        <f>$K$17</f>
        <v>Investigación</v>
      </c>
      <c r="L322" s="121" t="s">
        <v>497</v>
      </c>
    </row>
    <row r="323" spans="3:12" hidden="1" x14ac:dyDescent="0.25">
      <c r="C323" s="122" t="s">
        <v>49</v>
      </c>
      <c r="D323" s="521"/>
      <c r="E323" s="228">
        <f>D321</f>
        <v>0</v>
      </c>
      <c r="F323" s="123">
        <v>150</v>
      </c>
      <c r="G323" s="120">
        <f t="shared" si="32"/>
        <v>0</v>
      </c>
      <c r="H323" s="184"/>
      <c r="I323" s="121" t="s">
        <v>1654</v>
      </c>
      <c r="J323" s="121" t="str">
        <f>VLOOKUP(I323,Presupuesto!$B$8:$C$584,2,0)</f>
        <v>OTROS INTERESES</v>
      </c>
      <c r="K323" s="121" t="str">
        <f t="shared" ref="K323:K330" si="33">$K$17</f>
        <v>Investigación</v>
      </c>
      <c r="L323" s="121" t="s">
        <v>480</v>
      </c>
    </row>
    <row r="324" spans="3:12" hidden="1" x14ac:dyDescent="0.25">
      <c r="C324" s="122" t="s">
        <v>50</v>
      </c>
      <c r="D324" s="521"/>
      <c r="E324" s="174">
        <v>0</v>
      </c>
      <c r="F324" s="141">
        <v>10000</v>
      </c>
      <c r="G324" s="120">
        <f t="shared" si="32"/>
        <v>0</v>
      </c>
      <c r="H324" s="184"/>
      <c r="I324" s="121" t="s">
        <v>1654</v>
      </c>
      <c r="J324" s="121" t="str">
        <f>VLOOKUP(I324,Presupuesto!$B$8:$C$584,2,0)</f>
        <v>OTROS INTERESES</v>
      </c>
      <c r="K324" s="121" t="str">
        <f t="shared" si="33"/>
        <v>Investigación</v>
      </c>
      <c r="L324" s="121" t="s">
        <v>481</v>
      </c>
    </row>
    <row r="325" spans="3:12" hidden="1" x14ac:dyDescent="0.25">
      <c r="C325" s="122" t="s">
        <v>504</v>
      </c>
      <c r="D325" s="521"/>
      <c r="E325" s="174">
        <v>0</v>
      </c>
      <c r="F325" s="141">
        <v>250</v>
      </c>
      <c r="G325" s="120">
        <f t="shared" si="32"/>
        <v>0</v>
      </c>
      <c r="H325" s="184"/>
      <c r="I325" s="121" t="s">
        <v>1654</v>
      </c>
      <c r="J325" s="121" t="str">
        <f>VLOOKUP(I325,Presupuesto!$B$8:$C$584,2,0)</f>
        <v>OTROS INTERESES</v>
      </c>
      <c r="K325" s="121" t="str">
        <f t="shared" si="33"/>
        <v>Investigación</v>
      </c>
      <c r="L325" s="121" t="s">
        <v>482</v>
      </c>
    </row>
    <row r="326" spans="3:12" hidden="1" x14ac:dyDescent="0.25">
      <c r="C326" s="122" t="s">
        <v>51</v>
      </c>
      <c r="D326" s="521"/>
      <c r="E326" s="228">
        <f>(D321*25)/500</f>
        <v>0</v>
      </c>
      <c r="F326" s="123">
        <v>85</v>
      </c>
      <c r="G326" s="120">
        <f t="shared" si="32"/>
        <v>0</v>
      </c>
      <c r="H326" s="184"/>
      <c r="I326" s="121" t="s">
        <v>1654</v>
      </c>
      <c r="J326" s="121" t="str">
        <f>VLOOKUP(I326,Presupuesto!$B$8:$C$584,2,0)</f>
        <v>OTROS INTERESES</v>
      </c>
      <c r="K326" s="121" t="str">
        <f t="shared" si="33"/>
        <v>Investigación</v>
      </c>
      <c r="L326" s="121" t="s">
        <v>483</v>
      </c>
    </row>
    <row r="327" spans="3:12" hidden="1" x14ac:dyDescent="0.25">
      <c r="C327" s="122" t="s">
        <v>193</v>
      </c>
      <c r="D327" s="521"/>
      <c r="E327" s="228">
        <f>D321/12</f>
        <v>0</v>
      </c>
      <c r="F327" s="123">
        <v>36</v>
      </c>
      <c r="G327" s="120">
        <f t="shared" si="32"/>
        <v>0</v>
      </c>
      <c r="H327" s="184"/>
      <c r="I327" s="121" t="s">
        <v>1654</v>
      </c>
      <c r="J327" s="121" t="str">
        <f>VLOOKUP(I327,Presupuesto!$B$8:$C$584,2,0)</f>
        <v>OTROS INTERESES</v>
      </c>
      <c r="K327" s="121" t="str">
        <f t="shared" si="33"/>
        <v>Investigación</v>
      </c>
      <c r="L327" s="121" t="s">
        <v>484</v>
      </c>
    </row>
    <row r="328" spans="3:12" hidden="1" x14ac:dyDescent="0.25">
      <c r="C328" s="122" t="s">
        <v>34</v>
      </c>
      <c r="D328" s="521"/>
      <c r="E328" s="228">
        <f>D321/12</f>
        <v>0</v>
      </c>
      <c r="F328" s="123">
        <v>80</v>
      </c>
      <c r="G328" s="120">
        <f t="shared" si="32"/>
        <v>0</v>
      </c>
      <c r="H328" s="184"/>
      <c r="I328" s="121" t="s">
        <v>1654</v>
      </c>
      <c r="J328" s="121" t="str">
        <f>VLOOKUP(I328,Presupuesto!$B$8:$C$584,2,0)</f>
        <v>OTROS INTERESES</v>
      </c>
      <c r="K328" s="121" t="str">
        <f t="shared" si="33"/>
        <v>Investigación</v>
      </c>
      <c r="L328" s="121" t="s">
        <v>485</v>
      </c>
    </row>
    <row r="329" spans="3:12" hidden="1" x14ac:dyDescent="0.25">
      <c r="C329" s="132" t="s">
        <v>52</v>
      </c>
      <c r="D329" s="521"/>
      <c r="E329" s="257">
        <v>0</v>
      </c>
      <c r="F329" s="142">
        <v>25</v>
      </c>
      <c r="G329" s="120">
        <f t="shared" si="32"/>
        <v>0</v>
      </c>
      <c r="H329" s="184"/>
      <c r="I329" s="121" t="s">
        <v>1654</v>
      </c>
      <c r="J329" s="121" t="str">
        <f>VLOOKUP(I329,Presupuesto!$B$8:$C$584,2,0)</f>
        <v>OTROS INTERESES</v>
      </c>
      <c r="K329" s="121" t="str">
        <f t="shared" si="33"/>
        <v>Investigación</v>
      </c>
      <c r="L329" s="121" t="s">
        <v>486</v>
      </c>
    </row>
    <row r="330" spans="3:12" ht="15.75" hidden="1" thickBot="1" x14ac:dyDescent="0.3">
      <c r="C330" s="261" t="s">
        <v>525</v>
      </c>
      <c r="D330" s="262"/>
      <c r="E330" s="263">
        <v>0</v>
      </c>
      <c r="F330" s="127">
        <f>HLOOKUP(C330,$AH$2:$BU$3,2,0)</f>
        <v>650</v>
      </c>
      <c r="G330" s="128">
        <f>D330*E330*F330</f>
        <v>0</v>
      </c>
      <c r="H330" s="184"/>
      <c r="I330" s="121" t="s">
        <v>1654</v>
      </c>
      <c r="J330" s="129" t="str">
        <f>VLOOKUP(I330,Presupuesto!$B$8:$C$584,2,0)</f>
        <v>OTROS INTERESES</v>
      </c>
      <c r="K330" s="121" t="str">
        <f t="shared" si="33"/>
        <v>Investigación</v>
      </c>
      <c r="L330" s="121" t="s">
        <v>487</v>
      </c>
    </row>
    <row r="331" spans="3:12" hidden="1" x14ac:dyDescent="0.25">
      <c r="C331" s="116"/>
      <c r="E331" s="135"/>
      <c r="F331" s="135"/>
      <c r="G331" s="135"/>
      <c r="H331" s="198"/>
      <c r="I331" s="135"/>
      <c r="J331" s="135"/>
      <c r="K331" s="135"/>
    </row>
    <row r="332" spans="3:12" ht="15.75" hidden="1" thickBot="1" x14ac:dyDescent="0.3"/>
    <row r="333" spans="3:12" ht="15.75" hidden="1" thickBot="1" x14ac:dyDescent="0.3">
      <c r="C333" s="29" t="s">
        <v>43</v>
      </c>
      <c r="D333" s="30">
        <f>SUM(G340:G349)</f>
        <v>0</v>
      </c>
      <c r="E333" s="116"/>
      <c r="F333" s="116"/>
      <c r="G333" s="116"/>
      <c r="H333" s="93"/>
      <c r="I333" s="93"/>
      <c r="J333" s="93"/>
      <c r="K333" s="135"/>
    </row>
    <row r="334" spans="3:12" hidden="1" x14ac:dyDescent="0.25">
      <c r="C334" s="72"/>
      <c r="D334" s="31"/>
      <c r="E334" s="116"/>
      <c r="F334" s="116"/>
      <c r="G334" s="116"/>
      <c r="H334" s="93"/>
      <c r="I334" s="93"/>
      <c r="J334" s="93"/>
      <c r="K334" s="135"/>
    </row>
    <row r="335" spans="3:12" hidden="1" x14ac:dyDescent="0.25">
      <c r="C335" s="72"/>
      <c r="D335" s="31"/>
      <c r="E335" s="116"/>
      <c r="F335" s="116"/>
      <c r="G335" s="116"/>
      <c r="H335" s="93"/>
      <c r="I335" s="93"/>
      <c r="J335" s="93"/>
      <c r="K335" s="135"/>
    </row>
    <row r="336" spans="3:12" ht="15.75" hidden="1" x14ac:dyDescent="0.25">
      <c r="C336" s="234" t="s">
        <v>476</v>
      </c>
      <c r="D336" s="235"/>
      <c r="E336" s="116"/>
      <c r="F336" s="116"/>
      <c r="G336" s="116"/>
      <c r="H336" s="93"/>
      <c r="I336" s="93"/>
      <c r="J336" s="93"/>
      <c r="K336" s="135"/>
    </row>
    <row r="337" spans="3:12" ht="18.75" hidden="1" x14ac:dyDescent="0.25">
      <c r="C337" s="253"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#N/A</v>
      </c>
      <c r="D337" s="31"/>
      <c r="E337" s="116"/>
      <c r="F337" s="116"/>
      <c r="G337" s="116"/>
      <c r="H337" s="93"/>
      <c r="I337" s="93"/>
      <c r="J337" s="93"/>
      <c r="K337" s="135"/>
    </row>
    <row r="338" spans="3:12" ht="15.75" hidden="1" thickBot="1" x14ac:dyDescent="0.3">
      <c r="C338" s="72"/>
      <c r="D338" s="31"/>
      <c r="E338" s="116"/>
      <c r="F338" s="116"/>
      <c r="G338" s="116"/>
      <c r="H338" s="93"/>
      <c r="I338" s="93"/>
      <c r="J338" s="93"/>
      <c r="K338" s="135"/>
    </row>
    <row r="339" spans="3:12" ht="30.75" hidden="1" thickBot="1" x14ac:dyDescent="0.3">
      <c r="C339" s="149" t="s">
        <v>44</v>
      </c>
      <c r="D339" s="152" t="s">
        <v>45</v>
      </c>
      <c r="E339" s="151" t="s">
        <v>55</v>
      </c>
      <c r="F339" s="151" t="s">
        <v>57</v>
      </c>
      <c r="G339" s="150" t="s">
        <v>27</v>
      </c>
      <c r="H339" s="156" t="s">
        <v>213</v>
      </c>
      <c r="I339" s="151" t="s">
        <v>46</v>
      </c>
      <c r="J339" s="151" t="s">
        <v>214</v>
      </c>
      <c r="K339" s="151" t="s">
        <v>495</v>
      </c>
      <c r="L339" s="151" t="s">
        <v>496</v>
      </c>
    </row>
    <row r="340" spans="3:12" hidden="1" x14ac:dyDescent="0.25">
      <c r="C340" s="118" t="s">
        <v>47</v>
      </c>
      <c r="D340" s="520"/>
      <c r="E340" s="181">
        <v>0</v>
      </c>
      <c r="F340" s="138">
        <v>20000</v>
      </c>
      <c r="G340" s="120">
        <f t="shared" ref="G340:G348" si="34">E340*F340</f>
        <v>0</v>
      </c>
      <c r="H340" s="184"/>
      <c r="I340" s="121" t="s">
        <v>1646</v>
      </c>
      <c r="J340" s="121" t="str">
        <f>VLOOKUP(I340,Presupuesto!$B$8:$C$584,2,0)</f>
        <v>INTERESES DE INSTITUCIONES PUBLICAS FINANCIERAS</v>
      </c>
      <c r="K340" s="264" t="s">
        <v>188</v>
      </c>
      <c r="L340" s="121" t="s">
        <v>479</v>
      </c>
    </row>
    <row r="341" spans="3:12" hidden="1" x14ac:dyDescent="0.25">
      <c r="C341" s="122" t="s">
        <v>48</v>
      </c>
      <c r="D341" s="521"/>
      <c r="E341" s="228">
        <f>D340</f>
        <v>0</v>
      </c>
      <c r="F341" s="123">
        <v>50</v>
      </c>
      <c r="G341" s="120">
        <f t="shared" si="34"/>
        <v>0</v>
      </c>
      <c r="H341" s="184"/>
      <c r="I341" s="121" t="s">
        <v>1654</v>
      </c>
      <c r="J341" s="121" t="str">
        <f>VLOOKUP(I341,Presupuesto!$B$8:$C$584,2,0)</f>
        <v>OTROS INTERESES</v>
      </c>
      <c r="K341" s="121" t="str">
        <f>$K$17</f>
        <v>Investigación</v>
      </c>
      <c r="L341" s="121" t="s">
        <v>497</v>
      </c>
    </row>
    <row r="342" spans="3:12" hidden="1" x14ac:dyDescent="0.25">
      <c r="C342" s="122" t="s">
        <v>49</v>
      </c>
      <c r="D342" s="521"/>
      <c r="E342" s="228">
        <f>D340</f>
        <v>0</v>
      </c>
      <c r="F342" s="123">
        <v>150</v>
      </c>
      <c r="G342" s="120">
        <f t="shared" si="34"/>
        <v>0</v>
      </c>
      <c r="H342" s="184"/>
      <c r="I342" s="121" t="s">
        <v>1654</v>
      </c>
      <c r="J342" s="121" t="str">
        <f>VLOOKUP(I342,Presupuesto!$B$8:$C$584,2,0)</f>
        <v>OTROS INTERESES</v>
      </c>
      <c r="K342" s="121" t="str">
        <f t="shared" ref="K342:K349" si="35">$K$17</f>
        <v>Investigación</v>
      </c>
      <c r="L342" s="121" t="s">
        <v>480</v>
      </c>
    </row>
    <row r="343" spans="3:12" hidden="1" x14ac:dyDescent="0.25">
      <c r="C343" s="122" t="s">
        <v>50</v>
      </c>
      <c r="D343" s="521"/>
      <c r="E343" s="174">
        <v>0</v>
      </c>
      <c r="F343" s="141">
        <v>10000</v>
      </c>
      <c r="G343" s="120">
        <f t="shared" si="34"/>
        <v>0</v>
      </c>
      <c r="H343" s="184"/>
      <c r="I343" s="121" t="s">
        <v>1654</v>
      </c>
      <c r="J343" s="121" t="str">
        <f>VLOOKUP(I343,Presupuesto!$B$8:$C$584,2,0)</f>
        <v>OTROS INTERESES</v>
      </c>
      <c r="K343" s="121" t="str">
        <f t="shared" si="35"/>
        <v>Investigación</v>
      </c>
      <c r="L343" s="121" t="s">
        <v>481</v>
      </c>
    </row>
    <row r="344" spans="3:12" hidden="1" x14ac:dyDescent="0.25">
      <c r="C344" s="122" t="s">
        <v>504</v>
      </c>
      <c r="D344" s="521"/>
      <c r="E344" s="174">
        <v>0</v>
      </c>
      <c r="F344" s="141">
        <v>250</v>
      </c>
      <c r="G344" s="120">
        <f t="shared" si="34"/>
        <v>0</v>
      </c>
      <c r="H344" s="184"/>
      <c r="I344" s="121" t="s">
        <v>1654</v>
      </c>
      <c r="J344" s="121" t="str">
        <f>VLOOKUP(I344,Presupuesto!$B$8:$C$584,2,0)</f>
        <v>OTROS INTERESES</v>
      </c>
      <c r="K344" s="121" t="str">
        <f t="shared" si="35"/>
        <v>Investigación</v>
      </c>
      <c r="L344" s="121" t="s">
        <v>482</v>
      </c>
    </row>
    <row r="345" spans="3:12" hidden="1" x14ac:dyDescent="0.25">
      <c r="C345" s="122" t="s">
        <v>51</v>
      </c>
      <c r="D345" s="521"/>
      <c r="E345" s="228">
        <f>(D340*25)/500</f>
        <v>0</v>
      </c>
      <c r="F345" s="123">
        <v>85</v>
      </c>
      <c r="G345" s="120">
        <f t="shared" si="34"/>
        <v>0</v>
      </c>
      <c r="H345" s="184"/>
      <c r="I345" s="121" t="s">
        <v>1654</v>
      </c>
      <c r="J345" s="121" t="str">
        <f>VLOOKUP(I345,Presupuesto!$B$8:$C$584,2,0)</f>
        <v>OTROS INTERESES</v>
      </c>
      <c r="K345" s="121" t="str">
        <f t="shared" si="35"/>
        <v>Investigación</v>
      </c>
      <c r="L345" s="121" t="s">
        <v>483</v>
      </c>
    </row>
    <row r="346" spans="3:12" hidden="1" x14ac:dyDescent="0.25">
      <c r="C346" s="122" t="s">
        <v>193</v>
      </c>
      <c r="D346" s="521"/>
      <c r="E346" s="228">
        <f>D340/12</f>
        <v>0</v>
      </c>
      <c r="F346" s="123">
        <v>36</v>
      </c>
      <c r="G346" s="120">
        <f t="shared" si="34"/>
        <v>0</v>
      </c>
      <c r="H346" s="184"/>
      <c r="I346" s="121" t="s">
        <v>1654</v>
      </c>
      <c r="J346" s="121" t="str">
        <f>VLOOKUP(I346,Presupuesto!$B$8:$C$584,2,0)</f>
        <v>OTROS INTERESES</v>
      </c>
      <c r="K346" s="121" t="str">
        <f t="shared" si="35"/>
        <v>Investigación</v>
      </c>
      <c r="L346" s="121" t="s">
        <v>484</v>
      </c>
    </row>
    <row r="347" spans="3:12" hidden="1" x14ac:dyDescent="0.25">
      <c r="C347" s="122" t="s">
        <v>34</v>
      </c>
      <c r="D347" s="521"/>
      <c r="E347" s="228">
        <f>D340/12</f>
        <v>0</v>
      </c>
      <c r="F347" s="123">
        <v>80</v>
      </c>
      <c r="G347" s="120">
        <f t="shared" si="34"/>
        <v>0</v>
      </c>
      <c r="H347" s="184"/>
      <c r="I347" s="121" t="s">
        <v>1654</v>
      </c>
      <c r="J347" s="121" t="str">
        <f>VLOOKUP(I347,Presupuesto!$B$8:$C$584,2,0)</f>
        <v>OTROS INTERESES</v>
      </c>
      <c r="K347" s="121" t="str">
        <f t="shared" si="35"/>
        <v>Investigación</v>
      </c>
      <c r="L347" s="121" t="s">
        <v>485</v>
      </c>
    </row>
    <row r="348" spans="3:12" hidden="1" x14ac:dyDescent="0.25">
      <c r="C348" s="132" t="s">
        <v>52</v>
      </c>
      <c r="D348" s="521"/>
      <c r="E348" s="257">
        <v>0</v>
      </c>
      <c r="F348" s="142">
        <v>25</v>
      </c>
      <c r="G348" s="120">
        <f t="shared" si="34"/>
        <v>0</v>
      </c>
      <c r="H348" s="184"/>
      <c r="I348" s="121" t="s">
        <v>1654</v>
      </c>
      <c r="J348" s="121" t="str">
        <f>VLOOKUP(I348,Presupuesto!$B$8:$C$584,2,0)</f>
        <v>OTROS INTERESES</v>
      </c>
      <c r="K348" s="121" t="str">
        <f t="shared" si="35"/>
        <v>Investigación</v>
      </c>
      <c r="L348" s="121" t="s">
        <v>486</v>
      </c>
    </row>
    <row r="349" spans="3:12" ht="15.75" hidden="1" thickBot="1" x14ac:dyDescent="0.3">
      <c r="C349" s="261" t="s">
        <v>525</v>
      </c>
      <c r="D349" s="262"/>
      <c r="E349" s="263">
        <v>0</v>
      </c>
      <c r="F349" s="127">
        <f>HLOOKUP(C349,$AH$2:$BU$3,2,0)</f>
        <v>650</v>
      </c>
      <c r="G349" s="128">
        <f>D349*E349*F349</f>
        <v>0</v>
      </c>
      <c r="H349" s="184"/>
      <c r="I349" s="121" t="s">
        <v>1654</v>
      </c>
      <c r="J349" s="129" t="str">
        <f>VLOOKUP(I349,Presupuesto!$B$8:$C$584,2,0)</f>
        <v>OTROS INTERESES</v>
      </c>
      <c r="K349" s="121" t="str">
        <f t="shared" si="35"/>
        <v>Investigación</v>
      </c>
      <c r="L349" s="121" t="s">
        <v>487</v>
      </c>
    </row>
    <row r="350" spans="3:12" hidden="1" x14ac:dyDescent="0.25"/>
    <row r="351" spans="3:12" ht="15.75" hidden="1" thickBot="1" x14ac:dyDescent="0.3"/>
    <row r="352" spans="3:12" ht="15.75" hidden="1" thickBot="1" x14ac:dyDescent="0.3">
      <c r="C352" s="29" t="s">
        <v>43</v>
      </c>
      <c r="D352" s="30">
        <f>SUM(G359:G368)</f>
        <v>0</v>
      </c>
      <c r="E352" s="116"/>
      <c r="F352" s="116"/>
      <c r="G352" s="116"/>
      <c r="H352" s="93"/>
      <c r="I352" s="93"/>
      <c r="J352" s="93"/>
      <c r="K352" s="135"/>
    </row>
    <row r="353" spans="3:12" hidden="1" x14ac:dyDescent="0.25">
      <c r="C353" s="72"/>
      <c r="D353" s="31"/>
      <c r="E353" s="116"/>
      <c r="F353" s="116"/>
      <c r="G353" s="116"/>
      <c r="H353" s="93"/>
      <c r="I353" s="93"/>
      <c r="J353" s="93"/>
      <c r="K353" s="135"/>
    </row>
    <row r="354" spans="3:12" hidden="1" x14ac:dyDescent="0.25">
      <c r="C354" s="72"/>
      <c r="D354" s="31"/>
      <c r="E354" s="116"/>
      <c r="F354" s="116"/>
      <c r="G354" s="116"/>
      <c r="H354" s="93"/>
      <c r="I354" s="93"/>
      <c r="J354" s="93"/>
      <c r="K354" s="135"/>
    </row>
    <row r="355" spans="3:12" ht="15.75" hidden="1" x14ac:dyDescent="0.25">
      <c r="C355" s="234" t="s">
        <v>476</v>
      </c>
      <c r="D355" s="235"/>
      <c r="E355" s="116"/>
      <c r="F355" s="116"/>
      <c r="G355" s="116"/>
      <c r="H355" s="93"/>
      <c r="I355" s="93"/>
      <c r="J355" s="93"/>
      <c r="K355" s="135"/>
    </row>
    <row r="356" spans="3:12" ht="18.75" hidden="1" x14ac:dyDescent="0.25">
      <c r="C356" s="253"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#N/A</v>
      </c>
      <c r="D356" s="31"/>
      <c r="E356" s="116"/>
      <c r="F356" s="116"/>
      <c r="G356" s="116"/>
      <c r="H356" s="93"/>
      <c r="I356" s="93"/>
      <c r="J356" s="93"/>
      <c r="K356" s="135"/>
    </row>
    <row r="357" spans="3:12" ht="15.75" hidden="1" thickBot="1" x14ac:dyDescent="0.3">
      <c r="C357" s="72"/>
      <c r="D357" s="31"/>
      <c r="E357" s="116"/>
      <c r="F357" s="116"/>
      <c r="G357" s="116"/>
      <c r="H357" s="93"/>
      <c r="I357" s="93"/>
      <c r="J357" s="93"/>
      <c r="K357" s="135"/>
    </row>
    <row r="358" spans="3:12" ht="30.75" hidden="1" thickBot="1" x14ac:dyDescent="0.3">
      <c r="C358" s="149" t="s">
        <v>44</v>
      </c>
      <c r="D358" s="152" t="s">
        <v>45</v>
      </c>
      <c r="E358" s="151" t="s">
        <v>55</v>
      </c>
      <c r="F358" s="151" t="s">
        <v>57</v>
      </c>
      <c r="G358" s="150" t="s">
        <v>27</v>
      </c>
      <c r="H358" s="156" t="s">
        <v>213</v>
      </c>
      <c r="I358" s="151" t="s">
        <v>46</v>
      </c>
      <c r="J358" s="151" t="s">
        <v>214</v>
      </c>
      <c r="K358" s="151" t="s">
        <v>495</v>
      </c>
      <c r="L358" s="151" t="s">
        <v>496</v>
      </c>
    </row>
    <row r="359" spans="3:12" hidden="1" x14ac:dyDescent="0.25">
      <c r="C359" s="118" t="s">
        <v>47</v>
      </c>
      <c r="D359" s="520"/>
      <c r="E359" s="181">
        <v>0</v>
      </c>
      <c r="F359" s="138">
        <v>20000</v>
      </c>
      <c r="G359" s="120">
        <f t="shared" ref="G359:G367" si="36">E359*F359</f>
        <v>0</v>
      </c>
      <c r="H359" s="184"/>
      <c r="I359" s="121" t="s">
        <v>1646</v>
      </c>
      <c r="J359" s="121" t="str">
        <f>VLOOKUP(I359,Presupuesto!$B$8:$C$584,2,0)</f>
        <v>INTERESES DE INSTITUCIONES PUBLICAS FINANCIERAS</v>
      </c>
      <c r="K359" s="264" t="s">
        <v>188</v>
      </c>
      <c r="L359" s="121" t="s">
        <v>479</v>
      </c>
    </row>
    <row r="360" spans="3:12" hidden="1" x14ac:dyDescent="0.25">
      <c r="C360" s="122" t="s">
        <v>48</v>
      </c>
      <c r="D360" s="521"/>
      <c r="E360" s="228">
        <f>D359</f>
        <v>0</v>
      </c>
      <c r="F360" s="123">
        <v>50</v>
      </c>
      <c r="G360" s="120">
        <f t="shared" si="36"/>
        <v>0</v>
      </c>
      <c r="H360" s="184"/>
      <c r="I360" s="121" t="s">
        <v>1654</v>
      </c>
      <c r="J360" s="121" t="str">
        <f>VLOOKUP(I360,Presupuesto!$B$8:$C$584,2,0)</f>
        <v>OTROS INTERESES</v>
      </c>
      <c r="K360" s="121" t="str">
        <f>$K$17</f>
        <v>Investigación</v>
      </c>
      <c r="L360" s="121" t="s">
        <v>497</v>
      </c>
    </row>
    <row r="361" spans="3:12" hidden="1" x14ac:dyDescent="0.25">
      <c r="C361" s="122" t="s">
        <v>49</v>
      </c>
      <c r="D361" s="521"/>
      <c r="E361" s="228">
        <f>D359</f>
        <v>0</v>
      </c>
      <c r="F361" s="123">
        <v>150</v>
      </c>
      <c r="G361" s="120">
        <f t="shared" si="36"/>
        <v>0</v>
      </c>
      <c r="H361" s="184"/>
      <c r="I361" s="121" t="s">
        <v>1654</v>
      </c>
      <c r="J361" s="121" t="str">
        <f>VLOOKUP(I361,Presupuesto!$B$8:$C$584,2,0)</f>
        <v>OTROS INTERESES</v>
      </c>
      <c r="K361" s="121" t="str">
        <f t="shared" ref="K361:K368" si="37">$K$17</f>
        <v>Investigación</v>
      </c>
      <c r="L361" s="121" t="s">
        <v>480</v>
      </c>
    </row>
    <row r="362" spans="3:12" hidden="1" x14ac:dyDescent="0.25">
      <c r="C362" s="122" t="s">
        <v>50</v>
      </c>
      <c r="D362" s="521"/>
      <c r="E362" s="174">
        <v>0</v>
      </c>
      <c r="F362" s="141">
        <v>10000</v>
      </c>
      <c r="G362" s="120">
        <f t="shared" si="36"/>
        <v>0</v>
      </c>
      <c r="H362" s="184"/>
      <c r="I362" s="121" t="s">
        <v>1654</v>
      </c>
      <c r="J362" s="121" t="str">
        <f>VLOOKUP(I362,Presupuesto!$B$8:$C$584,2,0)</f>
        <v>OTROS INTERESES</v>
      </c>
      <c r="K362" s="121" t="str">
        <f t="shared" si="37"/>
        <v>Investigación</v>
      </c>
      <c r="L362" s="121" t="s">
        <v>481</v>
      </c>
    </row>
    <row r="363" spans="3:12" hidden="1" x14ac:dyDescent="0.25">
      <c r="C363" s="122" t="s">
        <v>504</v>
      </c>
      <c r="D363" s="521"/>
      <c r="E363" s="174">
        <v>0</v>
      </c>
      <c r="F363" s="141">
        <v>250</v>
      </c>
      <c r="G363" s="120">
        <f t="shared" si="36"/>
        <v>0</v>
      </c>
      <c r="H363" s="184"/>
      <c r="I363" s="121" t="s">
        <v>1654</v>
      </c>
      <c r="J363" s="121" t="str">
        <f>VLOOKUP(I363,Presupuesto!$B$8:$C$584,2,0)</f>
        <v>OTROS INTERESES</v>
      </c>
      <c r="K363" s="121" t="str">
        <f t="shared" si="37"/>
        <v>Investigación</v>
      </c>
      <c r="L363" s="121" t="s">
        <v>482</v>
      </c>
    </row>
    <row r="364" spans="3:12" hidden="1" x14ac:dyDescent="0.25">
      <c r="C364" s="122" t="s">
        <v>51</v>
      </c>
      <c r="D364" s="521"/>
      <c r="E364" s="228">
        <f>(D359*25)/500</f>
        <v>0</v>
      </c>
      <c r="F364" s="123">
        <v>85</v>
      </c>
      <c r="G364" s="120">
        <f t="shared" si="36"/>
        <v>0</v>
      </c>
      <c r="H364" s="184"/>
      <c r="I364" s="121" t="s">
        <v>1654</v>
      </c>
      <c r="J364" s="121" t="str">
        <f>VLOOKUP(I364,Presupuesto!$B$8:$C$584,2,0)</f>
        <v>OTROS INTERESES</v>
      </c>
      <c r="K364" s="121" t="str">
        <f t="shared" si="37"/>
        <v>Investigación</v>
      </c>
      <c r="L364" s="121" t="s">
        <v>483</v>
      </c>
    </row>
    <row r="365" spans="3:12" hidden="1" x14ac:dyDescent="0.25">
      <c r="C365" s="122" t="s">
        <v>193</v>
      </c>
      <c r="D365" s="521"/>
      <c r="E365" s="228">
        <f>D359/12</f>
        <v>0</v>
      </c>
      <c r="F365" s="123">
        <v>36</v>
      </c>
      <c r="G365" s="120">
        <f t="shared" si="36"/>
        <v>0</v>
      </c>
      <c r="H365" s="184"/>
      <c r="I365" s="121" t="s">
        <v>1654</v>
      </c>
      <c r="J365" s="121" t="str">
        <f>VLOOKUP(I365,Presupuesto!$B$8:$C$584,2,0)</f>
        <v>OTROS INTERESES</v>
      </c>
      <c r="K365" s="121" t="str">
        <f t="shared" si="37"/>
        <v>Investigación</v>
      </c>
      <c r="L365" s="121" t="s">
        <v>484</v>
      </c>
    </row>
    <row r="366" spans="3:12" hidden="1" x14ac:dyDescent="0.25">
      <c r="C366" s="122" t="s">
        <v>34</v>
      </c>
      <c r="D366" s="521"/>
      <c r="E366" s="228">
        <f>D359/12</f>
        <v>0</v>
      </c>
      <c r="F366" s="123">
        <v>80</v>
      </c>
      <c r="G366" s="120">
        <f t="shared" si="36"/>
        <v>0</v>
      </c>
      <c r="H366" s="184"/>
      <c r="I366" s="121" t="s">
        <v>1654</v>
      </c>
      <c r="J366" s="121" t="str">
        <f>VLOOKUP(I366,Presupuesto!$B$8:$C$584,2,0)</f>
        <v>OTROS INTERESES</v>
      </c>
      <c r="K366" s="121" t="str">
        <f t="shared" si="37"/>
        <v>Investigación</v>
      </c>
      <c r="L366" s="121" t="s">
        <v>485</v>
      </c>
    </row>
    <row r="367" spans="3:12" hidden="1" x14ac:dyDescent="0.25">
      <c r="C367" s="132" t="s">
        <v>52</v>
      </c>
      <c r="D367" s="521"/>
      <c r="E367" s="257">
        <v>0</v>
      </c>
      <c r="F367" s="142">
        <v>25</v>
      </c>
      <c r="G367" s="120">
        <f t="shared" si="36"/>
        <v>0</v>
      </c>
      <c r="H367" s="184"/>
      <c r="I367" s="121" t="s">
        <v>1654</v>
      </c>
      <c r="J367" s="121" t="str">
        <f>VLOOKUP(I367,Presupuesto!$B$8:$C$584,2,0)</f>
        <v>OTROS INTERESES</v>
      </c>
      <c r="K367" s="121" t="str">
        <f t="shared" si="37"/>
        <v>Investigación</v>
      </c>
      <c r="L367" s="121" t="s">
        <v>486</v>
      </c>
    </row>
    <row r="368" spans="3:12" ht="15.75" hidden="1" thickBot="1" x14ac:dyDescent="0.3">
      <c r="C368" s="261" t="s">
        <v>525</v>
      </c>
      <c r="D368" s="262"/>
      <c r="E368" s="263">
        <v>0</v>
      </c>
      <c r="F368" s="127">
        <f>HLOOKUP(C368,$AH$2:$BU$3,2,0)</f>
        <v>650</v>
      </c>
      <c r="G368" s="128">
        <f>D368*E368*F368</f>
        <v>0</v>
      </c>
      <c r="H368" s="184"/>
      <c r="I368" s="121" t="s">
        <v>1654</v>
      </c>
      <c r="J368" s="129" t="str">
        <f>VLOOKUP(I368,Presupuesto!$B$8:$C$584,2,0)</f>
        <v>OTROS INTERESES</v>
      </c>
      <c r="K368" s="121" t="str">
        <f t="shared" si="37"/>
        <v>Investigación</v>
      </c>
      <c r="L368" s="121" t="s">
        <v>487</v>
      </c>
    </row>
    <row r="369" spans="3:12" hidden="1" x14ac:dyDescent="0.25">
      <c r="C369" s="116"/>
      <c r="E369" s="135"/>
      <c r="F369" s="135"/>
      <c r="G369" s="135"/>
      <c r="H369" s="198"/>
      <c r="I369" s="135"/>
      <c r="J369" s="135"/>
      <c r="K369" s="135"/>
    </row>
    <row r="370" spans="3:12" ht="15.75" hidden="1" thickBot="1" x14ac:dyDescent="0.3"/>
    <row r="371" spans="3:12" ht="15.75" hidden="1" thickBot="1" x14ac:dyDescent="0.3">
      <c r="C371" s="29" t="s">
        <v>43</v>
      </c>
      <c r="D371" s="30">
        <f>SUM(G378:G387)</f>
        <v>0</v>
      </c>
      <c r="E371" s="116"/>
      <c r="F371" s="116"/>
      <c r="G371" s="116"/>
      <c r="H371" s="93"/>
      <c r="I371" s="93"/>
      <c r="J371" s="93"/>
      <c r="K371" s="135"/>
    </row>
    <row r="372" spans="3:12" hidden="1" x14ac:dyDescent="0.25">
      <c r="C372" s="72"/>
      <c r="D372" s="31"/>
      <c r="E372" s="116"/>
      <c r="F372" s="116"/>
      <c r="G372" s="116"/>
      <c r="H372" s="93"/>
      <c r="I372" s="93"/>
      <c r="J372" s="93"/>
      <c r="K372" s="135"/>
    </row>
    <row r="373" spans="3:12" hidden="1" x14ac:dyDescent="0.25">
      <c r="C373" s="72"/>
      <c r="D373" s="31"/>
      <c r="E373" s="116"/>
      <c r="F373" s="116"/>
      <c r="G373" s="116"/>
      <c r="H373" s="93"/>
      <c r="I373" s="93"/>
      <c r="J373" s="93"/>
      <c r="K373" s="135"/>
    </row>
    <row r="374" spans="3:12" ht="15.75" hidden="1" x14ac:dyDescent="0.25">
      <c r="C374" s="234" t="s">
        <v>476</v>
      </c>
      <c r="D374" s="235"/>
      <c r="E374" s="116"/>
      <c r="F374" s="116"/>
      <c r="G374" s="116"/>
      <c r="H374" s="93"/>
      <c r="I374" s="93"/>
      <c r="J374" s="93"/>
      <c r="K374" s="135"/>
    </row>
    <row r="375" spans="3:12" ht="18.75" hidden="1" x14ac:dyDescent="0.25">
      <c r="C375" s="253"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#N/A</v>
      </c>
      <c r="D375" s="31"/>
      <c r="E375" s="116"/>
      <c r="F375" s="116"/>
      <c r="G375" s="116"/>
      <c r="H375" s="93"/>
      <c r="I375" s="93"/>
      <c r="J375" s="93"/>
      <c r="K375" s="135"/>
    </row>
    <row r="376" spans="3:12" ht="15.75" hidden="1" thickBot="1" x14ac:dyDescent="0.3">
      <c r="C376" s="72"/>
      <c r="D376" s="31"/>
      <c r="E376" s="116"/>
      <c r="F376" s="116"/>
      <c r="G376" s="116"/>
      <c r="H376" s="93"/>
      <c r="I376" s="93"/>
      <c r="J376" s="93"/>
      <c r="K376" s="135"/>
    </row>
    <row r="377" spans="3:12" ht="30.75" hidden="1" thickBot="1" x14ac:dyDescent="0.3">
      <c r="C377" s="149" t="s">
        <v>44</v>
      </c>
      <c r="D377" s="152" t="s">
        <v>45</v>
      </c>
      <c r="E377" s="151" t="s">
        <v>55</v>
      </c>
      <c r="F377" s="151" t="s">
        <v>57</v>
      </c>
      <c r="G377" s="150" t="s">
        <v>27</v>
      </c>
      <c r="H377" s="156" t="s">
        <v>213</v>
      </c>
      <c r="I377" s="151" t="s">
        <v>46</v>
      </c>
      <c r="J377" s="151" t="s">
        <v>214</v>
      </c>
      <c r="K377" s="151" t="s">
        <v>495</v>
      </c>
      <c r="L377" s="151" t="s">
        <v>496</v>
      </c>
    </row>
    <row r="378" spans="3:12" hidden="1" x14ac:dyDescent="0.25">
      <c r="C378" s="118" t="s">
        <v>47</v>
      </c>
      <c r="D378" s="520"/>
      <c r="E378" s="181">
        <v>0</v>
      </c>
      <c r="F378" s="138">
        <v>20000</v>
      </c>
      <c r="G378" s="120">
        <f t="shared" ref="G378:G386" si="38">E378*F378</f>
        <v>0</v>
      </c>
      <c r="H378" s="184"/>
      <c r="I378" s="121" t="s">
        <v>1646</v>
      </c>
      <c r="J378" s="121" t="str">
        <f>VLOOKUP(I378,Presupuesto!$B$8:$C$584,2,0)</f>
        <v>INTERESES DE INSTITUCIONES PUBLICAS FINANCIERAS</v>
      </c>
      <c r="K378" s="264" t="s">
        <v>188</v>
      </c>
      <c r="L378" s="121" t="s">
        <v>479</v>
      </c>
    </row>
    <row r="379" spans="3:12" hidden="1" x14ac:dyDescent="0.25">
      <c r="C379" s="122" t="s">
        <v>48</v>
      </c>
      <c r="D379" s="521"/>
      <c r="E379" s="228">
        <f>D378</f>
        <v>0</v>
      </c>
      <c r="F379" s="123">
        <v>50</v>
      </c>
      <c r="G379" s="120">
        <f t="shared" si="38"/>
        <v>0</v>
      </c>
      <c r="H379" s="184"/>
      <c r="I379" s="121" t="s">
        <v>1654</v>
      </c>
      <c r="J379" s="121" t="str">
        <f>VLOOKUP(I379,Presupuesto!$B$8:$C$584,2,0)</f>
        <v>OTROS INTERESES</v>
      </c>
      <c r="K379" s="121" t="str">
        <f>$K$17</f>
        <v>Investigación</v>
      </c>
      <c r="L379" s="121" t="s">
        <v>497</v>
      </c>
    </row>
    <row r="380" spans="3:12" hidden="1" x14ac:dyDescent="0.25">
      <c r="C380" s="122" t="s">
        <v>49</v>
      </c>
      <c r="D380" s="521"/>
      <c r="E380" s="228">
        <f>D378</f>
        <v>0</v>
      </c>
      <c r="F380" s="123">
        <v>150</v>
      </c>
      <c r="G380" s="120">
        <f t="shared" si="38"/>
        <v>0</v>
      </c>
      <c r="H380" s="184"/>
      <c r="I380" s="121" t="s">
        <v>1654</v>
      </c>
      <c r="J380" s="121" t="str">
        <f>VLOOKUP(I380,Presupuesto!$B$8:$C$584,2,0)</f>
        <v>OTROS INTERESES</v>
      </c>
      <c r="K380" s="121" t="str">
        <f t="shared" ref="K380:K387" si="39">$K$17</f>
        <v>Investigación</v>
      </c>
      <c r="L380" s="121" t="s">
        <v>480</v>
      </c>
    </row>
    <row r="381" spans="3:12" hidden="1" x14ac:dyDescent="0.25">
      <c r="C381" s="122" t="s">
        <v>50</v>
      </c>
      <c r="D381" s="521"/>
      <c r="E381" s="174">
        <v>0</v>
      </c>
      <c r="F381" s="141">
        <v>10000</v>
      </c>
      <c r="G381" s="120">
        <f t="shared" si="38"/>
        <v>0</v>
      </c>
      <c r="H381" s="184"/>
      <c r="I381" s="121" t="s">
        <v>1654</v>
      </c>
      <c r="J381" s="121" t="str">
        <f>VLOOKUP(I381,Presupuesto!$B$8:$C$584,2,0)</f>
        <v>OTROS INTERESES</v>
      </c>
      <c r="K381" s="121" t="str">
        <f t="shared" si="39"/>
        <v>Investigación</v>
      </c>
      <c r="L381" s="121" t="s">
        <v>481</v>
      </c>
    </row>
    <row r="382" spans="3:12" hidden="1" x14ac:dyDescent="0.25">
      <c r="C382" s="122" t="s">
        <v>504</v>
      </c>
      <c r="D382" s="521"/>
      <c r="E382" s="174">
        <v>0</v>
      </c>
      <c r="F382" s="141">
        <v>250</v>
      </c>
      <c r="G382" s="120">
        <f t="shared" si="38"/>
        <v>0</v>
      </c>
      <c r="H382" s="184"/>
      <c r="I382" s="121" t="s">
        <v>1654</v>
      </c>
      <c r="J382" s="121" t="str">
        <f>VLOOKUP(I382,Presupuesto!$B$8:$C$584,2,0)</f>
        <v>OTROS INTERESES</v>
      </c>
      <c r="K382" s="121" t="str">
        <f t="shared" si="39"/>
        <v>Investigación</v>
      </c>
      <c r="L382" s="121" t="s">
        <v>482</v>
      </c>
    </row>
    <row r="383" spans="3:12" hidden="1" x14ac:dyDescent="0.25">
      <c r="C383" s="122" t="s">
        <v>51</v>
      </c>
      <c r="D383" s="521"/>
      <c r="E383" s="228">
        <f>(D378*25)/500</f>
        <v>0</v>
      </c>
      <c r="F383" s="123">
        <v>85</v>
      </c>
      <c r="G383" s="120">
        <f t="shared" si="38"/>
        <v>0</v>
      </c>
      <c r="H383" s="184"/>
      <c r="I383" s="121" t="s">
        <v>1654</v>
      </c>
      <c r="J383" s="121" t="str">
        <f>VLOOKUP(I383,Presupuesto!$B$8:$C$584,2,0)</f>
        <v>OTROS INTERESES</v>
      </c>
      <c r="K383" s="121" t="str">
        <f t="shared" si="39"/>
        <v>Investigación</v>
      </c>
      <c r="L383" s="121" t="s">
        <v>483</v>
      </c>
    </row>
    <row r="384" spans="3:12" hidden="1" x14ac:dyDescent="0.25">
      <c r="C384" s="122" t="s">
        <v>193</v>
      </c>
      <c r="D384" s="521"/>
      <c r="E384" s="228">
        <f>D378/12</f>
        <v>0</v>
      </c>
      <c r="F384" s="123">
        <v>36</v>
      </c>
      <c r="G384" s="120">
        <f t="shared" si="38"/>
        <v>0</v>
      </c>
      <c r="H384" s="184"/>
      <c r="I384" s="121" t="s">
        <v>1654</v>
      </c>
      <c r="J384" s="121" t="str">
        <f>VLOOKUP(I384,Presupuesto!$B$8:$C$584,2,0)</f>
        <v>OTROS INTERESES</v>
      </c>
      <c r="K384" s="121" t="str">
        <f t="shared" si="39"/>
        <v>Investigación</v>
      </c>
      <c r="L384" s="121" t="s">
        <v>484</v>
      </c>
    </row>
    <row r="385" spans="3:12" hidden="1" x14ac:dyDescent="0.25">
      <c r="C385" s="122" t="s">
        <v>34</v>
      </c>
      <c r="D385" s="521"/>
      <c r="E385" s="228">
        <f>D378/12</f>
        <v>0</v>
      </c>
      <c r="F385" s="123">
        <v>80</v>
      </c>
      <c r="G385" s="120">
        <f t="shared" si="38"/>
        <v>0</v>
      </c>
      <c r="H385" s="184"/>
      <c r="I385" s="121" t="s">
        <v>1654</v>
      </c>
      <c r="J385" s="121" t="str">
        <f>VLOOKUP(I385,Presupuesto!$B$8:$C$584,2,0)</f>
        <v>OTROS INTERESES</v>
      </c>
      <c r="K385" s="121" t="str">
        <f t="shared" si="39"/>
        <v>Investigación</v>
      </c>
      <c r="L385" s="121" t="s">
        <v>485</v>
      </c>
    </row>
    <row r="386" spans="3:12" hidden="1" x14ac:dyDescent="0.25">
      <c r="C386" s="132" t="s">
        <v>52</v>
      </c>
      <c r="D386" s="521"/>
      <c r="E386" s="257">
        <v>0</v>
      </c>
      <c r="F386" s="142">
        <v>25</v>
      </c>
      <c r="G386" s="120">
        <f t="shared" si="38"/>
        <v>0</v>
      </c>
      <c r="H386" s="184"/>
      <c r="I386" s="121" t="s">
        <v>1654</v>
      </c>
      <c r="J386" s="121" t="str">
        <f>VLOOKUP(I386,Presupuesto!$B$8:$C$584,2,0)</f>
        <v>OTROS INTERESES</v>
      </c>
      <c r="K386" s="121" t="str">
        <f t="shared" si="39"/>
        <v>Investigación</v>
      </c>
      <c r="L386" s="121" t="s">
        <v>486</v>
      </c>
    </row>
    <row r="387" spans="3:12" ht="15.75" hidden="1" thickBot="1" x14ac:dyDescent="0.3">
      <c r="C387" s="261" t="s">
        <v>525</v>
      </c>
      <c r="D387" s="262"/>
      <c r="E387" s="263">
        <v>0</v>
      </c>
      <c r="F387" s="127">
        <f>HLOOKUP(C387,$AH$2:$BU$3,2,0)</f>
        <v>650</v>
      </c>
      <c r="G387" s="128">
        <f>D387*E387*F387</f>
        <v>0</v>
      </c>
      <c r="H387" s="184"/>
      <c r="I387" s="121" t="s">
        <v>1654</v>
      </c>
      <c r="J387" s="129" t="str">
        <f>VLOOKUP(I387,Presupuesto!$B$8:$C$584,2,0)</f>
        <v>OTROS INTERESES</v>
      </c>
      <c r="K387" s="121" t="str">
        <f t="shared" si="39"/>
        <v>Investigación</v>
      </c>
      <c r="L387" s="121" t="s">
        <v>487</v>
      </c>
    </row>
  </sheetData>
  <mergeCells count="20">
    <mergeCell ref="D17:D25"/>
    <mergeCell ref="D36:D44"/>
    <mergeCell ref="D55:D63"/>
    <mergeCell ref="D74:D82"/>
    <mergeCell ref="D93:D101"/>
    <mergeCell ref="D112:D120"/>
    <mergeCell ref="D131:D139"/>
    <mergeCell ref="D150:D158"/>
    <mergeCell ref="D169:D177"/>
    <mergeCell ref="D188:D196"/>
    <mergeCell ref="D207:D215"/>
    <mergeCell ref="D226:D234"/>
    <mergeCell ref="D245:D253"/>
    <mergeCell ref="D264:D272"/>
    <mergeCell ref="D283:D291"/>
    <mergeCell ref="D302:D310"/>
    <mergeCell ref="D321:D329"/>
    <mergeCell ref="D340:D348"/>
    <mergeCell ref="D359:D367"/>
    <mergeCell ref="D378:D386"/>
  </mergeCells>
  <dataValidations count="5">
    <dataValidation type="list" allowBlank="1" showInputMessage="1" showErrorMessage="1" sqref="C26 C368 C45 C64 C83 C102 C121 C140 C159 C178 C197 C216 C235 C254 C273 C292 C311 C330 C349 C387">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H359:H368 H378:H387">
      <formula1>$R$2:$S$2</formula1>
    </dataValidation>
    <dataValidation type="list" allowBlank="1" showInputMessage="1" showErrorMessage="1" errorTitle="¡Ingreso Inválido!" error="Seleccione una opción de la lista" promptTitle="Mes Requerido" prompt="Seleccione el mes en el que requiere el recurso." sqref="L17:L26 L36:L45 L378:L387 L55:L64 L74:L83 L93:L102 L131:L140 L150:L159 L169:L178 L188:L197 L207:L216 L226:L235 L245:L254 L264:L273 L283:L292 L302:L311 L321:L330 L340:L349 L359:L368 L112:L121">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93:K102 K112:K121 K131:K140 K150:K159 K169:K178 K188:K197 K207:K216 K226:K235 K245:K254 K264:K273 K283:K292 K302:K311 K321:K330 K340:K349 K359:K368 K378:K387">
      <formula1>$A$2:$K$2</formula1>
    </dataValidation>
    <dataValidation type="list" allowBlank="1" showInputMessage="1" showErrorMessage="1" errorTitle="¡Ingreso Inválido!" error="Verifique el valor ingresado._x000a_" sqref="I17:I26 I36:I45 I55:I64 I74:I83 I93:I102 I112:I121 I131:I140 I150:I159 I169:I178 I188:I197 I207:I216 I226:I235 I245:I254 I264:I273 I283:I292 I302:I311 I321:I330 I340:I349 I359:I368 I378:I387">
      <formula1>$A$1:$VD$1</formula1>
    </dataValidation>
  </dataValidations>
  <pageMargins left="0.7" right="0.7" top="0.75" bottom="0.75" header="0.3" footer="0.3"/>
  <pageSetup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87"/>
  <sheetViews>
    <sheetView showGridLines="0" topLeftCell="A4" zoomScale="84" zoomScaleNormal="84" workbookViewId="0">
      <selection activeCell="H20" sqref="H20"/>
    </sheetView>
  </sheetViews>
  <sheetFormatPr baseColWidth="10" defaultColWidth="11.5703125" defaultRowHeight="15" x14ac:dyDescent="0.25"/>
  <cols>
    <col min="1" max="1" width="1.85546875" style="108" customWidth="1"/>
    <col min="2" max="2" width="17" style="108" customWidth="1"/>
    <col min="3" max="3" width="41.7109375" style="108" customWidth="1"/>
    <col min="4" max="4" width="29.28515625" style="94" customWidth="1"/>
    <col min="5" max="5" width="10.140625" style="108" customWidth="1"/>
    <col min="6" max="7" width="13.85546875" style="108" customWidth="1"/>
    <col min="8" max="8" width="13.85546875" style="94" customWidth="1"/>
    <col min="9" max="9" width="12.7109375" style="108" bestFit="1" customWidth="1"/>
    <col min="10" max="10" width="37.140625" style="108" bestFit="1" customWidth="1"/>
    <col min="11" max="11" width="19.5703125" style="108" bestFit="1" customWidth="1"/>
    <col min="12" max="12" width="11.5703125" style="108"/>
    <col min="13" max="13" width="14.7109375" style="108" bestFit="1" customWidth="1"/>
    <col min="14" max="77" width="11.5703125" style="108"/>
    <col min="78" max="78" width="16.7109375" style="108" bestFit="1" customWidth="1"/>
    <col min="79"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83" t="s">
        <v>207</v>
      </c>
      <c r="E2" s="145" t="s">
        <v>170</v>
      </c>
      <c r="F2" s="145" t="s">
        <v>562</v>
      </c>
      <c r="G2" s="145" t="s">
        <v>208</v>
      </c>
      <c r="H2" s="183"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c r="BZ2" s="108" t="s">
        <v>801</v>
      </c>
      <c r="CA2" s="108" t="s">
        <v>802</v>
      </c>
      <c r="CB2" s="108" t="s">
        <v>803</v>
      </c>
      <c r="CC2" s="108" t="s">
        <v>804</v>
      </c>
      <c r="CD2" s="108" t="s">
        <v>805</v>
      </c>
      <c r="CE2" s="108" t="s">
        <v>806</v>
      </c>
      <c r="CF2" s="108" t="s">
        <v>807</v>
      </c>
      <c r="CG2" s="108" t="s">
        <v>808</v>
      </c>
      <c r="CH2" s="108" t="s">
        <v>809</v>
      </c>
      <c r="CI2" s="108" t="s">
        <v>810</v>
      </c>
      <c r="CJ2" s="108" t="s">
        <v>811</v>
      </c>
      <c r="CK2" s="108" t="s">
        <v>812</v>
      </c>
      <c r="CL2" s="108" t="s">
        <v>813</v>
      </c>
      <c r="CM2" s="108" t="s">
        <v>814</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BZ3" s="440">
        <v>41436.800000000003</v>
      </c>
      <c r="CA3" s="440">
        <v>37669.82</v>
      </c>
      <c r="CB3" s="440">
        <v>33902.839999999997</v>
      </c>
      <c r="CC3" s="440">
        <v>30135.85</v>
      </c>
      <c r="CD3" s="440">
        <v>28252.36</v>
      </c>
      <c r="CE3" s="440">
        <v>26368.87</v>
      </c>
      <c r="CF3" s="440">
        <v>17893.16</v>
      </c>
      <c r="CG3" s="440">
        <v>16951.419999999998</v>
      </c>
      <c r="CH3" s="440">
        <v>13184.44</v>
      </c>
      <c r="CI3" s="440">
        <v>15032.56</v>
      </c>
      <c r="CJ3" s="440">
        <v>13264.02</v>
      </c>
      <c r="CK3" s="440">
        <v>12379.75</v>
      </c>
      <c r="CL3" s="440">
        <v>439.49</v>
      </c>
      <c r="CM3" s="440">
        <v>1904.46</v>
      </c>
    </row>
    <row r="5" spans="1:576" ht="52.5" x14ac:dyDescent="0.25">
      <c r="C5" s="220" t="s">
        <v>210</v>
      </c>
      <c r="D5" s="192">
        <f>SUMIF(C:C,$C$10,D:D)</f>
        <v>0</v>
      </c>
      <c r="CA5" s="440"/>
    </row>
    <row r="6" spans="1:576" x14ac:dyDescent="0.25">
      <c r="CA6" s="440"/>
    </row>
    <row r="7" spans="1:576" x14ac:dyDescent="0.25">
      <c r="CA7" s="440"/>
    </row>
    <row r="8" spans="1:576" x14ac:dyDescent="0.25">
      <c r="C8" s="72" t="s">
        <v>54</v>
      </c>
      <c r="D8" s="96"/>
      <c r="E8" s="72"/>
      <c r="F8" s="72"/>
      <c r="G8" s="72"/>
      <c r="H8" s="96"/>
      <c r="I8" s="72"/>
      <c r="J8" s="72"/>
      <c r="CA8" s="440"/>
    </row>
    <row r="9" spans="1:576" ht="15.75" thickBot="1" x14ac:dyDescent="0.3">
      <c r="C9" s="117"/>
      <c r="D9" s="96"/>
      <c r="E9" s="117"/>
      <c r="F9" s="117"/>
      <c r="G9" s="117"/>
      <c r="H9" s="96"/>
      <c r="I9" s="117"/>
      <c r="J9" s="144"/>
      <c r="CA9" s="440"/>
    </row>
    <row r="10" spans="1:576" ht="15.75" thickBot="1" x14ac:dyDescent="0.3">
      <c r="C10" s="71" t="s">
        <v>43</v>
      </c>
      <c r="D10" s="30">
        <f>SUM(G17:G67)</f>
        <v>0</v>
      </c>
      <c r="E10" s="116"/>
      <c r="F10" s="116"/>
      <c r="G10" s="116"/>
      <c r="H10" s="93"/>
      <c r="I10" s="93"/>
      <c r="J10" s="93"/>
      <c r="CA10" s="440"/>
    </row>
    <row r="11" spans="1:576" x14ac:dyDescent="0.25">
      <c r="B11" s="201"/>
      <c r="D11" s="31"/>
      <c r="E11" s="116"/>
      <c r="F11" s="116"/>
      <c r="G11" s="116"/>
      <c r="H11" s="93"/>
      <c r="I11" s="93"/>
      <c r="J11" s="93"/>
      <c r="CA11" s="440"/>
    </row>
    <row r="12" spans="1:576" x14ac:dyDescent="0.25">
      <c r="B12" s="201"/>
      <c r="D12" s="31"/>
      <c r="E12" s="116"/>
      <c r="F12" s="116"/>
      <c r="G12" s="116"/>
      <c r="H12" s="93"/>
      <c r="I12" s="93"/>
      <c r="J12" s="93"/>
      <c r="CA12" s="440"/>
    </row>
    <row r="13" spans="1:576" ht="15.75" x14ac:dyDescent="0.25">
      <c r="C13" s="234" t="s">
        <v>476</v>
      </c>
      <c r="D13" s="235"/>
      <c r="E13" s="116"/>
      <c r="F13" s="116"/>
      <c r="G13" s="116"/>
      <c r="H13" s="93"/>
      <c r="I13" s="93"/>
      <c r="J13" s="93"/>
      <c r="CA13" s="440"/>
    </row>
    <row r="14" spans="1:576" ht="18.75" x14ac:dyDescent="0.25">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CA14" s="440"/>
    </row>
    <row r="15" spans="1:576" ht="15.75" thickBot="1" x14ac:dyDescent="0.3">
      <c r="C15" s="117"/>
      <c r="D15" s="31"/>
      <c r="E15" s="116"/>
      <c r="F15" s="116"/>
      <c r="G15" s="116"/>
      <c r="H15" s="93"/>
      <c r="I15" s="93"/>
      <c r="J15" s="93"/>
      <c r="CA15" s="440"/>
    </row>
    <row r="16" spans="1:576" ht="30.75" thickBot="1" x14ac:dyDescent="0.3">
      <c r="C16" s="157" t="s">
        <v>44</v>
      </c>
      <c r="D16" s="161" t="s">
        <v>55</v>
      </c>
      <c r="E16" s="194" t="s">
        <v>56</v>
      </c>
      <c r="F16" s="161" t="s">
        <v>57</v>
      </c>
      <c r="G16" s="158" t="s">
        <v>27</v>
      </c>
      <c r="H16" s="156" t="s">
        <v>213</v>
      </c>
      <c r="I16" s="159" t="s">
        <v>46</v>
      </c>
      <c r="J16" s="159" t="s">
        <v>214</v>
      </c>
      <c r="K16" s="159" t="s">
        <v>495</v>
      </c>
      <c r="L16" s="159" t="s">
        <v>496</v>
      </c>
      <c r="CA16" s="440"/>
    </row>
    <row r="17" spans="3:79" ht="15.75" thickBot="1" x14ac:dyDescent="0.3">
      <c r="C17" s="160" t="s">
        <v>801</v>
      </c>
      <c r="D17" s="227"/>
      <c r="E17" s="175"/>
      <c r="F17" s="441">
        <f>HLOOKUP($C17,$BZ$2:$CM$3,2,0)</f>
        <v>41436.800000000003</v>
      </c>
      <c r="G17" s="136">
        <f>D17*E17*F17</f>
        <v>0</v>
      </c>
      <c r="H17" s="189" t="s">
        <v>211</v>
      </c>
      <c r="I17" s="137" t="s">
        <v>337</v>
      </c>
      <c r="J17" s="137" t="str">
        <f>VLOOKUP(I17,Presupuesto!$B$8:$C$583,2,0)</f>
        <v>SUELDOS Y SALARIOS BASICOS (11100-00)</v>
      </c>
      <c r="K17" s="264"/>
      <c r="L17" s="121"/>
      <c r="CA17" s="440"/>
    </row>
    <row r="18" spans="3:79" x14ac:dyDescent="0.25">
      <c r="C18" s="195" t="s">
        <v>58</v>
      </c>
      <c r="D18" s="186">
        <v>0</v>
      </c>
      <c r="E18" s="177">
        <v>0</v>
      </c>
      <c r="F18" s="123" t="str">
        <f>IF(E17=0,"",(G17/E17)/12*E17)</f>
        <v/>
      </c>
      <c r="G18" s="120" t="str">
        <f>F18</f>
        <v/>
      </c>
      <c r="H18" s="187" t="s">
        <v>212</v>
      </c>
      <c r="I18" s="139" t="s">
        <v>338</v>
      </c>
      <c r="J18" s="139" t="str">
        <f>VLOOKUP(I18,Presupuesto!$B$8:$C$583,2,0)</f>
        <v>RESTRIBUCIONES A PERSONAL DIRECTIVO Y DE CONTROL (11300-00)</v>
      </c>
      <c r="K18" s="121">
        <f>$K$17</f>
        <v>0</v>
      </c>
      <c r="L18" s="121"/>
      <c r="CA18" s="440"/>
    </row>
    <row r="19" spans="3:79" ht="15.75" thickBot="1" x14ac:dyDescent="0.3">
      <c r="C19" s="196" t="s">
        <v>59</v>
      </c>
      <c r="D19" s="186">
        <v>0</v>
      </c>
      <c r="E19" s="177">
        <v>0</v>
      </c>
      <c r="F19" s="140" t="str">
        <f>IF(E17&lt;6,"",((E17-6)/12)*(G17/E17))</f>
        <v/>
      </c>
      <c r="G19" s="120" t="str">
        <f>F19</f>
        <v/>
      </c>
      <c r="H19" s="187" t="s">
        <v>212</v>
      </c>
      <c r="I19" s="124">
        <v>11500.02</v>
      </c>
      <c r="J19" s="124" t="e">
        <f>VLOOKUP(I19,Presupuesto!$B$8:$C$583,2,0)</f>
        <v>#N/A</v>
      </c>
      <c r="K19" s="121">
        <f t="shared" ref="K19:K67" si="0">$K$17</f>
        <v>0</v>
      </c>
      <c r="L19" s="121"/>
      <c r="CA19" s="440"/>
    </row>
    <row r="20" spans="3:79" ht="15.75" thickBot="1" x14ac:dyDescent="0.3">
      <c r="C20" s="160" t="s">
        <v>802</v>
      </c>
      <c r="D20" s="227"/>
      <c r="E20" s="175"/>
      <c r="F20" s="441">
        <f>HLOOKUP($C20,$BZ$2:$CM$3,2,0)</f>
        <v>37669.82</v>
      </c>
      <c r="G20" s="136">
        <f>D20*E20*F20</f>
        <v>0</v>
      </c>
      <c r="H20" s="189" t="s">
        <v>211</v>
      </c>
      <c r="I20" s="137">
        <v>11100.01</v>
      </c>
      <c r="J20" s="137" t="e">
        <f>VLOOKUP(I20,Presupuesto!$B$8:$C$583,2,0)</f>
        <v>#N/A</v>
      </c>
      <c r="K20" s="121">
        <f t="shared" si="0"/>
        <v>0</v>
      </c>
      <c r="L20" s="121"/>
    </row>
    <row r="21" spans="3:79" x14ac:dyDescent="0.25">
      <c r="C21" s="195" t="s">
        <v>58</v>
      </c>
      <c r="D21" s="186">
        <v>0</v>
      </c>
      <c r="E21" s="177">
        <v>0</v>
      </c>
      <c r="F21" s="123" t="str">
        <f>IF(E20=0,"",(G20/E20)/12*E20)</f>
        <v/>
      </c>
      <c r="G21" s="120" t="str">
        <f>F21</f>
        <v/>
      </c>
      <c r="H21" s="187"/>
      <c r="I21" s="139">
        <v>11500</v>
      </c>
      <c r="J21" s="139" t="e">
        <f>VLOOKUP(I21,Presupuesto!$B$8:$C$583,2,0)</f>
        <v>#N/A</v>
      </c>
      <c r="K21" s="121">
        <f t="shared" si="0"/>
        <v>0</v>
      </c>
      <c r="L21" s="121"/>
    </row>
    <row r="22" spans="3:79" ht="15.75" thickBot="1" x14ac:dyDescent="0.3">
      <c r="C22" s="196" t="s">
        <v>59</v>
      </c>
      <c r="D22" s="186">
        <v>0</v>
      </c>
      <c r="E22" s="177">
        <v>0</v>
      </c>
      <c r="F22" s="140" t="str">
        <f>IF(E20&lt;6,"",((E20-6)/12)*(G20/E20))</f>
        <v/>
      </c>
      <c r="G22" s="120" t="str">
        <f>F22</f>
        <v/>
      </c>
      <c r="H22" s="187"/>
      <c r="I22" s="124">
        <v>11500.02</v>
      </c>
      <c r="J22" s="124" t="e">
        <f>VLOOKUP(I22,Presupuesto!$B$8:$C$583,2,0)</f>
        <v>#N/A</v>
      </c>
      <c r="K22" s="121">
        <f t="shared" si="0"/>
        <v>0</v>
      </c>
      <c r="L22" s="121"/>
    </row>
    <row r="23" spans="3:79" ht="15.75" thickBot="1" x14ac:dyDescent="0.3">
      <c r="C23" s="160" t="s">
        <v>803</v>
      </c>
      <c r="D23" s="227"/>
      <c r="E23" s="175"/>
      <c r="F23" s="441">
        <f>HLOOKUP($C23,$BZ$2:$CM$3,2,0)</f>
        <v>33902.839999999997</v>
      </c>
      <c r="G23" s="136">
        <f>D23*E23*F23</f>
        <v>0</v>
      </c>
      <c r="H23" s="189"/>
      <c r="I23" s="137">
        <v>11100.01</v>
      </c>
      <c r="J23" s="137" t="e">
        <f>VLOOKUP(I23,Presupuesto!$B$8:$C$583,2,0)</f>
        <v>#N/A</v>
      </c>
      <c r="K23" s="121">
        <f t="shared" si="0"/>
        <v>0</v>
      </c>
      <c r="L23" s="121"/>
    </row>
    <row r="24" spans="3:79" x14ac:dyDescent="0.25">
      <c r="C24" s="195" t="s">
        <v>58</v>
      </c>
      <c r="D24" s="186">
        <v>0</v>
      </c>
      <c r="E24" s="177">
        <v>0</v>
      </c>
      <c r="F24" s="123" t="str">
        <f>IF(E23=0,"",(G23/E23)/12*E23)</f>
        <v/>
      </c>
      <c r="G24" s="120" t="str">
        <f>F24</f>
        <v/>
      </c>
      <c r="H24" s="187"/>
      <c r="I24" s="139">
        <v>11500</v>
      </c>
      <c r="J24" s="139" t="e">
        <f>VLOOKUP(I24,Presupuesto!$B$8:$C$583,2,0)</f>
        <v>#N/A</v>
      </c>
      <c r="K24" s="121">
        <f t="shared" si="0"/>
        <v>0</v>
      </c>
      <c r="L24" s="121"/>
    </row>
    <row r="25" spans="3:79" ht="15.75" thickBot="1" x14ac:dyDescent="0.3">
      <c r="C25" s="196" t="s">
        <v>59</v>
      </c>
      <c r="D25" s="186">
        <v>0</v>
      </c>
      <c r="E25" s="177">
        <v>0</v>
      </c>
      <c r="F25" s="140" t="str">
        <f>IF(E23&lt;6,"",((E23-6)/12)*(G23/E23))</f>
        <v/>
      </c>
      <c r="G25" s="120" t="str">
        <f>F25</f>
        <v/>
      </c>
      <c r="H25" s="187"/>
      <c r="I25" s="124">
        <v>11500.02</v>
      </c>
      <c r="J25" s="124" t="e">
        <f>VLOOKUP(I25,Presupuesto!$B$8:$C$583,2,0)</f>
        <v>#N/A</v>
      </c>
      <c r="K25" s="121">
        <f t="shared" si="0"/>
        <v>0</v>
      </c>
      <c r="L25" s="121"/>
    </row>
    <row r="26" spans="3:79" ht="15.75" thickBot="1" x14ac:dyDescent="0.3">
      <c r="C26" s="160" t="s">
        <v>804</v>
      </c>
      <c r="D26" s="227"/>
      <c r="E26" s="175"/>
      <c r="F26" s="441">
        <f>HLOOKUP($C26,$BZ$2:$CM$3,2,0)</f>
        <v>30135.85</v>
      </c>
      <c r="G26" s="136">
        <f>D26*E26*F26</f>
        <v>0</v>
      </c>
      <c r="H26" s="189"/>
      <c r="I26" s="137">
        <v>11100.01</v>
      </c>
      <c r="J26" s="137" t="e">
        <f>VLOOKUP(I26,Presupuesto!$B$8:$C$583,2,0)</f>
        <v>#N/A</v>
      </c>
      <c r="K26" s="121">
        <f t="shared" si="0"/>
        <v>0</v>
      </c>
      <c r="L26" s="121"/>
    </row>
    <row r="27" spans="3:79" x14ac:dyDescent="0.25">
      <c r="C27" s="195" t="s">
        <v>58</v>
      </c>
      <c r="D27" s="186">
        <v>0</v>
      </c>
      <c r="E27" s="177">
        <v>0</v>
      </c>
      <c r="F27" s="123" t="str">
        <f>IF(E26=0,"",(G26/E26)/12*E26)</f>
        <v/>
      </c>
      <c r="G27" s="120" t="str">
        <f>F27</f>
        <v/>
      </c>
      <c r="H27" s="187"/>
      <c r="I27" s="139">
        <v>11500</v>
      </c>
      <c r="J27" s="139" t="e">
        <f>VLOOKUP(I27,Presupuesto!$B$8:$C$583,2,0)</f>
        <v>#N/A</v>
      </c>
      <c r="K27" s="121">
        <f t="shared" si="0"/>
        <v>0</v>
      </c>
      <c r="L27" s="121"/>
    </row>
    <row r="28" spans="3:79" ht="15.75" thickBot="1" x14ac:dyDescent="0.3">
      <c r="C28" s="196" t="s">
        <v>59</v>
      </c>
      <c r="D28" s="186">
        <v>0</v>
      </c>
      <c r="E28" s="177">
        <v>0</v>
      </c>
      <c r="F28" s="140" t="str">
        <f>IF(E26&lt;6,"",((E26-6)/12)*(G26/E26))</f>
        <v/>
      </c>
      <c r="G28" s="120" t="str">
        <f>F28</f>
        <v/>
      </c>
      <c r="H28" s="187"/>
      <c r="I28" s="124">
        <v>11500.02</v>
      </c>
      <c r="J28" s="124" t="e">
        <f>VLOOKUP(I28,Presupuesto!$B$8:$C$583,2,0)</f>
        <v>#N/A</v>
      </c>
      <c r="K28" s="121">
        <f t="shared" si="0"/>
        <v>0</v>
      </c>
      <c r="L28" s="121"/>
    </row>
    <row r="29" spans="3:79" ht="15.75" thickBot="1" x14ac:dyDescent="0.3">
      <c r="C29" s="160" t="s">
        <v>805</v>
      </c>
      <c r="D29" s="227"/>
      <c r="E29" s="175"/>
      <c r="F29" s="441">
        <f>HLOOKUP($C29,$BZ$2:$CM$3,2,0)</f>
        <v>28252.36</v>
      </c>
      <c r="G29" s="136">
        <f>D29*E29*F29</f>
        <v>0</v>
      </c>
      <c r="H29" s="189"/>
      <c r="I29" s="137">
        <v>11100.01</v>
      </c>
      <c r="J29" s="137" t="e">
        <f>VLOOKUP(I29,Presupuesto!$B$8:$C$583,2,0)</f>
        <v>#N/A</v>
      </c>
      <c r="K29" s="121">
        <f t="shared" si="0"/>
        <v>0</v>
      </c>
      <c r="L29" s="121"/>
    </row>
    <row r="30" spans="3:79" x14ac:dyDescent="0.25">
      <c r="C30" s="195" t="s">
        <v>58</v>
      </c>
      <c r="D30" s="186">
        <v>0</v>
      </c>
      <c r="E30" s="177">
        <v>0</v>
      </c>
      <c r="F30" s="123" t="str">
        <f>IF(E29=0,"",(G29/E29)/12*E29)</f>
        <v/>
      </c>
      <c r="G30" s="120" t="str">
        <f>F30</f>
        <v/>
      </c>
      <c r="H30" s="187"/>
      <c r="I30" s="139">
        <v>11500</v>
      </c>
      <c r="J30" s="139" t="e">
        <f>VLOOKUP(I30,Presupuesto!$B$8:$C$583,2,0)</f>
        <v>#N/A</v>
      </c>
      <c r="K30" s="121">
        <f t="shared" si="0"/>
        <v>0</v>
      </c>
      <c r="L30" s="121"/>
    </row>
    <row r="31" spans="3:79" ht="15.75" thickBot="1" x14ac:dyDescent="0.3">
      <c r="C31" s="196" t="s">
        <v>59</v>
      </c>
      <c r="D31" s="186">
        <v>0</v>
      </c>
      <c r="E31" s="177">
        <v>0</v>
      </c>
      <c r="F31" s="140" t="str">
        <f>IF(E29&lt;6,"",((E29-6)/12)*(G29/E29))</f>
        <v/>
      </c>
      <c r="G31" s="120" t="str">
        <f>F31</f>
        <v/>
      </c>
      <c r="H31" s="187"/>
      <c r="I31" s="124">
        <v>11500.02</v>
      </c>
      <c r="J31" s="124" t="e">
        <f>VLOOKUP(I31,Presupuesto!$B$8:$C$583,2,0)</f>
        <v>#N/A</v>
      </c>
      <c r="K31" s="121">
        <f t="shared" si="0"/>
        <v>0</v>
      </c>
      <c r="L31" s="121"/>
    </row>
    <row r="32" spans="3:79" ht="15.75" thickBot="1" x14ac:dyDescent="0.3">
      <c r="C32" s="160" t="s">
        <v>806</v>
      </c>
      <c r="D32" s="227"/>
      <c r="E32" s="175"/>
      <c r="F32" s="441">
        <f>HLOOKUP($C32,$BZ$2:$CM$3,2,0)</f>
        <v>26368.87</v>
      </c>
      <c r="G32" s="136">
        <f>D32*E32*F32</f>
        <v>0</v>
      </c>
      <c r="H32" s="189"/>
      <c r="I32" s="137">
        <v>11100.01</v>
      </c>
      <c r="J32" s="137" t="e">
        <f>VLOOKUP(I32,Presupuesto!$B$8:$C$583,2,0)</f>
        <v>#N/A</v>
      </c>
      <c r="K32" s="121">
        <f t="shared" si="0"/>
        <v>0</v>
      </c>
      <c r="L32" s="121"/>
    </row>
    <row r="33" spans="3:12" x14ac:dyDescent="0.25">
      <c r="C33" s="195" t="s">
        <v>58</v>
      </c>
      <c r="D33" s="186">
        <v>0</v>
      </c>
      <c r="E33" s="177">
        <v>0</v>
      </c>
      <c r="F33" s="123" t="str">
        <f>IF(E32=0,"",(G32/E32)/12*E32)</f>
        <v/>
      </c>
      <c r="G33" s="120" t="str">
        <f>F33</f>
        <v/>
      </c>
      <c r="H33" s="187"/>
      <c r="I33" s="139">
        <v>11500</v>
      </c>
      <c r="J33" s="139" t="e">
        <f>VLOOKUP(I33,Presupuesto!$B$8:$C$583,2,0)</f>
        <v>#N/A</v>
      </c>
      <c r="K33" s="121">
        <f t="shared" si="0"/>
        <v>0</v>
      </c>
      <c r="L33" s="121"/>
    </row>
    <row r="34" spans="3:12" ht="15.75" thickBot="1" x14ac:dyDescent="0.3">
      <c r="C34" s="196" t="s">
        <v>59</v>
      </c>
      <c r="D34" s="186">
        <v>0</v>
      </c>
      <c r="E34" s="177">
        <v>0</v>
      </c>
      <c r="F34" s="140" t="str">
        <f>IF(E32&lt;6,"",((E32-6)/12)*(G32/E32))</f>
        <v/>
      </c>
      <c r="G34" s="120" t="str">
        <f>F34</f>
        <v/>
      </c>
      <c r="H34" s="187"/>
      <c r="I34" s="124">
        <v>11500.02</v>
      </c>
      <c r="J34" s="124" t="e">
        <f>VLOOKUP(I34,Presupuesto!$B$8:$C$583,2,0)</f>
        <v>#N/A</v>
      </c>
      <c r="K34" s="121">
        <f t="shared" si="0"/>
        <v>0</v>
      </c>
      <c r="L34" s="121"/>
    </row>
    <row r="35" spans="3:12" ht="15.75" thickBot="1" x14ac:dyDescent="0.3">
      <c r="C35" s="160" t="s">
        <v>807</v>
      </c>
      <c r="D35" s="227"/>
      <c r="E35" s="175"/>
      <c r="F35" s="441">
        <f>HLOOKUP($C35,$BZ$2:$CM$3,2,0)</f>
        <v>17893.16</v>
      </c>
      <c r="G35" s="136">
        <f>D35*E35*F35</f>
        <v>0</v>
      </c>
      <c r="H35" s="189"/>
      <c r="I35" s="137">
        <v>11100.01</v>
      </c>
      <c r="J35" s="137" t="e">
        <f>VLOOKUP(I35,Presupuesto!$B$8:$C$583,2,0)</f>
        <v>#N/A</v>
      </c>
      <c r="K35" s="121">
        <f t="shared" si="0"/>
        <v>0</v>
      </c>
      <c r="L35" s="121"/>
    </row>
    <row r="36" spans="3:12" x14ac:dyDescent="0.25">
      <c r="C36" s="195" t="s">
        <v>58</v>
      </c>
      <c r="D36" s="186">
        <v>0</v>
      </c>
      <c r="E36" s="177">
        <v>0</v>
      </c>
      <c r="F36" s="123" t="str">
        <f>IF(E35=0,"",(G35/E35)/12*E35)</f>
        <v/>
      </c>
      <c r="G36" s="120" t="str">
        <f>F36</f>
        <v/>
      </c>
      <c r="H36" s="187"/>
      <c r="I36" s="139">
        <v>11500</v>
      </c>
      <c r="J36" s="139" t="e">
        <f>VLOOKUP(I36,Presupuesto!$B$8:$C$583,2,0)</f>
        <v>#N/A</v>
      </c>
      <c r="K36" s="121">
        <f t="shared" si="0"/>
        <v>0</v>
      </c>
      <c r="L36" s="121"/>
    </row>
    <row r="37" spans="3:12" ht="15.75" thickBot="1" x14ac:dyDescent="0.3">
      <c r="C37" s="196" t="s">
        <v>59</v>
      </c>
      <c r="D37" s="186">
        <v>0</v>
      </c>
      <c r="E37" s="177">
        <v>0</v>
      </c>
      <c r="F37" s="140" t="str">
        <f>IF(E35&lt;6,"",((E35-6)/12)*(G35/E35))</f>
        <v/>
      </c>
      <c r="G37" s="120" t="str">
        <f>F37</f>
        <v/>
      </c>
      <c r="H37" s="187"/>
      <c r="I37" s="124">
        <v>11500.02</v>
      </c>
      <c r="J37" s="124" t="e">
        <f>VLOOKUP(I37,Presupuesto!$B$8:$C$583,2,0)</f>
        <v>#N/A</v>
      </c>
      <c r="K37" s="121">
        <f t="shared" si="0"/>
        <v>0</v>
      </c>
      <c r="L37" s="121"/>
    </row>
    <row r="38" spans="3:12" ht="15.75" thickBot="1" x14ac:dyDescent="0.3">
      <c r="C38" s="160" t="s">
        <v>808</v>
      </c>
      <c r="D38" s="227"/>
      <c r="E38" s="175"/>
      <c r="F38" s="441">
        <f>HLOOKUP($C38,$BZ$2:$CM$3,2,0)</f>
        <v>16951.419999999998</v>
      </c>
      <c r="G38" s="136">
        <f>D38*E38*F38</f>
        <v>0</v>
      </c>
      <c r="H38" s="189"/>
      <c r="I38" s="137">
        <v>11100.01</v>
      </c>
      <c r="J38" s="137" t="e">
        <f>VLOOKUP(I38,Presupuesto!$B$8:$C$583,2,0)</f>
        <v>#N/A</v>
      </c>
      <c r="K38" s="121">
        <f t="shared" si="0"/>
        <v>0</v>
      </c>
      <c r="L38" s="121"/>
    </row>
    <row r="39" spans="3:12" x14ac:dyDescent="0.25">
      <c r="C39" s="195" t="s">
        <v>58</v>
      </c>
      <c r="D39" s="186">
        <v>0</v>
      </c>
      <c r="E39" s="177">
        <v>0</v>
      </c>
      <c r="F39" s="123" t="str">
        <f>IF(E38=0,"",(G38/E38)/12*E38)</f>
        <v/>
      </c>
      <c r="G39" s="120" t="str">
        <f>F39</f>
        <v/>
      </c>
      <c r="H39" s="187"/>
      <c r="I39" s="139">
        <v>11500</v>
      </c>
      <c r="J39" s="139" t="e">
        <f>VLOOKUP(I39,Presupuesto!$B$8:$C$583,2,0)</f>
        <v>#N/A</v>
      </c>
      <c r="K39" s="121">
        <f t="shared" si="0"/>
        <v>0</v>
      </c>
      <c r="L39" s="121"/>
    </row>
    <row r="40" spans="3:12" ht="15.75" thickBot="1" x14ac:dyDescent="0.3">
      <c r="C40" s="196" t="s">
        <v>59</v>
      </c>
      <c r="D40" s="186">
        <v>0</v>
      </c>
      <c r="E40" s="177">
        <v>0</v>
      </c>
      <c r="F40" s="140" t="str">
        <f>IF(E38&lt;6,"",((E38-6)/12)*(G38/E38))</f>
        <v/>
      </c>
      <c r="G40" s="120" t="str">
        <f>F40</f>
        <v/>
      </c>
      <c r="H40" s="187"/>
      <c r="I40" s="124">
        <v>11500.02</v>
      </c>
      <c r="J40" s="124" t="e">
        <f>VLOOKUP(I40,Presupuesto!$B$8:$C$583,2,0)</f>
        <v>#N/A</v>
      </c>
      <c r="K40" s="121">
        <f t="shared" si="0"/>
        <v>0</v>
      </c>
      <c r="L40" s="121"/>
    </row>
    <row r="41" spans="3:12" ht="15.75" thickBot="1" x14ac:dyDescent="0.3">
      <c r="C41" s="160" t="s">
        <v>809</v>
      </c>
      <c r="D41" s="227"/>
      <c r="E41" s="175"/>
      <c r="F41" s="441">
        <f>HLOOKUP($C41,$BZ$2:$CM$3,2,0)</f>
        <v>13184.44</v>
      </c>
      <c r="G41" s="136">
        <f>D41*E41*F41</f>
        <v>0</v>
      </c>
      <c r="H41" s="189"/>
      <c r="I41" s="137">
        <v>11100.01</v>
      </c>
      <c r="J41" s="137" t="e">
        <f>VLOOKUP(I41,Presupuesto!$B$8:$C$583,2,0)</f>
        <v>#N/A</v>
      </c>
      <c r="K41" s="121">
        <f t="shared" si="0"/>
        <v>0</v>
      </c>
      <c r="L41" s="121"/>
    </row>
    <row r="42" spans="3:12" x14ac:dyDescent="0.25">
      <c r="C42" s="195" t="s">
        <v>58</v>
      </c>
      <c r="D42" s="186">
        <v>0</v>
      </c>
      <c r="E42" s="177">
        <v>0</v>
      </c>
      <c r="F42" s="123" t="str">
        <f>IF(E41=0,"",(G41/E41)/12*E41)</f>
        <v/>
      </c>
      <c r="G42" s="120" t="str">
        <f>F42</f>
        <v/>
      </c>
      <c r="H42" s="187"/>
      <c r="I42" s="139">
        <v>11500</v>
      </c>
      <c r="J42" s="139" t="e">
        <f>VLOOKUP(I42,Presupuesto!$B$8:$C$583,2,0)</f>
        <v>#N/A</v>
      </c>
      <c r="K42" s="121">
        <f t="shared" si="0"/>
        <v>0</v>
      </c>
      <c r="L42" s="121"/>
    </row>
    <row r="43" spans="3:12" ht="15.75" thickBot="1" x14ac:dyDescent="0.3">
      <c r="C43" s="196" t="s">
        <v>59</v>
      </c>
      <c r="D43" s="186">
        <v>0</v>
      </c>
      <c r="E43" s="177">
        <v>0</v>
      </c>
      <c r="F43" s="140" t="str">
        <f>IF(E41&lt;6,"",((E41-6)/12)*(G41/E41))</f>
        <v/>
      </c>
      <c r="G43" s="120" t="str">
        <f>F43</f>
        <v/>
      </c>
      <c r="H43" s="187"/>
      <c r="I43" s="124">
        <v>11500.02</v>
      </c>
      <c r="J43" s="124" t="e">
        <f>VLOOKUP(I43,Presupuesto!$B$8:$C$583,2,0)</f>
        <v>#N/A</v>
      </c>
      <c r="K43" s="121">
        <f t="shared" si="0"/>
        <v>0</v>
      </c>
      <c r="L43" s="121"/>
    </row>
    <row r="44" spans="3:12" ht="15.75" thickBot="1" x14ac:dyDescent="0.3">
      <c r="C44" s="160" t="s">
        <v>810</v>
      </c>
      <c r="D44" s="227"/>
      <c r="E44" s="175"/>
      <c r="F44" s="441">
        <f>HLOOKUP($C44,$BZ$2:$CM$3,2,0)</f>
        <v>15032.56</v>
      </c>
      <c r="G44" s="136">
        <f>D44*E44*F44</f>
        <v>0</v>
      </c>
      <c r="H44" s="189"/>
      <c r="I44" s="137">
        <v>11100.01</v>
      </c>
      <c r="J44" s="137" t="e">
        <f>VLOOKUP(I44,Presupuesto!$B$8:$C$583,2,0)</f>
        <v>#N/A</v>
      </c>
      <c r="K44" s="121">
        <f t="shared" si="0"/>
        <v>0</v>
      </c>
      <c r="L44" s="121"/>
    </row>
    <row r="45" spans="3:12" x14ac:dyDescent="0.25">
      <c r="C45" s="195" t="s">
        <v>58</v>
      </c>
      <c r="D45" s="186">
        <v>0</v>
      </c>
      <c r="E45" s="177">
        <v>0</v>
      </c>
      <c r="F45" s="123" t="str">
        <f>IF(E44=0,"",(G44/E44)/12*E44)</f>
        <v/>
      </c>
      <c r="G45" s="120" t="str">
        <f>F45</f>
        <v/>
      </c>
      <c r="H45" s="187"/>
      <c r="I45" s="139">
        <v>11500</v>
      </c>
      <c r="J45" s="139" t="e">
        <f>VLOOKUP(I45,Presupuesto!$B$8:$C$583,2,0)</f>
        <v>#N/A</v>
      </c>
      <c r="K45" s="121">
        <f t="shared" si="0"/>
        <v>0</v>
      </c>
      <c r="L45" s="121"/>
    </row>
    <row r="46" spans="3:12" ht="15.75" thickBot="1" x14ac:dyDescent="0.3">
      <c r="C46" s="196" t="s">
        <v>59</v>
      </c>
      <c r="D46" s="186">
        <v>0</v>
      </c>
      <c r="E46" s="177">
        <v>0</v>
      </c>
      <c r="F46" s="140" t="str">
        <f>IF(E44&lt;6,"",((E44-6)/12)*(G44/E44))</f>
        <v/>
      </c>
      <c r="G46" s="120" t="str">
        <f>F46</f>
        <v/>
      </c>
      <c r="H46" s="187"/>
      <c r="I46" s="124">
        <v>11500.02</v>
      </c>
      <c r="J46" s="124" t="e">
        <f>VLOOKUP(I46,Presupuesto!$B$8:$C$583,2,0)</f>
        <v>#N/A</v>
      </c>
      <c r="K46" s="121">
        <f t="shared" si="0"/>
        <v>0</v>
      </c>
      <c r="L46" s="121"/>
    </row>
    <row r="47" spans="3:12" ht="15.75" thickBot="1" x14ac:dyDescent="0.3">
      <c r="C47" s="160" t="s">
        <v>811</v>
      </c>
      <c r="D47" s="227"/>
      <c r="E47" s="175"/>
      <c r="F47" s="441">
        <f>HLOOKUP($C47,$BZ$2:$CM$3,2,0)</f>
        <v>13264.02</v>
      </c>
      <c r="G47" s="136">
        <f>D47*E47*F47</f>
        <v>0</v>
      </c>
      <c r="H47" s="189"/>
      <c r="I47" s="137">
        <v>11100.01</v>
      </c>
      <c r="J47" s="137" t="e">
        <f>VLOOKUP(I47,Presupuesto!$B$8:$C$583,2,0)</f>
        <v>#N/A</v>
      </c>
      <c r="K47" s="121">
        <f t="shared" si="0"/>
        <v>0</v>
      </c>
      <c r="L47" s="121"/>
    </row>
    <row r="48" spans="3:12" x14ac:dyDescent="0.25">
      <c r="C48" s="195" t="s">
        <v>58</v>
      </c>
      <c r="D48" s="186">
        <v>0</v>
      </c>
      <c r="E48" s="177">
        <v>0</v>
      </c>
      <c r="F48" s="123" t="str">
        <f>IF(E47=0,"",(G47/E47)/12*E47)</f>
        <v/>
      </c>
      <c r="G48" s="120" t="str">
        <f>F48</f>
        <v/>
      </c>
      <c r="H48" s="187"/>
      <c r="I48" s="139">
        <v>11500</v>
      </c>
      <c r="J48" s="139" t="e">
        <f>VLOOKUP(I48,Presupuesto!$B$8:$C$583,2,0)</f>
        <v>#N/A</v>
      </c>
      <c r="K48" s="121">
        <f t="shared" si="0"/>
        <v>0</v>
      </c>
      <c r="L48" s="121"/>
    </row>
    <row r="49" spans="3:12" ht="15.75" thickBot="1" x14ac:dyDescent="0.3">
      <c r="C49" s="196" t="s">
        <v>59</v>
      </c>
      <c r="D49" s="186">
        <v>0</v>
      </c>
      <c r="E49" s="177">
        <v>0</v>
      </c>
      <c r="F49" s="140" t="str">
        <f>IF(E47&lt;6,"",((E47-6)/12)*(G47/E47))</f>
        <v/>
      </c>
      <c r="G49" s="120" t="str">
        <f>F49</f>
        <v/>
      </c>
      <c r="H49" s="187"/>
      <c r="I49" s="124">
        <v>11500.02</v>
      </c>
      <c r="J49" s="124" t="e">
        <f>VLOOKUP(I49,Presupuesto!$B$8:$C$583,2,0)</f>
        <v>#N/A</v>
      </c>
      <c r="K49" s="121">
        <f t="shared" si="0"/>
        <v>0</v>
      </c>
      <c r="L49" s="121"/>
    </row>
    <row r="50" spans="3:12" ht="15.75" thickBot="1" x14ac:dyDescent="0.3">
      <c r="C50" s="160" t="s">
        <v>812</v>
      </c>
      <c r="D50" s="227"/>
      <c r="E50" s="175"/>
      <c r="F50" s="441">
        <f>HLOOKUP($C50,$BZ$2:$CM$3,2,0)</f>
        <v>12379.75</v>
      </c>
      <c r="G50" s="136">
        <f>D50*E50*F50</f>
        <v>0</v>
      </c>
      <c r="H50" s="189"/>
      <c r="I50" s="137">
        <v>11100.01</v>
      </c>
      <c r="J50" s="137" t="e">
        <f>VLOOKUP(I50,Presupuesto!$B$8:$C$583,2,0)</f>
        <v>#N/A</v>
      </c>
      <c r="K50" s="121">
        <f t="shared" si="0"/>
        <v>0</v>
      </c>
      <c r="L50" s="121"/>
    </row>
    <row r="51" spans="3:12" x14ac:dyDescent="0.25">
      <c r="C51" s="195" t="s">
        <v>58</v>
      </c>
      <c r="D51" s="186">
        <v>0</v>
      </c>
      <c r="E51" s="177">
        <v>0</v>
      </c>
      <c r="F51" s="123" t="str">
        <f>IF(E50=0,"",(G50/E50)/12*E50)</f>
        <v/>
      </c>
      <c r="G51" s="120" t="str">
        <f>F51</f>
        <v/>
      </c>
      <c r="H51" s="187"/>
      <c r="I51" s="139">
        <v>11500</v>
      </c>
      <c r="J51" s="139" t="e">
        <f>VLOOKUP(I51,Presupuesto!$B$8:$C$583,2,0)</f>
        <v>#N/A</v>
      </c>
      <c r="K51" s="121">
        <f t="shared" si="0"/>
        <v>0</v>
      </c>
      <c r="L51" s="121"/>
    </row>
    <row r="52" spans="3:12" ht="15.75" thickBot="1" x14ac:dyDescent="0.3">
      <c r="C52" s="196" t="s">
        <v>59</v>
      </c>
      <c r="D52" s="186">
        <v>0</v>
      </c>
      <c r="E52" s="177">
        <v>0</v>
      </c>
      <c r="F52" s="140" t="str">
        <f>IF(E50&lt;6,"",((E50-6)/12)*(G50/E50))</f>
        <v/>
      </c>
      <c r="G52" s="120" t="str">
        <f>F52</f>
        <v/>
      </c>
      <c r="H52" s="187"/>
      <c r="I52" s="124">
        <v>11500.02</v>
      </c>
      <c r="J52" s="124" t="e">
        <f>VLOOKUP(I52,Presupuesto!$B$8:$C$583,2,0)</f>
        <v>#N/A</v>
      </c>
      <c r="K52" s="121">
        <f t="shared" si="0"/>
        <v>0</v>
      </c>
      <c r="L52" s="121"/>
    </row>
    <row r="53" spans="3:12" ht="15.75" thickBot="1" x14ac:dyDescent="0.3">
      <c r="C53" s="160" t="s">
        <v>813</v>
      </c>
      <c r="D53" s="227"/>
      <c r="E53" s="175"/>
      <c r="F53" s="441">
        <f>HLOOKUP($C53,$BZ$2:$CM$3,2,0)</f>
        <v>439.49</v>
      </c>
      <c r="G53" s="136">
        <f>D53*E53*F53</f>
        <v>0</v>
      </c>
      <c r="H53" s="189"/>
      <c r="I53" s="137">
        <v>11100.01</v>
      </c>
      <c r="J53" s="137" t="e">
        <f>VLOOKUP(I53,Presupuesto!$B$8:$C$583,2,0)</f>
        <v>#N/A</v>
      </c>
      <c r="K53" s="121">
        <f t="shared" si="0"/>
        <v>0</v>
      </c>
      <c r="L53" s="121"/>
    </row>
    <row r="54" spans="3:12" x14ac:dyDescent="0.25">
      <c r="C54" s="195" t="s">
        <v>58</v>
      </c>
      <c r="D54" s="186">
        <v>0</v>
      </c>
      <c r="E54" s="177">
        <v>0</v>
      </c>
      <c r="F54" s="123" t="str">
        <f>IF(E53=0,"",(G53/E53)/12*E53)</f>
        <v/>
      </c>
      <c r="G54" s="120" t="str">
        <f>F54</f>
        <v/>
      </c>
      <c r="H54" s="187"/>
      <c r="I54" s="139">
        <v>11500</v>
      </c>
      <c r="J54" s="139" t="e">
        <f>VLOOKUP(I54,Presupuesto!$B$8:$C$583,2,0)</f>
        <v>#N/A</v>
      </c>
      <c r="K54" s="121">
        <f t="shared" si="0"/>
        <v>0</v>
      </c>
      <c r="L54" s="121"/>
    </row>
    <row r="55" spans="3:12" ht="15.75" thickBot="1" x14ac:dyDescent="0.3">
      <c r="C55" s="196" t="s">
        <v>59</v>
      </c>
      <c r="D55" s="186">
        <v>0</v>
      </c>
      <c r="E55" s="177">
        <v>0</v>
      </c>
      <c r="F55" s="140" t="str">
        <f>IF(E53&lt;6,"",((E53-6)/12)*(G53/E53))</f>
        <v/>
      </c>
      <c r="G55" s="120" t="str">
        <f>F55</f>
        <v/>
      </c>
      <c r="H55" s="187"/>
      <c r="I55" s="124">
        <v>11500.02</v>
      </c>
      <c r="J55" s="124" t="e">
        <f>VLOOKUP(I55,Presupuesto!$B$8:$C$583,2,0)</f>
        <v>#N/A</v>
      </c>
      <c r="K55" s="121">
        <f t="shared" si="0"/>
        <v>0</v>
      </c>
      <c r="L55" s="121"/>
    </row>
    <row r="56" spans="3:12" ht="15.75" thickBot="1" x14ac:dyDescent="0.3">
      <c r="C56" s="160" t="s">
        <v>814</v>
      </c>
      <c r="D56" s="227"/>
      <c r="E56" s="175"/>
      <c r="F56" s="441">
        <f>HLOOKUP($C56,$BZ$2:$CM$3,2,0)</f>
        <v>1904.46</v>
      </c>
      <c r="G56" s="136">
        <f>D56*E56*F56</f>
        <v>0</v>
      </c>
      <c r="H56" s="189"/>
      <c r="I56" s="137">
        <v>11100.01</v>
      </c>
      <c r="J56" s="137" t="e">
        <f>VLOOKUP(I56,Presupuesto!$B$8:$C$583,2,0)</f>
        <v>#N/A</v>
      </c>
      <c r="K56" s="121">
        <f t="shared" si="0"/>
        <v>0</v>
      </c>
      <c r="L56" s="121"/>
    </row>
    <row r="57" spans="3:12" x14ac:dyDescent="0.25">
      <c r="C57" s="195" t="s">
        <v>58</v>
      </c>
      <c r="D57" s="186">
        <v>0</v>
      </c>
      <c r="E57" s="177">
        <v>0</v>
      </c>
      <c r="F57" s="123" t="str">
        <f>IF(E56=0,"",(G56/E56)/12*E56)</f>
        <v/>
      </c>
      <c r="G57" s="120" t="str">
        <f>F57</f>
        <v/>
      </c>
      <c r="H57" s="187"/>
      <c r="I57" s="139">
        <v>11500</v>
      </c>
      <c r="J57" s="139" t="e">
        <f>VLOOKUP(I57,Presupuesto!$B$8:$C$583,2,0)</f>
        <v>#N/A</v>
      </c>
      <c r="K57" s="121">
        <f t="shared" si="0"/>
        <v>0</v>
      </c>
      <c r="L57" s="121"/>
    </row>
    <row r="58" spans="3:12" ht="15.75" thickBot="1" x14ac:dyDescent="0.3">
      <c r="C58" s="196" t="s">
        <v>59</v>
      </c>
      <c r="D58" s="186">
        <v>0</v>
      </c>
      <c r="E58" s="177">
        <v>0</v>
      </c>
      <c r="F58" s="140" t="str">
        <f>IF(E56&lt;6,"",((E56-6)/12)*(G56/E56))</f>
        <v/>
      </c>
      <c r="G58" s="120" t="str">
        <f>F58</f>
        <v/>
      </c>
      <c r="H58" s="187"/>
      <c r="I58" s="124">
        <v>11500.02</v>
      </c>
      <c r="J58" s="124" t="e">
        <f>VLOOKUP(I58,Presupuesto!$B$8:$C$583,2,0)</f>
        <v>#N/A</v>
      </c>
      <c r="K58" s="121">
        <f t="shared" si="0"/>
        <v>0</v>
      </c>
      <c r="L58" s="121"/>
    </row>
    <row r="59" spans="3:12" ht="15.75" thickBot="1" x14ac:dyDescent="0.3">
      <c r="C59" s="163"/>
      <c r="D59" s="227"/>
      <c r="E59" s="175"/>
      <c r="F59" s="162"/>
      <c r="G59" s="136">
        <f>D59*E59*F59</f>
        <v>0</v>
      </c>
      <c r="H59" s="189"/>
      <c r="I59" s="137">
        <v>12910.14</v>
      </c>
      <c r="J59" s="137" t="e">
        <f>VLOOKUP(I59,Presupuesto!$B$8:$C$583,2,0)</f>
        <v>#N/A</v>
      </c>
      <c r="K59" s="121">
        <f t="shared" si="0"/>
        <v>0</v>
      </c>
      <c r="L59" s="121"/>
    </row>
    <row r="60" spans="3:12" x14ac:dyDescent="0.25">
      <c r="C60" s="195" t="s">
        <v>58</v>
      </c>
      <c r="D60" s="186">
        <v>0</v>
      </c>
      <c r="E60" s="177">
        <v>0</v>
      </c>
      <c r="F60" s="140" t="str">
        <f>IF(E59=0,"",(G59/E59)/12*E59)</f>
        <v/>
      </c>
      <c r="G60" s="120" t="str">
        <f>F60</f>
        <v/>
      </c>
      <c r="H60" s="187"/>
      <c r="I60" s="124">
        <v>12910.14</v>
      </c>
      <c r="J60" s="124" t="e">
        <f>VLOOKUP(I60,Presupuesto!$B$8:$C$583,2,0)</f>
        <v>#N/A</v>
      </c>
      <c r="K60" s="121">
        <f t="shared" si="0"/>
        <v>0</v>
      </c>
      <c r="L60" s="121"/>
    </row>
    <row r="61" spans="3:12" ht="15.75" thickBot="1" x14ac:dyDescent="0.3">
      <c r="C61" s="196" t="s">
        <v>59</v>
      </c>
      <c r="D61" s="186">
        <v>0</v>
      </c>
      <c r="E61" s="177">
        <v>0</v>
      </c>
      <c r="F61" s="123" t="str">
        <f>IF(E59&lt;6,"",((E59-6)/12)*(G59/E59))</f>
        <v/>
      </c>
      <c r="G61" s="120" t="str">
        <f>F61</f>
        <v/>
      </c>
      <c r="H61" s="187"/>
      <c r="I61" s="124">
        <v>12910.14</v>
      </c>
      <c r="J61" s="124" t="e">
        <f>VLOOKUP(I61,Presupuesto!$B$8:$C$583,2,0)</f>
        <v>#N/A</v>
      </c>
      <c r="K61" s="121">
        <f t="shared" si="0"/>
        <v>0</v>
      </c>
      <c r="L61" s="121"/>
    </row>
    <row r="62" spans="3:12" ht="15.75" thickBot="1" x14ac:dyDescent="0.3">
      <c r="C62" s="163" t="s">
        <v>60</v>
      </c>
      <c r="D62" s="227"/>
      <c r="E62" s="175"/>
      <c r="F62" s="141"/>
      <c r="G62" s="136">
        <f>D62*E62*F62</f>
        <v>0</v>
      </c>
      <c r="H62" s="189"/>
      <c r="I62" s="137">
        <v>24900</v>
      </c>
      <c r="J62" s="137" t="e">
        <f>VLOOKUP(I62,Presupuesto!$B$8:$C$583,2,0)</f>
        <v>#N/A</v>
      </c>
      <c r="K62" s="121">
        <f t="shared" si="0"/>
        <v>0</v>
      </c>
      <c r="L62" s="121"/>
    </row>
    <row r="63" spans="3:12" x14ac:dyDescent="0.25">
      <c r="C63" s="195" t="s">
        <v>58</v>
      </c>
      <c r="D63" s="186">
        <v>0</v>
      </c>
      <c r="E63" s="177">
        <v>0</v>
      </c>
      <c r="F63" s="123">
        <v>0</v>
      </c>
      <c r="G63" s="120">
        <f>F63</f>
        <v>0</v>
      </c>
      <c r="H63" s="187"/>
      <c r="I63" s="124">
        <v>24900</v>
      </c>
      <c r="J63" s="124" t="e">
        <f>VLOOKUP(I63,Presupuesto!$B$8:$C$583,2,0)</f>
        <v>#N/A</v>
      </c>
      <c r="K63" s="121">
        <f t="shared" si="0"/>
        <v>0</v>
      </c>
      <c r="L63" s="121"/>
    </row>
    <row r="64" spans="3:12" ht="15.75" thickBot="1" x14ac:dyDescent="0.3">
      <c r="C64" s="196" t="s">
        <v>59</v>
      </c>
      <c r="D64" s="186">
        <v>0</v>
      </c>
      <c r="E64" s="177">
        <v>0</v>
      </c>
      <c r="F64" s="123">
        <v>0</v>
      </c>
      <c r="G64" s="120">
        <f>F64</f>
        <v>0</v>
      </c>
      <c r="H64" s="187"/>
      <c r="I64" s="124"/>
      <c r="J64" s="124" t="e">
        <f>VLOOKUP(I64,Presupuesto!$B$8:$C$583,2,0)</f>
        <v>#N/A</v>
      </c>
      <c r="K64" s="121">
        <f t="shared" si="0"/>
        <v>0</v>
      </c>
      <c r="L64" s="121"/>
    </row>
    <row r="65" spans="3:12" ht="15.75" thickBot="1" x14ac:dyDescent="0.3">
      <c r="C65" s="163" t="s">
        <v>61</v>
      </c>
      <c r="D65" s="227"/>
      <c r="E65" s="175"/>
      <c r="F65" s="141"/>
      <c r="G65" s="136">
        <f>D65*E65*F65</f>
        <v>0</v>
      </c>
      <c r="H65" s="189"/>
      <c r="I65" s="137">
        <v>11100.01</v>
      </c>
      <c r="J65" s="137" t="e">
        <f>VLOOKUP(I65,Presupuesto!$B$8:$C$583,2,0)</f>
        <v>#N/A</v>
      </c>
      <c r="K65" s="121">
        <f t="shared" si="0"/>
        <v>0</v>
      </c>
      <c r="L65" s="121"/>
    </row>
    <row r="66" spans="3:12" x14ac:dyDescent="0.25">
      <c r="C66" s="195" t="s">
        <v>58</v>
      </c>
      <c r="D66" s="193">
        <v>0</v>
      </c>
      <c r="E66" s="154">
        <v>0</v>
      </c>
      <c r="F66" s="142" t="str">
        <f>IF(E65=0,"",(G65/E65)/12*E65)</f>
        <v/>
      </c>
      <c r="G66" s="143" t="str">
        <f>F66</f>
        <v/>
      </c>
      <c r="H66" s="187"/>
      <c r="I66" s="124">
        <v>11500</v>
      </c>
      <c r="J66" s="124" t="e">
        <f>VLOOKUP(I66,Presupuesto!$B$8:$C$583,2,0)</f>
        <v>#N/A</v>
      </c>
      <c r="K66" s="121">
        <f t="shared" si="0"/>
        <v>0</v>
      </c>
      <c r="L66" s="121"/>
    </row>
    <row r="67" spans="3:12" ht="15.75" thickBot="1" x14ac:dyDescent="0.3">
      <c r="C67" s="197" t="s">
        <v>59</v>
      </c>
      <c r="D67" s="185">
        <v>0</v>
      </c>
      <c r="E67" s="155">
        <v>0</v>
      </c>
      <c r="F67" s="128" t="str">
        <f>IF(E65&lt;6,"",((E65-6)/12)*(G65/E65))</f>
        <v/>
      </c>
      <c r="G67" s="128" t="str">
        <f>F67</f>
        <v/>
      </c>
      <c r="H67" s="185"/>
      <c r="I67" s="129">
        <v>11500.02</v>
      </c>
      <c r="J67" s="147" t="e">
        <f>VLOOKUP(I67,Presupuesto!$B$8:$C$583,2,0)</f>
        <v>#N/A</v>
      </c>
      <c r="K67" s="121">
        <f t="shared" si="0"/>
        <v>0</v>
      </c>
      <c r="L67" s="147"/>
    </row>
    <row r="69" spans="3:12" ht="15.75" thickBot="1" x14ac:dyDescent="0.3"/>
    <row r="70" spans="3:12" ht="15.75" thickBot="1" x14ac:dyDescent="0.3">
      <c r="C70" s="71" t="s">
        <v>43</v>
      </c>
      <c r="D70" s="30">
        <f>SUM(G77:G127)</f>
        <v>0</v>
      </c>
      <c r="E70" s="116"/>
      <c r="F70" s="116"/>
      <c r="G70" s="116"/>
      <c r="H70" s="93"/>
      <c r="I70" s="93"/>
      <c r="J70" s="93"/>
    </row>
    <row r="71" spans="3:12" x14ac:dyDescent="0.25">
      <c r="D71" s="31"/>
      <c r="E71" s="116"/>
      <c r="F71" s="116"/>
      <c r="G71" s="116"/>
      <c r="H71" s="93"/>
      <c r="I71" s="93"/>
      <c r="J71" s="93"/>
    </row>
    <row r="72" spans="3:12" x14ac:dyDescent="0.25">
      <c r="D72" s="31"/>
      <c r="E72" s="116"/>
      <c r="F72" s="116"/>
      <c r="G72" s="116"/>
      <c r="H72" s="93"/>
      <c r="I72" s="93"/>
      <c r="J72" s="93"/>
    </row>
    <row r="73" spans="3:12" ht="15.75" x14ac:dyDescent="0.25">
      <c r="C73" s="234" t="s">
        <v>476</v>
      </c>
      <c r="D73" s="235"/>
      <c r="E73" s="116"/>
      <c r="F73" s="116"/>
      <c r="G73" s="116"/>
      <c r="H73" s="93"/>
      <c r="I73" s="93"/>
      <c r="J73" s="93"/>
    </row>
    <row r="74" spans="3:12" ht="18.75" x14ac:dyDescent="0.25">
      <c r="C74" s="253" t="e">
        <f>IFERROR(VLOOKUP(D73,'Desarrollo Curricular'!$E:$F,2,FALSE),IFERROR(VLOOKUP(D73,Investigación!$E:$F,2,FALSE),IFERROR(VLOOKUP(D73,'Vinculación Univ. Sociedad'!$E:$F,2,FALSE),IFERROR(VLOOKUP(D73,'Docencia y Recursos Humanos '!$E:$F,2,FALSE),IFERROR(VLOOKUP(D73,Estudiantes!$E:$F,2,FALSE),IFERROR(VLOOKUP(D73,'Gestion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31"/>
      <c r="E74" s="116"/>
      <c r="F74" s="116"/>
      <c r="G74" s="116"/>
      <c r="H74" s="93"/>
      <c r="I74" s="93"/>
      <c r="J74" s="93"/>
    </row>
    <row r="75" spans="3:12" ht="15.75" thickBot="1" x14ac:dyDescent="0.3">
      <c r="C75" s="201"/>
      <c r="D75" s="31"/>
      <c r="E75" s="116"/>
      <c r="F75" s="116"/>
      <c r="G75" s="116"/>
      <c r="H75" s="93"/>
      <c r="I75" s="93"/>
      <c r="J75" s="93"/>
    </row>
    <row r="76" spans="3:12" ht="30.75" thickBot="1" x14ac:dyDescent="0.3">
      <c r="C76" s="157" t="s">
        <v>44</v>
      </c>
      <c r="D76" s="161" t="s">
        <v>55</v>
      </c>
      <c r="E76" s="194" t="s">
        <v>56</v>
      </c>
      <c r="F76" s="161" t="s">
        <v>57</v>
      </c>
      <c r="G76" s="158" t="s">
        <v>27</v>
      </c>
      <c r="H76" s="156" t="s">
        <v>213</v>
      </c>
      <c r="I76" s="159" t="s">
        <v>46</v>
      </c>
      <c r="J76" s="159" t="s">
        <v>214</v>
      </c>
      <c r="K76" s="159" t="s">
        <v>495</v>
      </c>
      <c r="L76" s="159" t="s">
        <v>496</v>
      </c>
    </row>
    <row r="77" spans="3:12" ht="15.75" thickBot="1" x14ac:dyDescent="0.3">
      <c r="C77" s="160" t="s">
        <v>801</v>
      </c>
      <c r="D77" s="227"/>
      <c r="E77" s="175"/>
      <c r="F77" s="441">
        <f>HLOOKUP($C77,$BZ$2:$CM$3,2,0)</f>
        <v>41436.800000000003</v>
      </c>
      <c r="G77" s="136">
        <f>D77*E77*F77</f>
        <v>0</v>
      </c>
      <c r="H77" s="189" t="s">
        <v>211</v>
      </c>
      <c r="I77" s="137" t="s">
        <v>337</v>
      </c>
      <c r="J77" s="137" t="str">
        <f>VLOOKUP(I77,Presupuesto!$B$8:$C$583,2,0)</f>
        <v>SUELDOS Y SALARIOS BASICOS (11100-00)</v>
      </c>
      <c r="K77" s="264"/>
      <c r="L77" s="121"/>
    </row>
    <row r="78" spans="3:12" x14ac:dyDescent="0.25">
      <c r="C78" s="195" t="s">
        <v>58</v>
      </c>
      <c r="D78" s="186">
        <v>0</v>
      </c>
      <c r="E78" s="177">
        <v>0</v>
      </c>
      <c r="F78" s="123" t="str">
        <f>IF(E77=0,"",(G77/E77)/12*E77)</f>
        <v/>
      </c>
      <c r="G78" s="120" t="str">
        <f>F78</f>
        <v/>
      </c>
      <c r="H78" s="187" t="s">
        <v>212</v>
      </c>
      <c r="I78" s="139" t="s">
        <v>338</v>
      </c>
      <c r="J78" s="139" t="str">
        <f>VLOOKUP(I78,Presupuesto!$B$8:$C$583,2,0)</f>
        <v>RESTRIBUCIONES A PERSONAL DIRECTIVO Y DE CONTROL (11300-00)</v>
      </c>
      <c r="K78" s="121">
        <f>$K$17</f>
        <v>0</v>
      </c>
      <c r="L78" s="121"/>
    </row>
    <row r="79" spans="3:12" ht="15.75" thickBot="1" x14ac:dyDescent="0.3">
      <c r="C79" s="196" t="s">
        <v>59</v>
      </c>
      <c r="D79" s="186">
        <v>0</v>
      </c>
      <c r="E79" s="177">
        <v>0</v>
      </c>
      <c r="F79" s="140" t="str">
        <f>IF(E77&lt;6,"",((E77-6)/12)*(G77/E77))</f>
        <v/>
      </c>
      <c r="G79" s="120" t="str">
        <f>F79</f>
        <v/>
      </c>
      <c r="H79" s="187" t="s">
        <v>212</v>
      </c>
      <c r="I79" s="124">
        <v>11500.02</v>
      </c>
      <c r="J79" s="124" t="e">
        <f>VLOOKUP(I79,Presupuesto!$B$8:$C$583,2,0)</f>
        <v>#N/A</v>
      </c>
      <c r="K79" s="121">
        <f t="shared" ref="K79:K127" si="1">$K$17</f>
        <v>0</v>
      </c>
      <c r="L79" s="121"/>
    </row>
    <row r="80" spans="3:12" ht="15.75" thickBot="1" x14ac:dyDescent="0.3">
      <c r="C80" s="160" t="s">
        <v>802</v>
      </c>
      <c r="D80" s="227"/>
      <c r="E80" s="175"/>
      <c r="F80" s="441">
        <f>HLOOKUP($C80,$BZ$2:$CM$3,2,0)</f>
        <v>37669.82</v>
      </c>
      <c r="G80" s="136">
        <f>D80*E80*F80</f>
        <v>0</v>
      </c>
      <c r="H80" s="189"/>
      <c r="I80" s="137">
        <v>11100.01</v>
      </c>
      <c r="J80" s="137" t="e">
        <f>VLOOKUP(I80,Presupuesto!$B$8:$C$583,2,0)</f>
        <v>#N/A</v>
      </c>
      <c r="K80" s="121">
        <f t="shared" si="1"/>
        <v>0</v>
      </c>
      <c r="L80" s="121"/>
    </row>
    <row r="81" spans="3:12" x14ac:dyDescent="0.25">
      <c r="C81" s="195" t="s">
        <v>58</v>
      </c>
      <c r="D81" s="186">
        <v>0</v>
      </c>
      <c r="E81" s="177">
        <v>0</v>
      </c>
      <c r="F81" s="123" t="str">
        <f>IF(E80=0,"",(G80/E80)/12*E80)</f>
        <v/>
      </c>
      <c r="G81" s="120" t="str">
        <f>F81</f>
        <v/>
      </c>
      <c r="H81" s="187"/>
      <c r="I81" s="139">
        <v>11500</v>
      </c>
      <c r="J81" s="139" t="e">
        <f>VLOOKUP(I81,Presupuesto!$B$8:$C$583,2,0)</f>
        <v>#N/A</v>
      </c>
      <c r="K81" s="121">
        <f t="shared" si="1"/>
        <v>0</v>
      </c>
      <c r="L81" s="121"/>
    </row>
    <row r="82" spans="3:12" ht="15.75" thickBot="1" x14ac:dyDescent="0.3">
      <c r="C82" s="196" t="s">
        <v>59</v>
      </c>
      <c r="D82" s="186">
        <v>0</v>
      </c>
      <c r="E82" s="177">
        <v>0</v>
      </c>
      <c r="F82" s="140" t="str">
        <f>IF(E80&lt;6,"",((E80-6)/12)*(G80/E80))</f>
        <v/>
      </c>
      <c r="G82" s="120" t="str">
        <f>F82</f>
        <v/>
      </c>
      <c r="H82" s="187"/>
      <c r="I82" s="124">
        <v>11500.02</v>
      </c>
      <c r="J82" s="124" t="e">
        <f>VLOOKUP(I82,Presupuesto!$B$8:$C$583,2,0)</f>
        <v>#N/A</v>
      </c>
      <c r="K82" s="121">
        <f t="shared" si="1"/>
        <v>0</v>
      </c>
      <c r="L82" s="121"/>
    </row>
    <row r="83" spans="3:12" ht="15.75" thickBot="1" x14ac:dyDescent="0.3">
      <c r="C83" s="160" t="s">
        <v>803</v>
      </c>
      <c r="D83" s="227"/>
      <c r="E83" s="175"/>
      <c r="F83" s="441">
        <f>HLOOKUP($C83,$BZ$2:$CM$3,2,0)</f>
        <v>33902.839999999997</v>
      </c>
      <c r="G83" s="136">
        <f>D83*E83*F83</f>
        <v>0</v>
      </c>
      <c r="H83" s="189"/>
      <c r="I83" s="137">
        <v>11100.01</v>
      </c>
      <c r="J83" s="137" t="e">
        <f>VLOOKUP(I83,Presupuesto!$B$8:$C$583,2,0)</f>
        <v>#N/A</v>
      </c>
      <c r="K83" s="121">
        <f t="shared" si="1"/>
        <v>0</v>
      </c>
      <c r="L83" s="121"/>
    </row>
    <row r="84" spans="3:12" x14ac:dyDescent="0.25">
      <c r="C84" s="195" t="s">
        <v>58</v>
      </c>
      <c r="D84" s="186">
        <v>0</v>
      </c>
      <c r="E84" s="177">
        <v>0</v>
      </c>
      <c r="F84" s="123" t="str">
        <f>IF(E83=0,"",(G83/E83)/12*E83)</f>
        <v/>
      </c>
      <c r="G84" s="120" t="str">
        <f>F84</f>
        <v/>
      </c>
      <c r="H84" s="187"/>
      <c r="I84" s="139">
        <v>11500</v>
      </c>
      <c r="J84" s="139" t="e">
        <f>VLOOKUP(I84,Presupuesto!$B$8:$C$583,2,0)</f>
        <v>#N/A</v>
      </c>
      <c r="K84" s="121">
        <f t="shared" si="1"/>
        <v>0</v>
      </c>
      <c r="L84" s="121"/>
    </row>
    <row r="85" spans="3:12" ht="15.75" thickBot="1" x14ac:dyDescent="0.3">
      <c r="C85" s="196" t="s">
        <v>59</v>
      </c>
      <c r="D85" s="186">
        <v>0</v>
      </c>
      <c r="E85" s="177">
        <v>0</v>
      </c>
      <c r="F85" s="140" t="str">
        <f>IF(E83&lt;6,"",((E83-6)/12)*(G83/E83))</f>
        <v/>
      </c>
      <c r="G85" s="120" t="str">
        <f>F85</f>
        <v/>
      </c>
      <c r="H85" s="187"/>
      <c r="I85" s="124">
        <v>11500.02</v>
      </c>
      <c r="J85" s="124" t="e">
        <f>VLOOKUP(I85,Presupuesto!$B$8:$C$583,2,0)</f>
        <v>#N/A</v>
      </c>
      <c r="K85" s="121">
        <f t="shared" si="1"/>
        <v>0</v>
      </c>
      <c r="L85" s="121"/>
    </row>
    <row r="86" spans="3:12" ht="15.75" thickBot="1" x14ac:dyDescent="0.3">
      <c r="C86" s="160" t="s">
        <v>804</v>
      </c>
      <c r="D86" s="227"/>
      <c r="E86" s="175"/>
      <c r="F86" s="441">
        <f>HLOOKUP($C86,$BZ$2:$CM$3,2,0)</f>
        <v>30135.85</v>
      </c>
      <c r="G86" s="136">
        <f>D86*E86*F86</f>
        <v>0</v>
      </c>
      <c r="H86" s="189"/>
      <c r="I86" s="137">
        <v>11100.01</v>
      </c>
      <c r="J86" s="137" t="e">
        <f>VLOOKUP(I86,Presupuesto!$B$8:$C$583,2,0)</f>
        <v>#N/A</v>
      </c>
      <c r="K86" s="121">
        <f t="shared" si="1"/>
        <v>0</v>
      </c>
      <c r="L86" s="121"/>
    </row>
    <row r="87" spans="3:12" x14ac:dyDescent="0.25">
      <c r="C87" s="195" t="s">
        <v>58</v>
      </c>
      <c r="D87" s="186">
        <v>0</v>
      </c>
      <c r="E87" s="177">
        <v>0</v>
      </c>
      <c r="F87" s="123" t="str">
        <f>IF(E86=0,"",(G86/E86)/12*E86)</f>
        <v/>
      </c>
      <c r="G87" s="120" t="str">
        <f>F87</f>
        <v/>
      </c>
      <c r="H87" s="187"/>
      <c r="I87" s="139">
        <v>11500</v>
      </c>
      <c r="J87" s="139" t="e">
        <f>VLOOKUP(I87,Presupuesto!$B$8:$C$583,2,0)</f>
        <v>#N/A</v>
      </c>
      <c r="K87" s="121">
        <f t="shared" si="1"/>
        <v>0</v>
      </c>
      <c r="L87" s="121"/>
    </row>
    <row r="88" spans="3:12" ht="15.75" thickBot="1" x14ac:dyDescent="0.3">
      <c r="C88" s="196" t="s">
        <v>59</v>
      </c>
      <c r="D88" s="186">
        <v>0</v>
      </c>
      <c r="E88" s="177">
        <v>0</v>
      </c>
      <c r="F88" s="140" t="str">
        <f>IF(E86&lt;6,"",((E86-6)/12)*(G86/E86))</f>
        <v/>
      </c>
      <c r="G88" s="120" t="str">
        <f>F88</f>
        <v/>
      </c>
      <c r="H88" s="187"/>
      <c r="I88" s="124">
        <v>11500.02</v>
      </c>
      <c r="J88" s="124" t="e">
        <f>VLOOKUP(I88,Presupuesto!$B$8:$C$583,2,0)</f>
        <v>#N/A</v>
      </c>
      <c r="K88" s="121">
        <f t="shared" si="1"/>
        <v>0</v>
      </c>
      <c r="L88" s="121"/>
    </row>
    <row r="89" spans="3:12" ht="15.75" thickBot="1" x14ac:dyDescent="0.3">
      <c r="C89" s="160" t="s">
        <v>805</v>
      </c>
      <c r="D89" s="227"/>
      <c r="E89" s="175"/>
      <c r="F89" s="441">
        <f>HLOOKUP($C89,$BZ$2:$CM$3,2,0)</f>
        <v>28252.36</v>
      </c>
      <c r="G89" s="136">
        <f>D89*E89*F89</f>
        <v>0</v>
      </c>
      <c r="H89" s="189"/>
      <c r="I89" s="137">
        <v>11100.01</v>
      </c>
      <c r="J89" s="137" t="e">
        <f>VLOOKUP(I89,Presupuesto!$B$8:$C$583,2,0)</f>
        <v>#N/A</v>
      </c>
      <c r="K89" s="121">
        <f t="shared" si="1"/>
        <v>0</v>
      </c>
      <c r="L89" s="121"/>
    </row>
    <row r="90" spans="3:12" x14ac:dyDescent="0.25">
      <c r="C90" s="195" t="s">
        <v>58</v>
      </c>
      <c r="D90" s="186">
        <v>0</v>
      </c>
      <c r="E90" s="177">
        <v>0</v>
      </c>
      <c r="F90" s="123" t="str">
        <f>IF(E89=0,"",(G89/E89)/12*E89)</f>
        <v/>
      </c>
      <c r="G90" s="120" t="str">
        <f>F90</f>
        <v/>
      </c>
      <c r="H90" s="187"/>
      <c r="I90" s="139">
        <v>11500</v>
      </c>
      <c r="J90" s="139" t="e">
        <f>VLOOKUP(I90,Presupuesto!$B$8:$C$583,2,0)</f>
        <v>#N/A</v>
      </c>
      <c r="K90" s="121">
        <f t="shared" si="1"/>
        <v>0</v>
      </c>
      <c r="L90" s="121"/>
    </row>
    <row r="91" spans="3:12" ht="15.75" thickBot="1" x14ac:dyDescent="0.3">
      <c r="C91" s="196" t="s">
        <v>59</v>
      </c>
      <c r="D91" s="186">
        <v>0</v>
      </c>
      <c r="E91" s="177">
        <v>0</v>
      </c>
      <c r="F91" s="140" t="str">
        <f>IF(E89&lt;6,"",((E89-6)/12)*(G89/E89))</f>
        <v/>
      </c>
      <c r="G91" s="120" t="str">
        <f>F91</f>
        <v/>
      </c>
      <c r="H91" s="187"/>
      <c r="I91" s="124">
        <v>11500.02</v>
      </c>
      <c r="J91" s="124" t="e">
        <f>VLOOKUP(I91,Presupuesto!$B$8:$C$583,2,0)</f>
        <v>#N/A</v>
      </c>
      <c r="K91" s="121">
        <f t="shared" si="1"/>
        <v>0</v>
      </c>
      <c r="L91" s="121"/>
    </row>
    <row r="92" spans="3:12" ht="15.75" thickBot="1" x14ac:dyDescent="0.3">
      <c r="C92" s="160" t="s">
        <v>806</v>
      </c>
      <c r="D92" s="227"/>
      <c r="E92" s="175"/>
      <c r="F92" s="441">
        <f>HLOOKUP($C92,$BZ$2:$CM$3,2,0)</f>
        <v>26368.87</v>
      </c>
      <c r="G92" s="136">
        <f>D92*E92*F92</f>
        <v>0</v>
      </c>
      <c r="H92" s="189"/>
      <c r="I92" s="137">
        <v>11100.01</v>
      </c>
      <c r="J92" s="137" t="e">
        <f>VLOOKUP(I92,Presupuesto!$B$8:$C$583,2,0)</f>
        <v>#N/A</v>
      </c>
      <c r="K92" s="121">
        <f t="shared" si="1"/>
        <v>0</v>
      </c>
      <c r="L92" s="121"/>
    </row>
    <row r="93" spans="3:12" x14ac:dyDescent="0.25">
      <c r="C93" s="195" t="s">
        <v>58</v>
      </c>
      <c r="D93" s="186">
        <v>0</v>
      </c>
      <c r="E93" s="177">
        <v>0</v>
      </c>
      <c r="F93" s="123" t="str">
        <f>IF(E92=0,"",(G92/E92)/12*E92)</f>
        <v/>
      </c>
      <c r="G93" s="120" t="str">
        <f>F93</f>
        <v/>
      </c>
      <c r="H93" s="187"/>
      <c r="I93" s="139">
        <v>11500</v>
      </c>
      <c r="J93" s="139" t="e">
        <f>VLOOKUP(I93,Presupuesto!$B$8:$C$583,2,0)</f>
        <v>#N/A</v>
      </c>
      <c r="K93" s="121">
        <f t="shared" si="1"/>
        <v>0</v>
      </c>
      <c r="L93" s="121"/>
    </row>
    <row r="94" spans="3:12" ht="15.75" thickBot="1" x14ac:dyDescent="0.3">
      <c r="C94" s="196" t="s">
        <v>59</v>
      </c>
      <c r="D94" s="186">
        <v>0</v>
      </c>
      <c r="E94" s="177">
        <v>0</v>
      </c>
      <c r="F94" s="140" t="str">
        <f>IF(E92&lt;6,"",((E92-6)/12)*(G92/E92))</f>
        <v/>
      </c>
      <c r="G94" s="120" t="str">
        <f>F94</f>
        <v/>
      </c>
      <c r="H94" s="187"/>
      <c r="I94" s="124">
        <v>11500.02</v>
      </c>
      <c r="J94" s="124" t="e">
        <f>VLOOKUP(I94,Presupuesto!$B$8:$C$583,2,0)</f>
        <v>#N/A</v>
      </c>
      <c r="K94" s="121">
        <f t="shared" si="1"/>
        <v>0</v>
      </c>
      <c r="L94" s="121"/>
    </row>
    <row r="95" spans="3:12" ht="15.75" thickBot="1" x14ac:dyDescent="0.3">
      <c r="C95" s="160" t="s">
        <v>807</v>
      </c>
      <c r="D95" s="227"/>
      <c r="E95" s="175"/>
      <c r="F95" s="441">
        <f>HLOOKUP($C95,$BZ$2:$CM$3,2,0)</f>
        <v>17893.16</v>
      </c>
      <c r="G95" s="136">
        <f>D95*E95*F95</f>
        <v>0</v>
      </c>
      <c r="H95" s="189"/>
      <c r="I95" s="137">
        <v>11100.01</v>
      </c>
      <c r="J95" s="137" t="e">
        <f>VLOOKUP(I95,Presupuesto!$B$8:$C$583,2,0)</f>
        <v>#N/A</v>
      </c>
      <c r="K95" s="121">
        <f t="shared" si="1"/>
        <v>0</v>
      </c>
      <c r="L95" s="121"/>
    </row>
    <row r="96" spans="3:12" x14ac:dyDescent="0.25">
      <c r="C96" s="195" t="s">
        <v>58</v>
      </c>
      <c r="D96" s="186">
        <v>0</v>
      </c>
      <c r="E96" s="177">
        <v>0</v>
      </c>
      <c r="F96" s="123" t="str">
        <f>IF(E95=0,"",(G95/E95)/12*E95)</f>
        <v/>
      </c>
      <c r="G96" s="120" t="str">
        <f>F96</f>
        <v/>
      </c>
      <c r="H96" s="187"/>
      <c r="I96" s="139">
        <v>11500</v>
      </c>
      <c r="J96" s="139" t="e">
        <f>VLOOKUP(I96,Presupuesto!$B$8:$C$583,2,0)</f>
        <v>#N/A</v>
      </c>
      <c r="K96" s="121">
        <f t="shared" si="1"/>
        <v>0</v>
      </c>
      <c r="L96" s="121"/>
    </row>
    <row r="97" spans="3:12" ht="15.75" thickBot="1" x14ac:dyDescent="0.3">
      <c r="C97" s="196" t="s">
        <v>59</v>
      </c>
      <c r="D97" s="186">
        <v>0</v>
      </c>
      <c r="E97" s="177">
        <v>0</v>
      </c>
      <c r="F97" s="140" t="str">
        <f>IF(E95&lt;6,"",((E95-6)/12)*(G95/E95))</f>
        <v/>
      </c>
      <c r="G97" s="120" t="str">
        <f>F97</f>
        <v/>
      </c>
      <c r="H97" s="187"/>
      <c r="I97" s="124">
        <v>11500.02</v>
      </c>
      <c r="J97" s="124" t="e">
        <f>VLOOKUP(I97,Presupuesto!$B$8:$C$583,2,0)</f>
        <v>#N/A</v>
      </c>
      <c r="K97" s="121">
        <f t="shared" si="1"/>
        <v>0</v>
      </c>
      <c r="L97" s="121"/>
    </row>
    <row r="98" spans="3:12" ht="15.75" thickBot="1" x14ac:dyDescent="0.3">
      <c r="C98" s="160" t="s">
        <v>808</v>
      </c>
      <c r="D98" s="227"/>
      <c r="E98" s="175"/>
      <c r="F98" s="441">
        <f>HLOOKUP($C98,$BZ$2:$CM$3,2,0)</f>
        <v>16951.419999999998</v>
      </c>
      <c r="G98" s="136">
        <f>D98*E98*F98</f>
        <v>0</v>
      </c>
      <c r="H98" s="189"/>
      <c r="I98" s="137">
        <v>11100.01</v>
      </c>
      <c r="J98" s="137" t="e">
        <f>VLOOKUP(I98,Presupuesto!$B$8:$C$583,2,0)</f>
        <v>#N/A</v>
      </c>
      <c r="K98" s="121">
        <f t="shared" si="1"/>
        <v>0</v>
      </c>
      <c r="L98" s="121"/>
    </row>
    <row r="99" spans="3:12" x14ac:dyDescent="0.25">
      <c r="C99" s="195" t="s">
        <v>58</v>
      </c>
      <c r="D99" s="186">
        <v>0</v>
      </c>
      <c r="E99" s="177">
        <v>0</v>
      </c>
      <c r="F99" s="123" t="str">
        <f>IF(E98=0,"",(G98/E98)/12*E98)</f>
        <v/>
      </c>
      <c r="G99" s="120" t="str">
        <f>F99</f>
        <v/>
      </c>
      <c r="H99" s="187"/>
      <c r="I99" s="139">
        <v>11500</v>
      </c>
      <c r="J99" s="139" t="e">
        <f>VLOOKUP(I99,Presupuesto!$B$8:$C$583,2,0)</f>
        <v>#N/A</v>
      </c>
      <c r="K99" s="121">
        <f t="shared" si="1"/>
        <v>0</v>
      </c>
      <c r="L99" s="121"/>
    </row>
    <row r="100" spans="3:12" ht="15.75" thickBot="1" x14ac:dyDescent="0.3">
      <c r="C100" s="196" t="s">
        <v>59</v>
      </c>
      <c r="D100" s="186">
        <v>0</v>
      </c>
      <c r="E100" s="177">
        <v>0</v>
      </c>
      <c r="F100" s="140" t="str">
        <f>IF(E98&lt;6,"",((E98-6)/12)*(G98/E98))</f>
        <v/>
      </c>
      <c r="G100" s="120" t="str">
        <f>F100</f>
        <v/>
      </c>
      <c r="H100" s="187"/>
      <c r="I100" s="124">
        <v>11500.02</v>
      </c>
      <c r="J100" s="124" t="e">
        <f>VLOOKUP(I100,Presupuesto!$B$8:$C$583,2,0)</f>
        <v>#N/A</v>
      </c>
      <c r="K100" s="121">
        <f t="shared" si="1"/>
        <v>0</v>
      </c>
      <c r="L100" s="121"/>
    </row>
    <row r="101" spans="3:12" ht="15.75" thickBot="1" x14ac:dyDescent="0.3">
      <c r="C101" s="160" t="s">
        <v>809</v>
      </c>
      <c r="D101" s="227"/>
      <c r="E101" s="175"/>
      <c r="F101" s="441">
        <f>HLOOKUP($C101,$BZ$2:$CM$3,2,0)</f>
        <v>13184.44</v>
      </c>
      <c r="G101" s="136">
        <f>D101*E101*F101</f>
        <v>0</v>
      </c>
      <c r="H101" s="189"/>
      <c r="I101" s="137">
        <v>11100.01</v>
      </c>
      <c r="J101" s="137" t="e">
        <f>VLOOKUP(I101,Presupuesto!$B$8:$C$583,2,0)</f>
        <v>#N/A</v>
      </c>
      <c r="K101" s="121">
        <f t="shared" si="1"/>
        <v>0</v>
      </c>
      <c r="L101" s="121"/>
    </row>
    <row r="102" spans="3:12" x14ac:dyDescent="0.25">
      <c r="C102" s="195" t="s">
        <v>58</v>
      </c>
      <c r="D102" s="186">
        <v>0</v>
      </c>
      <c r="E102" s="177">
        <v>0</v>
      </c>
      <c r="F102" s="123" t="str">
        <f>IF(E101=0,"",(G101/E101)/12*E101)</f>
        <v/>
      </c>
      <c r="G102" s="120" t="str">
        <f>F102</f>
        <v/>
      </c>
      <c r="H102" s="187"/>
      <c r="I102" s="139">
        <v>11500</v>
      </c>
      <c r="J102" s="139" t="e">
        <f>VLOOKUP(I102,Presupuesto!$B$8:$C$583,2,0)</f>
        <v>#N/A</v>
      </c>
      <c r="K102" s="121">
        <f t="shared" si="1"/>
        <v>0</v>
      </c>
      <c r="L102" s="121"/>
    </row>
    <row r="103" spans="3:12" ht="15.75" thickBot="1" x14ac:dyDescent="0.3">
      <c r="C103" s="196" t="s">
        <v>59</v>
      </c>
      <c r="D103" s="186">
        <v>0</v>
      </c>
      <c r="E103" s="177">
        <v>0</v>
      </c>
      <c r="F103" s="140" t="str">
        <f>IF(E101&lt;6,"",((E101-6)/12)*(G101/E101))</f>
        <v/>
      </c>
      <c r="G103" s="120" t="str">
        <f>F103</f>
        <v/>
      </c>
      <c r="H103" s="187"/>
      <c r="I103" s="124">
        <v>11500.02</v>
      </c>
      <c r="J103" s="124" t="e">
        <f>VLOOKUP(I103,Presupuesto!$B$8:$C$583,2,0)</f>
        <v>#N/A</v>
      </c>
      <c r="K103" s="121">
        <f t="shared" si="1"/>
        <v>0</v>
      </c>
      <c r="L103" s="121"/>
    </row>
    <row r="104" spans="3:12" ht="15.75" thickBot="1" x14ac:dyDescent="0.3">
      <c r="C104" s="160" t="s">
        <v>810</v>
      </c>
      <c r="D104" s="227"/>
      <c r="E104" s="175"/>
      <c r="F104" s="441">
        <f>HLOOKUP($C104,$BZ$2:$CM$3,2,0)</f>
        <v>15032.56</v>
      </c>
      <c r="G104" s="136">
        <f>D104*E104*F104</f>
        <v>0</v>
      </c>
      <c r="H104" s="189"/>
      <c r="I104" s="137">
        <v>11100.01</v>
      </c>
      <c r="J104" s="137" t="e">
        <f>VLOOKUP(I104,Presupuesto!$B$8:$C$583,2,0)</f>
        <v>#N/A</v>
      </c>
      <c r="K104" s="121">
        <f t="shared" si="1"/>
        <v>0</v>
      </c>
      <c r="L104" s="121"/>
    </row>
    <row r="105" spans="3:12" x14ac:dyDescent="0.25">
      <c r="C105" s="195" t="s">
        <v>58</v>
      </c>
      <c r="D105" s="186">
        <v>0</v>
      </c>
      <c r="E105" s="177">
        <v>0</v>
      </c>
      <c r="F105" s="123" t="str">
        <f>IF(E104=0,"",(G104/E104)/12*E104)</f>
        <v/>
      </c>
      <c r="G105" s="120" t="str">
        <f>F105</f>
        <v/>
      </c>
      <c r="H105" s="187"/>
      <c r="I105" s="139">
        <v>11500</v>
      </c>
      <c r="J105" s="139" t="e">
        <f>VLOOKUP(I105,Presupuesto!$B$8:$C$583,2,0)</f>
        <v>#N/A</v>
      </c>
      <c r="K105" s="121">
        <f t="shared" si="1"/>
        <v>0</v>
      </c>
      <c r="L105" s="121"/>
    </row>
    <row r="106" spans="3:12" ht="15.75" thickBot="1" x14ac:dyDescent="0.3">
      <c r="C106" s="196" t="s">
        <v>59</v>
      </c>
      <c r="D106" s="186">
        <v>0</v>
      </c>
      <c r="E106" s="177">
        <v>0</v>
      </c>
      <c r="F106" s="140" t="str">
        <f>IF(E104&lt;6,"",((E104-6)/12)*(G104/E104))</f>
        <v/>
      </c>
      <c r="G106" s="120" t="str">
        <f>F106</f>
        <v/>
      </c>
      <c r="H106" s="187"/>
      <c r="I106" s="124">
        <v>11500.02</v>
      </c>
      <c r="J106" s="124" t="e">
        <f>VLOOKUP(I106,Presupuesto!$B$8:$C$583,2,0)</f>
        <v>#N/A</v>
      </c>
      <c r="K106" s="121">
        <f t="shared" si="1"/>
        <v>0</v>
      </c>
      <c r="L106" s="121"/>
    </row>
    <row r="107" spans="3:12" ht="15.75" thickBot="1" x14ac:dyDescent="0.3">
      <c r="C107" s="160" t="s">
        <v>811</v>
      </c>
      <c r="D107" s="227"/>
      <c r="E107" s="175"/>
      <c r="F107" s="441">
        <f>HLOOKUP($C107,$BZ$2:$CM$3,2,0)</f>
        <v>13264.02</v>
      </c>
      <c r="G107" s="136">
        <f>D107*E107*F107</f>
        <v>0</v>
      </c>
      <c r="H107" s="189"/>
      <c r="I107" s="137">
        <v>11100.01</v>
      </c>
      <c r="J107" s="137" t="e">
        <f>VLOOKUP(I107,Presupuesto!$B$8:$C$583,2,0)</f>
        <v>#N/A</v>
      </c>
      <c r="K107" s="121">
        <f t="shared" si="1"/>
        <v>0</v>
      </c>
      <c r="L107" s="121"/>
    </row>
    <row r="108" spans="3:12" x14ac:dyDescent="0.25">
      <c r="C108" s="195" t="s">
        <v>58</v>
      </c>
      <c r="D108" s="186">
        <v>0</v>
      </c>
      <c r="E108" s="177">
        <v>0</v>
      </c>
      <c r="F108" s="123" t="str">
        <f>IF(E107=0,"",(G107/E107)/12*E107)</f>
        <v/>
      </c>
      <c r="G108" s="120" t="str">
        <f>F108</f>
        <v/>
      </c>
      <c r="H108" s="187"/>
      <c r="I108" s="139">
        <v>11500</v>
      </c>
      <c r="J108" s="139" t="e">
        <f>VLOOKUP(I108,Presupuesto!$B$8:$C$583,2,0)</f>
        <v>#N/A</v>
      </c>
      <c r="K108" s="121">
        <f t="shared" si="1"/>
        <v>0</v>
      </c>
      <c r="L108" s="121"/>
    </row>
    <row r="109" spans="3:12" ht="15.75" thickBot="1" x14ac:dyDescent="0.3">
      <c r="C109" s="196" t="s">
        <v>59</v>
      </c>
      <c r="D109" s="186">
        <v>0</v>
      </c>
      <c r="E109" s="177">
        <v>0</v>
      </c>
      <c r="F109" s="140" t="str">
        <f>IF(E107&lt;6,"",((E107-6)/12)*(G107/E107))</f>
        <v/>
      </c>
      <c r="G109" s="120" t="str">
        <f>F109</f>
        <v/>
      </c>
      <c r="H109" s="187"/>
      <c r="I109" s="124">
        <v>11500.02</v>
      </c>
      <c r="J109" s="124" t="e">
        <f>VLOOKUP(I109,Presupuesto!$B$8:$C$583,2,0)</f>
        <v>#N/A</v>
      </c>
      <c r="K109" s="121">
        <f t="shared" si="1"/>
        <v>0</v>
      </c>
      <c r="L109" s="121"/>
    </row>
    <row r="110" spans="3:12" ht="15.75" thickBot="1" x14ac:dyDescent="0.3">
      <c r="C110" s="160" t="s">
        <v>812</v>
      </c>
      <c r="D110" s="227"/>
      <c r="E110" s="175"/>
      <c r="F110" s="441">
        <f>HLOOKUP($C110,$BZ$2:$CM$3,2,0)</f>
        <v>12379.75</v>
      </c>
      <c r="G110" s="136">
        <f>D110*E110*F110</f>
        <v>0</v>
      </c>
      <c r="H110" s="189"/>
      <c r="I110" s="137">
        <v>11100.01</v>
      </c>
      <c r="J110" s="137" t="e">
        <f>VLOOKUP(I110,Presupuesto!$B$8:$C$583,2,0)</f>
        <v>#N/A</v>
      </c>
      <c r="K110" s="121">
        <f t="shared" si="1"/>
        <v>0</v>
      </c>
      <c r="L110" s="121"/>
    </row>
    <row r="111" spans="3:12" x14ac:dyDescent="0.25">
      <c r="C111" s="195" t="s">
        <v>58</v>
      </c>
      <c r="D111" s="186">
        <v>0</v>
      </c>
      <c r="E111" s="177">
        <v>0</v>
      </c>
      <c r="F111" s="123" t="str">
        <f>IF(E110=0,"",(G110/E110)/12*E110)</f>
        <v/>
      </c>
      <c r="G111" s="120" t="str">
        <f>F111</f>
        <v/>
      </c>
      <c r="H111" s="187"/>
      <c r="I111" s="139">
        <v>11500</v>
      </c>
      <c r="J111" s="139" t="e">
        <f>VLOOKUP(I111,Presupuesto!$B$8:$C$583,2,0)</f>
        <v>#N/A</v>
      </c>
      <c r="K111" s="121">
        <f t="shared" si="1"/>
        <v>0</v>
      </c>
      <c r="L111" s="121"/>
    </row>
    <row r="112" spans="3:12" ht="15.75" thickBot="1" x14ac:dyDescent="0.3">
      <c r="C112" s="196" t="s">
        <v>59</v>
      </c>
      <c r="D112" s="186">
        <v>0</v>
      </c>
      <c r="E112" s="177">
        <v>0</v>
      </c>
      <c r="F112" s="140" t="str">
        <f>IF(E110&lt;6,"",((E110-6)/12)*(G110/E110))</f>
        <v/>
      </c>
      <c r="G112" s="120" t="str">
        <f>F112</f>
        <v/>
      </c>
      <c r="H112" s="187"/>
      <c r="I112" s="124">
        <v>11500.02</v>
      </c>
      <c r="J112" s="124" t="e">
        <f>VLOOKUP(I112,Presupuesto!$B$8:$C$583,2,0)</f>
        <v>#N/A</v>
      </c>
      <c r="K112" s="121">
        <f t="shared" si="1"/>
        <v>0</v>
      </c>
      <c r="L112" s="121"/>
    </row>
    <row r="113" spans="3:12" ht="15.75" thickBot="1" x14ac:dyDescent="0.3">
      <c r="C113" s="160" t="s">
        <v>813</v>
      </c>
      <c r="D113" s="227"/>
      <c r="E113" s="175"/>
      <c r="F113" s="441">
        <f>HLOOKUP($C113,$BZ$2:$CM$3,2,0)</f>
        <v>439.49</v>
      </c>
      <c r="G113" s="136">
        <f>D113*E113*F113</f>
        <v>0</v>
      </c>
      <c r="H113" s="189"/>
      <c r="I113" s="137">
        <v>11100.01</v>
      </c>
      <c r="J113" s="137" t="e">
        <f>VLOOKUP(I113,Presupuesto!$B$8:$C$583,2,0)</f>
        <v>#N/A</v>
      </c>
      <c r="K113" s="121">
        <f t="shared" si="1"/>
        <v>0</v>
      </c>
      <c r="L113" s="121"/>
    </row>
    <row r="114" spans="3:12" x14ac:dyDescent="0.25">
      <c r="C114" s="195" t="s">
        <v>58</v>
      </c>
      <c r="D114" s="186">
        <v>0</v>
      </c>
      <c r="E114" s="177">
        <v>0</v>
      </c>
      <c r="F114" s="123" t="str">
        <f>IF(E113=0,"",(G113/E113)/12*E113)</f>
        <v/>
      </c>
      <c r="G114" s="120" t="str">
        <f>F114</f>
        <v/>
      </c>
      <c r="H114" s="187"/>
      <c r="I114" s="139">
        <v>11500</v>
      </c>
      <c r="J114" s="139" t="e">
        <f>VLOOKUP(I114,Presupuesto!$B$8:$C$583,2,0)</f>
        <v>#N/A</v>
      </c>
      <c r="K114" s="121">
        <f t="shared" si="1"/>
        <v>0</v>
      </c>
      <c r="L114" s="121"/>
    </row>
    <row r="115" spans="3:12" ht="15.75" thickBot="1" x14ac:dyDescent="0.3">
      <c r="C115" s="196" t="s">
        <v>59</v>
      </c>
      <c r="D115" s="186">
        <v>0</v>
      </c>
      <c r="E115" s="177">
        <v>0</v>
      </c>
      <c r="F115" s="140" t="str">
        <f>IF(E113&lt;6,"",((E113-6)/12)*(G113/E113))</f>
        <v/>
      </c>
      <c r="G115" s="120" t="str">
        <f>F115</f>
        <v/>
      </c>
      <c r="H115" s="187"/>
      <c r="I115" s="124">
        <v>11500.02</v>
      </c>
      <c r="J115" s="124" t="e">
        <f>VLOOKUP(I115,Presupuesto!$B$8:$C$583,2,0)</f>
        <v>#N/A</v>
      </c>
      <c r="K115" s="121">
        <f t="shared" si="1"/>
        <v>0</v>
      </c>
      <c r="L115" s="121"/>
    </row>
    <row r="116" spans="3:12" ht="15.75" thickBot="1" x14ac:dyDescent="0.3">
      <c r="C116" s="160" t="s">
        <v>814</v>
      </c>
      <c r="D116" s="227"/>
      <c r="E116" s="175"/>
      <c r="F116" s="441">
        <f>HLOOKUP($C116,$BZ$2:$CM$3,2,0)</f>
        <v>1904.46</v>
      </c>
      <c r="G116" s="136">
        <f>D116*E116*F116</f>
        <v>0</v>
      </c>
      <c r="H116" s="189"/>
      <c r="I116" s="137">
        <v>11100.01</v>
      </c>
      <c r="J116" s="137" t="e">
        <f>VLOOKUP(I116,Presupuesto!$B$8:$C$583,2,0)</f>
        <v>#N/A</v>
      </c>
      <c r="K116" s="121">
        <f t="shared" si="1"/>
        <v>0</v>
      </c>
      <c r="L116" s="121"/>
    </row>
    <row r="117" spans="3:12" x14ac:dyDescent="0.25">
      <c r="C117" s="195" t="s">
        <v>58</v>
      </c>
      <c r="D117" s="186">
        <v>0</v>
      </c>
      <c r="E117" s="177">
        <v>0</v>
      </c>
      <c r="F117" s="123" t="str">
        <f>IF(E116=0,"",(G116/E116)/12*E116)</f>
        <v/>
      </c>
      <c r="G117" s="120" t="str">
        <f>F117</f>
        <v/>
      </c>
      <c r="H117" s="187"/>
      <c r="I117" s="139">
        <v>11500</v>
      </c>
      <c r="J117" s="139" t="e">
        <f>VLOOKUP(I117,Presupuesto!$B$8:$C$583,2,0)</f>
        <v>#N/A</v>
      </c>
      <c r="K117" s="121">
        <f t="shared" si="1"/>
        <v>0</v>
      </c>
      <c r="L117" s="121"/>
    </row>
    <row r="118" spans="3:12" ht="15.75" thickBot="1" x14ac:dyDescent="0.3">
      <c r="C118" s="196" t="s">
        <v>59</v>
      </c>
      <c r="D118" s="186">
        <v>0</v>
      </c>
      <c r="E118" s="177">
        <v>0</v>
      </c>
      <c r="F118" s="140" t="str">
        <f>IF(E116&lt;6,"",((E116-6)/12)*(G116/E116))</f>
        <v/>
      </c>
      <c r="G118" s="120" t="str">
        <f>F118</f>
        <v/>
      </c>
      <c r="H118" s="187"/>
      <c r="I118" s="124">
        <v>11500.02</v>
      </c>
      <c r="J118" s="124" t="e">
        <f>VLOOKUP(I118,Presupuesto!$B$8:$C$583,2,0)</f>
        <v>#N/A</v>
      </c>
      <c r="K118" s="121">
        <f t="shared" si="1"/>
        <v>0</v>
      </c>
      <c r="L118" s="121"/>
    </row>
    <row r="119" spans="3:12" ht="15.75" thickBot="1" x14ac:dyDescent="0.3">
      <c r="C119" s="163"/>
      <c r="D119" s="227"/>
      <c r="E119" s="175"/>
      <c r="F119" s="162"/>
      <c r="G119" s="136">
        <f>D119*E119*F119</f>
        <v>0</v>
      </c>
      <c r="H119" s="189"/>
      <c r="I119" s="137">
        <v>12910.14</v>
      </c>
      <c r="J119" s="137" t="e">
        <f>VLOOKUP(I119,Presupuesto!$B$8:$C$583,2,0)</f>
        <v>#N/A</v>
      </c>
      <c r="K119" s="121">
        <f t="shared" si="1"/>
        <v>0</v>
      </c>
      <c r="L119" s="121"/>
    </row>
    <row r="120" spans="3:12" x14ac:dyDescent="0.25">
      <c r="C120" s="195" t="s">
        <v>58</v>
      </c>
      <c r="D120" s="186">
        <v>0</v>
      </c>
      <c r="E120" s="177">
        <v>0</v>
      </c>
      <c r="F120" s="140" t="str">
        <f>IF(E119=0,"",(G119/E119)/12*E119)</f>
        <v/>
      </c>
      <c r="G120" s="120" t="str">
        <f>F120</f>
        <v/>
      </c>
      <c r="H120" s="187"/>
      <c r="I120" s="124">
        <v>12910.14</v>
      </c>
      <c r="J120" s="124" t="e">
        <f>VLOOKUP(I120,Presupuesto!$B$8:$C$583,2,0)</f>
        <v>#N/A</v>
      </c>
      <c r="K120" s="121">
        <f t="shared" si="1"/>
        <v>0</v>
      </c>
      <c r="L120" s="121"/>
    </row>
    <row r="121" spans="3:12" ht="15.75" thickBot="1" x14ac:dyDescent="0.3">
      <c r="C121" s="196" t="s">
        <v>59</v>
      </c>
      <c r="D121" s="186">
        <v>0</v>
      </c>
      <c r="E121" s="177">
        <v>0</v>
      </c>
      <c r="F121" s="123" t="str">
        <f>IF(E119&lt;6,"",((E119-6)/12)*(G119/E119))</f>
        <v/>
      </c>
      <c r="G121" s="120" t="str">
        <f>F121</f>
        <v/>
      </c>
      <c r="H121" s="187"/>
      <c r="I121" s="124">
        <v>12910.14</v>
      </c>
      <c r="J121" s="124" t="e">
        <f>VLOOKUP(I121,Presupuesto!$B$8:$C$583,2,0)</f>
        <v>#N/A</v>
      </c>
      <c r="K121" s="121">
        <f t="shared" si="1"/>
        <v>0</v>
      </c>
      <c r="L121" s="121"/>
    </row>
    <row r="122" spans="3:12" ht="15.75" thickBot="1" x14ac:dyDescent="0.3">
      <c r="C122" s="163" t="s">
        <v>60</v>
      </c>
      <c r="D122" s="227"/>
      <c r="E122" s="175"/>
      <c r="F122" s="141"/>
      <c r="G122" s="136">
        <f>D122*E122*F122</f>
        <v>0</v>
      </c>
      <c r="H122" s="189"/>
      <c r="I122" s="137">
        <v>24900</v>
      </c>
      <c r="J122" s="137" t="e">
        <f>VLOOKUP(I122,Presupuesto!$B$8:$C$583,2,0)</f>
        <v>#N/A</v>
      </c>
      <c r="K122" s="121">
        <f t="shared" si="1"/>
        <v>0</v>
      </c>
      <c r="L122" s="121"/>
    </row>
    <row r="123" spans="3:12" x14ac:dyDescent="0.25">
      <c r="C123" s="195" t="s">
        <v>58</v>
      </c>
      <c r="D123" s="186">
        <v>0</v>
      </c>
      <c r="E123" s="177">
        <v>0</v>
      </c>
      <c r="F123" s="123">
        <v>0</v>
      </c>
      <c r="G123" s="120">
        <f>F123</f>
        <v>0</v>
      </c>
      <c r="H123" s="187"/>
      <c r="I123" s="124">
        <v>24900</v>
      </c>
      <c r="J123" s="124" t="e">
        <f>VLOOKUP(I123,Presupuesto!$B$8:$C$583,2,0)</f>
        <v>#N/A</v>
      </c>
      <c r="K123" s="121">
        <f t="shared" si="1"/>
        <v>0</v>
      </c>
      <c r="L123" s="121"/>
    </row>
    <row r="124" spans="3:12" ht="15.75" thickBot="1" x14ac:dyDescent="0.3">
      <c r="C124" s="196" t="s">
        <v>59</v>
      </c>
      <c r="D124" s="186">
        <v>0</v>
      </c>
      <c r="E124" s="177">
        <v>0</v>
      </c>
      <c r="F124" s="123">
        <v>0</v>
      </c>
      <c r="G124" s="120">
        <f>F124</f>
        <v>0</v>
      </c>
      <c r="H124" s="187"/>
      <c r="I124" s="124"/>
      <c r="J124" s="124" t="e">
        <f>VLOOKUP(I124,Presupuesto!$B$8:$C$583,2,0)</f>
        <v>#N/A</v>
      </c>
      <c r="K124" s="121">
        <f t="shared" si="1"/>
        <v>0</v>
      </c>
      <c r="L124" s="121"/>
    </row>
    <row r="125" spans="3:12" ht="15.75" thickBot="1" x14ac:dyDescent="0.3">
      <c r="C125" s="163" t="s">
        <v>61</v>
      </c>
      <c r="D125" s="227"/>
      <c r="E125" s="175"/>
      <c r="F125" s="141"/>
      <c r="G125" s="136">
        <f>D125*E125*F125</f>
        <v>0</v>
      </c>
      <c r="H125" s="189"/>
      <c r="I125" s="137">
        <v>11100.01</v>
      </c>
      <c r="J125" s="137" t="e">
        <f>VLOOKUP(I125,Presupuesto!$B$8:$C$583,2,0)</f>
        <v>#N/A</v>
      </c>
      <c r="K125" s="121">
        <f t="shared" si="1"/>
        <v>0</v>
      </c>
      <c r="L125" s="121"/>
    </row>
    <row r="126" spans="3:12" x14ac:dyDescent="0.25">
      <c r="C126" s="195" t="s">
        <v>58</v>
      </c>
      <c r="D126" s="193">
        <v>0</v>
      </c>
      <c r="E126" s="154">
        <v>0</v>
      </c>
      <c r="F126" s="142" t="str">
        <f>IF(E125=0,"",(G125/E125)/12*E125)</f>
        <v/>
      </c>
      <c r="G126" s="143" t="str">
        <f>F126</f>
        <v/>
      </c>
      <c r="H126" s="187"/>
      <c r="I126" s="124">
        <v>11500</v>
      </c>
      <c r="J126" s="124" t="e">
        <f>VLOOKUP(I126,Presupuesto!$B$8:$C$583,2,0)</f>
        <v>#N/A</v>
      </c>
      <c r="K126" s="121">
        <f t="shared" si="1"/>
        <v>0</v>
      </c>
      <c r="L126" s="121"/>
    </row>
    <row r="127" spans="3:12" ht="15.75" thickBot="1" x14ac:dyDescent="0.3">
      <c r="C127" s="197" t="s">
        <v>59</v>
      </c>
      <c r="D127" s="185">
        <v>0</v>
      </c>
      <c r="E127" s="155">
        <v>0</v>
      </c>
      <c r="F127" s="128" t="str">
        <f>IF(E125&lt;6,"",((E125-6)/12)*(G125/E125))</f>
        <v/>
      </c>
      <c r="G127" s="128" t="str">
        <f>F127</f>
        <v/>
      </c>
      <c r="H127" s="185"/>
      <c r="I127" s="129">
        <v>11500.02</v>
      </c>
      <c r="J127" s="147" t="e">
        <f>VLOOKUP(I127,Presupuesto!$B$8:$C$583,2,0)</f>
        <v>#N/A</v>
      </c>
      <c r="K127" s="121">
        <f t="shared" si="1"/>
        <v>0</v>
      </c>
      <c r="L127" s="147"/>
    </row>
    <row r="129" spans="3:12" ht="15.75" thickBot="1" x14ac:dyDescent="0.3"/>
    <row r="130" spans="3:12" ht="15.75" thickBot="1" x14ac:dyDescent="0.3">
      <c r="C130" s="71" t="s">
        <v>43</v>
      </c>
      <c r="D130" s="30">
        <f>SUM(G137:G187)</f>
        <v>0</v>
      </c>
      <c r="E130" s="116"/>
      <c r="F130" s="116"/>
      <c r="G130" s="116"/>
      <c r="H130" s="93"/>
      <c r="I130" s="93"/>
      <c r="J130" s="93"/>
    </row>
    <row r="131" spans="3:12" x14ac:dyDescent="0.25">
      <c r="D131" s="31"/>
      <c r="E131" s="116"/>
      <c r="F131" s="116"/>
      <c r="G131" s="116"/>
      <c r="H131" s="93"/>
      <c r="I131" s="93"/>
      <c r="J131" s="93"/>
    </row>
    <row r="132" spans="3:12" x14ac:dyDescent="0.25">
      <c r="D132" s="31"/>
      <c r="E132" s="116"/>
      <c r="F132" s="116"/>
      <c r="G132" s="116"/>
      <c r="H132" s="93"/>
      <c r="I132" s="93"/>
      <c r="J132" s="93"/>
    </row>
    <row r="133" spans="3:12" ht="15.75" x14ac:dyDescent="0.25">
      <c r="C133" s="234" t="s">
        <v>476</v>
      </c>
      <c r="D133" s="235"/>
      <c r="E133" s="116"/>
      <c r="F133" s="116"/>
      <c r="G133" s="116"/>
      <c r="H133" s="93"/>
      <c r="I133" s="93"/>
      <c r="J133" s="93"/>
    </row>
    <row r="134" spans="3:12" ht="18.75" x14ac:dyDescent="0.25">
      <c r="C134" s="253" t="e">
        <f>IFERROR(VLOOKUP(D133,'Desarrollo Curricular'!$E:$F,2,FALSE),IFERROR(VLOOKUP(D133,Investigación!$E:$F,2,FALSE),IFERROR(VLOOKUP(D133,'Vinculación Univ. Sociedad'!$E:$F,2,FALSE),IFERROR(VLOOKUP(D133,'Docencia y Recursos Humanos '!$E:$F,2,FALSE),IFERROR(VLOOKUP(D133,Estudiantes!$E:$F,2,FALSE),IFERROR(VLOOKUP(D133,'Gestion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31"/>
      <c r="E134" s="116"/>
      <c r="F134" s="116"/>
      <c r="G134" s="116"/>
      <c r="H134" s="93"/>
      <c r="I134" s="93"/>
      <c r="J134" s="93"/>
    </row>
    <row r="135" spans="3:12" ht="15.75" thickBot="1" x14ac:dyDescent="0.3">
      <c r="C135" s="201"/>
      <c r="D135" s="31"/>
      <c r="E135" s="116"/>
      <c r="F135" s="116"/>
      <c r="G135" s="116"/>
      <c r="H135" s="93"/>
      <c r="I135" s="93"/>
      <c r="J135" s="93"/>
    </row>
    <row r="136" spans="3:12" ht="30.75" thickBot="1" x14ac:dyDescent="0.3">
      <c r="C136" s="157" t="s">
        <v>44</v>
      </c>
      <c r="D136" s="161" t="s">
        <v>55</v>
      </c>
      <c r="E136" s="194" t="s">
        <v>56</v>
      </c>
      <c r="F136" s="161" t="s">
        <v>57</v>
      </c>
      <c r="G136" s="158" t="s">
        <v>27</v>
      </c>
      <c r="H136" s="156" t="s">
        <v>213</v>
      </c>
      <c r="I136" s="159" t="s">
        <v>46</v>
      </c>
      <c r="J136" s="159" t="s">
        <v>214</v>
      </c>
      <c r="K136" s="159" t="s">
        <v>495</v>
      </c>
      <c r="L136" s="159" t="s">
        <v>496</v>
      </c>
    </row>
    <row r="137" spans="3:12" ht="15.75" thickBot="1" x14ac:dyDescent="0.3">
      <c r="C137" s="160" t="s">
        <v>801</v>
      </c>
      <c r="D137" s="227"/>
      <c r="E137" s="175"/>
      <c r="F137" s="441">
        <f>HLOOKUP($C137,$BZ$2:$CM$3,2,0)</f>
        <v>41436.800000000003</v>
      </c>
      <c r="G137" s="136">
        <f>D137*E137*F137</f>
        <v>0</v>
      </c>
      <c r="H137" s="189" t="s">
        <v>211</v>
      </c>
      <c r="I137" s="137" t="s">
        <v>337</v>
      </c>
      <c r="J137" s="137" t="str">
        <f>VLOOKUP(I137,Presupuesto!$B$8:$C$583,2,0)</f>
        <v>SUELDOS Y SALARIOS BASICOS (11100-00)</v>
      </c>
      <c r="K137" s="264"/>
      <c r="L137" s="121"/>
    </row>
    <row r="138" spans="3:12" x14ac:dyDescent="0.25">
      <c r="C138" s="195" t="s">
        <v>58</v>
      </c>
      <c r="D138" s="186">
        <v>0</v>
      </c>
      <c r="E138" s="177">
        <v>0</v>
      </c>
      <c r="F138" s="123" t="str">
        <f>IF(E137=0,"",(G137/E137)/12*E137)</f>
        <v/>
      </c>
      <c r="G138" s="120" t="str">
        <f>F138</f>
        <v/>
      </c>
      <c r="H138" s="187" t="s">
        <v>212</v>
      </c>
      <c r="I138" s="139" t="s">
        <v>338</v>
      </c>
      <c r="J138" s="139" t="str">
        <f>VLOOKUP(I138,Presupuesto!$B$8:$C$583,2,0)</f>
        <v>RESTRIBUCIONES A PERSONAL DIRECTIVO Y DE CONTROL (11300-00)</v>
      </c>
      <c r="K138" s="121">
        <f>$K$17</f>
        <v>0</v>
      </c>
      <c r="L138" s="121"/>
    </row>
    <row r="139" spans="3:12" ht="15.75" thickBot="1" x14ac:dyDescent="0.3">
      <c r="C139" s="196" t="s">
        <v>59</v>
      </c>
      <c r="D139" s="186">
        <v>0</v>
      </c>
      <c r="E139" s="177">
        <v>0</v>
      </c>
      <c r="F139" s="140" t="str">
        <f>IF(E137&lt;6,"",((E137-6)/12)*(G137/E137))</f>
        <v/>
      </c>
      <c r="G139" s="120" t="str">
        <f>F139</f>
        <v/>
      </c>
      <c r="H139" s="187" t="s">
        <v>212</v>
      </c>
      <c r="I139" s="124">
        <v>11500.02</v>
      </c>
      <c r="J139" s="124" t="e">
        <f>VLOOKUP(I139,Presupuesto!$B$8:$C$583,2,0)</f>
        <v>#N/A</v>
      </c>
      <c r="K139" s="121">
        <f t="shared" ref="K139:K187" si="2">$K$17</f>
        <v>0</v>
      </c>
      <c r="L139" s="121"/>
    </row>
    <row r="140" spans="3:12" ht="15.75" thickBot="1" x14ac:dyDescent="0.3">
      <c r="C140" s="160" t="s">
        <v>802</v>
      </c>
      <c r="D140" s="227"/>
      <c r="E140" s="175"/>
      <c r="F140" s="441">
        <f>HLOOKUP($C140,$BZ$2:$CM$3,2,0)</f>
        <v>37669.82</v>
      </c>
      <c r="G140" s="136">
        <f>D140*E140*F140</f>
        <v>0</v>
      </c>
      <c r="H140" s="189"/>
      <c r="I140" s="137">
        <v>11100.01</v>
      </c>
      <c r="J140" s="137" t="e">
        <f>VLOOKUP(I140,Presupuesto!$B$8:$C$583,2,0)</f>
        <v>#N/A</v>
      </c>
      <c r="K140" s="121">
        <f t="shared" si="2"/>
        <v>0</v>
      </c>
      <c r="L140" s="121"/>
    </row>
    <row r="141" spans="3:12" x14ac:dyDescent="0.25">
      <c r="C141" s="195" t="s">
        <v>58</v>
      </c>
      <c r="D141" s="186">
        <v>0</v>
      </c>
      <c r="E141" s="177">
        <v>0</v>
      </c>
      <c r="F141" s="123" t="str">
        <f>IF(E140=0,"",(G140/E140)/12*E140)</f>
        <v/>
      </c>
      <c r="G141" s="120" t="str">
        <f>F141</f>
        <v/>
      </c>
      <c r="H141" s="187"/>
      <c r="I141" s="139">
        <v>11500</v>
      </c>
      <c r="J141" s="139" t="e">
        <f>VLOOKUP(I141,Presupuesto!$B$8:$C$583,2,0)</f>
        <v>#N/A</v>
      </c>
      <c r="K141" s="121">
        <f t="shared" si="2"/>
        <v>0</v>
      </c>
      <c r="L141" s="121"/>
    </row>
    <row r="142" spans="3:12" ht="15.75" thickBot="1" x14ac:dyDescent="0.3">
      <c r="C142" s="196" t="s">
        <v>59</v>
      </c>
      <c r="D142" s="186">
        <v>0</v>
      </c>
      <c r="E142" s="177">
        <v>0</v>
      </c>
      <c r="F142" s="140" t="str">
        <f>IF(E140&lt;6,"",((E140-6)/12)*(G140/E140))</f>
        <v/>
      </c>
      <c r="G142" s="120" t="str">
        <f>F142</f>
        <v/>
      </c>
      <c r="H142" s="187"/>
      <c r="I142" s="124">
        <v>11500.02</v>
      </c>
      <c r="J142" s="124" t="e">
        <f>VLOOKUP(I142,Presupuesto!$B$8:$C$583,2,0)</f>
        <v>#N/A</v>
      </c>
      <c r="K142" s="121">
        <f t="shared" si="2"/>
        <v>0</v>
      </c>
      <c r="L142" s="121"/>
    </row>
    <row r="143" spans="3:12" ht="15.75" thickBot="1" x14ac:dyDescent="0.3">
      <c r="C143" s="160" t="s">
        <v>803</v>
      </c>
      <c r="D143" s="227"/>
      <c r="E143" s="175"/>
      <c r="F143" s="441">
        <f>HLOOKUP($C143,$BZ$2:$CM$3,2,0)</f>
        <v>33902.839999999997</v>
      </c>
      <c r="G143" s="136">
        <f>D143*E143*F143</f>
        <v>0</v>
      </c>
      <c r="H143" s="189"/>
      <c r="I143" s="137">
        <v>11100.01</v>
      </c>
      <c r="J143" s="137" t="e">
        <f>VLOOKUP(I143,Presupuesto!$B$8:$C$583,2,0)</f>
        <v>#N/A</v>
      </c>
      <c r="K143" s="121">
        <f t="shared" si="2"/>
        <v>0</v>
      </c>
      <c r="L143" s="121"/>
    </row>
    <row r="144" spans="3:12" x14ac:dyDescent="0.25">
      <c r="C144" s="195" t="s">
        <v>58</v>
      </c>
      <c r="D144" s="186">
        <v>0</v>
      </c>
      <c r="E144" s="177">
        <v>0</v>
      </c>
      <c r="F144" s="123" t="str">
        <f>IF(E143=0,"",(G143/E143)/12*E143)</f>
        <v/>
      </c>
      <c r="G144" s="120" t="str">
        <f>F144</f>
        <v/>
      </c>
      <c r="H144" s="187"/>
      <c r="I144" s="139">
        <v>11500</v>
      </c>
      <c r="J144" s="139" t="e">
        <f>VLOOKUP(I144,Presupuesto!$B$8:$C$583,2,0)</f>
        <v>#N/A</v>
      </c>
      <c r="K144" s="121">
        <f t="shared" si="2"/>
        <v>0</v>
      </c>
      <c r="L144" s="121"/>
    </row>
    <row r="145" spans="3:12" ht="15.75" thickBot="1" x14ac:dyDescent="0.3">
      <c r="C145" s="196" t="s">
        <v>59</v>
      </c>
      <c r="D145" s="186">
        <v>0</v>
      </c>
      <c r="E145" s="177">
        <v>0</v>
      </c>
      <c r="F145" s="140" t="str">
        <f>IF(E143&lt;6,"",((E143-6)/12)*(G143/E143))</f>
        <v/>
      </c>
      <c r="G145" s="120" t="str">
        <f>F145</f>
        <v/>
      </c>
      <c r="H145" s="187"/>
      <c r="I145" s="124">
        <v>11500.02</v>
      </c>
      <c r="J145" s="124" t="e">
        <f>VLOOKUP(I145,Presupuesto!$B$8:$C$583,2,0)</f>
        <v>#N/A</v>
      </c>
      <c r="K145" s="121">
        <f t="shared" si="2"/>
        <v>0</v>
      </c>
      <c r="L145" s="121"/>
    </row>
    <row r="146" spans="3:12" ht="15.75" thickBot="1" x14ac:dyDescent="0.3">
      <c r="C146" s="160" t="s">
        <v>804</v>
      </c>
      <c r="D146" s="227"/>
      <c r="E146" s="175"/>
      <c r="F146" s="441">
        <f>HLOOKUP($C146,$BZ$2:$CM$3,2,0)</f>
        <v>30135.85</v>
      </c>
      <c r="G146" s="136">
        <f>D146*E146*F146</f>
        <v>0</v>
      </c>
      <c r="H146" s="189"/>
      <c r="I146" s="137">
        <v>11100.01</v>
      </c>
      <c r="J146" s="137" t="e">
        <f>VLOOKUP(I146,Presupuesto!$B$8:$C$583,2,0)</f>
        <v>#N/A</v>
      </c>
      <c r="K146" s="121">
        <f t="shared" si="2"/>
        <v>0</v>
      </c>
      <c r="L146" s="121"/>
    </row>
    <row r="147" spans="3:12" x14ac:dyDescent="0.25">
      <c r="C147" s="195" t="s">
        <v>58</v>
      </c>
      <c r="D147" s="186">
        <v>0</v>
      </c>
      <c r="E147" s="177">
        <v>0</v>
      </c>
      <c r="F147" s="123" t="str">
        <f>IF(E146=0,"",(G146/E146)/12*E146)</f>
        <v/>
      </c>
      <c r="G147" s="120" t="str">
        <f>F147</f>
        <v/>
      </c>
      <c r="H147" s="187"/>
      <c r="I147" s="139">
        <v>11500</v>
      </c>
      <c r="J147" s="139" t="e">
        <f>VLOOKUP(I147,Presupuesto!$B$8:$C$583,2,0)</f>
        <v>#N/A</v>
      </c>
      <c r="K147" s="121">
        <f t="shared" si="2"/>
        <v>0</v>
      </c>
      <c r="L147" s="121"/>
    </row>
    <row r="148" spans="3:12" ht="15.75" thickBot="1" x14ac:dyDescent="0.3">
      <c r="C148" s="196" t="s">
        <v>59</v>
      </c>
      <c r="D148" s="186">
        <v>0</v>
      </c>
      <c r="E148" s="177">
        <v>0</v>
      </c>
      <c r="F148" s="140" t="str">
        <f>IF(E146&lt;6,"",((E146-6)/12)*(G146/E146))</f>
        <v/>
      </c>
      <c r="G148" s="120" t="str">
        <f>F148</f>
        <v/>
      </c>
      <c r="H148" s="187"/>
      <c r="I148" s="124">
        <v>11500.02</v>
      </c>
      <c r="J148" s="124" t="e">
        <f>VLOOKUP(I148,Presupuesto!$B$8:$C$583,2,0)</f>
        <v>#N/A</v>
      </c>
      <c r="K148" s="121">
        <f t="shared" si="2"/>
        <v>0</v>
      </c>
      <c r="L148" s="121"/>
    </row>
    <row r="149" spans="3:12" ht="15.75" thickBot="1" x14ac:dyDescent="0.3">
      <c r="C149" s="160" t="s">
        <v>805</v>
      </c>
      <c r="D149" s="227"/>
      <c r="E149" s="175"/>
      <c r="F149" s="441">
        <f>HLOOKUP($C149,$BZ$2:$CM$3,2,0)</f>
        <v>28252.36</v>
      </c>
      <c r="G149" s="136">
        <f>D149*E149*F149</f>
        <v>0</v>
      </c>
      <c r="H149" s="189"/>
      <c r="I149" s="137">
        <v>11100.01</v>
      </c>
      <c r="J149" s="137" t="e">
        <f>VLOOKUP(I149,Presupuesto!$B$8:$C$583,2,0)</f>
        <v>#N/A</v>
      </c>
      <c r="K149" s="121">
        <f t="shared" si="2"/>
        <v>0</v>
      </c>
      <c r="L149" s="121"/>
    </row>
    <row r="150" spans="3:12" x14ac:dyDescent="0.25">
      <c r="C150" s="195" t="s">
        <v>58</v>
      </c>
      <c r="D150" s="186">
        <v>0</v>
      </c>
      <c r="E150" s="177">
        <v>0</v>
      </c>
      <c r="F150" s="123" t="str">
        <f>IF(E149=0,"",(G149/E149)/12*E149)</f>
        <v/>
      </c>
      <c r="G150" s="120" t="str">
        <f>F150</f>
        <v/>
      </c>
      <c r="H150" s="187"/>
      <c r="I150" s="139">
        <v>11500</v>
      </c>
      <c r="J150" s="139" t="e">
        <f>VLOOKUP(I150,Presupuesto!$B$8:$C$583,2,0)</f>
        <v>#N/A</v>
      </c>
      <c r="K150" s="121">
        <f t="shared" si="2"/>
        <v>0</v>
      </c>
      <c r="L150" s="121"/>
    </row>
    <row r="151" spans="3:12" ht="15.75" thickBot="1" x14ac:dyDescent="0.3">
      <c r="C151" s="196" t="s">
        <v>59</v>
      </c>
      <c r="D151" s="186">
        <v>0</v>
      </c>
      <c r="E151" s="177">
        <v>0</v>
      </c>
      <c r="F151" s="140" t="str">
        <f>IF(E149&lt;6,"",((E149-6)/12)*(G149/E149))</f>
        <v/>
      </c>
      <c r="G151" s="120" t="str">
        <f>F151</f>
        <v/>
      </c>
      <c r="H151" s="187"/>
      <c r="I151" s="124">
        <v>11500.02</v>
      </c>
      <c r="J151" s="124" t="e">
        <f>VLOOKUP(I151,Presupuesto!$B$8:$C$583,2,0)</f>
        <v>#N/A</v>
      </c>
      <c r="K151" s="121">
        <f t="shared" si="2"/>
        <v>0</v>
      </c>
      <c r="L151" s="121"/>
    </row>
    <row r="152" spans="3:12" ht="15.75" thickBot="1" x14ac:dyDescent="0.3">
      <c r="C152" s="160" t="s">
        <v>806</v>
      </c>
      <c r="D152" s="227"/>
      <c r="E152" s="175"/>
      <c r="F152" s="441">
        <f>HLOOKUP($C152,$BZ$2:$CM$3,2,0)</f>
        <v>26368.87</v>
      </c>
      <c r="G152" s="136">
        <f>D152*E152*F152</f>
        <v>0</v>
      </c>
      <c r="H152" s="189"/>
      <c r="I152" s="137">
        <v>11100.01</v>
      </c>
      <c r="J152" s="137" t="e">
        <f>VLOOKUP(I152,Presupuesto!$B$8:$C$583,2,0)</f>
        <v>#N/A</v>
      </c>
      <c r="K152" s="121">
        <f t="shared" si="2"/>
        <v>0</v>
      </c>
      <c r="L152" s="121"/>
    </row>
    <row r="153" spans="3:12" x14ac:dyDescent="0.25">
      <c r="C153" s="195" t="s">
        <v>58</v>
      </c>
      <c r="D153" s="186">
        <v>0</v>
      </c>
      <c r="E153" s="177">
        <v>0</v>
      </c>
      <c r="F153" s="123" t="str">
        <f>IF(E152=0,"",(G152/E152)/12*E152)</f>
        <v/>
      </c>
      <c r="G153" s="120" t="str">
        <f>F153</f>
        <v/>
      </c>
      <c r="H153" s="187"/>
      <c r="I153" s="139">
        <v>11500</v>
      </c>
      <c r="J153" s="139" t="e">
        <f>VLOOKUP(I153,Presupuesto!$B$8:$C$583,2,0)</f>
        <v>#N/A</v>
      </c>
      <c r="K153" s="121">
        <f t="shared" si="2"/>
        <v>0</v>
      </c>
      <c r="L153" s="121"/>
    </row>
    <row r="154" spans="3:12" ht="15.75" thickBot="1" x14ac:dyDescent="0.3">
      <c r="C154" s="196" t="s">
        <v>59</v>
      </c>
      <c r="D154" s="186">
        <v>0</v>
      </c>
      <c r="E154" s="177">
        <v>0</v>
      </c>
      <c r="F154" s="140" t="str">
        <f>IF(E152&lt;6,"",((E152-6)/12)*(G152/E152))</f>
        <v/>
      </c>
      <c r="G154" s="120" t="str">
        <f>F154</f>
        <v/>
      </c>
      <c r="H154" s="187"/>
      <c r="I154" s="124">
        <v>11500.02</v>
      </c>
      <c r="J154" s="124" t="e">
        <f>VLOOKUP(I154,Presupuesto!$B$8:$C$583,2,0)</f>
        <v>#N/A</v>
      </c>
      <c r="K154" s="121">
        <f t="shared" si="2"/>
        <v>0</v>
      </c>
      <c r="L154" s="121"/>
    </row>
    <row r="155" spans="3:12" ht="15.75" thickBot="1" x14ac:dyDescent="0.3">
      <c r="C155" s="160" t="s">
        <v>807</v>
      </c>
      <c r="D155" s="227"/>
      <c r="E155" s="175"/>
      <c r="F155" s="441">
        <f>HLOOKUP($C155,$BZ$2:$CM$3,2,0)</f>
        <v>17893.16</v>
      </c>
      <c r="G155" s="136">
        <f>D155*E155*F155</f>
        <v>0</v>
      </c>
      <c r="H155" s="189"/>
      <c r="I155" s="137">
        <v>11100.01</v>
      </c>
      <c r="J155" s="137" t="e">
        <f>VLOOKUP(I155,Presupuesto!$B$8:$C$583,2,0)</f>
        <v>#N/A</v>
      </c>
      <c r="K155" s="121">
        <f t="shared" si="2"/>
        <v>0</v>
      </c>
      <c r="L155" s="121"/>
    </row>
    <row r="156" spans="3:12" x14ac:dyDescent="0.25">
      <c r="C156" s="195" t="s">
        <v>58</v>
      </c>
      <c r="D156" s="186">
        <v>0</v>
      </c>
      <c r="E156" s="177">
        <v>0</v>
      </c>
      <c r="F156" s="123" t="str">
        <f>IF(E155=0,"",(G155/E155)/12*E155)</f>
        <v/>
      </c>
      <c r="G156" s="120" t="str">
        <f>F156</f>
        <v/>
      </c>
      <c r="H156" s="187"/>
      <c r="I156" s="139">
        <v>11500</v>
      </c>
      <c r="J156" s="139" t="e">
        <f>VLOOKUP(I156,Presupuesto!$B$8:$C$583,2,0)</f>
        <v>#N/A</v>
      </c>
      <c r="K156" s="121">
        <f t="shared" si="2"/>
        <v>0</v>
      </c>
      <c r="L156" s="121"/>
    </row>
    <row r="157" spans="3:12" ht="15.75" thickBot="1" x14ac:dyDescent="0.3">
      <c r="C157" s="196" t="s">
        <v>59</v>
      </c>
      <c r="D157" s="186">
        <v>0</v>
      </c>
      <c r="E157" s="177">
        <v>0</v>
      </c>
      <c r="F157" s="140" t="str">
        <f>IF(E155&lt;6,"",((E155-6)/12)*(G155/E155))</f>
        <v/>
      </c>
      <c r="G157" s="120" t="str">
        <f>F157</f>
        <v/>
      </c>
      <c r="H157" s="187"/>
      <c r="I157" s="124">
        <v>11500.02</v>
      </c>
      <c r="J157" s="124" t="e">
        <f>VLOOKUP(I157,Presupuesto!$B$8:$C$583,2,0)</f>
        <v>#N/A</v>
      </c>
      <c r="K157" s="121">
        <f t="shared" si="2"/>
        <v>0</v>
      </c>
      <c r="L157" s="121"/>
    </row>
    <row r="158" spans="3:12" ht="15.75" thickBot="1" x14ac:dyDescent="0.3">
      <c r="C158" s="160" t="s">
        <v>808</v>
      </c>
      <c r="D158" s="227"/>
      <c r="E158" s="175"/>
      <c r="F158" s="441">
        <f>HLOOKUP($C158,$BZ$2:$CM$3,2,0)</f>
        <v>16951.419999999998</v>
      </c>
      <c r="G158" s="136">
        <f>D158*E158*F158</f>
        <v>0</v>
      </c>
      <c r="H158" s="189"/>
      <c r="I158" s="137">
        <v>11100.01</v>
      </c>
      <c r="J158" s="137" t="e">
        <f>VLOOKUP(I158,Presupuesto!$B$8:$C$583,2,0)</f>
        <v>#N/A</v>
      </c>
      <c r="K158" s="121">
        <f t="shared" si="2"/>
        <v>0</v>
      </c>
      <c r="L158" s="121"/>
    </row>
    <row r="159" spans="3:12" x14ac:dyDescent="0.25">
      <c r="C159" s="195" t="s">
        <v>58</v>
      </c>
      <c r="D159" s="186">
        <v>0</v>
      </c>
      <c r="E159" s="177">
        <v>0</v>
      </c>
      <c r="F159" s="123" t="str">
        <f>IF(E158=0,"",(G158/E158)/12*E158)</f>
        <v/>
      </c>
      <c r="G159" s="120" t="str">
        <f>F159</f>
        <v/>
      </c>
      <c r="H159" s="187"/>
      <c r="I159" s="139">
        <v>11500</v>
      </c>
      <c r="J159" s="139" t="e">
        <f>VLOOKUP(I159,Presupuesto!$B$8:$C$583,2,0)</f>
        <v>#N/A</v>
      </c>
      <c r="K159" s="121">
        <f t="shared" si="2"/>
        <v>0</v>
      </c>
      <c r="L159" s="121"/>
    </row>
    <row r="160" spans="3:12" ht="15.75" thickBot="1" x14ac:dyDescent="0.3">
      <c r="C160" s="196" t="s">
        <v>59</v>
      </c>
      <c r="D160" s="186">
        <v>0</v>
      </c>
      <c r="E160" s="177">
        <v>0</v>
      </c>
      <c r="F160" s="140" t="str">
        <f>IF(E158&lt;6,"",((E158-6)/12)*(G158/E158))</f>
        <v/>
      </c>
      <c r="G160" s="120" t="str">
        <f>F160</f>
        <v/>
      </c>
      <c r="H160" s="187"/>
      <c r="I160" s="124">
        <v>11500.02</v>
      </c>
      <c r="J160" s="124" t="e">
        <f>VLOOKUP(I160,Presupuesto!$B$8:$C$583,2,0)</f>
        <v>#N/A</v>
      </c>
      <c r="K160" s="121">
        <f t="shared" si="2"/>
        <v>0</v>
      </c>
      <c r="L160" s="121"/>
    </row>
    <row r="161" spans="3:12" ht="15.75" thickBot="1" x14ac:dyDescent="0.3">
      <c r="C161" s="160" t="s">
        <v>809</v>
      </c>
      <c r="D161" s="227"/>
      <c r="E161" s="175"/>
      <c r="F161" s="441">
        <f>HLOOKUP($C161,$BZ$2:$CM$3,2,0)</f>
        <v>13184.44</v>
      </c>
      <c r="G161" s="136">
        <f>D161*E161*F161</f>
        <v>0</v>
      </c>
      <c r="H161" s="189"/>
      <c r="I161" s="137">
        <v>11100.01</v>
      </c>
      <c r="J161" s="137" t="e">
        <f>VLOOKUP(I161,Presupuesto!$B$8:$C$583,2,0)</f>
        <v>#N/A</v>
      </c>
      <c r="K161" s="121">
        <f t="shared" si="2"/>
        <v>0</v>
      </c>
      <c r="L161" s="121"/>
    </row>
    <row r="162" spans="3:12" x14ac:dyDescent="0.25">
      <c r="C162" s="195" t="s">
        <v>58</v>
      </c>
      <c r="D162" s="186">
        <v>0</v>
      </c>
      <c r="E162" s="177">
        <v>0</v>
      </c>
      <c r="F162" s="123" t="str">
        <f>IF(E161=0,"",(G161/E161)/12*E161)</f>
        <v/>
      </c>
      <c r="G162" s="120" t="str">
        <f>F162</f>
        <v/>
      </c>
      <c r="H162" s="187"/>
      <c r="I162" s="139">
        <v>11500</v>
      </c>
      <c r="J162" s="139" t="e">
        <f>VLOOKUP(I162,Presupuesto!$B$8:$C$583,2,0)</f>
        <v>#N/A</v>
      </c>
      <c r="K162" s="121">
        <f t="shared" si="2"/>
        <v>0</v>
      </c>
      <c r="L162" s="121"/>
    </row>
    <row r="163" spans="3:12" ht="15.75" thickBot="1" x14ac:dyDescent="0.3">
      <c r="C163" s="196" t="s">
        <v>59</v>
      </c>
      <c r="D163" s="186">
        <v>0</v>
      </c>
      <c r="E163" s="177">
        <v>0</v>
      </c>
      <c r="F163" s="140" t="str">
        <f>IF(E161&lt;6,"",((E161-6)/12)*(G161/E161))</f>
        <v/>
      </c>
      <c r="G163" s="120" t="str">
        <f>F163</f>
        <v/>
      </c>
      <c r="H163" s="187"/>
      <c r="I163" s="124">
        <v>11500.02</v>
      </c>
      <c r="J163" s="124" t="e">
        <f>VLOOKUP(I163,Presupuesto!$B$8:$C$583,2,0)</f>
        <v>#N/A</v>
      </c>
      <c r="K163" s="121">
        <f t="shared" si="2"/>
        <v>0</v>
      </c>
      <c r="L163" s="121"/>
    </row>
    <row r="164" spans="3:12" ht="15.75" thickBot="1" x14ac:dyDescent="0.3">
      <c r="C164" s="160" t="s">
        <v>810</v>
      </c>
      <c r="D164" s="227"/>
      <c r="E164" s="175"/>
      <c r="F164" s="441">
        <f>HLOOKUP($C164,$BZ$2:$CM$3,2,0)</f>
        <v>15032.56</v>
      </c>
      <c r="G164" s="136">
        <f>D164*E164*F164</f>
        <v>0</v>
      </c>
      <c r="H164" s="189"/>
      <c r="I164" s="137">
        <v>11100.01</v>
      </c>
      <c r="J164" s="137" t="e">
        <f>VLOOKUP(I164,Presupuesto!$B$8:$C$583,2,0)</f>
        <v>#N/A</v>
      </c>
      <c r="K164" s="121">
        <f t="shared" si="2"/>
        <v>0</v>
      </c>
      <c r="L164" s="121"/>
    </row>
    <row r="165" spans="3:12" x14ac:dyDescent="0.25">
      <c r="C165" s="195" t="s">
        <v>58</v>
      </c>
      <c r="D165" s="186">
        <v>0</v>
      </c>
      <c r="E165" s="177">
        <v>0</v>
      </c>
      <c r="F165" s="123" t="str">
        <f>IF(E164=0,"",(G164/E164)/12*E164)</f>
        <v/>
      </c>
      <c r="G165" s="120" t="str">
        <f>F165</f>
        <v/>
      </c>
      <c r="H165" s="187"/>
      <c r="I165" s="139">
        <v>11500</v>
      </c>
      <c r="J165" s="139" t="e">
        <f>VLOOKUP(I165,Presupuesto!$B$8:$C$583,2,0)</f>
        <v>#N/A</v>
      </c>
      <c r="K165" s="121">
        <f t="shared" si="2"/>
        <v>0</v>
      </c>
      <c r="L165" s="121"/>
    </row>
    <row r="166" spans="3:12" ht="15.75" thickBot="1" x14ac:dyDescent="0.3">
      <c r="C166" s="196" t="s">
        <v>59</v>
      </c>
      <c r="D166" s="186">
        <v>0</v>
      </c>
      <c r="E166" s="177">
        <v>0</v>
      </c>
      <c r="F166" s="140" t="str">
        <f>IF(E164&lt;6,"",((E164-6)/12)*(G164/E164))</f>
        <v/>
      </c>
      <c r="G166" s="120" t="str">
        <f>F166</f>
        <v/>
      </c>
      <c r="H166" s="187"/>
      <c r="I166" s="124">
        <v>11500.02</v>
      </c>
      <c r="J166" s="124" t="e">
        <f>VLOOKUP(I166,Presupuesto!$B$8:$C$583,2,0)</f>
        <v>#N/A</v>
      </c>
      <c r="K166" s="121">
        <f t="shared" si="2"/>
        <v>0</v>
      </c>
      <c r="L166" s="121"/>
    </row>
    <row r="167" spans="3:12" ht="15.75" thickBot="1" x14ac:dyDescent="0.3">
      <c r="C167" s="160" t="s">
        <v>811</v>
      </c>
      <c r="D167" s="227"/>
      <c r="E167" s="175"/>
      <c r="F167" s="441">
        <f>HLOOKUP($C167,$BZ$2:$CM$3,2,0)</f>
        <v>13264.02</v>
      </c>
      <c r="G167" s="136">
        <f>D167*E167*F167</f>
        <v>0</v>
      </c>
      <c r="H167" s="189"/>
      <c r="I167" s="137">
        <v>11100.01</v>
      </c>
      <c r="J167" s="137" t="e">
        <f>VLOOKUP(I167,Presupuesto!$B$8:$C$583,2,0)</f>
        <v>#N/A</v>
      </c>
      <c r="K167" s="121">
        <f t="shared" si="2"/>
        <v>0</v>
      </c>
      <c r="L167" s="121"/>
    </row>
    <row r="168" spans="3:12" x14ac:dyDescent="0.25">
      <c r="C168" s="195" t="s">
        <v>58</v>
      </c>
      <c r="D168" s="186">
        <v>0</v>
      </c>
      <c r="E168" s="177">
        <v>0</v>
      </c>
      <c r="F168" s="123" t="str">
        <f>IF(E167=0,"",(G167/E167)/12*E167)</f>
        <v/>
      </c>
      <c r="G168" s="120" t="str">
        <f>F168</f>
        <v/>
      </c>
      <c r="H168" s="187"/>
      <c r="I168" s="139">
        <v>11500</v>
      </c>
      <c r="J168" s="139" t="e">
        <f>VLOOKUP(I168,Presupuesto!$B$8:$C$583,2,0)</f>
        <v>#N/A</v>
      </c>
      <c r="K168" s="121">
        <f t="shared" si="2"/>
        <v>0</v>
      </c>
      <c r="L168" s="121"/>
    </row>
    <row r="169" spans="3:12" ht="15.75" thickBot="1" x14ac:dyDescent="0.3">
      <c r="C169" s="196" t="s">
        <v>59</v>
      </c>
      <c r="D169" s="186">
        <v>0</v>
      </c>
      <c r="E169" s="177">
        <v>0</v>
      </c>
      <c r="F169" s="140" t="str">
        <f>IF(E167&lt;6,"",((E167-6)/12)*(G167/E167))</f>
        <v/>
      </c>
      <c r="G169" s="120" t="str">
        <f>F169</f>
        <v/>
      </c>
      <c r="H169" s="187"/>
      <c r="I169" s="124">
        <v>11500.02</v>
      </c>
      <c r="J169" s="124" t="e">
        <f>VLOOKUP(I169,Presupuesto!$B$8:$C$583,2,0)</f>
        <v>#N/A</v>
      </c>
      <c r="K169" s="121">
        <f t="shared" si="2"/>
        <v>0</v>
      </c>
      <c r="L169" s="121"/>
    </row>
    <row r="170" spans="3:12" ht="15.75" thickBot="1" x14ac:dyDescent="0.3">
      <c r="C170" s="160" t="s">
        <v>812</v>
      </c>
      <c r="D170" s="227"/>
      <c r="E170" s="175"/>
      <c r="F170" s="441">
        <f>HLOOKUP($C170,$BZ$2:$CM$3,2,0)</f>
        <v>12379.75</v>
      </c>
      <c r="G170" s="136">
        <f>D170*E170*F170</f>
        <v>0</v>
      </c>
      <c r="H170" s="189"/>
      <c r="I170" s="137">
        <v>11100.01</v>
      </c>
      <c r="J170" s="137" t="e">
        <f>VLOOKUP(I170,Presupuesto!$B$8:$C$583,2,0)</f>
        <v>#N/A</v>
      </c>
      <c r="K170" s="121">
        <f t="shared" si="2"/>
        <v>0</v>
      </c>
      <c r="L170" s="121"/>
    </row>
    <row r="171" spans="3:12" x14ac:dyDescent="0.25">
      <c r="C171" s="195" t="s">
        <v>58</v>
      </c>
      <c r="D171" s="186">
        <v>0</v>
      </c>
      <c r="E171" s="177">
        <v>0</v>
      </c>
      <c r="F171" s="123" t="str">
        <f>IF(E170=0,"",(G170/E170)/12*E170)</f>
        <v/>
      </c>
      <c r="G171" s="120" t="str">
        <f>F171</f>
        <v/>
      </c>
      <c r="H171" s="187"/>
      <c r="I171" s="139">
        <v>11500</v>
      </c>
      <c r="J171" s="139" t="e">
        <f>VLOOKUP(I171,Presupuesto!$B$8:$C$583,2,0)</f>
        <v>#N/A</v>
      </c>
      <c r="K171" s="121">
        <f t="shared" si="2"/>
        <v>0</v>
      </c>
      <c r="L171" s="121"/>
    </row>
    <row r="172" spans="3:12" ht="15.75" thickBot="1" x14ac:dyDescent="0.3">
      <c r="C172" s="196" t="s">
        <v>59</v>
      </c>
      <c r="D172" s="186">
        <v>0</v>
      </c>
      <c r="E172" s="177">
        <v>0</v>
      </c>
      <c r="F172" s="140" t="str">
        <f>IF(E170&lt;6,"",((E170-6)/12)*(G170/E170))</f>
        <v/>
      </c>
      <c r="G172" s="120" t="str">
        <f>F172</f>
        <v/>
      </c>
      <c r="H172" s="187"/>
      <c r="I172" s="124">
        <v>11500.02</v>
      </c>
      <c r="J172" s="124" t="e">
        <f>VLOOKUP(I172,Presupuesto!$B$8:$C$583,2,0)</f>
        <v>#N/A</v>
      </c>
      <c r="K172" s="121">
        <f t="shared" si="2"/>
        <v>0</v>
      </c>
      <c r="L172" s="121"/>
    </row>
    <row r="173" spans="3:12" ht="15.75" thickBot="1" x14ac:dyDescent="0.3">
      <c r="C173" s="160" t="s">
        <v>813</v>
      </c>
      <c r="D173" s="227"/>
      <c r="E173" s="175"/>
      <c r="F173" s="441">
        <f>HLOOKUP($C173,$BZ$2:$CM$3,2,0)</f>
        <v>439.49</v>
      </c>
      <c r="G173" s="136">
        <f>D173*E173*F173</f>
        <v>0</v>
      </c>
      <c r="H173" s="189"/>
      <c r="I173" s="137">
        <v>11100.01</v>
      </c>
      <c r="J173" s="137" t="e">
        <f>VLOOKUP(I173,Presupuesto!$B$8:$C$583,2,0)</f>
        <v>#N/A</v>
      </c>
      <c r="K173" s="121">
        <f t="shared" si="2"/>
        <v>0</v>
      </c>
      <c r="L173" s="121"/>
    </row>
    <row r="174" spans="3:12" x14ac:dyDescent="0.25">
      <c r="C174" s="195" t="s">
        <v>58</v>
      </c>
      <c r="D174" s="186">
        <v>0</v>
      </c>
      <c r="E174" s="177">
        <v>0</v>
      </c>
      <c r="F174" s="123" t="str">
        <f>IF(E173=0,"",(G173/E173)/12*E173)</f>
        <v/>
      </c>
      <c r="G174" s="120" t="str">
        <f>F174</f>
        <v/>
      </c>
      <c r="H174" s="187"/>
      <c r="I174" s="139">
        <v>11500</v>
      </c>
      <c r="J174" s="139" t="e">
        <f>VLOOKUP(I174,Presupuesto!$B$8:$C$583,2,0)</f>
        <v>#N/A</v>
      </c>
      <c r="K174" s="121">
        <f t="shared" si="2"/>
        <v>0</v>
      </c>
      <c r="L174" s="121"/>
    </row>
    <row r="175" spans="3:12" ht="15.75" thickBot="1" x14ac:dyDescent="0.3">
      <c r="C175" s="196" t="s">
        <v>59</v>
      </c>
      <c r="D175" s="186">
        <v>0</v>
      </c>
      <c r="E175" s="177">
        <v>0</v>
      </c>
      <c r="F175" s="140" t="str">
        <f>IF(E173&lt;6,"",((E173-6)/12)*(G173/E173))</f>
        <v/>
      </c>
      <c r="G175" s="120" t="str">
        <f>F175</f>
        <v/>
      </c>
      <c r="H175" s="187"/>
      <c r="I175" s="124">
        <v>11500.02</v>
      </c>
      <c r="J175" s="124" t="e">
        <f>VLOOKUP(I175,Presupuesto!$B$8:$C$583,2,0)</f>
        <v>#N/A</v>
      </c>
      <c r="K175" s="121">
        <f t="shared" si="2"/>
        <v>0</v>
      </c>
      <c r="L175" s="121"/>
    </row>
    <row r="176" spans="3:12" ht="15.75" thickBot="1" x14ac:dyDescent="0.3">
      <c r="C176" s="160" t="s">
        <v>814</v>
      </c>
      <c r="D176" s="227"/>
      <c r="E176" s="175"/>
      <c r="F176" s="441">
        <f>HLOOKUP($C176,$BZ$2:$CM$3,2,0)</f>
        <v>1904.46</v>
      </c>
      <c r="G176" s="136">
        <f>D176*E176*F176</f>
        <v>0</v>
      </c>
      <c r="H176" s="189"/>
      <c r="I176" s="137">
        <v>11100.01</v>
      </c>
      <c r="J176" s="137" t="e">
        <f>VLOOKUP(I176,Presupuesto!$B$8:$C$583,2,0)</f>
        <v>#N/A</v>
      </c>
      <c r="K176" s="121">
        <f t="shared" si="2"/>
        <v>0</v>
      </c>
      <c r="L176" s="121"/>
    </row>
    <row r="177" spans="3:12" x14ac:dyDescent="0.25">
      <c r="C177" s="195" t="s">
        <v>58</v>
      </c>
      <c r="D177" s="186">
        <v>0</v>
      </c>
      <c r="E177" s="177">
        <v>0</v>
      </c>
      <c r="F177" s="123" t="str">
        <f>IF(E176=0,"",(G176/E176)/12*E176)</f>
        <v/>
      </c>
      <c r="G177" s="120" t="str">
        <f>F177</f>
        <v/>
      </c>
      <c r="H177" s="187"/>
      <c r="I177" s="139">
        <v>11500</v>
      </c>
      <c r="J177" s="139" t="e">
        <f>VLOOKUP(I177,Presupuesto!$B$8:$C$583,2,0)</f>
        <v>#N/A</v>
      </c>
      <c r="K177" s="121">
        <f t="shared" si="2"/>
        <v>0</v>
      </c>
      <c r="L177" s="121"/>
    </row>
    <row r="178" spans="3:12" ht="15.75" thickBot="1" x14ac:dyDescent="0.3">
      <c r="C178" s="196" t="s">
        <v>59</v>
      </c>
      <c r="D178" s="186">
        <v>0</v>
      </c>
      <c r="E178" s="177">
        <v>0</v>
      </c>
      <c r="F178" s="140" t="str">
        <f>IF(E176&lt;6,"",((E176-6)/12)*(G176/E176))</f>
        <v/>
      </c>
      <c r="G178" s="120" t="str">
        <f>F178</f>
        <v/>
      </c>
      <c r="H178" s="187"/>
      <c r="I178" s="124">
        <v>11500.02</v>
      </c>
      <c r="J178" s="124" t="e">
        <f>VLOOKUP(I178,Presupuesto!$B$8:$C$583,2,0)</f>
        <v>#N/A</v>
      </c>
      <c r="K178" s="121">
        <f t="shared" si="2"/>
        <v>0</v>
      </c>
      <c r="L178" s="121"/>
    </row>
    <row r="179" spans="3:12" ht="15.75" thickBot="1" x14ac:dyDescent="0.3">
      <c r="C179" s="163"/>
      <c r="D179" s="227"/>
      <c r="E179" s="175"/>
      <c r="F179" s="162"/>
      <c r="G179" s="136">
        <f>D179*E179*F179</f>
        <v>0</v>
      </c>
      <c r="H179" s="189"/>
      <c r="I179" s="137">
        <v>12910.14</v>
      </c>
      <c r="J179" s="137" t="e">
        <f>VLOOKUP(I179,Presupuesto!$B$8:$C$583,2,0)</f>
        <v>#N/A</v>
      </c>
      <c r="K179" s="121">
        <f t="shared" si="2"/>
        <v>0</v>
      </c>
      <c r="L179" s="121"/>
    </row>
    <row r="180" spans="3:12" x14ac:dyDescent="0.25">
      <c r="C180" s="195" t="s">
        <v>58</v>
      </c>
      <c r="D180" s="186">
        <v>0</v>
      </c>
      <c r="E180" s="177">
        <v>0</v>
      </c>
      <c r="F180" s="140" t="str">
        <f>IF(E179=0,"",(G179/E179)/12*E179)</f>
        <v/>
      </c>
      <c r="G180" s="120" t="str">
        <f>F180</f>
        <v/>
      </c>
      <c r="H180" s="187"/>
      <c r="I180" s="124">
        <v>12910.14</v>
      </c>
      <c r="J180" s="124" t="e">
        <f>VLOOKUP(I180,Presupuesto!$B$8:$C$583,2,0)</f>
        <v>#N/A</v>
      </c>
      <c r="K180" s="121">
        <f t="shared" si="2"/>
        <v>0</v>
      </c>
      <c r="L180" s="121"/>
    </row>
    <row r="181" spans="3:12" ht="15.75" thickBot="1" x14ac:dyDescent="0.3">
      <c r="C181" s="196" t="s">
        <v>59</v>
      </c>
      <c r="D181" s="186">
        <v>0</v>
      </c>
      <c r="E181" s="177">
        <v>0</v>
      </c>
      <c r="F181" s="123" t="str">
        <f>IF(E179&lt;6,"",((E179-6)/12)*(G179/E179))</f>
        <v/>
      </c>
      <c r="G181" s="120" t="str">
        <f>F181</f>
        <v/>
      </c>
      <c r="H181" s="187"/>
      <c r="I181" s="124">
        <v>12910.14</v>
      </c>
      <c r="J181" s="124" t="e">
        <f>VLOOKUP(I181,Presupuesto!$B$8:$C$583,2,0)</f>
        <v>#N/A</v>
      </c>
      <c r="K181" s="121">
        <f t="shared" si="2"/>
        <v>0</v>
      </c>
      <c r="L181" s="121"/>
    </row>
    <row r="182" spans="3:12" ht="15.75" thickBot="1" x14ac:dyDescent="0.3">
      <c r="C182" s="163" t="s">
        <v>60</v>
      </c>
      <c r="D182" s="227"/>
      <c r="E182" s="175"/>
      <c r="F182" s="141"/>
      <c r="G182" s="136">
        <f>D182*E182*F182</f>
        <v>0</v>
      </c>
      <c r="H182" s="189"/>
      <c r="I182" s="137">
        <v>24900</v>
      </c>
      <c r="J182" s="137" t="e">
        <f>VLOOKUP(I182,Presupuesto!$B$8:$C$583,2,0)</f>
        <v>#N/A</v>
      </c>
      <c r="K182" s="121">
        <f t="shared" si="2"/>
        <v>0</v>
      </c>
      <c r="L182" s="121"/>
    </row>
    <row r="183" spans="3:12" x14ac:dyDescent="0.25">
      <c r="C183" s="195" t="s">
        <v>58</v>
      </c>
      <c r="D183" s="186">
        <v>0</v>
      </c>
      <c r="E183" s="177">
        <v>0</v>
      </c>
      <c r="F183" s="123">
        <v>0</v>
      </c>
      <c r="G183" s="120">
        <f>F183</f>
        <v>0</v>
      </c>
      <c r="H183" s="187"/>
      <c r="I183" s="124">
        <v>24900</v>
      </c>
      <c r="J183" s="124" t="e">
        <f>VLOOKUP(I183,Presupuesto!$B$8:$C$583,2,0)</f>
        <v>#N/A</v>
      </c>
      <c r="K183" s="121">
        <f t="shared" si="2"/>
        <v>0</v>
      </c>
      <c r="L183" s="121"/>
    </row>
    <row r="184" spans="3:12" ht="15.75" thickBot="1" x14ac:dyDescent="0.3">
      <c r="C184" s="196" t="s">
        <v>59</v>
      </c>
      <c r="D184" s="186">
        <v>0</v>
      </c>
      <c r="E184" s="177">
        <v>0</v>
      </c>
      <c r="F184" s="123">
        <v>0</v>
      </c>
      <c r="G184" s="120">
        <f>F184</f>
        <v>0</v>
      </c>
      <c r="H184" s="187"/>
      <c r="I184" s="124"/>
      <c r="J184" s="124" t="e">
        <f>VLOOKUP(I184,Presupuesto!$B$8:$C$583,2,0)</f>
        <v>#N/A</v>
      </c>
      <c r="K184" s="121">
        <f t="shared" si="2"/>
        <v>0</v>
      </c>
      <c r="L184" s="121"/>
    </row>
    <row r="185" spans="3:12" ht="15.75" thickBot="1" x14ac:dyDescent="0.3">
      <c r="C185" s="163" t="s">
        <v>61</v>
      </c>
      <c r="D185" s="227"/>
      <c r="E185" s="175"/>
      <c r="F185" s="141"/>
      <c r="G185" s="136">
        <f>D185*E185*F185</f>
        <v>0</v>
      </c>
      <c r="H185" s="189"/>
      <c r="I185" s="137">
        <v>11100.01</v>
      </c>
      <c r="J185" s="137" t="e">
        <f>VLOOKUP(I185,Presupuesto!$B$8:$C$583,2,0)</f>
        <v>#N/A</v>
      </c>
      <c r="K185" s="121">
        <f t="shared" si="2"/>
        <v>0</v>
      </c>
      <c r="L185" s="121"/>
    </row>
    <row r="186" spans="3:12" x14ac:dyDescent="0.25">
      <c r="C186" s="195" t="s">
        <v>58</v>
      </c>
      <c r="D186" s="193">
        <v>0</v>
      </c>
      <c r="E186" s="154">
        <v>0</v>
      </c>
      <c r="F186" s="142" t="str">
        <f>IF(E185=0,"",(G185/E185)/12*E185)</f>
        <v/>
      </c>
      <c r="G186" s="143" t="str">
        <f>F186</f>
        <v/>
      </c>
      <c r="H186" s="187"/>
      <c r="I186" s="124">
        <v>11500</v>
      </c>
      <c r="J186" s="124" t="e">
        <f>VLOOKUP(I186,Presupuesto!$B$8:$C$583,2,0)</f>
        <v>#N/A</v>
      </c>
      <c r="K186" s="121">
        <f t="shared" si="2"/>
        <v>0</v>
      </c>
      <c r="L186" s="121"/>
    </row>
    <row r="187" spans="3:12" ht="15.75" thickBot="1" x14ac:dyDescent="0.3">
      <c r="C187" s="197" t="s">
        <v>59</v>
      </c>
      <c r="D187" s="185">
        <v>0</v>
      </c>
      <c r="E187" s="155">
        <v>0</v>
      </c>
      <c r="F187" s="128" t="str">
        <f>IF(E185&lt;6,"",((E185-6)/12)*(G185/E185))</f>
        <v/>
      </c>
      <c r="G187" s="128" t="str">
        <f>F187</f>
        <v/>
      </c>
      <c r="H187" s="185"/>
      <c r="I187" s="129">
        <v>11500.02</v>
      </c>
      <c r="J187" s="147" t="e">
        <f>VLOOKUP(I187,Presupuesto!$B$8:$C$583,2,0)</f>
        <v>#N/A</v>
      </c>
      <c r="K187" s="121">
        <f t="shared" si="2"/>
        <v>0</v>
      </c>
      <c r="L187" s="147"/>
    </row>
    <row r="189" spans="3:12" ht="15.75" thickBot="1" x14ac:dyDescent="0.3"/>
    <row r="190" spans="3:12" ht="15.75" thickBot="1" x14ac:dyDescent="0.3">
      <c r="C190" s="71" t="s">
        <v>43</v>
      </c>
      <c r="D190" s="30">
        <f>SUM(G197:G247)</f>
        <v>0</v>
      </c>
      <c r="E190" s="116"/>
      <c r="F190" s="116"/>
      <c r="G190" s="116"/>
      <c r="H190" s="93"/>
      <c r="I190" s="93"/>
      <c r="J190" s="93"/>
    </row>
    <row r="191" spans="3:12" x14ac:dyDescent="0.25">
      <c r="D191" s="31"/>
      <c r="E191" s="116"/>
      <c r="F191" s="116"/>
      <c r="G191" s="116"/>
      <c r="H191" s="93"/>
      <c r="I191" s="93"/>
      <c r="J191" s="93"/>
    </row>
    <row r="192" spans="3:12" x14ac:dyDescent="0.25">
      <c r="D192" s="31"/>
      <c r="E192" s="116"/>
      <c r="F192" s="116"/>
      <c r="G192" s="116"/>
      <c r="H192" s="93"/>
      <c r="I192" s="93"/>
      <c r="J192" s="93"/>
    </row>
    <row r="193" spans="3:12" ht="15.75" x14ac:dyDescent="0.25">
      <c r="C193" s="234" t="s">
        <v>476</v>
      </c>
      <c r="D193" s="235"/>
      <c r="E193" s="116"/>
      <c r="F193" s="116"/>
      <c r="G193" s="116"/>
      <c r="H193" s="93"/>
      <c r="I193" s="93"/>
      <c r="J193" s="93"/>
    </row>
    <row r="194" spans="3:12" ht="18.75" x14ac:dyDescent="0.25">
      <c r="C194" s="253" t="e">
        <f>IFERROR(VLOOKUP(D193,'Desarrollo Curricular'!$E:$F,2,FALSE),IFERROR(VLOOKUP(D193,Investigación!$E:$F,2,FALSE),IFERROR(VLOOKUP(D193,'Vinculación Univ. Sociedad'!$E:$F,2,FALSE),IFERROR(VLOOKUP(D193,'Docencia y Recursos Humanos '!$E:$F,2,FALSE),IFERROR(VLOOKUP(D193,Estudiantes!$E:$F,2,FALSE),IFERROR(VLOOKUP(D193,'Gestion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31"/>
      <c r="E194" s="116"/>
      <c r="F194" s="116"/>
      <c r="G194" s="116"/>
      <c r="H194" s="93"/>
      <c r="I194" s="93"/>
      <c r="J194" s="93"/>
    </row>
    <row r="195" spans="3:12" ht="15.75" thickBot="1" x14ac:dyDescent="0.3">
      <c r="C195" s="201"/>
      <c r="D195" s="31"/>
      <c r="E195" s="116"/>
      <c r="F195" s="116"/>
      <c r="G195" s="116"/>
      <c r="H195" s="93"/>
      <c r="I195" s="93"/>
      <c r="J195" s="93"/>
    </row>
    <row r="196" spans="3:12" ht="30.75" thickBot="1" x14ac:dyDescent="0.3">
      <c r="C196" s="157" t="s">
        <v>44</v>
      </c>
      <c r="D196" s="161" t="s">
        <v>55</v>
      </c>
      <c r="E196" s="194" t="s">
        <v>56</v>
      </c>
      <c r="F196" s="161" t="s">
        <v>57</v>
      </c>
      <c r="G196" s="158" t="s">
        <v>27</v>
      </c>
      <c r="H196" s="156" t="s">
        <v>213</v>
      </c>
      <c r="I196" s="159" t="s">
        <v>46</v>
      </c>
      <c r="J196" s="159" t="s">
        <v>214</v>
      </c>
      <c r="K196" s="159" t="s">
        <v>495</v>
      </c>
      <c r="L196" s="159" t="s">
        <v>496</v>
      </c>
    </row>
    <row r="197" spans="3:12" ht="15.75" thickBot="1" x14ac:dyDescent="0.3">
      <c r="C197" s="160" t="s">
        <v>801</v>
      </c>
      <c r="D197" s="227"/>
      <c r="E197" s="175"/>
      <c r="F197" s="441">
        <f>HLOOKUP($C197,$BZ$2:$CM$3,2,0)</f>
        <v>41436.800000000003</v>
      </c>
      <c r="G197" s="136">
        <f>D197*E197*F197</f>
        <v>0</v>
      </c>
      <c r="H197" s="189" t="s">
        <v>211</v>
      </c>
      <c r="I197" s="137" t="s">
        <v>337</v>
      </c>
      <c r="J197" s="137" t="str">
        <f>VLOOKUP(I197,Presupuesto!$B$8:$C$583,2,0)</f>
        <v>SUELDOS Y SALARIOS BASICOS (11100-00)</v>
      </c>
      <c r="K197" s="264"/>
      <c r="L197" s="121"/>
    </row>
    <row r="198" spans="3:12" x14ac:dyDescent="0.25">
      <c r="C198" s="195" t="s">
        <v>58</v>
      </c>
      <c r="D198" s="186">
        <v>0</v>
      </c>
      <c r="E198" s="177">
        <v>0</v>
      </c>
      <c r="F198" s="123" t="str">
        <f>IF(E197=0,"",(G197/E197)/12*E197)</f>
        <v/>
      </c>
      <c r="G198" s="120" t="str">
        <f>F198</f>
        <v/>
      </c>
      <c r="H198" s="187" t="s">
        <v>212</v>
      </c>
      <c r="I198" s="139" t="s">
        <v>338</v>
      </c>
      <c r="J198" s="139" t="str">
        <f>VLOOKUP(I198,Presupuesto!$B$8:$C$583,2,0)</f>
        <v>RESTRIBUCIONES A PERSONAL DIRECTIVO Y DE CONTROL (11300-00)</v>
      </c>
      <c r="K198" s="121">
        <f>$K$17</f>
        <v>0</v>
      </c>
      <c r="L198" s="121"/>
    </row>
    <row r="199" spans="3:12" ht="15.75" thickBot="1" x14ac:dyDescent="0.3">
      <c r="C199" s="196" t="s">
        <v>59</v>
      </c>
      <c r="D199" s="186">
        <v>0</v>
      </c>
      <c r="E199" s="177">
        <v>0</v>
      </c>
      <c r="F199" s="140" t="str">
        <f>IF(E197&lt;6,"",((E197-6)/12)*(G197/E197))</f>
        <v/>
      </c>
      <c r="G199" s="120" t="str">
        <f>F199</f>
        <v/>
      </c>
      <c r="H199" s="187" t="s">
        <v>212</v>
      </c>
      <c r="I199" s="124">
        <v>11500.02</v>
      </c>
      <c r="J199" s="124" t="e">
        <f>VLOOKUP(I199,Presupuesto!$B$8:$C$583,2,0)</f>
        <v>#N/A</v>
      </c>
      <c r="K199" s="121">
        <f t="shared" ref="K199:K247" si="3">$K$17</f>
        <v>0</v>
      </c>
      <c r="L199" s="121"/>
    </row>
    <row r="200" spans="3:12" ht="15.75" thickBot="1" x14ac:dyDescent="0.3">
      <c r="C200" s="160" t="s">
        <v>802</v>
      </c>
      <c r="D200" s="227"/>
      <c r="E200" s="175"/>
      <c r="F200" s="441">
        <f>HLOOKUP($C200,$BZ$2:$CM$3,2,0)</f>
        <v>37669.82</v>
      </c>
      <c r="G200" s="136">
        <f>D200*E200*F200</f>
        <v>0</v>
      </c>
      <c r="H200" s="189"/>
      <c r="I200" s="137">
        <v>11100.01</v>
      </c>
      <c r="J200" s="137" t="e">
        <f>VLOOKUP(I200,Presupuesto!$B$8:$C$583,2,0)</f>
        <v>#N/A</v>
      </c>
      <c r="K200" s="121">
        <f t="shared" si="3"/>
        <v>0</v>
      </c>
      <c r="L200" s="121"/>
    </row>
    <row r="201" spans="3:12" x14ac:dyDescent="0.25">
      <c r="C201" s="195" t="s">
        <v>58</v>
      </c>
      <c r="D201" s="186">
        <v>0</v>
      </c>
      <c r="E201" s="177">
        <v>0</v>
      </c>
      <c r="F201" s="123" t="str">
        <f>IF(E200=0,"",(G200/E200)/12*E200)</f>
        <v/>
      </c>
      <c r="G201" s="120" t="str">
        <f>F201</f>
        <v/>
      </c>
      <c r="H201" s="187"/>
      <c r="I201" s="139">
        <v>11500</v>
      </c>
      <c r="J201" s="139" t="e">
        <f>VLOOKUP(I201,Presupuesto!$B$8:$C$583,2,0)</f>
        <v>#N/A</v>
      </c>
      <c r="K201" s="121">
        <f t="shared" si="3"/>
        <v>0</v>
      </c>
      <c r="L201" s="121"/>
    </row>
    <row r="202" spans="3:12" ht="15.75" thickBot="1" x14ac:dyDescent="0.3">
      <c r="C202" s="196" t="s">
        <v>59</v>
      </c>
      <c r="D202" s="186">
        <v>0</v>
      </c>
      <c r="E202" s="177">
        <v>0</v>
      </c>
      <c r="F202" s="140" t="str">
        <f>IF(E200&lt;6,"",((E200-6)/12)*(G200/E200))</f>
        <v/>
      </c>
      <c r="G202" s="120" t="str">
        <f>F202</f>
        <v/>
      </c>
      <c r="H202" s="187"/>
      <c r="I202" s="124">
        <v>11500.02</v>
      </c>
      <c r="J202" s="124" t="e">
        <f>VLOOKUP(I202,Presupuesto!$B$8:$C$583,2,0)</f>
        <v>#N/A</v>
      </c>
      <c r="K202" s="121">
        <f t="shared" si="3"/>
        <v>0</v>
      </c>
      <c r="L202" s="121"/>
    </row>
    <row r="203" spans="3:12" ht="15.75" thickBot="1" x14ac:dyDescent="0.3">
      <c r="C203" s="160" t="s">
        <v>803</v>
      </c>
      <c r="D203" s="227"/>
      <c r="E203" s="175"/>
      <c r="F203" s="441">
        <f>HLOOKUP($C203,$BZ$2:$CM$3,2,0)</f>
        <v>33902.839999999997</v>
      </c>
      <c r="G203" s="136">
        <f>D203*E203*F203</f>
        <v>0</v>
      </c>
      <c r="H203" s="189"/>
      <c r="I203" s="137">
        <v>11100.01</v>
      </c>
      <c r="J203" s="137" t="e">
        <f>VLOOKUP(I203,Presupuesto!$B$8:$C$583,2,0)</f>
        <v>#N/A</v>
      </c>
      <c r="K203" s="121">
        <f t="shared" si="3"/>
        <v>0</v>
      </c>
      <c r="L203" s="121"/>
    </row>
    <row r="204" spans="3:12" x14ac:dyDescent="0.25">
      <c r="C204" s="195" t="s">
        <v>58</v>
      </c>
      <c r="D204" s="186">
        <v>0</v>
      </c>
      <c r="E204" s="177">
        <v>0</v>
      </c>
      <c r="F204" s="123" t="str">
        <f>IF(E203=0,"",(G203/E203)/12*E203)</f>
        <v/>
      </c>
      <c r="G204" s="120" t="str">
        <f>F204</f>
        <v/>
      </c>
      <c r="H204" s="187"/>
      <c r="I204" s="139">
        <v>11500</v>
      </c>
      <c r="J204" s="139" t="e">
        <f>VLOOKUP(I204,Presupuesto!$B$8:$C$583,2,0)</f>
        <v>#N/A</v>
      </c>
      <c r="K204" s="121">
        <f t="shared" si="3"/>
        <v>0</v>
      </c>
      <c r="L204" s="121"/>
    </row>
    <row r="205" spans="3:12" ht="15.75" thickBot="1" x14ac:dyDescent="0.3">
      <c r="C205" s="196" t="s">
        <v>59</v>
      </c>
      <c r="D205" s="186">
        <v>0</v>
      </c>
      <c r="E205" s="177">
        <v>0</v>
      </c>
      <c r="F205" s="140" t="str">
        <f>IF(E203&lt;6,"",((E203-6)/12)*(G203/E203))</f>
        <v/>
      </c>
      <c r="G205" s="120" t="str">
        <f>F205</f>
        <v/>
      </c>
      <c r="H205" s="187"/>
      <c r="I205" s="124">
        <v>11500.02</v>
      </c>
      <c r="J205" s="124" t="e">
        <f>VLOOKUP(I205,Presupuesto!$B$8:$C$583,2,0)</f>
        <v>#N/A</v>
      </c>
      <c r="K205" s="121">
        <f t="shared" si="3"/>
        <v>0</v>
      </c>
      <c r="L205" s="121"/>
    </row>
    <row r="206" spans="3:12" ht="15.75" thickBot="1" x14ac:dyDescent="0.3">
      <c r="C206" s="160" t="s">
        <v>804</v>
      </c>
      <c r="D206" s="227"/>
      <c r="E206" s="175"/>
      <c r="F206" s="441">
        <f>HLOOKUP($C206,$BZ$2:$CM$3,2,0)</f>
        <v>30135.85</v>
      </c>
      <c r="G206" s="136">
        <f>D206*E206*F206</f>
        <v>0</v>
      </c>
      <c r="H206" s="189"/>
      <c r="I206" s="137">
        <v>11100.01</v>
      </c>
      <c r="J206" s="137" t="e">
        <f>VLOOKUP(I206,Presupuesto!$B$8:$C$583,2,0)</f>
        <v>#N/A</v>
      </c>
      <c r="K206" s="121">
        <f t="shared" si="3"/>
        <v>0</v>
      </c>
      <c r="L206" s="121"/>
    </row>
    <row r="207" spans="3:12" x14ac:dyDescent="0.25">
      <c r="C207" s="195" t="s">
        <v>58</v>
      </c>
      <c r="D207" s="186">
        <v>0</v>
      </c>
      <c r="E207" s="177">
        <v>0</v>
      </c>
      <c r="F207" s="123" t="str">
        <f>IF(E206=0,"",(G206/E206)/12*E206)</f>
        <v/>
      </c>
      <c r="G207" s="120" t="str">
        <f>F207</f>
        <v/>
      </c>
      <c r="H207" s="187"/>
      <c r="I207" s="139">
        <v>11500</v>
      </c>
      <c r="J207" s="139" t="e">
        <f>VLOOKUP(I207,Presupuesto!$B$8:$C$583,2,0)</f>
        <v>#N/A</v>
      </c>
      <c r="K207" s="121">
        <f t="shared" si="3"/>
        <v>0</v>
      </c>
      <c r="L207" s="121"/>
    </row>
    <row r="208" spans="3:12" ht="15.75" thickBot="1" x14ac:dyDescent="0.3">
      <c r="C208" s="196" t="s">
        <v>59</v>
      </c>
      <c r="D208" s="186">
        <v>0</v>
      </c>
      <c r="E208" s="177">
        <v>0</v>
      </c>
      <c r="F208" s="140" t="str">
        <f>IF(E206&lt;6,"",((E206-6)/12)*(G206/E206))</f>
        <v/>
      </c>
      <c r="G208" s="120" t="str">
        <f>F208</f>
        <v/>
      </c>
      <c r="H208" s="187"/>
      <c r="I208" s="124">
        <v>11500.02</v>
      </c>
      <c r="J208" s="124" t="e">
        <f>VLOOKUP(I208,Presupuesto!$B$8:$C$583,2,0)</f>
        <v>#N/A</v>
      </c>
      <c r="K208" s="121">
        <f t="shared" si="3"/>
        <v>0</v>
      </c>
      <c r="L208" s="121"/>
    </row>
    <row r="209" spans="3:12" ht="15.75" thickBot="1" x14ac:dyDescent="0.3">
      <c r="C209" s="160" t="s">
        <v>805</v>
      </c>
      <c r="D209" s="227"/>
      <c r="E209" s="175"/>
      <c r="F209" s="441">
        <f>HLOOKUP($C209,$BZ$2:$CM$3,2,0)</f>
        <v>28252.36</v>
      </c>
      <c r="G209" s="136">
        <f>D209*E209*F209</f>
        <v>0</v>
      </c>
      <c r="H209" s="189"/>
      <c r="I209" s="137">
        <v>11100.01</v>
      </c>
      <c r="J209" s="137" t="e">
        <f>VLOOKUP(I209,Presupuesto!$B$8:$C$583,2,0)</f>
        <v>#N/A</v>
      </c>
      <c r="K209" s="121">
        <f t="shared" si="3"/>
        <v>0</v>
      </c>
      <c r="L209" s="121"/>
    </row>
    <row r="210" spans="3:12" x14ac:dyDescent="0.25">
      <c r="C210" s="195" t="s">
        <v>58</v>
      </c>
      <c r="D210" s="186">
        <v>0</v>
      </c>
      <c r="E210" s="177">
        <v>0</v>
      </c>
      <c r="F210" s="123" t="str">
        <f>IF(E209=0,"",(G209/E209)/12*E209)</f>
        <v/>
      </c>
      <c r="G210" s="120" t="str">
        <f>F210</f>
        <v/>
      </c>
      <c r="H210" s="187"/>
      <c r="I210" s="139">
        <v>11500</v>
      </c>
      <c r="J210" s="139" t="e">
        <f>VLOOKUP(I210,Presupuesto!$B$8:$C$583,2,0)</f>
        <v>#N/A</v>
      </c>
      <c r="K210" s="121">
        <f t="shared" si="3"/>
        <v>0</v>
      </c>
      <c r="L210" s="121"/>
    </row>
    <row r="211" spans="3:12" ht="15.75" thickBot="1" x14ac:dyDescent="0.3">
      <c r="C211" s="196" t="s">
        <v>59</v>
      </c>
      <c r="D211" s="186">
        <v>0</v>
      </c>
      <c r="E211" s="177">
        <v>0</v>
      </c>
      <c r="F211" s="140" t="str">
        <f>IF(E209&lt;6,"",((E209-6)/12)*(G209/E209))</f>
        <v/>
      </c>
      <c r="G211" s="120" t="str">
        <f>F211</f>
        <v/>
      </c>
      <c r="H211" s="187"/>
      <c r="I211" s="124">
        <v>11500.02</v>
      </c>
      <c r="J211" s="124" t="e">
        <f>VLOOKUP(I211,Presupuesto!$B$8:$C$583,2,0)</f>
        <v>#N/A</v>
      </c>
      <c r="K211" s="121">
        <f t="shared" si="3"/>
        <v>0</v>
      </c>
      <c r="L211" s="121"/>
    </row>
    <row r="212" spans="3:12" ht="15.75" thickBot="1" x14ac:dyDescent="0.3">
      <c r="C212" s="160" t="s">
        <v>806</v>
      </c>
      <c r="D212" s="227"/>
      <c r="E212" s="175"/>
      <c r="F212" s="441">
        <f>HLOOKUP($C212,$BZ$2:$CM$3,2,0)</f>
        <v>26368.87</v>
      </c>
      <c r="G212" s="136">
        <f>D212*E212*F212</f>
        <v>0</v>
      </c>
      <c r="H212" s="189"/>
      <c r="I212" s="137">
        <v>11100.01</v>
      </c>
      <c r="J212" s="137" t="e">
        <f>VLOOKUP(I212,Presupuesto!$B$8:$C$583,2,0)</f>
        <v>#N/A</v>
      </c>
      <c r="K212" s="121">
        <f t="shared" si="3"/>
        <v>0</v>
      </c>
      <c r="L212" s="121"/>
    </row>
    <row r="213" spans="3:12" x14ac:dyDescent="0.25">
      <c r="C213" s="195" t="s">
        <v>58</v>
      </c>
      <c r="D213" s="186">
        <v>0</v>
      </c>
      <c r="E213" s="177">
        <v>0</v>
      </c>
      <c r="F213" s="123" t="str">
        <f>IF(E212=0,"",(G212/E212)/12*E212)</f>
        <v/>
      </c>
      <c r="G213" s="120" t="str">
        <f>F213</f>
        <v/>
      </c>
      <c r="H213" s="187"/>
      <c r="I213" s="139">
        <v>11500</v>
      </c>
      <c r="J213" s="139" t="e">
        <f>VLOOKUP(I213,Presupuesto!$B$8:$C$583,2,0)</f>
        <v>#N/A</v>
      </c>
      <c r="K213" s="121">
        <f t="shared" si="3"/>
        <v>0</v>
      </c>
      <c r="L213" s="121"/>
    </row>
    <row r="214" spans="3:12" ht="15.75" thickBot="1" x14ac:dyDescent="0.3">
      <c r="C214" s="196" t="s">
        <v>59</v>
      </c>
      <c r="D214" s="186">
        <v>0</v>
      </c>
      <c r="E214" s="177">
        <v>0</v>
      </c>
      <c r="F214" s="140" t="str">
        <f>IF(E212&lt;6,"",((E212-6)/12)*(G212/E212))</f>
        <v/>
      </c>
      <c r="G214" s="120" t="str">
        <f>F214</f>
        <v/>
      </c>
      <c r="H214" s="187"/>
      <c r="I214" s="124">
        <v>11500.02</v>
      </c>
      <c r="J214" s="124" t="e">
        <f>VLOOKUP(I214,Presupuesto!$B$8:$C$583,2,0)</f>
        <v>#N/A</v>
      </c>
      <c r="K214" s="121">
        <f t="shared" si="3"/>
        <v>0</v>
      </c>
      <c r="L214" s="121"/>
    </row>
    <row r="215" spans="3:12" ht="15.75" thickBot="1" x14ac:dyDescent="0.3">
      <c r="C215" s="160" t="s">
        <v>807</v>
      </c>
      <c r="D215" s="227"/>
      <c r="E215" s="175"/>
      <c r="F215" s="441">
        <f>HLOOKUP($C215,$BZ$2:$CM$3,2,0)</f>
        <v>17893.16</v>
      </c>
      <c r="G215" s="136">
        <f>D215*E215*F215</f>
        <v>0</v>
      </c>
      <c r="H215" s="189"/>
      <c r="I215" s="137">
        <v>11100.01</v>
      </c>
      <c r="J215" s="137" t="e">
        <f>VLOOKUP(I215,Presupuesto!$B$8:$C$583,2,0)</f>
        <v>#N/A</v>
      </c>
      <c r="K215" s="121">
        <f t="shared" si="3"/>
        <v>0</v>
      </c>
      <c r="L215" s="121"/>
    </row>
    <row r="216" spans="3:12" x14ac:dyDescent="0.25">
      <c r="C216" s="195" t="s">
        <v>58</v>
      </c>
      <c r="D216" s="186">
        <v>0</v>
      </c>
      <c r="E216" s="177">
        <v>0</v>
      </c>
      <c r="F216" s="123" t="str">
        <f>IF(E215=0,"",(G215/E215)/12*E215)</f>
        <v/>
      </c>
      <c r="G216" s="120" t="str">
        <f>F216</f>
        <v/>
      </c>
      <c r="H216" s="187"/>
      <c r="I216" s="139">
        <v>11500</v>
      </c>
      <c r="J216" s="139" t="e">
        <f>VLOOKUP(I216,Presupuesto!$B$8:$C$583,2,0)</f>
        <v>#N/A</v>
      </c>
      <c r="K216" s="121">
        <f t="shared" si="3"/>
        <v>0</v>
      </c>
      <c r="L216" s="121"/>
    </row>
    <row r="217" spans="3:12" ht="15.75" thickBot="1" x14ac:dyDescent="0.3">
      <c r="C217" s="196" t="s">
        <v>59</v>
      </c>
      <c r="D217" s="186">
        <v>0</v>
      </c>
      <c r="E217" s="177">
        <v>0</v>
      </c>
      <c r="F217" s="140" t="str">
        <f>IF(E215&lt;6,"",((E215-6)/12)*(G215/E215))</f>
        <v/>
      </c>
      <c r="G217" s="120" t="str">
        <f>F217</f>
        <v/>
      </c>
      <c r="H217" s="187"/>
      <c r="I217" s="124">
        <v>11500.02</v>
      </c>
      <c r="J217" s="124" t="e">
        <f>VLOOKUP(I217,Presupuesto!$B$8:$C$583,2,0)</f>
        <v>#N/A</v>
      </c>
      <c r="K217" s="121">
        <f t="shared" si="3"/>
        <v>0</v>
      </c>
      <c r="L217" s="121"/>
    </row>
    <row r="218" spans="3:12" ht="15.75" thickBot="1" x14ac:dyDescent="0.3">
      <c r="C218" s="160" t="s">
        <v>808</v>
      </c>
      <c r="D218" s="227"/>
      <c r="E218" s="175"/>
      <c r="F218" s="441">
        <f>HLOOKUP($C218,$BZ$2:$CM$3,2,0)</f>
        <v>16951.419999999998</v>
      </c>
      <c r="G218" s="136">
        <f>D218*E218*F218</f>
        <v>0</v>
      </c>
      <c r="H218" s="189"/>
      <c r="I218" s="137">
        <v>11100.01</v>
      </c>
      <c r="J218" s="137" t="e">
        <f>VLOOKUP(I218,Presupuesto!$B$8:$C$583,2,0)</f>
        <v>#N/A</v>
      </c>
      <c r="K218" s="121">
        <f t="shared" si="3"/>
        <v>0</v>
      </c>
      <c r="L218" s="121"/>
    </row>
    <row r="219" spans="3:12" x14ac:dyDescent="0.25">
      <c r="C219" s="195" t="s">
        <v>58</v>
      </c>
      <c r="D219" s="186">
        <v>0</v>
      </c>
      <c r="E219" s="177">
        <v>0</v>
      </c>
      <c r="F219" s="123" t="str">
        <f>IF(E218=0,"",(G218/E218)/12*E218)</f>
        <v/>
      </c>
      <c r="G219" s="120" t="str">
        <f>F219</f>
        <v/>
      </c>
      <c r="H219" s="187"/>
      <c r="I219" s="139">
        <v>11500</v>
      </c>
      <c r="J219" s="139" t="e">
        <f>VLOOKUP(I219,Presupuesto!$B$8:$C$583,2,0)</f>
        <v>#N/A</v>
      </c>
      <c r="K219" s="121">
        <f t="shared" si="3"/>
        <v>0</v>
      </c>
      <c r="L219" s="121"/>
    </row>
    <row r="220" spans="3:12" ht="15.75" thickBot="1" x14ac:dyDescent="0.3">
      <c r="C220" s="196" t="s">
        <v>59</v>
      </c>
      <c r="D220" s="186">
        <v>0</v>
      </c>
      <c r="E220" s="177">
        <v>0</v>
      </c>
      <c r="F220" s="140" t="str">
        <f>IF(E218&lt;6,"",((E218-6)/12)*(G218/E218))</f>
        <v/>
      </c>
      <c r="G220" s="120" t="str">
        <f>F220</f>
        <v/>
      </c>
      <c r="H220" s="187"/>
      <c r="I220" s="124">
        <v>11500.02</v>
      </c>
      <c r="J220" s="124" t="e">
        <f>VLOOKUP(I220,Presupuesto!$B$8:$C$583,2,0)</f>
        <v>#N/A</v>
      </c>
      <c r="K220" s="121">
        <f t="shared" si="3"/>
        <v>0</v>
      </c>
      <c r="L220" s="121"/>
    </row>
    <row r="221" spans="3:12" ht="15.75" thickBot="1" x14ac:dyDescent="0.3">
      <c r="C221" s="160" t="s">
        <v>809</v>
      </c>
      <c r="D221" s="227"/>
      <c r="E221" s="175"/>
      <c r="F221" s="441">
        <f>HLOOKUP($C221,$BZ$2:$CM$3,2,0)</f>
        <v>13184.44</v>
      </c>
      <c r="G221" s="136">
        <f>D221*E221*F221</f>
        <v>0</v>
      </c>
      <c r="H221" s="189"/>
      <c r="I221" s="137">
        <v>11100.01</v>
      </c>
      <c r="J221" s="137" t="e">
        <f>VLOOKUP(I221,Presupuesto!$B$8:$C$583,2,0)</f>
        <v>#N/A</v>
      </c>
      <c r="K221" s="121">
        <f t="shared" si="3"/>
        <v>0</v>
      </c>
      <c r="L221" s="121"/>
    </row>
    <row r="222" spans="3:12" x14ac:dyDescent="0.25">
      <c r="C222" s="195" t="s">
        <v>58</v>
      </c>
      <c r="D222" s="186">
        <v>0</v>
      </c>
      <c r="E222" s="177">
        <v>0</v>
      </c>
      <c r="F222" s="123" t="str">
        <f>IF(E221=0,"",(G221/E221)/12*E221)</f>
        <v/>
      </c>
      <c r="G222" s="120" t="str">
        <f>F222</f>
        <v/>
      </c>
      <c r="H222" s="187"/>
      <c r="I222" s="139">
        <v>11500</v>
      </c>
      <c r="J222" s="139" t="e">
        <f>VLOOKUP(I222,Presupuesto!$B$8:$C$583,2,0)</f>
        <v>#N/A</v>
      </c>
      <c r="K222" s="121">
        <f t="shared" si="3"/>
        <v>0</v>
      </c>
      <c r="L222" s="121"/>
    </row>
    <row r="223" spans="3:12" ht="15.75" thickBot="1" x14ac:dyDescent="0.3">
      <c r="C223" s="196" t="s">
        <v>59</v>
      </c>
      <c r="D223" s="186">
        <v>0</v>
      </c>
      <c r="E223" s="177">
        <v>0</v>
      </c>
      <c r="F223" s="140" t="str">
        <f>IF(E221&lt;6,"",((E221-6)/12)*(G221/E221))</f>
        <v/>
      </c>
      <c r="G223" s="120" t="str">
        <f>F223</f>
        <v/>
      </c>
      <c r="H223" s="187"/>
      <c r="I223" s="124">
        <v>11500.02</v>
      </c>
      <c r="J223" s="124" t="e">
        <f>VLOOKUP(I223,Presupuesto!$B$8:$C$583,2,0)</f>
        <v>#N/A</v>
      </c>
      <c r="K223" s="121">
        <f t="shared" si="3"/>
        <v>0</v>
      </c>
      <c r="L223" s="121"/>
    </row>
    <row r="224" spans="3:12" ht="15.75" thickBot="1" x14ac:dyDescent="0.3">
      <c r="C224" s="160" t="s">
        <v>810</v>
      </c>
      <c r="D224" s="227"/>
      <c r="E224" s="175"/>
      <c r="F224" s="441">
        <f>HLOOKUP($C224,$BZ$2:$CM$3,2,0)</f>
        <v>15032.56</v>
      </c>
      <c r="G224" s="136">
        <f>D224*E224*F224</f>
        <v>0</v>
      </c>
      <c r="H224" s="189"/>
      <c r="I224" s="137">
        <v>11100.01</v>
      </c>
      <c r="J224" s="137" t="e">
        <f>VLOOKUP(I224,Presupuesto!$B$8:$C$583,2,0)</f>
        <v>#N/A</v>
      </c>
      <c r="K224" s="121">
        <f t="shared" si="3"/>
        <v>0</v>
      </c>
      <c r="L224" s="121"/>
    </row>
    <row r="225" spans="3:12" x14ac:dyDescent="0.25">
      <c r="C225" s="195" t="s">
        <v>58</v>
      </c>
      <c r="D225" s="186">
        <v>0</v>
      </c>
      <c r="E225" s="177">
        <v>0</v>
      </c>
      <c r="F225" s="123" t="str">
        <f>IF(E224=0,"",(G224/E224)/12*E224)</f>
        <v/>
      </c>
      <c r="G225" s="120" t="str">
        <f>F225</f>
        <v/>
      </c>
      <c r="H225" s="187"/>
      <c r="I225" s="139">
        <v>11500</v>
      </c>
      <c r="J225" s="139" t="e">
        <f>VLOOKUP(I225,Presupuesto!$B$8:$C$583,2,0)</f>
        <v>#N/A</v>
      </c>
      <c r="K225" s="121">
        <f t="shared" si="3"/>
        <v>0</v>
      </c>
      <c r="L225" s="121"/>
    </row>
    <row r="226" spans="3:12" ht="15.75" thickBot="1" x14ac:dyDescent="0.3">
      <c r="C226" s="196" t="s">
        <v>59</v>
      </c>
      <c r="D226" s="186">
        <v>0</v>
      </c>
      <c r="E226" s="177">
        <v>0</v>
      </c>
      <c r="F226" s="140" t="str">
        <f>IF(E224&lt;6,"",((E224-6)/12)*(G224/E224))</f>
        <v/>
      </c>
      <c r="G226" s="120" t="str">
        <f>F226</f>
        <v/>
      </c>
      <c r="H226" s="187"/>
      <c r="I226" s="124">
        <v>11500.02</v>
      </c>
      <c r="J226" s="124" t="e">
        <f>VLOOKUP(I226,Presupuesto!$B$8:$C$583,2,0)</f>
        <v>#N/A</v>
      </c>
      <c r="K226" s="121">
        <f t="shared" si="3"/>
        <v>0</v>
      </c>
      <c r="L226" s="121"/>
    </row>
    <row r="227" spans="3:12" ht="15.75" thickBot="1" x14ac:dyDescent="0.3">
      <c r="C227" s="160" t="s">
        <v>811</v>
      </c>
      <c r="D227" s="227"/>
      <c r="E227" s="175"/>
      <c r="F227" s="441">
        <f>HLOOKUP($C227,$BZ$2:$CM$3,2,0)</f>
        <v>13264.02</v>
      </c>
      <c r="G227" s="136">
        <f>D227*E227*F227</f>
        <v>0</v>
      </c>
      <c r="H227" s="189"/>
      <c r="I227" s="137">
        <v>11100.01</v>
      </c>
      <c r="J227" s="137" t="e">
        <f>VLOOKUP(I227,Presupuesto!$B$8:$C$583,2,0)</f>
        <v>#N/A</v>
      </c>
      <c r="K227" s="121">
        <f t="shared" si="3"/>
        <v>0</v>
      </c>
      <c r="L227" s="121"/>
    </row>
    <row r="228" spans="3:12" x14ac:dyDescent="0.25">
      <c r="C228" s="195" t="s">
        <v>58</v>
      </c>
      <c r="D228" s="186">
        <v>0</v>
      </c>
      <c r="E228" s="177">
        <v>0</v>
      </c>
      <c r="F228" s="123" t="str">
        <f>IF(E227=0,"",(G227/E227)/12*E227)</f>
        <v/>
      </c>
      <c r="G228" s="120" t="str">
        <f>F228</f>
        <v/>
      </c>
      <c r="H228" s="187"/>
      <c r="I228" s="139">
        <v>11500</v>
      </c>
      <c r="J228" s="139" t="e">
        <f>VLOOKUP(I228,Presupuesto!$B$8:$C$583,2,0)</f>
        <v>#N/A</v>
      </c>
      <c r="K228" s="121">
        <f t="shared" si="3"/>
        <v>0</v>
      </c>
      <c r="L228" s="121"/>
    </row>
    <row r="229" spans="3:12" ht="15.75" thickBot="1" x14ac:dyDescent="0.3">
      <c r="C229" s="196" t="s">
        <v>59</v>
      </c>
      <c r="D229" s="186">
        <v>0</v>
      </c>
      <c r="E229" s="177">
        <v>0</v>
      </c>
      <c r="F229" s="140" t="str">
        <f>IF(E227&lt;6,"",((E227-6)/12)*(G227/E227))</f>
        <v/>
      </c>
      <c r="G229" s="120" t="str">
        <f>F229</f>
        <v/>
      </c>
      <c r="H229" s="187"/>
      <c r="I229" s="124">
        <v>11500.02</v>
      </c>
      <c r="J229" s="124" t="e">
        <f>VLOOKUP(I229,Presupuesto!$B$8:$C$583,2,0)</f>
        <v>#N/A</v>
      </c>
      <c r="K229" s="121">
        <f t="shared" si="3"/>
        <v>0</v>
      </c>
      <c r="L229" s="121"/>
    </row>
    <row r="230" spans="3:12" ht="15.75" thickBot="1" x14ac:dyDescent="0.3">
      <c r="C230" s="160" t="s">
        <v>812</v>
      </c>
      <c r="D230" s="227"/>
      <c r="E230" s="175"/>
      <c r="F230" s="441">
        <f>HLOOKUP($C230,$BZ$2:$CM$3,2,0)</f>
        <v>12379.75</v>
      </c>
      <c r="G230" s="136">
        <f>D230*E230*F230</f>
        <v>0</v>
      </c>
      <c r="H230" s="189"/>
      <c r="I230" s="137">
        <v>11100.01</v>
      </c>
      <c r="J230" s="137" t="e">
        <f>VLOOKUP(I230,Presupuesto!$B$8:$C$583,2,0)</f>
        <v>#N/A</v>
      </c>
      <c r="K230" s="121">
        <f t="shared" si="3"/>
        <v>0</v>
      </c>
      <c r="L230" s="121"/>
    </row>
    <row r="231" spans="3:12" x14ac:dyDescent="0.25">
      <c r="C231" s="195" t="s">
        <v>58</v>
      </c>
      <c r="D231" s="186">
        <v>0</v>
      </c>
      <c r="E231" s="177">
        <v>0</v>
      </c>
      <c r="F231" s="123" t="str">
        <f>IF(E230=0,"",(G230/E230)/12*E230)</f>
        <v/>
      </c>
      <c r="G231" s="120" t="str">
        <f>F231</f>
        <v/>
      </c>
      <c r="H231" s="187"/>
      <c r="I231" s="139">
        <v>11500</v>
      </c>
      <c r="J231" s="139" t="e">
        <f>VLOOKUP(I231,Presupuesto!$B$8:$C$583,2,0)</f>
        <v>#N/A</v>
      </c>
      <c r="K231" s="121">
        <f t="shared" si="3"/>
        <v>0</v>
      </c>
      <c r="L231" s="121"/>
    </row>
    <row r="232" spans="3:12" ht="15.75" thickBot="1" x14ac:dyDescent="0.3">
      <c r="C232" s="196" t="s">
        <v>59</v>
      </c>
      <c r="D232" s="186">
        <v>0</v>
      </c>
      <c r="E232" s="177">
        <v>0</v>
      </c>
      <c r="F232" s="140" t="str">
        <f>IF(E230&lt;6,"",((E230-6)/12)*(G230/E230))</f>
        <v/>
      </c>
      <c r="G232" s="120" t="str">
        <f>F232</f>
        <v/>
      </c>
      <c r="H232" s="187"/>
      <c r="I232" s="124">
        <v>11500.02</v>
      </c>
      <c r="J232" s="124" t="e">
        <f>VLOOKUP(I232,Presupuesto!$B$8:$C$583,2,0)</f>
        <v>#N/A</v>
      </c>
      <c r="K232" s="121">
        <f t="shared" si="3"/>
        <v>0</v>
      </c>
      <c r="L232" s="121"/>
    </row>
    <row r="233" spans="3:12" ht="15.75" thickBot="1" x14ac:dyDescent="0.3">
      <c r="C233" s="160" t="s">
        <v>813</v>
      </c>
      <c r="D233" s="227"/>
      <c r="E233" s="175"/>
      <c r="F233" s="441">
        <f>HLOOKUP($C233,$BZ$2:$CM$3,2,0)</f>
        <v>439.49</v>
      </c>
      <c r="G233" s="136">
        <f>D233*E233*F233</f>
        <v>0</v>
      </c>
      <c r="H233" s="189"/>
      <c r="I233" s="137">
        <v>11100.01</v>
      </c>
      <c r="J233" s="137" t="e">
        <f>VLOOKUP(I233,Presupuesto!$B$8:$C$583,2,0)</f>
        <v>#N/A</v>
      </c>
      <c r="K233" s="121">
        <f t="shared" si="3"/>
        <v>0</v>
      </c>
      <c r="L233" s="121"/>
    </row>
    <row r="234" spans="3:12" x14ac:dyDescent="0.25">
      <c r="C234" s="195" t="s">
        <v>58</v>
      </c>
      <c r="D234" s="186">
        <v>0</v>
      </c>
      <c r="E234" s="177">
        <v>0</v>
      </c>
      <c r="F234" s="123" t="str">
        <f>IF(E233=0,"",(G233/E233)/12*E233)</f>
        <v/>
      </c>
      <c r="G234" s="120" t="str">
        <f>F234</f>
        <v/>
      </c>
      <c r="H234" s="187"/>
      <c r="I234" s="139">
        <v>11500</v>
      </c>
      <c r="J234" s="139" t="e">
        <f>VLOOKUP(I234,Presupuesto!$B$8:$C$583,2,0)</f>
        <v>#N/A</v>
      </c>
      <c r="K234" s="121">
        <f t="shared" si="3"/>
        <v>0</v>
      </c>
      <c r="L234" s="121"/>
    </row>
    <row r="235" spans="3:12" ht="15.75" thickBot="1" x14ac:dyDescent="0.3">
      <c r="C235" s="196" t="s">
        <v>59</v>
      </c>
      <c r="D235" s="186">
        <v>0</v>
      </c>
      <c r="E235" s="177">
        <v>0</v>
      </c>
      <c r="F235" s="140" t="str">
        <f>IF(E233&lt;6,"",((E233-6)/12)*(G233/E233))</f>
        <v/>
      </c>
      <c r="G235" s="120" t="str">
        <f>F235</f>
        <v/>
      </c>
      <c r="H235" s="187"/>
      <c r="I235" s="124">
        <v>11500.02</v>
      </c>
      <c r="J235" s="124" t="e">
        <f>VLOOKUP(I235,Presupuesto!$B$8:$C$583,2,0)</f>
        <v>#N/A</v>
      </c>
      <c r="K235" s="121">
        <f t="shared" si="3"/>
        <v>0</v>
      </c>
      <c r="L235" s="121"/>
    </row>
    <row r="236" spans="3:12" ht="15.75" thickBot="1" x14ac:dyDescent="0.3">
      <c r="C236" s="160" t="s">
        <v>814</v>
      </c>
      <c r="D236" s="227"/>
      <c r="E236" s="175"/>
      <c r="F236" s="441">
        <f>HLOOKUP($C236,$BZ$2:$CM$3,2,0)</f>
        <v>1904.46</v>
      </c>
      <c r="G236" s="136">
        <f>D236*E236*F236</f>
        <v>0</v>
      </c>
      <c r="H236" s="189"/>
      <c r="I236" s="137">
        <v>11100.01</v>
      </c>
      <c r="J236" s="137" t="e">
        <f>VLOOKUP(I236,Presupuesto!$B$8:$C$583,2,0)</f>
        <v>#N/A</v>
      </c>
      <c r="K236" s="121">
        <f t="shared" si="3"/>
        <v>0</v>
      </c>
      <c r="L236" s="121"/>
    </row>
    <row r="237" spans="3:12" x14ac:dyDescent="0.25">
      <c r="C237" s="195" t="s">
        <v>58</v>
      </c>
      <c r="D237" s="186">
        <v>0</v>
      </c>
      <c r="E237" s="177">
        <v>0</v>
      </c>
      <c r="F237" s="123" t="str">
        <f>IF(E236=0,"",(G236/E236)/12*E236)</f>
        <v/>
      </c>
      <c r="G237" s="120" t="str">
        <f>F237</f>
        <v/>
      </c>
      <c r="H237" s="187"/>
      <c r="I237" s="139">
        <v>11500</v>
      </c>
      <c r="J237" s="139" t="e">
        <f>VLOOKUP(I237,Presupuesto!$B$8:$C$583,2,0)</f>
        <v>#N/A</v>
      </c>
      <c r="K237" s="121">
        <f t="shared" si="3"/>
        <v>0</v>
      </c>
      <c r="L237" s="121"/>
    </row>
    <row r="238" spans="3:12" ht="15.75" thickBot="1" x14ac:dyDescent="0.3">
      <c r="C238" s="196" t="s">
        <v>59</v>
      </c>
      <c r="D238" s="186">
        <v>0</v>
      </c>
      <c r="E238" s="177">
        <v>0</v>
      </c>
      <c r="F238" s="140" t="str">
        <f>IF(E236&lt;6,"",((E236-6)/12)*(G236/E236))</f>
        <v/>
      </c>
      <c r="G238" s="120" t="str">
        <f>F238</f>
        <v/>
      </c>
      <c r="H238" s="187"/>
      <c r="I238" s="124">
        <v>11500.02</v>
      </c>
      <c r="J238" s="124" t="e">
        <f>VLOOKUP(I238,Presupuesto!$B$8:$C$583,2,0)</f>
        <v>#N/A</v>
      </c>
      <c r="K238" s="121">
        <f t="shared" si="3"/>
        <v>0</v>
      </c>
      <c r="L238" s="121"/>
    </row>
    <row r="239" spans="3:12" ht="15.75" thickBot="1" x14ac:dyDescent="0.3">
      <c r="C239" s="163"/>
      <c r="D239" s="227"/>
      <c r="E239" s="175"/>
      <c r="F239" s="162"/>
      <c r="G239" s="136">
        <f>D239*E239*F239</f>
        <v>0</v>
      </c>
      <c r="H239" s="189"/>
      <c r="I239" s="137">
        <v>12910.14</v>
      </c>
      <c r="J239" s="137" t="e">
        <f>VLOOKUP(I239,Presupuesto!$B$8:$C$583,2,0)</f>
        <v>#N/A</v>
      </c>
      <c r="K239" s="121">
        <f t="shared" si="3"/>
        <v>0</v>
      </c>
      <c r="L239" s="121"/>
    </row>
    <row r="240" spans="3:12" x14ac:dyDescent="0.25">
      <c r="C240" s="195" t="s">
        <v>58</v>
      </c>
      <c r="D240" s="186">
        <v>0</v>
      </c>
      <c r="E240" s="177">
        <v>0</v>
      </c>
      <c r="F240" s="140" t="str">
        <f>IF(E239=0,"",(G239/E239)/12*E239)</f>
        <v/>
      </c>
      <c r="G240" s="120" t="str">
        <f>F240</f>
        <v/>
      </c>
      <c r="H240" s="187"/>
      <c r="I240" s="124">
        <v>12910.14</v>
      </c>
      <c r="J240" s="124" t="e">
        <f>VLOOKUP(I240,Presupuesto!$B$8:$C$583,2,0)</f>
        <v>#N/A</v>
      </c>
      <c r="K240" s="121">
        <f t="shared" si="3"/>
        <v>0</v>
      </c>
      <c r="L240" s="121"/>
    </row>
    <row r="241" spans="3:12" ht="15.75" thickBot="1" x14ac:dyDescent="0.3">
      <c r="C241" s="196" t="s">
        <v>59</v>
      </c>
      <c r="D241" s="186">
        <v>0</v>
      </c>
      <c r="E241" s="177">
        <v>0</v>
      </c>
      <c r="F241" s="123" t="str">
        <f>IF(E239&lt;6,"",((E239-6)/12)*(G239/E239))</f>
        <v/>
      </c>
      <c r="G241" s="120" t="str">
        <f>F241</f>
        <v/>
      </c>
      <c r="H241" s="187"/>
      <c r="I241" s="124">
        <v>12910.14</v>
      </c>
      <c r="J241" s="124" t="e">
        <f>VLOOKUP(I241,Presupuesto!$B$8:$C$583,2,0)</f>
        <v>#N/A</v>
      </c>
      <c r="K241" s="121">
        <f t="shared" si="3"/>
        <v>0</v>
      </c>
      <c r="L241" s="121"/>
    </row>
    <row r="242" spans="3:12" ht="15.75" thickBot="1" x14ac:dyDescent="0.3">
      <c r="C242" s="163" t="s">
        <v>60</v>
      </c>
      <c r="D242" s="227"/>
      <c r="E242" s="175"/>
      <c r="F242" s="141"/>
      <c r="G242" s="136">
        <f>D242*E242*F242</f>
        <v>0</v>
      </c>
      <c r="H242" s="189"/>
      <c r="I242" s="137">
        <v>24900</v>
      </c>
      <c r="J242" s="137" t="e">
        <f>VLOOKUP(I242,Presupuesto!$B$8:$C$583,2,0)</f>
        <v>#N/A</v>
      </c>
      <c r="K242" s="121">
        <f t="shared" si="3"/>
        <v>0</v>
      </c>
      <c r="L242" s="121"/>
    </row>
    <row r="243" spans="3:12" x14ac:dyDescent="0.25">
      <c r="C243" s="195" t="s">
        <v>58</v>
      </c>
      <c r="D243" s="186">
        <v>0</v>
      </c>
      <c r="E243" s="177">
        <v>0</v>
      </c>
      <c r="F243" s="123">
        <v>0</v>
      </c>
      <c r="G243" s="120">
        <f>F243</f>
        <v>0</v>
      </c>
      <c r="H243" s="187"/>
      <c r="I243" s="124">
        <v>24900</v>
      </c>
      <c r="J243" s="124" t="e">
        <f>VLOOKUP(I243,Presupuesto!$B$8:$C$583,2,0)</f>
        <v>#N/A</v>
      </c>
      <c r="K243" s="121">
        <f t="shared" si="3"/>
        <v>0</v>
      </c>
      <c r="L243" s="121"/>
    </row>
    <row r="244" spans="3:12" ht="15.75" thickBot="1" x14ac:dyDescent="0.3">
      <c r="C244" s="196" t="s">
        <v>59</v>
      </c>
      <c r="D244" s="186">
        <v>0</v>
      </c>
      <c r="E244" s="177">
        <v>0</v>
      </c>
      <c r="F244" s="123">
        <v>0</v>
      </c>
      <c r="G244" s="120">
        <f>F244</f>
        <v>0</v>
      </c>
      <c r="H244" s="187"/>
      <c r="I244" s="124"/>
      <c r="J244" s="124" t="e">
        <f>VLOOKUP(I244,Presupuesto!$B$8:$C$583,2,0)</f>
        <v>#N/A</v>
      </c>
      <c r="K244" s="121">
        <f t="shared" si="3"/>
        <v>0</v>
      </c>
      <c r="L244" s="121"/>
    </row>
    <row r="245" spans="3:12" ht="15.75" thickBot="1" x14ac:dyDescent="0.3">
      <c r="C245" s="163" t="s">
        <v>61</v>
      </c>
      <c r="D245" s="227"/>
      <c r="E245" s="175"/>
      <c r="F245" s="141"/>
      <c r="G245" s="136">
        <f>D245*E245*F245</f>
        <v>0</v>
      </c>
      <c r="H245" s="189"/>
      <c r="I245" s="137">
        <v>11100.01</v>
      </c>
      <c r="J245" s="137" t="e">
        <f>VLOOKUP(I245,Presupuesto!$B$8:$C$583,2,0)</f>
        <v>#N/A</v>
      </c>
      <c r="K245" s="121">
        <f t="shared" si="3"/>
        <v>0</v>
      </c>
      <c r="L245" s="121"/>
    </row>
    <row r="246" spans="3:12" x14ac:dyDescent="0.25">
      <c r="C246" s="195" t="s">
        <v>58</v>
      </c>
      <c r="D246" s="193">
        <v>0</v>
      </c>
      <c r="E246" s="154">
        <v>0</v>
      </c>
      <c r="F246" s="142" t="str">
        <f>IF(E245=0,"",(G245/E245)/12*E245)</f>
        <v/>
      </c>
      <c r="G246" s="143" t="str">
        <f>F246</f>
        <v/>
      </c>
      <c r="H246" s="187"/>
      <c r="I246" s="124">
        <v>11500</v>
      </c>
      <c r="J246" s="124" t="e">
        <f>VLOOKUP(I246,Presupuesto!$B$8:$C$583,2,0)</f>
        <v>#N/A</v>
      </c>
      <c r="K246" s="121">
        <f t="shared" si="3"/>
        <v>0</v>
      </c>
      <c r="L246" s="121"/>
    </row>
    <row r="247" spans="3:12" ht="15.75" thickBot="1" x14ac:dyDescent="0.3">
      <c r="C247" s="197" t="s">
        <v>59</v>
      </c>
      <c r="D247" s="185">
        <v>0</v>
      </c>
      <c r="E247" s="155">
        <v>0</v>
      </c>
      <c r="F247" s="128" t="str">
        <f>IF(E245&lt;6,"",((E245-6)/12)*(G245/E245))</f>
        <v/>
      </c>
      <c r="G247" s="128" t="str">
        <f>F247</f>
        <v/>
      </c>
      <c r="H247" s="185"/>
      <c r="I247" s="129">
        <v>11500.02</v>
      </c>
      <c r="J247" s="147" t="e">
        <f>VLOOKUP(I247,Presupuesto!$B$8:$C$583,2,0)</f>
        <v>#N/A</v>
      </c>
      <c r="K247" s="121">
        <f t="shared" si="3"/>
        <v>0</v>
      </c>
      <c r="L247" s="147"/>
    </row>
    <row r="249" spans="3:12" ht="15.75" thickBot="1" x14ac:dyDescent="0.3"/>
    <row r="250" spans="3:12" ht="15.75" thickBot="1" x14ac:dyDescent="0.3">
      <c r="C250" s="71" t="s">
        <v>43</v>
      </c>
      <c r="D250" s="30">
        <f>SUM(G257:G307)</f>
        <v>0</v>
      </c>
      <c r="E250" s="116"/>
      <c r="F250" s="116"/>
      <c r="G250" s="116"/>
      <c r="H250" s="93"/>
      <c r="I250" s="93"/>
      <c r="J250" s="93"/>
    </row>
    <row r="251" spans="3:12" x14ac:dyDescent="0.25">
      <c r="D251" s="31"/>
      <c r="E251" s="116"/>
      <c r="F251" s="116"/>
      <c r="G251" s="116"/>
      <c r="H251" s="93"/>
      <c r="I251" s="93"/>
      <c r="J251" s="93"/>
    </row>
    <row r="252" spans="3:12" x14ac:dyDescent="0.25">
      <c r="D252" s="31"/>
      <c r="E252" s="116"/>
      <c r="F252" s="116"/>
      <c r="G252" s="116"/>
      <c r="H252" s="93"/>
      <c r="I252" s="93"/>
      <c r="J252" s="93"/>
    </row>
    <row r="253" spans="3:12" ht="15.75" x14ac:dyDescent="0.25">
      <c r="C253" s="234" t="s">
        <v>476</v>
      </c>
      <c r="D253" s="235"/>
      <c r="E253" s="116"/>
      <c r="F253" s="116"/>
      <c r="G253" s="116"/>
      <c r="H253" s="93"/>
      <c r="I253" s="93"/>
      <c r="J253" s="93"/>
    </row>
    <row r="254" spans="3:12" ht="18.75" x14ac:dyDescent="0.25">
      <c r="C254" s="253" t="e">
        <f>IFERROR(VLOOKUP(D253,'Desarrollo Curricular'!$E:$F,2,FALSE),IFERROR(VLOOKUP(D253,Investigación!$E:$F,2,FALSE),IFERROR(VLOOKUP(D253,'Vinculación Univ. Sociedad'!$E:$F,2,FALSE),IFERROR(VLOOKUP(D253,'Docencia y Recursos Humanos '!$E:$F,2,FALSE),IFERROR(VLOOKUP(D253,Estudiantes!$E:$F,2,FALSE),IFERROR(VLOOKUP(D253,'Gestion Administrativa'!$E:$F,2,FALSE),IFERROR(VLOOKUP(D253,'Gestion Academica'!$E:$F,2,FALSE),IFERROR(VLOOKUP(D253,Graduados!$E:$F,2,FALSE),IFERROR(VLOOKUP(D253,'Gestión del Conocimiento'!$E:$F,2,FALSE),IFERROR(VLOOKUP(D253,Gobernabilidad!$E:$F,2,FALSE),IFERROR(VLOOKUP(D253,'NIVEL DE ES Y  SISTEMA NACIONAL'!$E:$F,2,FALSE),VLOOKUP(D253,'Lo Esencial'!$E:$F,2,0))))))))))))</f>
        <v>#N/A</v>
      </c>
      <c r="D254" s="31"/>
      <c r="E254" s="116"/>
      <c r="F254" s="116"/>
      <c r="G254" s="116"/>
      <c r="H254" s="93"/>
      <c r="I254" s="93"/>
      <c r="J254" s="93"/>
    </row>
    <row r="255" spans="3:12" ht="15.75" thickBot="1" x14ac:dyDescent="0.3">
      <c r="C255" s="201"/>
      <c r="D255" s="31"/>
      <c r="E255" s="116"/>
      <c r="F255" s="116"/>
      <c r="G255" s="116"/>
      <c r="H255" s="93"/>
      <c r="I255" s="93"/>
      <c r="J255" s="93"/>
    </row>
    <row r="256" spans="3:12" ht="30.75" thickBot="1" x14ac:dyDescent="0.3">
      <c r="C256" s="157" t="s">
        <v>44</v>
      </c>
      <c r="D256" s="161" t="s">
        <v>55</v>
      </c>
      <c r="E256" s="194" t="s">
        <v>56</v>
      </c>
      <c r="F256" s="161" t="s">
        <v>57</v>
      </c>
      <c r="G256" s="158" t="s">
        <v>27</v>
      </c>
      <c r="H256" s="156" t="s">
        <v>213</v>
      </c>
      <c r="I256" s="159" t="s">
        <v>46</v>
      </c>
      <c r="J256" s="159" t="s">
        <v>214</v>
      </c>
      <c r="K256" s="159" t="s">
        <v>495</v>
      </c>
      <c r="L256" s="159" t="s">
        <v>496</v>
      </c>
    </row>
    <row r="257" spans="3:12" ht="15.75" thickBot="1" x14ac:dyDescent="0.3">
      <c r="C257" s="160" t="s">
        <v>801</v>
      </c>
      <c r="D257" s="227"/>
      <c r="E257" s="175"/>
      <c r="F257" s="441">
        <f>HLOOKUP($C257,$BZ$2:$CM$3,2,0)</f>
        <v>41436.800000000003</v>
      </c>
      <c r="G257" s="136">
        <f>D257*E257*F257</f>
        <v>0</v>
      </c>
      <c r="H257" s="189" t="s">
        <v>211</v>
      </c>
      <c r="I257" s="137" t="s">
        <v>337</v>
      </c>
      <c r="J257" s="137" t="str">
        <f>VLOOKUP(I257,Presupuesto!$B$8:$C$583,2,0)</f>
        <v>SUELDOS Y SALARIOS BASICOS (11100-00)</v>
      </c>
      <c r="K257" s="264"/>
      <c r="L257" s="121"/>
    </row>
    <row r="258" spans="3:12" x14ac:dyDescent="0.25">
      <c r="C258" s="195" t="s">
        <v>58</v>
      </c>
      <c r="D258" s="186">
        <v>0</v>
      </c>
      <c r="E258" s="177">
        <v>0</v>
      </c>
      <c r="F258" s="123" t="str">
        <f>IF(E257=0,"",(G257/E257)/12*E257)</f>
        <v/>
      </c>
      <c r="G258" s="120" t="str">
        <f>F258</f>
        <v/>
      </c>
      <c r="H258" s="187" t="s">
        <v>212</v>
      </c>
      <c r="I258" s="139" t="s">
        <v>338</v>
      </c>
      <c r="J258" s="139" t="str">
        <f>VLOOKUP(I258,Presupuesto!$B$8:$C$583,2,0)</f>
        <v>RESTRIBUCIONES A PERSONAL DIRECTIVO Y DE CONTROL (11300-00)</v>
      </c>
      <c r="K258" s="121">
        <f>$K$17</f>
        <v>0</v>
      </c>
      <c r="L258" s="121"/>
    </row>
    <row r="259" spans="3:12" ht="15.75" thickBot="1" x14ac:dyDescent="0.3">
      <c r="C259" s="196" t="s">
        <v>59</v>
      </c>
      <c r="D259" s="186">
        <v>0</v>
      </c>
      <c r="E259" s="177">
        <v>0</v>
      </c>
      <c r="F259" s="140" t="str">
        <f>IF(E257&lt;6,"",((E257-6)/12)*(G257/E257))</f>
        <v/>
      </c>
      <c r="G259" s="120" t="str">
        <f>F259</f>
        <v/>
      </c>
      <c r="H259" s="187" t="s">
        <v>212</v>
      </c>
      <c r="I259" s="124">
        <v>11500.02</v>
      </c>
      <c r="J259" s="124" t="e">
        <f>VLOOKUP(I259,Presupuesto!$B$8:$C$583,2,0)</f>
        <v>#N/A</v>
      </c>
      <c r="K259" s="121">
        <f t="shared" ref="K259:K307" si="4">$K$17</f>
        <v>0</v>
      </c>
      <c r="L259" s="121"/>
    </row>
    <row r="260" spans="3:12" ht="15.75" thickBot="1" x14ac:dyDescent="0.3">
      <c r="C260" s="160" t="s">
        <v>802</v>
      </c>
      <c r="D260" s="227"/>
      <c r="E260" s="175"/>
      <c r="F260" s="441">
        <f>HLOOKUP($C260,$BZ$2:$CM$3,2,0)</f>
        <v>37669.82</v>
      </c>
      <c r="G260" s="136">
        <f>D260*E260*F260</f>
        <v>0</v>
      </c>
      <c r="H260" s="189"/>
      <c r="I260" s="137">
        <v>11100.01</v>
      </c>
      <c r="J260" s="137" t="e">
        <f>VLOOKUP(I260,Presupuesto!$B$8:$C$583,2,0)</f>
        <v>#N/A</v>
      </c>
      <c r="K260" s="121">
        <f t="shared" si="4"/>
        <v>0</v>
      </c>
      <c r="L260" s="121"/>
    </row>
    <row r="261" spans="3:12" x14ac:dyDescent="0.25">
      <c r="C261" s="195" t="s">
        <v>58</v>
      </c>
      <c r="D261" s="186">
        <v>0</v>
      </c>
      <c r="E261" s="177">
        <v>0</v>
      </c>
      <c r="F261" s="123" t="str">
        <f>IF(E260=0,"",(G260/E260)/12*E260)</f>
        <v/>
      </c>
      <c r="G261" s="120" t="str">
        <f>F261</f>
        <v/>
      </c>
      <c r="H261" s="187"/>
      <c r="I261" s="139">
        <v>11500</v>
      </c>
      <c r="J261" s="139" t="e">
        <f>VLOOKUP(I261,Presupuesto!$B$8:$C$583,2,0)</f>
        <v>#N/A</v>
      </c>
      <c r="K261" s="121">
        <f t="shared" si="4"/>
        <v>0</v>
      </c>
      <c r="L261" s="121"/>
    </row>
    <row r="262" spans="3:12" ht="15.75" thickBot="1" x14ac:dyDescent="0.3">
      <c r="C262" s="196" t="s">
        <v>59</v>
      </c>
      <c r="D262" s="186">
        <v>0</v>
      </c>
      <c r="E262" s="177">
        <v>0</v>
      </c>
      <c r="F262" s="140" t="str">
        <f>IF(E260&lt;6,"",((E260-6)/12)*(G260/E260))</f>
        <v/>
      </c>
      <c r="G262" s="120" t="str">
        <f>F262</f>
        <v/>
      </c>
      <c r="H262" s="187"/>
      <c r="I262" s="124">
        <v>11500.02</v>
      </c>
      <c r="J262" s="124" t="e">
        <f>VLOOKUP(I262,Presupuesto!$B$8:$C$583,2,0)</f>
        <v>#N/A</v>
      </c>
      <c r="K262" s="121">
        <f t="shared" si="4"/>
        <v>0</v>
      </c>
      <c r="L262" s="121"/>
    </row>
    <row r="263" spans="3:12" ht="15.75" thickBot="1" x14ac:dyDescent="0.3">
      <c r="C263" s="160" t="s">
        <v>803</v>
      </c>
      <c r="D263" s="227"/>
      <c r="E263" s="175"/>
      <c r="F263" s="441">
        <f>HLOOKUP($C263,$BZ$2:$CM$3,2,0)</f>
        <v>33902.839999999997</v>
      </c>
      <c r="G263" s="136">
        <f>D263*E263*F263</f>
        <v>0</v>
      </c>
      <c r="H263" s="189"/>
      <c r="I263" s="137">
        <v>11100.01</v>
      </c>
      <c r="J263" s="137" t="e">
        <f>VLOOKUP(I263,Presupuesto!$B$8:$C$583,2,0)</f>
        <v>#N/A</v>
      </c>
      <c r="K263" s="121">
        <f t="shared" si="4"/>
        <v>0</v>
      </c>
      <c r="L263" s="121"/>
    </row>
    <row r="264" spans="3:12" x14ac:dyDescent="0.25">
      <c r="C264" s="195" t="s">
        <v>58</v>
      </c>
      <c r="D264" s="186">
        <v>0</v>
      </c>
      <c r="E264" s="177">
        <v>0</v>
      </c>
      <c r="F264" s="123" t="str">
        <f>IF(E263=0,"",(G263/E263)/12*E263)</f>
        <v/>
      </c>
      <c r="G264" s="120" t="str">
        <f>F264</f>
        <v/>
      </c>
      <c r="H264" s="187"/>
      <c r="I264" s="139">
        <v>11500</v>
      </c>
      <c r="J264" s="139" t="e">
        <f>VLOOKUP(I264,Presupuesto!$B$8:$C$583,2,0)</f>
        <v>#N/A</v>
      </c>
      <c r="K264" s="121">
        <f t="shared" si="4"/>
        <v>0</v>
      </c>
      <c r="L264" s="121"/>
    </row>
    <row r="265" spans="3:12" ht="15.75" thickBot="1" x14ac:dyDescent="0.3">
      <c r="C265" s="196" t="s">
        <v>59</v>
      </c>
      <c r="D265" s="186">
        <v>0</v>
      </c>
      <c r="E265" s="177">
        <v>0</v>
      </c>
      <c r="F265" s="140" t="str">
        <f>IF(E263&lt;6,"",((E263-6)/12)*(G263/E263))</f>
        <v/>
      </c>
      <c r="G265" s="120" t="str">
        <f>F265</f>
        <v/>
      </c>
      <c r="H265" s="187"/>
      <c r="I265" s="124">
        <v>11500.02</v>
      </c>
      <c r="J265" s="124" t="e">
        <f>VLOOKUP(I265,Presupuesto!$B$8:$C$583,2,0)</f>
        <v>#N/A</v>
      </c>
      <c r="K265" s="121">
        <f t="shared" si="4"/>
        <v>0</v>
      </c>
      <c r="L265" s="121"/>
    </row>
    <row r="266" spans="3:12" ht="15.75" thickBot="1" x14ac:dyDescent="0.3">
      <c r="C266" s="160" t="s">
        <v>804</v>
      </c>
      <c r="D266" s="227"/>
      <c r="E266" s="175"/>
      <c r="F266" s="441">
        <f>HLOOKUP($C266,$BZ$2:$CM$3,2,0)</f>
        <v>30135.85</v>
      </c>
      <c r="G266" s="136">
        <f>D266*E266*F266</f>
        <v>0</v>
      </c>
      <c r="H266" s="189"/>
      <c r="I266" s="137">
        <v>11100.01</v>
      </c>
      <c r="J266" s="137" t="e">
        <f>VLOOKUP(I266,Presupuesto!$B$8:$C$583,2,0)</f>
        <v>#N/A</v>
      </c>
      <c r="K266" s="121">
        <f t="shared" si="4"/>
        <v>0</v>
      </c>
      <c r="L266" s="121"/>
    </row>
    <row r="267" spans="3:12" x14ac:dyDescent="0.25">
      <c r="C267" s="195" t="s">
        <v>58</v>
      </c>
      <c r="D267" s="186">
        <v>0</v>
      </c>
      <c r="E267" s="177">
        <v>0</v>
      </c>
      <c r="F267" s="123" t="str">
        <f>IF(E266=0,"",(G266/E266)/12*E266)</f>
        <v/>
      </c>
      <c r="G267" s="120" t="str">
        <f>F267</f>
        <v/>
      </c>
      <c r="H267" s="187"/>
      <c r="I267" s="139">
        <v>11500</v>
      </c>
      <c r="J267" s="139" t="e">
        <f>VLOOKUP(I267,Presupuesto!$B$8:$C$583,2,0)</f>
        <v>#N/A</v>
      </c>
      <c r="K267" s="121">
        <f t="shared" si="4"/>
        <v>0</v>
      </c>
      <c r="L267" s="121"/>
    </row>
    <row r="268" spans="3:12" ht="15.75" thickBot="1" x14ac:dyDescent="0.3">
      <c r="C268" s="196" t="s">
        <v>59</v>
      </c>
      <c r="D268" s="186">
        <v>0</v>
      </c>
      <c r="E268" s="177">
        <v>0</v>
      </c>
      <c r="F268" s="140" t="str">
        <f>IF(E266&lt;6,"",((E266-6)/12)*(G266/E266))</f>
        <v/>
      </c>
      <c r="G268" s="120" t="str">
        <f>F268</f>
        <v/>
      </c>
      <c r="H268" s="187"/>
      <c r="I268" s="124">
        <v>11500.02</v>
      </c>
      <c r="J268" s="124" t="e">
        <f>VLOOKUP(I268,Presupuesto!$B$8:$C$583,2,0)</f>
        <v>#N/A</v>
      </c>
      <c r="K268" s="121">
        <f t="shared" si="4"/>
        <v>0</v>
      </c>
      <c r="L268" s="121"/>
    </row>
    <row r="269" spans="3:12" ht="15.75" thickBot="1" x14ac:dyDescent="0.3">
      <c r="C269" s="160" t="s">
        <v>805</v>
      </c>
      <c r="D269" s="227"/>
      <c r="E269" s="175"/>
      <c r="F269" s="441">
        <f>HLOOKUP($C269,$BZ$2:$CM$3,2,0)</f>
        <v>28252.36</v>
      </c>
      <c r="G269" s="136">
        <f>D269*E269*F269</f>
        <v>0</v>
      </c>
      <c r="H269" s="189"/>
      <c r="I269" s="137">
        <v>11100.01</v>
      </c>
      <c r="J269" s="137" t="e">
        <f>VLOOKUP(I269,Presupuesto!$B$8:$C$583,2,0)</f>
        <v>#N/A</v>
      </c>
      <c r="K269" s="121">
        <f t="shared" si="4"/>
        <v>0</v>
      </c>
      <c r="L269" s="121"/>
    </row>
    <row r="270" spans="3:12" x14ac:dyDescent="0.25">
      <c r="C270" s="195" t="s">
        <v>58</v>
      </c>
      <c r="D270" s="186">
        <v>0</v>
      </c>
      <c r="E270" s="177">
        <v>0</v>
      </c>
      <c r="F270" s="123" t="str">
        <f>IF(E269=0,"",(G269/E269)/12*E269)</f>
        <v/>
      </c>
      <c r="G270" s="120" t="str">
        <f>F270</f>
        <v/>
      </c>
      <c r="H270" s="187"/>
      <c r="I270" s="139">
        <v>11500</v>
      </c>
      <c r="J270" s="139" t="e">
        <f>VLOOKUP(I270,Presupuesto!$B$8:$C$583,2,0)</f>
        <v>#N/A</v>
      </c>
      <c r="K270" s="121">
        <f t="shared" si="4"/>
        <v>0</v>
      </c>
      <c r="L270" s="121"/>
    </row>
    <row r="271" spans="3:12" ht="15.75" thickBot="1" x14ac:dyDescent="0.3">
      <c r="C271" s="196" t="s">
        <v>59</v>
      </c>
      <c r="D271" s="186">
        <v>0</v>
      </c>
      <c r="E271" s="177">
        <v>0</v>
      </c>
      <c r="F271" s="140" t="str">
        <f>IF(E269&lt;6,"",((E269-6)/12)*(G269/E269))</f>
        <v/>
      </c>
      <c r="G271" s="120" t="str">
        <f>F271</f>
        <v/>
      </c>
      <c r="H271" s="187"/>
      <c r="I271" s="124">
        <v>11500.02</v>
      </c>
      <c r="J271" s="124" t="e">
        <f>VLOOKUP(I271,Presupuesto!$B$8:$C$583,2,0)</f>
        <v>#N/A</v>
      </c>
      <c r="K271" s="121">
        <f t="shared" si="4"/>
        <v>0</v>
      </c>
      <c r="L271" s="121"/>
    </row>
    <row r="272" spans="3:12" ht="15.75" thickBot="1" x14ac:dyDescent="0.3">
      <c r="C272" s="160" t="s">
        <v>806</v>
      </c>
      <c r="D272" s="227"/>
      <c r="E272" s="175"/>
      <c r="F272" s="441">
        <f>HLOOKUP($C272,$BZ$2:$CM$3,2,0)</f>
        <v>26368.87</v>
      </c>
      <c r="G272" s="136">
        <f>D272*E272*F272</f>
        <v>0</v>
      </c>
      <c r="H272" s="189"/>
      <c r="I272" s="137">
        <v>11100.01</v>
      </c>
      <c r="J272" s="137" t="e">
        <f>VLOOKUP(I272,Presupuesto!$B$8:$C$583,2,0)</f>
        <v>#N/A</v>
      </c>
      <c r="K272" s="121">
        <f t="shared" si="4"/>
        <v>0</v>
      </c>
      <c r="L272" s="121"/>
    </row>
    <row r="273" spans="3:12" x14ac:dyDescent="0.25">
      <c r="C273" s="195" t="s">
        <v>58</v>
      </c>
      <c r="D273" s="186">
        <v>0</v>
      </c>
      <c r="E273" s="177">
        <v>0</v>
      </c>
      <c r="F273" s="123" t="str">
        <f>IF(E272=0,"",(G272/E272)/12*E272)</f>
        <v/>
      </c>
      <c r="G273" s="120" t="str">
        <f>F273</f>
        <v/>
      </c>
      <c r="H273" s="187"/>
      <c r="I273" s="139">
        <v>11500</v>
      </c>
      <c r="J273" s="139" t="e">
        <f>VLOOKUP(I273,Presupuesto!$B$8:$C$583,2,0)</f>
        <v>#N/A</v>
      </c>
      <c r="K273" s="121">
        <f t="shared" si="4"/>
        <v>0</v>
      </c>
      <c r="L273" s="121"/>
    </row>
    <row r="274" spans="3:12" ht="15.75" thickBot="1" x14ac:dyDescent="0.3">
      <c r="C274" s="196" t="s">
        <v>59</v>
      </c>
      <c r="D274" s="186">
        <v>0</v>
      </c>
      <c r="E274" s="177">
        <v>0</v>
      </c>
      <c r="F274" s="140" t="str">
        <f>IF(E272&lt;6,"",((E272-6)/12)*(G272/E272))</f>
        <v/>
      </c>
      <c r="G274" s="120" t="str">
        <f>F274</f>
        <v/>
      </c>
      <c r="H274" s="187"/>
      <c r="I274" s="124">
        <v>11500.02</v>
      </c>
      <c r="J274" s="124" t="e">
        <f>VLOOKUP(I274,Presupuesto!$B$8:$C$583,2,0)</f>
        <v>#N/A</v>
      </c>
      <c r="K274" s="121">
        <f t="shared" si="4"/>
        <v>0</v>
      </c>
      <c r="L274" s="121"/>
    </row>
    <row r="275" spans="3:12" ht="15.75" thickBot="1" x14ac:dyDescent="0.3">
      <c r="C275" s="160" t="s">
        <v>807</v>
      </c>
      <c r="D275" s="227"/>
      <c r="E275" s="175"/>
      <c r="F275" s="441">
        <f>HLOOKUP($C275,$BZ$2:$CM$3,2,0)</f>
        <v>17893.16</v>
      </c>
      <c r="G275" s="136">
        <f>D275*E275*F275</f>
        <v>0</v>
      </c>
      <c r="H275" s="189"/>
      <c r="I275" s="137">
        <v>11100.01</v>
      </c>
      <c r="J275" s="137" t="e">
        <f>VLOOKUP(I275,Presupuesto!$B$8:$C$583,2,0)</f>
        <v>#N/A</v>
      </c>
      <c r="K275" s="121">
        <f t="shared" si="4"/>
        <v>0</v>
      </c>
      <c r="L275" s="121"/>
    </row>
    <row r="276" spans="3:12" x14ac:dyDescent="0.25">
      <c r="C276" s="195" t="s">
        <v>58</v>
      </c>
      <c r="D276" s="186">
        <v>0</v>
      </c>
      <c r="E276" s="177">
        <v>0</v>
      </c>
      <c r="F276" s="123" t="str">
        <f>IF(E275=0,"",(G275/E275)/12*E275)</f>
        <v/>
      </c>
      <c r="G276" s="120" t="str">
        <f>F276</f>
        <v/>
      </c>
      <c r="H276" s="187"/>
      <c r="I276" s="139">
        <v>11500</v>
      </c>
      <c r="J276" s="139" t="e">
        <f>VLOOKUP(I276,Presupuesto!$B$8:$C$583,2,0)</f>
        <v>#N/A</v>
      </c>
      <c r="K276" s="121">
        <f t="shared" si="4"/>
        <v>0</v>
      </c>
      <c r="L276" s="121"/>
    </row>
    <row r="277" spans="3:12" ht="15.75" thickBot="1" x14ac:dyDescent="0.3">
      <c r="C277" s="196" t="s">
        <v>59</v>
      </c>
      <c r="D277" s="186">
        <v>0</v>
      </c>
      <c r="E277" s="177">
        <v>0</v>
      </c>
      <c r="F277" s="140" t="str">
        <f>IF(E275&lt;6,"",((E275-6)/12)*(G275/E275))</f>
        <v/>
      </c>
      <c r="G277" s="120" t="str">
        <f>F277</f>
        <v/>
      </c>
      <c r="H277" s="187"/>
      <c r="I277" s="124">
        <v>11500.02</v>
      </c>
      <c r="J277" s="124" t="e">
        <f>VLOOKUP(I277,Presupuesto!$B$8:$C$583,2,0)</f>
        <v>#N/A</v>
      </c>
      <c r="K277" s="121">
        <f t="shared" si="4"/>
        <v>0</v>
      </c>
      <c r="L277" s="121"/>
    </row>
    <row r="278" spans="3:12" ht="15.75" thickBot="1" x14ac:dyDescent="0.3">
      <c r="C278" s="160" t="s">
        <v>808</v>
      </c>
      <c r="D278" s="227"/>
      <c r="E278" s="175"/>
      <c r="F278" s="441">
        <f>HLOOKUP($C278,$BZ$2:$CM$3,2,0)</f>
        <v>16951.419999999998</v>
      </c>
      <c r="G278" s="136">
        <f>D278*E278*F278</f>
        <v>0</v>
      </c>
      <c r="H278" s="189"/>
      <c r="I278" s="137">
        <v>11100.01</v>
      </c>
      <c r="J278" s="137" t="e">
        <f>VLOOKUP(I278,Presupuesto!$B$8:$C$583,2,0)</f>
        <v>#N/A</v>
      </c>
      <c r="K278" s="121">
        <f t="shared" si="4"/>
        <v>0</v>
      </c>
      <c r="L278" s="121"/>
    </row>
    <row r="279" spans="3:12" x14ac:dyDescent="0.25">
      <c r="C279" s="195" t="s">
        <v>58</v>
      </c>
      <c r="D279" s="186">
        <v>0</v>
      </c>
      <c r="E279" s="177">
        <v>0</v>
      </c>
      <c r="F279" s="123" t="str">
        <f>IF(E278=0,"",(G278/E278)/12*E278)</f>
        <v/>
      </c>
      <c r="G279" s="120" t="str">
        <f>F279</f>
        <v/>
      </c>
      <c r="H279" s="187"/>
      <c r="I279" s="139">
        <v>11500</v>
      </c>
      <c r="J279" s="139" t="e">
        <f>VLOOKUP(I279,Presupuesto!$B$8:$C$583,2,0)</f>
        <v>#N/A</v>
      </c>
      <c r="K279" s="121">
        <f t="shared" si="4"/>
        <v>0</v>
      </c>
      <c r="L279" s="121"/>
    </row>
    <row r="280" spans="3:12" ht="15.75" thickBot="1" x14ac:dyDescent="0.3">
      <c r="C280" s="196" t="s">
        <v>59</v>
      </c>
      <c r="D280" s="186">
        <v>0</v>
      </c>
      <c r="E280" s="177">
        <v>0</v>
      </c>
      <c r="F280" s="140" t="str">
        <f>IF(E278&lt;6,"",((E278-6)/12)*(G278/E278))</f>
        <v/>
      </c>
      <c r="G280" s="120" t="str">
        <f>F280</f>
        <v/>
      </c>
      <c r="H280" s="187"/>
      <c r="I280" s="124">
        <v>11500.02</v>
      </c>
      <c r="J280" s="124" t="e">
        <f>VLOOKUP(I280,Presupuesto!$B$8:$C$583,2,0)</f>
        <v>#N/A</v>
      </c>
      <c r="K280" s="121">
        <f t="shared" si="4"/>
        <v>0</v>
      </c>
      <c r="L280" s="121"/>
    </row>
    <row r="281" spans="3:12" ht="15.75" thickBot="1" x14ac:dyDescent="0.3">
      <c r="C281" s="160" t="s">
        <v>809</v>
      </c>
      <c r="D281" s="227"/>
      <c r="E281" s="175"/>
      <c r="F281" s="441">
        <f>HLOOKUP($C281,$BZ$2:$CM$3,2,0)</f>
        <v>13184.44</v>
      </c>
      <c r="G281" s="136">
        <f>D281*E281*F281</f>
        <v>0</v>
      </c>
      <c r="H281" s="189"/>
      <c r="I281" s="137">
        <v>11100.01</v>
      </c>
      <c r="J281" s="137" t="e">
        <f>VLOOKUP(I281,Presupuesto!$B$8:$C$583,2,0)</f>
        <v>#N/A</v>
      </c>
      <c r="K281" s="121">
        <f t="shared" si="4"/>
        <v>0</v>
      </c>
      <c r="L281" s="121"/>
    </row>
    <row r="282" spans="3:12" x14ac:dyDescent="0.25">
      <c r="C282" s="195" t="s">
        <v>58</v>
      </c>
      <c r="D282" s="186">
        <v>0</v>
      </c>
      <c r="E282" s="177">
        <v>0</v>
      </c>
      <c r="F282" s="123" t="str">
        <f>IF(E281=0,"",(G281/E281)/12*E281)</f>
        <v/>
      </c>
      <c r="G282" s="120" t="str">
        <f>F282</f>
        <v/>
      </c>
      <c r="H282" s="187"/>
      <c r="I282" s="139">
        <v>11500</v>
      </c>
      <c r="J282" s="139" t="e">
        <f>VLOOKUP(I282,Presupuesto!$B$8:$C$583,2,0)</f>
        <v>#N/A</v>
      </c>
      <c r="K282" s="121">
        <f t="shared" si="4"/>
        <v>0</v>
      </c>
      <c r="L282" s="121"/>
    </row>
    <row r="283" spans="3:12" ht="15.75" thickBot="1" x14ac:dyDescent="0.3">
      <c r="C283" s="196" t="s">
        <v>59</v>
      </c>
      <c r="D283" s="186">
        <v>0</v>
      </c>
      <c r="E283" s="177">
        <v>0</v>
      </c>
      <c r="F283" s="140" t="str">
        <f>IF(E281&lt;6,"",((E281-6)/12)*(G281/E281))</f>
        <v/>
      </c>
      <c r="G283" s="120" t="str">
        <f>F283</f>
        <v/>
      </c>
      <c r="H283" s="187"/>
      <c r="I283" s="124">
        <v>11500.02</v>
      </c>
      <c r="J283" s="124" t="e">
        <f>VLOOKUP(I283,Presupuesto!$B$8:$C$583,2,0)</f>
        <v>#N/A</v>
      </c>
      <c r="K283" s="121">
        <f t="shared" si="4"/>
        <v>0</v>
      </c>
      <c r="L283" s="121"/>
    </row>
    <row r="284" spans="3:12" ht="15.75" thickBot="1" x14ac:dyDescent="0.3">
      <c r="C284" s="160" t="s">
        <v>810</v>
      </c>
      <c r="D284" s="227"/>
      <c r="E284" s="175"/>
      <c r="F284" s="441">
        <f>HLOOKUP($C284,$BZ$2:$CM$3,2,0)</f>
        <v>15032.56</v>
      </c>
      <c r="G284" s="136">
        <f>D284*E284*F284</f>
        <v>0</v>
      </c>
      <c r="H284" s="189"/>
      <c r="I284" s="137">
        <v>11100.01</v>
      </c>
      <c r="J284" s="137" t="e">
        <f>VLOOKUP(I284,Presupuesto!$B$8:$C$583,2,0)</f>
        <v>#N/A</v>
      </c>
      <c r="K284" s="121">
        <f t="shared" si="4"/>
        <v>0</v>
      </c>
      <c r="L284" s="121"/>
    </row>
    <row r="285" spans="3:12" x14ac:dyDescent="0.25">
      <c r="C285" s="195" t="s">
        <v>58</v>
      </c>
      <c r="D285" s="186">
        <v>0</v>
      </c>
      <c r="E285" s="177">
        <v>0</v>
      </c>
      <c r="F285" s="123" t="str">
        <f>IF(E284=0,"",(G284/E284)/12*E284)</f>
        <v/>
      </c>
      <c r="G285" s="120" t="str">
        <f>F285</f>
        <v/>
      </c>
      <c r="H285" s="187"/>
      <c r="I285" s="139">
        <v>11500</v>
      </c>
      <c r="J285" s="139" t="e">
        <f>VLOOKUP(I285,Presupuesto!$B$8:$C$583,2,0)</f>
        <v>#N/A</v>
      </c>
      <c r="K285" s="121">
        <f t="shared" si="4"/>
        <v>0</v>
      </c>
      <c r="L285" s="121"/>
    </row>
    <row r="286" spans="3:12" ht="15.75" thickBot="1" x14ac:dyDescent="0.3">
      <c r="C286" s="196" t="s">
        <v>59</v>
      </c>
      <c r="D286" s="186">
        <v>0</v>
      </c>
      <c r="E286" s="177">
        <v>0</v>
      </c>
      <c r="F286" s="140" t="str">
        <f>IF(E284&lt;6,"",((E284-6)/12)*(G284/E284))</f>
        <v/>
      </c>
      <c r="G286" s="120" t="str">
        <f>F286</f>
        <v/>
      </c>
      <c r="H286" s="187"/>
      <c r="I286" s="124">
        <v>11500.02</v>
      </c>
      <c r="J286" s="124" t="e">
        <f>VLOOKUP(I286,Presupuesto!$B$8:$C$583,2,0)</f>
        <v>#N/A</v>
      </c>
      <c r="K286" s="121">
        <f t="shared" si="4"/>
        <v>0</v>
      </c>
      <c r="L286" s="121"/>
    </row>
    <row r="287" spans="3:12" ht="15.75" thickBot="1" x14ac:dyDescent="0.3">
      <c r="C287" s="160" t="s">
        <v>811</v>
      </c>
      <c r="D287" s="227"/>
      <c r="E287" s="175"/>
      <c r="F287" s="441">
        <f>HLOOKUP($C287,$BZ$2:$CM$3,2,0)</f>
        <v>13264.02</v>
      </c>
      <c r="G287" s="136">
        <f>D287*E287*F287</f>
        <v>0</v>
      </c>
      <c r="H287" s="189"/>
      <c r="I287" s="137">
        <v>11100.01</v>
      </c>
      <c r="J287" s="137" t="e">
        <f>VLOOKUP(I287,Presupuesto!$B$8:$C$583,2,0)</f>
        <v>#N/A</v>
      </c>
      <c r="K287" s="121">
        <f t="shared" si="4"/>
        <v>0</v>
      </c>
      <c r="L287" s="121"/>
    </row>
    <row r="288" spans="3:12" x14ac:dyDescent="0.25">
      <c r="C288" s="195" t="s">
        <v>58</v>
      </c>
      <c r="D288" s="186">
        <v>0</v>
      </c>
      <c r="E288" s="177">
        <v>0</v>
      </c>
      <c r="F288" s="123" t="str">
        <f>IF(E287=0,"",(G287/E287)/12*E287)</f>
        <v/>
      </c>
      <c r="G288" s="120" t="str">
        <f>F288</f>
        <v/>
      </c>
      <c r="H288" s="187"/>
      <c r="I288" s="139">
        <v>11500</v>
      </c>
      <c r="J288" s="139" t="e">
        <f>VLOOKUP(I288,Presupuesto!$B$8:$C$583,2,0)</f>
        <v>#N/A</v>
      </c>
      <c r="K288" s="121">
        <f t="shared" si="4"/>
        <v>0</v>
      </c>
      <c r="L288" s="121"/>
    </row>
    <row r="289" spans="3:12" ht="15.75" thickBot="1" x14ac:dyDescent="0.3">
      <c r="C289" s="196" t="s">
        <v>59</v>
      </c>
      <c r="D289" s="186">
        <v>0</v>
      </c>
      <c r="E289" s="177">
        <v>0</v>
      </c>
      <c r="F289" s="140" t="str">
        <f>IF(E287&lt;6,"",((E287-6)/12)*(G287/E287))</f>
        <v/>
      </c>
      <c r="G289" s="120" t="str">
        <f>F289</f>
        <v/>
      </c>
      <c r="H289" s="187"/>
      <c r="I289" s="124">
        <v>11500.02</v>
      </c>
      <c r="J289" s="124" t="e">
        <f>VLOOKUP(I289,Presupuesto!$B$8:$C$583,2,0)</f>
        <v>#N/A</v>
      </c>
      <c r="K289" s="121">
        <f t="shared" si="4"/>
        <v>0</v>
      </c>
      <c r="L289" s="121"/>
    </row>
    <row r="290" spans="3:12" ht="15.75" thickBot="1" x14ac:dyDescent="0.3">
      <c r="C290" s="160" t="s">
        <v>812</v>
      </c>
      <c r="D290" s="227"/>
      <c r="E290" s="175"/>
      <c r="F290" s="441">
        <f>HLOOKUP($C290,$BZ$2:$CM$3,2,0)</f>
        <v>12379.75</v>
      </c>
      <c r="G290" s="136">
        <f>D290*E290*F290</f>
        <v>0</v>
      </c>
      <c r="H290" s="189"/>
      <c r="I290" s="137">
        <v>11100.01</v>
      </c>
      <c r="J290" s="137" t="e">
        <f>VLOOKUP(I290,Presupuesto!$B$8:$C$583,2,0)</f>
        <v>#N/A</v>
      </c>
      <c r="K290" s="121">
        <f t="shared" si="4"/>
        <v>0</v>
      </c>
      <c r="L290" s="121"/>
    </row>
    <row r="291" spans="3:12" x14ac:dyDescent="0.25">
      <c r="C291" s="195" t="s">
        <v>58</v>
      </c>
      <c r="D291" s="186">
        <v>0</v>
      </c>
      <c r="E291" s="177">
        <v>0</v>
      </c>
      <c r="F291" s="123" t="str">
        <f>IF(E290=0,"",(G290/E290)/12*E290)</f>
        <v/>
      </c>
      <c r="G291" s="120" t="str">
        <f>F291</f>
        <v/>
      </c>
      <c r="H291" s="187"/>
      <c r="I291" s="139">
        <v>11500</v>
      </c>
      <c r="J291" s="139" t="e">
        <f>VLOOKUP(I291,Presupuesto!$B$8:$C$583,2,0)</f>
        <v>#N/A</v>
      </c>
      <c r="K291" s="121">
        <f t="shared" si="4"/>
        <v>0</v>
      </c>
      <c r="L291" s="121"/>
    </row>
    <row r="292" spans="3:12" ht="15.75" thickBot="1" x14ac:dyDescent="0.3">
      <c r="C292" s="196" t="s">
        <v>59</v>
      </c>
      <c r="D292" s="186">
        <v>0</v>
      </c>
      <c r="E292" s="177">
        <v>0</v>
      </c>
      <c r="F292" s="140" t="str">
        <f>IF(E290&lt;6,"",((E290-6)/12)*(G290/E290))</f>
        <v/>
      </c>
      <c r="G292" s="120" t="str">
        <f>F292</f>
        <v/>
      </c>
      <c r="H292" s="187"/>
      <c r="I292" s="124">
        <v>11500.02</v>
      </c>
      <c r="J292" s="124" t="e">
        <f>VLOOKUP(I292,Presupuesto!$B$8:$C$583,2,0)</f>
        <v>#N/A</v>
      </c>
      <c r="K292" s="121">
        <f t="shared" si="4"/>
        <v>0</v>
      </c>
      <c r="L292" s="121"/>
    </row>
    <row r="293" spans="3:12" ht="15.75" thickBot="1" x14ac:dyDescent="0.3">
      <c r="C293" s="160" t="s">
        <v>813</v>
      </c>
      <c r="D293" s="227"/>
      <c r="E293" s="175"/>
      <c r="F293" s="441">
        <f>HLOOKUP($C293,$BZ$2:$CM$3,2,0)</f>
        <v>439.49</v>
      </c>
      <c r="G293" s="136">
        <f>D293*E293*F293</f>
        <v>0</v>
      </c>
      <c r="H293" s="189"/>
      <c r="I293" s="137">
        <v>11100.01</v>
      </c>
      <c r="J293" s="137" t="e">
        <f>VLOOKUP(I293,Presupuesto!$B$8:$C$583,2,0)</f>
        <v>#N/A</v>
      </c>
      <c r="K293" s="121">
        <f t="shared" si="4"/>
        <v>0</v>
      </c>
      <c r="L293" s="121"/>
    </row>
    <row r="294" spans="3:12" x14ac:dyDescent="0.25">
      <c r="C294" s="195" t="s">
        <v>58</v>
      </c>
      <c r="D294" s="186">
        <v>0</v>
      </c>
      <c r="E294" s="177">
        <v>0</v>
      </c>
      <c r="F294" s="123" t="str">
        <f>IF(E293=0,"",(G293/E293)/12*E293)</f>
        <v/>
      </c>
      <c r="G294" s="120" t="str">
        <f>F294</f>
        <v/>
      </c>
      <c r="H294" s="187"/>
      <c r="I294" s="139">
        <v>11500</v>
      </c>
      <c r="J294" s="139" t="e">
        <f>VLOOKUP(I294,Presupuesto!$B$8:$C$583,2,0)</f>
        <v>#N/A</v>
      </c>
      <c r="K294" s="121">
        <f t="shared" si="4"/>
        <v>0</v>
      </c>
      <c r="L294" s="121"/>
    </row>
    <row r="295" spans="3:12" ht="15.75" thickBot="1" x14ac:dyDescent="0.3">
      <c r="C295" s="196" t="s">
        <v>59</v>
      </c>
      <c r="D295" s="186">
        <v>0</v>
      </c>
      <c r="E295" s="177">
        <v>0</v>
      </c>
      <c r="F295" s="140" t="str">
        <f>IF(E293&lt;6,"",((E293-6)/12)*(G293/E293))</f>
        <v/>
      </c>
      <c r="G295" s="120" t="str">
        <f>F295</f>
        <v/>
      </c>
      <c r="H295" s="187"/>
      <c r="I295" s="124">
        <v>11500.02</v>
      </c>
      <c r="J295" s="124" t="e">
        <f>VLOOKUP(I295,Presupuesto!$B$8:$C$583,2,0)</f>
        <v>#N/A</v>
      </c>
      <c r="K295" s="121">
        <f t="shared" si="4"/>
        <v>0</v>
      </c>
      <c r="L295" s="121"/>
    </row>
    <row r="296" spans="3:12" ht="15.75" thickBot="1" x14ac:dyDescent="0.3">
      <c r="C296" s="160" t="s">
        <v>814</v>
      </c>
      <c r="D296" s="227"/>
      <c r="E296" s="175"/>
      <c r="F296" s="441">
        <f>HLOOKUP($C296,$BZ$2:$CM$3,2,0)</f>
        <v>1904.46</v>
      </c>
      <c r="G296" s="136">
        <f>D296*E296*F296</f>
        <v>0</v>
      </c>
      <c r="H296" s="189"/>
      <c r="I296" s="137">
        <v>11100.01</v>
      </c>
      <c r="J296" s="137" t="e">
        <f>VLOOKUP(I296,Presupuesto!$B$8:$C$583,2,0)</f>
        <v>#N/A</v>
      </c>
      <c r="K296" s="121">
        <f t="shared" si="4"/>
        <v>0</v>
      </c>
      <c r="L296" s="121"/>
    </row>
    <row r="297" spans="3:12" x14ac:dyDescent="0.25">
      <c r="C297" s="195" t="s">
        <v>58</v>
      </c>
      <c r="D297" s="186">
        <v>0</v>
      </c>
      <c r="E297" s="177">
        <v>0</v>
      </c>
      <c r="F297" s="123" t="str">
        <f>IF(E296=0,"",(G296/E296)/12*E296)</f>
        <v/>
      </c>
      <c r="G297" s="120" t="str">
        <f>F297</f>
        <v/>
      </c>
      <c r="H297" s="187"/>
      <c r="I297" s="139">
        <v>11500</v>
      </c>
      <c r="J297" s="139" t="e">
        <f>VLOOKUP(I297,Presupuesto!$B$8:$C$583,2,0)</f>
        <v>#N/A</v>
      </c>
      <c r="K297" s="121">
        <f t="shared" si="4"/>
        <v>0</v>
      </c>
      <c r="L297" s="121"/>
    </row>
    <row r="298" spans="3:12" ht="15.75" thickBot="1" x14ac:dyDescent="0.3">
      <c r="C298" s="196" t="s">
        <v>59</v>
      </c>
      <c r="D298" s="186">
        <v>0</v>
      </c>
      <c r="E298" s="177">
        <v>0</v>
      </c>
      <c r="F298" s="140" t="str">
        <f>IF(E296&lt;6,"",((E296-6)/12)*(G296/E296))</f>
        <v/>
      </c>
      <c r="G298" s="120" t="str">
        <f>F298</f>
        <v/>
      </c>
      <c r="H298" s="187"/>
      <c r="I298" s="124">
        <v>11500.02</v>
      </c>
      <c r="J298" s="124" t="e">
        <f>VLOOKUP(I298,Presupuesto!$B$8:$C$583,2,0)</f>
        <v>#N/A</v>
      </c>
      <c r="K298" s="121">
        <f t="shared" si="4"/>
        <v>0</v>
      </c>
      <c r="L298" s="121"/>
    </row>
    <row r="299" spans="3:12" ht="15.75" thickBot="1" x14ac:dyDescent="0.3">
      <c r="C299" s="163"/>
      <c r="D299" s="227"/>
      <c r="E299" s="175"/>
      <c r="F299" s="162"/>
      <c r="G299" s="136">
        <f>D299*E299*F299</f>
        <v>0</v>
      </c>
      <c r="H299" s="189"/>
      <c r="I299" s="137">
        <v>12910.14</v>
      </c>
      <c r="J299" s="137" t="e">
        <f>VLOOKUP(I299,Presupuesto!$B$8:$C$583,2,0)</f>
        <v>#N/A</v>
      </c>
      <c r="K299" s="121">
        <f t="shared" si="4"/>
        <v>0</v>
      </c>
      <c r="L299" s="121"/>
    </row>
    <row r="300" spans="3:12" x14ac:dyDescent="0.25">
      <c r="C300" s="195" t="s">
        <v>58</v>
      </c>
      <c r="D300" s="186">
        <v>0</v>
      </c>
      <c r="E300" s="177">
        <v>0</v>
      </c>
      <c r="F300" s="140" t="str">
        <f>IF(E299=0,"",(G299/E299)/12*E299)</f>
        <v/>
      </c>
      <c r="G300" s="120" t="str">
        <f>F300</f>
        <v/>
      </c>
      <c r="H300" s="187"/>
      <c r="I300" s="124">
        <v>12910.14</v>
      </c>
      <c r="J300" s="124" t="e">
        <f>VLOOKUP(I300,Presupuesto!$B$8:$C$583,2,0)</f>
        <v>#N/A</v>
      </c>
      <c r="K300" s="121">
        <f t="shared" si="4"/>
        <v>0</v>
      </c>
      <c r="L300" s="121"/>
    </row>
    <row r="301" spans="3:12" ht="15.75" thickBot="1" x14ac:dyDescent="0.3">
      <c r="C301" s="196" t="s">
        <v>59</v>
      </c>
      <c r="D301" s="186">
        <v>0</v>
      </c>
      <c r="E301" s="177">
        <v>0</v>
      </c>
      <c r="F301" s="123" t="str">
        <f>IF(E299&lt;6,"",((E299-6)/12)*(G299/E299))</f>
        <v/>
      </c>
      <c r="G301" s="120" t="str">
        <f>F301</f>
        <v/>
      </c>
      <c r="H301" s="187"/>
      <c r="I301" s="124">
        <v>12910.14</v>
      </c>
      <c r="J301" s="124" t="e">
        <f>VLOOKUP(I301,Presupuesto!$B$8:$C$583,2,0)</f>
        <v>#N/A</v>
      </c>
      <c r="K301" s="121">
        <f t="shared" si="4"/>
        <v>0</v>
      </c>
      <c r="L301" s="121"/>
    </row>
    <row r="302" spans="3:12" ht="15.75" thickBot="1" x14ac:dyDescent="0.3">
      <c r="C302" s="163" t="s">
        <v>60</v>
      </c>
      <c r="D302" s="227"/>
      <c r="E302" s="175"/>
      <c r="F302" s="141"/>
      <c r="G302" s="136">
        <f>D302*E302*F302</f>
        <v>0</v>
      </c>
      <c r="H302" s="189"/>
      <c r="I302" s="137">
        <v>24900</v>
      </c>
      <c r="J302" s="137" t="e">
        <f>VLOOKUP(I302,Presupuesto!$B$8:$C$583,2,0)</f>
        <v>#N/A</v>
      </c>
      <c r="K302" s="121">
        <f t="shared" si="4"/>
        <v>0</v>
      </c>
      <c r="L302" s="121"/>
    </row>
    <row r="303" spans="3:12" x14ac:dyDescent="0.25">
      <c r="C303" s="195" t="s">
        <v>58</v>
      </c>
      <c r="D303" s="186">
        <v>0</v>
      </c>
      <c r="E303" s="177">
        <v>0</v>
      </c>
      <c r="F303" s="123">
        <v>0</v>
      </c>
      <c r="G303" s="120">
        <f>F303</f>
        <v>0</v>
      </c>
      <c r="H303" s="187"/>
      <c r="I303" s="124">
        <v>24900</v>
      </c>
      <c r="J303" s="124" t="e">
        <f>VLOOKUP(I303,Presupuesto!$B$8:$C$583,2,0)</f>
        <v>#N/A</v>
      </c>
      <c r="K303" s="121">
        <f t="shared" si="4"/>
        <v>0</v>
      </c>
      <c r="L303" s="121"/>
    </row>
    <row r="304" spans="3:12" ht="15.75" thickBot="1" x14ac:dyDescent="0.3">
      <c r="C304" s="196" t="s">
        <v>59</v>
      </c>
      <c r="D304" s="186">
        <v>0</v>
      </c>
      <c r="E304" s="177">
        <v>0</v>
      </c>
      <c r="F304" s="123">
        <v>0</v>
      </c>
      <c r="G304" s="120">
        <f>F304</f>
        <v>0</v>
      </c>
      <c r="H304" s="187"/>
      <c r="I304" s="124"/>
      <c r="J304" s="124" t="e">
        <f>VLOOKUP(I304,Presupuesto!$B$8:$C$583,2,0)</f>
        <v>#N/A</v>
      </c>
      <c r="K304" s="121">
        <f t="shared" si="4"/>
        <v>0</v>
      </c>
      <c r="L304" s="121"/>
    </row>
    <row r="305" spans="3:12" ht="15.75" thickBot="1" x14ac:dyDescent="0.3">
      <c r="C305" s="163" t="s">
        <v>61</v>
      </c>
      <c r="D305" s="227"/>
      <c r="E305" s="175"/>
      <c r="F305" s="141"/>
      <c r="G305" s="136">
        <f>D305*E305*F305</f>
        <v>0</v>
      </c>
      <c r="H305" s="189"/>
      <c r="I305" s="137">
        <v>11100.01</v>
      </c>
      <c r="J305" s="137" t="e">
        <f>VLOOKUP(I305,Presupuesto!$B$8:$C$583,2,0)</f>
        <v>#N/A</v>
      </c>
      <c r="K305" s="121">
        <f t="shared" si="4"/>
        <v>0</v>
      </c>
      <c r="L305" s="121"/>
    </row>
    <row r="306" spans="3:12" x14ac:dyDescent="0.25">
      <c r="C306" s="195" t="s">
        <v>58</v>
      </c>
      <c r="D306" s="193">
        <v>0</v>
      </c>
      <c r="E306" s="154">
        <v>0</v>
      </c>
      <c r="F306" s="142" t="str">
        <f>IF(E305=0,"",(G305/E305)/12*E305)</f>
        <v/>
      </c>
      <c r="G306" s="143" t="str">
        <f>F306</f>
        <v/>
      </c>
      <c r="H306" s="187"/>
      <c r="I306" s="124">
        <v>11500</v>
      </c>
      <c r="J306" s="124" t="e">
        <f>VLOOKUP(I306,Presupuesto!$B$8:$C$583,2,0)</f>
        <v>#N/A</v>
      </c>
      <c r="K306" s="121">
        <f t="shared" si="4"/>
        <v>0</v>
      </c>
      <c r="L306" s="121"/>
    </row>
    <row r="307" spans="3:12" ht="15.75" thickBot="1" x14ac:dyDescent="0.3">
      <c r="C307" s="197" t="s">
        <v>59</v>
      </c>
      <c r="D307" s="185">
        <v>0</v>
      </c>
      <c r="E307" s="155">
        <v>0</v>
      </c>
      <c r="F307" s="128" t="str">
        <f>IF(E305&lt;6,"",((E305-6)/12)*(G305/E305))</f>
        <v/>
      </c>
      <c r="G307" s="128" t="str">
        <f>F307</f>
        <v/>
      </c>
      <c r="H307" s="185"/>
      <c r="I307" s="129">
        <v>11500.02</v>
      </c>
      <c r="J307" s="147" t="e">
        <f>VLOOKUP(I307,Presupuesto!$B$8:$C$583,2,0)</f>
        <v>#N/A</v>
      </c>
      <c r="K307" s="121">
        <f t="shared" si="4"/>
        <v>0</v>
      </c>
      <c r="L307" s="147"/>
    </row>
    <row r="309" spans="3:12" ht="15.75" thickBot="1" x14ac:dyDescent="0.3"/>
    <row r="310" spans="3:12" ht="15.75" thickBot="1" x14ac:dyDescent="0.3">
      <c r="C310" s="71" t="s">
        <v>43</v>
      </c>
      <c r="D310" s="30">
        <f>SUM(G317:G367)</f>
        <v>0</v>
      </c>
      <c r="E310" s="116"/>
      <c r="F310" s="116"/>
      <c r="G310" s="116"/>
      <c r="H310" s="93"/>
      <c r="I310" s="93"/>
      <c r="J310" s="93"/>
    </row>
    <row r="311" spans="3:12" x14ac:dyDescent="0.25">
      <c r="D311" s="31"/>
      <c r="E311" s="116"/>
      <c r="F311" s="116"/>
      <c r="G311" s="116"/>
      <c r="H311" s="93"/>
      <c r="I311" s="93"/>
      <c r="J311" s="93"/>
    </row>
    <row r="312" spans="3:12" x14ac:dyDescent="0.25">
      <c r="D312" s="31"/>
      <c r="E312" s="116"/>
      <c r="F312" s="116"/>
      <c r="G312" s="116"/>
      <c r="H312" s="93"/>
      <c r="I312" s="93"/>
      <c r="J312" s="93"/>
    </row>
    <row r="313" spans="3:12" ht="15.75" x14ac:dyDescent="0.25">
      <c r="C313" s="234" t="s">
        <v>476</v>
      </c>
      <c r="D313" s="235"/>
      <c r="E313" s="116"/>
      <c r="F313" s="116"/>
      <c r="G313" s="116"/>
      <c r="H313" s="93"/>
      <c r="I313" s="93"/>
      <c r="J313" s="93"/>
    </row>
    <row r="314" spans="3:12" ht="18.75" x14ac:dyDescent="0.25">
      <c r="C314" s="253" t="e">
        <f>IFERROR(VLOOKUP(D313,'Desarrollo Curricular'!$E:$F,2,FALSE),IFERROR(VLOOKUP(D313,Investigación!$E:$F,2,FALSE),IFERROR(VLOOKUP(D313,'Vinculación Univ. Sociedad'!$E:$F,2,FALSE),IFERROR(VLOOKUP(D313,'Docencia y Recursos Humanos '!$E:$F,2,FALSE),IFERROR(VLOOKUP(D313,Estudiantes!$E:$F,2,FALSE),IFERROR(VLOOKUP(D313,'Gestion Administrativa'!$E:$F,2,FALSE),IFERROR(VLOOKUP(D313,'Gestion Academica'!$E:$F,2,FALSE),IFERROR(VLOOKUP(D313,Graduados!$E:$F,2,FALSE),IFERROR(VLOOKUP(D313,'Gestión del Conocimiento'!$E:$F,2,FALSE),IFERROR(VLOOKUP(D313,Gobernabilidad!$E:$F,2,FALSE),IFERROR(VLOOKUP(D313,'NIVEL DE ES Y  SISTEMA NACIONAL'!$E:$F,2,FALSE),VLOOKUP(D313,'Lo Esencial'!$E:$F,2,0))))))))))))</f>
        <v>#N/A</v>
      </c>
      <c r="D314" s="31"/>
      <c r="E314" s="116"/>
      <c r="F314" s="116"/>
      <c r="G314" s="116"/>
      <c r="H314" s="93"/>
      <c r="I314" s="93"/>
      <c r="J314" s="93"/>
    </row>
    <row r="315" spans="3:12" ht="15.75" thickBot="1" x14ac:dyDescent="0.3">
      <c r="C315" s="201"/>
      <c r="D315" s="31"/>
      <c r="E315" s="116"/>
      <c r="F315" s="116"/>
      <c r="G315" s="116"/>
      <c r="H315" s="93"/>
      <c r="I315" s="93"/>
      <c r="J315" s="93"/>
    </row>
    <row r="316" spans="3:12" ht="30.75" thickBot="1" x14ac:dyDescent="0.3">
      <c r="C316" s="157" t="s">
        <v>44</v>
      </c>
      <c r="D316" s="161" t="s">
        <v>55</v>
      </c>
      <c r="E316" s="194" t="s">
        <v>56</v>
      </c>
      <c r="F316" s="161" t="s">
        <v>57</v>
      </c>
      <c r="G316" s="158" t="s">
        <v>27</v>
      </c>
      <c r="H316" s="156" t="s">
        <v>213</v>
      </c>
      <c r="I316" s="159" t="s">
        <v>46</v>
      </c>
      <c r="J316" s="159" t="s">
        <v>214</v>
      </c>
      <c r="K316" s="159" t="s">
        <v>495</v>
      </c>
      <c r="L316" s="159" t="s">
        <v>496</v>
      </c>
    </row>
    <row r="317" spans="3:12" ht="15.75" thickBot="1" x14ac:dyDescent="0.3">
      <c r="C317" s="160" t="s">
        <v>801</v>
      </c>
      <c r="D317" s="227"/>
      <c r="E317" s="175"/>
      <c r="F317" s="441">
        <f>HLOOKUP($C317,$BZ$2:$CM$3,2,0)</f>
        <v>41436.800000000003</v>
      </c>
      <c r="G317" s="136">
        <f>D317*E317*F317</f>
        <v>0</v>
      </c>
      <c r="H317" s="189" t="s">
        <v>211</v>
      </c>
      <c r="I317" s="137" t="s">
        <v>337</v>
      </c>
      <c r="J317" s="137" t="str">
        <f>VLOOKUP(I317,Presupuesto!$B$8:$C$583,2,0)</f>
        <v>SUELDOS Y SALARIOS BASICOS (11100-00)</v>
      </c>
      <c r="K317" s="264"/>
      <c r="L317" s="121"/>
    </row>
    <row r="318" spans="3:12" x14ac:dyDescent="0.25">
      <c r="C318" s="195" t="s">
        <v>58</v>
      </c>
      <c r="D318" s="186">
        <v>0</v>
      </c>
      <c r="E318" s="177">
        <v>0</v>
      </c>
      <c r="F318" s="123" t="str">
        <f>IF(E317=0,"",(G317/E317)/12*E317)</f>
        <v/>
      </c>
      <c r="G318" s="120" t="str">
        <f>F318</f>
        <v/>
      </c>
      <c r="H318" s="187" t="s">
        <v>212</v>
      </c>
      <c r="I318" s="139" t="s">
        <v>338</v>
      </c>
      <c r="J318" s="139" t="str">
        <f>VLOOKUP(I318,Presupuesto!$B$8:$C$583,2,0)</f>
        <v>RESTRIBUCIONES A PERSONAL DIRECTIVO Y DE CONTROL (11300-00)</v>
      </c>
      <c r="K318" s="121">
        <f>$K$17</f>
        <v>0</v>
      </c>
      <c r="L318" s="121"/>
    </row>
    <row r="319" spans="3:12" ht="15.75" thickBot="1" x14ac:dyDescent="0.3">
      <c r="C319" s="196" t="s">
        <v>59</v>
      </c>
      <c r="D319" s="186">
        <v>0</v>
      </c>
      <c r="E319" s="177">
        <v>0</v>
      </c>
      <c r="F319" s="140" t="str">
        <f>IF(E317&lt;6,"",((E317-6)/12)*(G317/E317))</f>
        <v/>
      </c>
      <c r="G319" s="120" t="str">
        <f>F319</f>
        <v/>
      </c>
      <c r="H319" s="187" t="s">
        <v>212</v>
      </c>
      <c r="I319" s="124">
        <v>11500.02</v>
      </c>
      <c r="J319" s="124" t="e">
        <f>VLOOKUP(I319,Presupuesto!$B$8:$C$583,2,0)</f>
        <v>#N/A</v>
      </c>
      <c r="K319" s="121">
        <f t="shared" ref="K319:K367" si="5">$K$17</f>
        <v>0</v>
      </c>
      <c r="L319" s="121"/>
    </row>
    <row r="320" spans="3:12" ht="15.75" thickBot="1" x14ac:dyDescent="0.3">
      <c r="C320" s="160" t="s">
        <v>802</v>
      </c>
      <c r="D320" s="227"/>
      <c r="E320" s="175"/>
      <c r="F320" s="441">
        <f>HLOOKUP($C320,$BZ$2:$CM$3,2,0)</f>
        <v>37669.82</v>
      </c>
      <c r="G320" s="136">
        <f>D320*E320*F320</f>
        <v>0</v>
      </c>
      <c r="H320" s="189"/>
      <c r="I320" s="137">
        <v>11100.01</v>
      </c>
      <c r="J320" s="137" t="e">
        <f>VLOOKUP(I320,Presupuesto!$B$8:$C$583,2,0)</f>
        <v>#N/A</v>
      </c>
      <c r="K320" s="121">
        <f t="shared" si="5"/>
        <v>0</v>
      </c>
      <c r="L320" s="121"/>
    </row>
    <row r="321" spans="3:12" x14ac:dyDescent="0.25">
      <c r="C321" s="195" t="s">
        <v>58</v>
      </c>
      <c r="D321" s="186">
        <v>0</v>
      </c>
      <c r="E321" s="177">
        <v>0</v>
      </c>
      <c r="F321" s="123" t="str">
        <f>IF(E320=0,"",(G320/E320)/12*E320)</f>
        <v/>
      </c>
      <c r="G321" s="120" t="str">
        <f>F321</f>
        <v/>
      </c>
      <c r="H321" s="187"/>
      <c r="I321" s="139">
        <v>11500</v>
      </c>
      <c r="J321" s="139" t="e">
        <f>VLOOKUP(I321,Presupuesto!$B$8:$C$583,2,0)</f>
        <v>#N/A</v>
      </c>
      <c r="K321" s="121">
        <f t="shared" si="5"/>
        <v>0</v>
      </c>
      <c r="L321" s="121"/>
    </row>
    <row r="322" spans="3:12" ht="15.75" thickBot="1" x14ac:dyDescent="0.3">
      <c r="C322" s="196" t="s">
        <v>59</v>
      </c>
      <c r="D322" s="186">
        <v>0</v>
      </c>
      <c r="E322" s="177">
        <v>0</v>
      </c>
      <c r="F322" s="140" t="str">
        <f>IF(E320&lt;6,"",((E320-6)/12)*(G320/E320))</f>
        <v/>
      </c>
      <c r="G322" s="120" t="str">
        <f>F322</f>
        <v/>
      </c>
      <c r="H322" s="187"/>
      <c r="I322" s="124">
        <v>11500.02</v>
      </c>
      <c r="J322" s="124" t="e">
        <f>VLOOKUP(I322,Presupuesto!$B$8:$C$583,2,0)</f>
        <v>#N/A</v>
      </c>
      <c r="K322" s="121">
        <f t="shared" si="5"/>
        <v>0</v>
      </c>
      <c r="L322" s="121"/>
    </row>
    <row r="323" spans="3:12" ht="15.75" thickBot="1" x14ac:dyDescent="0.3">
      <c r="C323" s="160" t="s">
        <v>803</v>
      </c>
      <c r="D323" s="227"/>
      <c r="E323" s="175"/>
      <c r="F323" s="441">
        <f>HLOOKUP($C323,$BZ$2:$CM$3,2,0)</f>
        <v>33902.839999999997</v>
      </c>
      <c r="G323" s="136">
        <f>D323*E323*F323</f>
        <v>0</v>
      </c>
      <c r="H323" s="189"/>
      <c r="I323" s="137">
        <v>11100.01</v>
      </c>
      <c r="J323" s="137" t="e">
        <f>VLOOKUP(I323,Presupuesto!$B$8:$C$583,2,0)</f>
        <v>#N/A</v>
      </c>
      <c r="K323" s="121">
        <f t="shared" si="5"/>
        <v>0</v>
      </c>
      <c r="L323" s="121"/>
    </row>
    <row r="324" spans="3:12" x14ac:dyDescent="0.25">
      <c r="C324" s="195" t="s">
        <v>58</v>
      </c>
      <c r="D324" s="186">
        <v>0</v>
      </c>
      <c r="E324" s="177">
        <v>0</v>
      </c>
      <c r="F324" s="123" t="str">
        <f>IF(E323=0,"",(G323/E323)/12*E323)</f>
        <v/>
      </c>
      <c r="G324" s="120" t="str">
        <f>F324</f>
        <v/>
      </c>
      <c r="H324" s="187"/>
      <c r="I324" s="139">
        <v>11500</v>
      </c>
      <c r="J324" s="139" t="e">
        <f>VLOOKUP(I324,Presupuesto!$B$8:$C$583,2,0)</f>
        <v>#N/A</v>
      </c>
      <c r="K324" s="121">
        <f t="shared" si="5"/>
        <v>0</v>
      </c>
      <c r="L324" s="121"/>
    </row>
    <row r="325" spans="3:12" ht="15.75" thickBot="1" x14ac:dyDescent="0.3">
      <c r="C325" s="196" t="s">
        <v>59</v>
      </c>
      <c r="D325" s="186">
        <v>0</v>
      </c>
      <c r="E325" s="177">
        <v>0</v>
      </c>
      <c r="F325" s="140" t="str">
        <f>IF(E323&lt;6,"",((E323-6)/12)*(G323/E323))</f>
        <v/>
      </c>
      <c r="G325" s="120" t="str">
        <f>F325</f>
        <v/>
      </c>
      <c r="H325" s="187"/>
      <c r="I325" s="124">
        <v>11500.02</v>
      </c>
      <c r="J325" s="124" t="e">
        <f>VLOOKUP(I325,Presupuesto!$B$8:$C$583,2,0)</f>
        <v>#N/A</v>
      </c>
      <c r="K325" s="121">
        <f t="shared" si="5"/>
        <v>0</v>
      </c>
      <c r="L325" s="121"/>
    </row>
    <row r="326" spans="3:12" ht="15.75" thickBot="1" x14ac:dyDescent="0.3">
      <c r="C326" s="160" t="s">
        <v>804</v>
      </c>
      <c r="D326" s="227"/>
      <c r="E326" s="175"/>
      <c r="F326" s="441">
        <f>HLOOKUP($C326,$BZ$2:$CM$3,2,0)</f>
        <v>30135.85</v>
      </c>
      <c r="G326" s="136">
        <f>D326*E326*F326</f>
        <v>0</v>
      </c>
      <c r="H326" s="189"/>
      <c r="I326" s="137">
        <v>11100.01</v>
      </c>
      <c r="J326" s="137" t="e">
        <f>VLOOKUP(I326,Presupuesto!$B$8:$C$583,2,0)</f>
        <v>#N/A</v>
      </c>
      <c r="K326" s="121">
        <f t="shared" si="5"/>
        <v>0</v>
      </c>
      <c r="L326" s="121"/>
    </row>
    <row r="327" spans="3:12" x14ac:dyDescent="0.25">
      <c r="C327" s="195" t="s">
        <v>58</v>
      </c>
      <c r="D327" s="186">
        <v>0</v>
      </c>
      <c r="E327" s="177">
        <v>0</v>
      </c>
      <c r="F327" s="123" t="str">
        <f>IF(E326=0,"",(G326/E326)/12*E326)</f>
        <v/>
      </c>
      <c r="G327" s="120" t="str">
        <f>F327</f>
        <v/>
      </c>
      <c r="H327" s="187"/>
      <c r="I327" s="139">
        <v>11500</v>
      </c>
      <c r="J327" s="139" t="e">
        <f>VLOOKUP(I327,Presupuesto!$B$8:$C$583,2,0)</f>
        <v>#N/A</v>
      </c>
      <c r="K327" s="121">
        <f t="shared" si="5"/>
        <v>0</v>
      </c>
      <c r="L327" s="121"/>
    </row>
    <row r="328" spans="3:12" ht="15.75" thickBot="1" x14ac:dyDescent="0.3">
      <c r="C328" s="196" t="s">
        <v>59</v>
      </c>
      <c r="D328" s="186">
        <v>0</v>
      </c>
      <c r="E328" s="177">
        <v>0</v>
      </c>
      <c r="F328" s="140" t="str">
        <f>IF(E326&lt;6,"",((E326-6)/12)*(G326/E326))</f>
        <v/>
      </c>
      <c r="G328" s="120" t="str">
        <f>F328</f>
        <v/>
      </c>
      <c r="H328" s="187"/>
      <c r="I328" s="124">
        <v>11500.02</v>
      </c>
      <c r="J328" s="124" t="e">
        <f>VLOOKUP(I328,Presupuesto!$B$8:$C$583,2,0)</f>
        <v>#N/A</v>
      </c>
      <c r="K328" s="121">
        <f t="shared" si="5"/>
        <v>0</v>
      </c>
      <c r="L328" s="121"/>
    </row>
    <row r="329" spans="3:12" ht="15.75" thickBot="1" x14ac:dyDescent="0.3">
      <c r="C329" s="160" t="s">
        <v>805</v>
      </c>
      <c r="D329" s="227"/>
      <c r="E329" s="175"/>
      <c r="F329" s="441">
        <f>HLOOKUP($C329,$BZ$2:$CM$3,2,0)</f>
        <v>28252.36</v>
      </c>
      <c r="G329" s="136">
        <f>D329*E329*F329</f>
        <v>0</v>
      </c>
      <c r="H329" s="189"/>
      <c r="I329" s="137">
        <v>11100.01</v>
      </c>
      <c r="J329" s="137" t="e">
        <f>VLOOKUP(I329,Presupuesto!$B$8:$C$583,2,0)</f>
        <v>#N/A</v>
      </c>
      <c r="K329" s="121">
        <f t="shared" si="5"/>
        <v>0</v>
      </c>
      <c r="L329" s="121"/>
    </row>
    <row r="330" spans="3:12" x14ac:dyDescent="0.25">
      <c r="C330" s="195" t="s">
        <v>58</v>
      </c>
      <c r="D330" s="186">
        <v>0</v>
      </c>
      <c r="E330" s="177">
        <v>0</v>
      </c>
      <c r="F330" s="123" t="str">
        <f>IF(E329=0,"",(G329/E329)/12*E329)</f>
        <v/>
      </c>
      <c r="G330" s="120" t="str">
        <f>F330</f>
        <v/>
      </c>
      <c r="H330" s="187"/>
      <c r="I330" s="139">
        <v>11500</v>
      </c>
      <c r="J330" s="139" t="e">
        <f>VLOOKUP(I330,Presupuesto!$B$8:$C$583,2,0)</f>
        <v>#N/A</v>
      </c>
      <c r="K330" s="121">
        <f t="shared" si="5"/>
        <v>0</v>
      </c>
      <c r="L330" s="121"/>
    </row>
    <row r="331" spans="3:12" ht="15.75" thickBot="1" x14ac:dyDescent="0.3">
      <c r="C331" s="196" t="s">
        <v>59</v>
      </c>
      <c r="D331" s="186">
        <v>0</v>
      </c>
      <c r="E331" s="177">
        <v>0</v>
      </c>
      <c r="F331" s="140" t="str">
        <f>IF(E329&lt;6,"",((E329-6)/12)*(G329/E329))</f>
        <v/>
      </c>
      <c r="G331" s="120" t="str">
        <f>F331</f>
        <v/>
      </c>
      <c r="H331" s="187"/>
      <c r="I331" s="124">
        <v>11500.02</v>
      </c>
      <c r="J331" s="124" t="e">
        <f>VLOOKUP(I331,Presupuesto!$B$8:$C$583,2,0)</f>
        <v>#N/A</v>
      </c>
      <c r="K331" s="121">
        <f t="shared" si="5"/>
        <v>0</v>
      </c>
      <c r="L331" s="121"/>
    </row>
    <row r="332" spans="3:12" ht="15.75" thickBot="1" x14ac:dyDescent="0.3">
      <c r="C332" s="160" t="s">
        <v>806</v>
      </c>
      <c r="D332" s="227"/>
      <c r="E332" s="175"/>
      <c r="F332" s="441">
        <f>HLOOKUP($C332,$BZ$2:$CM$3,2,0)</f>
        <v>26368.87</v>
      </c>
      <c r="G332" s="136">
        <f>D332*E332*F332</f>
        <v>0</v>
      </c>
      <c r="H332" s="189"/>
      <c r="I332" s="137">
        <v>11100.01</v>
      </c>
      <c r="J332" s="137" t="e">
        <f>VLOOKUP(I332,Presupuesto!$B$8:$C$583,2,0)</f>
        <v>#N/A</v>
      </c>
      <c r="K332" s="121">
        <f t="shared" si="5"/>
        <v>0</v>
      </c>
      <c r="L332" s="121"/>
    </row>
    <row r="333" spans="3:12" x14ac:dyDescent="0.25">
      <c r="C333" s="195" t="s">
        <v>58</v>
      </c>
      <c r="D333" s="186">
        <v>0</v>
      </c>
      <c r="E333" s="177">
        <v>0</v>
      </c>
      <c r="F333" s="123" t="str">
        <f>IF(E332=0,"",(G332/E332)/12*E332)</f>
        <v/>
      </c>
      <c r="G333" s="120" t="str">
        <f>F333</f>
        <v/>
      </c>
      <c r="H333" s="187"/>
      <c r="I333" s="139">
        <v>11500</v>
      </c>
      <c r="J333" s="139" t="e">
        <f>VLOOKUP(I333,Presupuesto!$B$8:$C$583,2,0)</f>
        <v>#N/A</v>
      </c>
      <c r="K333" s="121">
        <f t="shared" si="5"/>
        <v>0</v>
      </c>
      <c r="L333" s="121"/>
    </row>
    <row r="334" spans="3:12" ht="15.75" thickBot="1" x14ac:dyDescent="0.3">
      <c r="C334" s="196" t="s">
        <v>59</v>
      </c>
      <c r="D334" s="186">
        <v>0</v>
      </c>
      <c r="E334" s="177">
        <v>0</v>
      </c>
      <c r="F334" s="140" t="str">
        <f>IF(E332&lt;6,"",((E332-6)/12)*(G332/E332))</f>
        <v/>
      </c>
      <c r="G334" s="120" t="str">
        <f>F334</f>
        <v/>
      </c>
      <c r="H334" s="187"/>
      <c r="I334" s="124">
        <v>11500.02</v>
      </c>
      <c r="J334" s="124" t="e">
        <f>VLOOKUP(I334,Presupuesto!$B$8:$C$583,2,0)</f>
        <v>#N/A</v>
      </c>
      <c r="K334" s="121">
        <f t="shared" si="5"/>
        <v>0</v>
      </c>
      <c r="L334" s="121"/>
    </row>
    <row r="335" spans="3:12" ht="15.75" thickBot="1" x14ac:dyDescent="0.3">
      <c r="C335" s="160" t="s">
        <v>807</v>
      </c>
      <c r="D335" s="227"/>
      <c r="E335" s="175"/>
      <c r="F335" s="441">
        <f>HLOOKUP($C335,$BZ$2:$CM$3,2,0)</f>
        <v>17893.16</v>
      </c>
      <c r="G335" s="136">
        <f>D335*E335*F335</f>
        <v>0</v>
      </c>
      <c r="H335" s="189"/>
      <c r="I335" s="137">
        <v>11100.01</v>
      </c>
      <c r="J335" s="137" t="e">
        <f>VLOOKUP(I335,Presupuesto!$B$8:$C$583,2,0)</f>
        <v>#N/A</v>
      </c>
      <c r="K335" s="121">
        <f t="shared" si="5"/>
        <v>0</v>
      </c>
      <c r="L335" s="121"/>
    </row>
    <row r="336" spans="3:12" x14ac:dyDescent="0.25">
      <c r="C336" s="195" t="s">
        <v>58</v>
      </c>
      <c r="D336" s="186">
        <v>0</v>
      </c>
      <c r="E336" s="177">
        <v>0</v>
      </c>
      <c r="F336" s="123" t="str">
        <f>IF(E335=0,"",(G335/E335)/12*E335)</f>
        <v/>
      </c>
      <c r="G336" s="120" t="str">
        <f>F336</f>
        <v/>
      </c>
      <c r="H336" s="187"/>
      <c r="I336" s="139">
        <v>11500</v>
      </c>
      <c r="J336" s="139" t="e">
        <f>VLOOKUP(I336,Presupuesto!$B$8:$C$583,2,0)</f>
        <v>#N/A</v>
      </c>
      <c r="K336" s="121">
        <f t="shared" si="5"/>
        <v>0</v>
      </c>
      <c r="L336" s="121"/>
    </row>
    <row r="337" spans="3:12" ht="15.75" thickBot="1" x14ac:dyDescent="0.3">
      <c r="C337" s="196" t="s">
        <v>59</v>
      </c>
      <c r="D337" s="186">
        <v>0</v>
      </c>
      <c r="E337" s="177">
        <v>0</v>
      </c>
      <c r="F337" s="140" t="str">
        <f>IF(E335&lt;6,"",((E335-6)/12)*(G335/E335))</f>
        <v/>
      </c>
      <c r="G337" s="120" t="str">
        <f>F337</f>
        <v/>
      </c>
      <c r="H337" s="187"/>
      <c r="I337" s="124">
        <v>11500.02</v>
      </c>
      <c r="J337" s="124" t="e">
        <f>VLOOKUP(I337,Presupuesto!$B$8:$C$583,2,0)</f>
        <v>#N/A</v>
      </c>
      <c r="K337" s="121">
        <f t="shared" si="5"/>
        <v>0</v>
      </c>
      <c r="L337" s="121"/>
    </row>
    <row r="338" spans="3:12" ht="15.75" thickBot="1" x14ac:dyDescent="0.3">
      <c r="C338" s="160" t="s">
        <v>808</v>
      </c>
      <c r="D338" s="227"/>
      <c r="E338" s="175"/>
      <c r="F338" s="441">
        <f>HLOOKUP($C338,$BZ$2:$CM$3,2,0)</f>
        <v>16951.419999999998</v>
      </c>
      <c r="G338" s="136">
        <f>D338*E338*F338</f>
        <v>0</v>
      </c>
      <c r="H338" s="189"/>
      <c r="I338" s="137">
        <v>11100.01</v>
      </c>
      <c r="J338" s="137" t="e">
        <f>VLOOKUP(I338,Presupuesto!$B$8:$C$583,2,0)</f>
        <v>#N/A</v>
      </c>
      <c r="K338" s="121">
        <f t="shared" si="5"/>
        <v>0</v>
      </c>
      <c r="L338" s="121"/>
    </row>
    <row r="339" spans="3:12" x14ac:dyDescent="0.25">
      <c r="C339" s="195" t="s">
        <v>58</v>
      </c>
      <c r="D339" s="186">
        <v>0</v>
      </c>
      <c r="E339" s="177">
        <v>0</v>
      </c>
      <c r="F339" s="123" t="str">
        <f>IF(E338=0,"",(G338/E338)/12*E338)</f>
        <v/>
      </c>
      <c r="G339" s="120" t="str">
        <f>F339</f>
        <v/>
      </c>
      <c r="H339" s="187"/>
      <c r="I339" s="139">
        <v>11500</v>
      </c>
      <c r="J339" s="139" t="e">
        <f>VLOOKUP(I339,Presupuesto!$B$8:$C$583,2,0)</f>
        <v>#N/A</v>
      </c>
      <c r="K339" s="121">
        <f t="shared" si="5"/>
        <v>0</v>
      </c>
      <c r="L339" s="121"/>
    </row>
    <row r="340" spans="3:12" ht="15.75" thickBot="1" x14ac:dyDescent="0.3">
      <c r="C340" s="196" t="s">
        <v>59</v>
      </c>
      <c r="D340" s="186">
        <v>0</v>
      </c>
      <c r="E340" s="177">
        <v>0</v>
      </c>
      <c r="F340" s="140" t="str">
        <f>IF(E338&lt;6,"",((E338-6)/12)*(G338/E338))</f>
        <v/>
      </c>
      <c r="G340" s="120" t="str">
        <f>F340</f>
        <v/>
      </c>
      <c r="H340" s="187"/>
      <c r="I340" s="124">
        <v>11500.02</v>
      </c>
      <c r="J340" s="124" t="e">
        <f>VLOOKUP(I340,Presupuesto!$B$8:$C$583,2,0)</f>
        <v>#N/A</v>
      </c>
      <c r="K340" s="121">
        <f t="shared" si="5"/>
        <v>0</v>
      </c>
      <c r="L340" s="121"/>
    </row>
    <row r="341" spans="3:12" ht="15.75" thickBot="1" x14ac:dyDescent="0.3">
      <c r="C341" s="160" t="s">
        <v>809</v>
      </c>
      <c r="D341" s="227"/>
      <c r="E341" s="175"/>
      <c r="F341" s="441">
        <f>HLOOKUP($C341,$BZ$2:$CM$3,2,0)</f>
        <v>13184.44</v>
      </c>
      <c r="G341" s="136">
        <f>D341*E341*F341</f>
        <v>0</v>
      </c>
      <c r="H341" s="189"/>
      <c r="I341" s="137">
        <v>11100.01</v>
      </c>
      <c r="J341" s="137" t="e">
        <f>VLOOKUP(I341,Presupuesto!$B$8:$C$583,2,0)</f>
        <v>#N/A</v>
      </c>
      <c r="K341" s="121">
        <f t="shared" si="5"/>
        <v>0</v>
      </c>
      <c r="L341" s="121"/>
    </row>
    <row r="342" spans="3:12" x14ac:dyDescent="0.25">
      <c r="C342" s="195" t="s">
        <v>58</v>
      </c>
      <c r="D342" s="186">
        <v>0</v>
      </c>
      <c r="E342" s="177">
        <v>0</v>
      </c>
      <c r="F342" s="123" t="str">
        <f>IF(E341=0,"",(G341/E341)/12*E341)</f>
        <v/>
      </c>
      <c r="G342" s="120" t="str">
        <f>F342</f>
        <v/>
      </c>
      <c r="H342" s="187"/>
      <c r="I342" s="139">
        <v>11500</v>
      </c>
      <c r="J342" s="139" t="e">
        <f>VLOOKUP(I342,Presupuesto!$B$8:$C$583,2,0)</f>
        <v>#N/A</v>
      </c>
      <c r="K342" s="121">
        <f t="shared" si="5"/>
        <v>0</v>
      </c>
      <c r="L342" s="121"/>
    </row>
    <row r="343" spans="3:12" ht="15.75" thickBot="1" x14ac:dyDescent="0.3">
      <c r="C343" s="196" t="s">
        <v>59</v>
      </c>
      <c r="D343" s="186">
        <v>0</v>
      </c>
      <c r="E343" s="177">
        <v>0</v>
      </c>
      <c r="F343" s="140" t="str">
        <f>IF(E341&lt;6,"",((E341-6)/12)*(G341/E341))</f>
        <v/>
      </c>
      <c r="G343" s="120" t="str">
        <f>F343</f>
        <v/>
      </c>
      <c r="H343" s="187"/>
      <c r="I343" s="124">
        <v>11500.02</v>
      </c>
      <c r="J343" s="124" t="e">
        <f>VLOOKUP(I343,Presupuesto!$B$8:$C$583,2,0)</f>
        <v>#N/A</v>
      </c>
      <c r="K343" s="121">
        <f t="shared" si="5"/>
        <v>0</v>
      </c>
      <c r="L343" s="121"/>
    </row>
    <row r="344" spans="3:12" ht="15.75" thickBot="1" x14ac:dyDescent="0.3">
      <c r="C344" s="160" t="s">
        <v>810</v>
      </c>
      <c r="D344" s="227"/>
      <c r="E344" s="175"/>
      <c r="F344" s="441">
        <f>HLOOKUP($C344,$BZ$2:$CM$3,2,0)</f>
        <v>15032.56</v>
      </c>
      <c r="G344" s="136">
        <f>D344*E344*F344</f>
        <v>0</v>
      </c>
      <c r="H344" s="189"/>
      <c r="I344" s="137">
        <v>11100.01</v>
      </c>
      <c r="J344" s="137" t="e">
        <f>VLOOKUP(I344,Presupuesto!$B$8:$C$583,2,0)</f>
        <v>#N/A</v>
      </c>
      <c r="K344" s="121">
        <f t="shared" si="5"/>
        <v>0</v>
      </c>
      <c r="L344" s="121"/>
    </row>
    <row r="345" spans="3:12" x14ac:dyDescent="0.25">
      <c r="C345" s="195" t="s">
        <v>58</v>
      </c>
      <c r="D345" s="186">
        <v>0</v>
      </c>
      <c r="E345" s="177">
        <v>0</v>
      </c>
      <c r="F345" s="123" t="str">
        <f>IF(E344=0,"",(G344/E344)/12*E344)</f>
        <v/>
      </c>
      <c r="G345" s="120" t="str">
        <f>F345</f>
        <v/>
      </c>
      <c r="H345" s="187"/>
      <c r="I345" s="139">
        <v>11500</v>
      </c>
      <c r="J345" s="139" t="e">
        <f>VLOOKUP(I345,Presupuesto!$B$8:$C$583,2,0)</f>
        <v>#N/A</v>
      </c>
      <c r="K345" s="121">
        <f t="shared" si="5"/>
        <v>0</v>
      </c>
      <c r="L345" s="121"/>
    </row>
    <row r="346" spans="3:12" ht="15.75" thickBot="1" x14ac:dyDescent="0.3">
      <c r="C346" s="196" t="s">
        <v>59</v>
      </c>
      <c r="D346" s="186">
        <v>0</v>
      </c>
      <c r="E346" s="177">
        <v>0</v>
      </c>
      <c r="F346" s="140" t="str">
        <f>IF(E344&lt;6,"",((E344-6)/12)*(G344/E344))</f>
        <v/>
      </c>
      <c r="G346" s="120" t="str">
        <f>F346</f>
        <v/>
      </c>
      <c r="H346" s="187"/>
      <c r="I346" s="124">
        <v>11500.02</v>
      </c>
      <c r="J346" s="124" t="e">
        <f>VLOOKUP(I346,Presupuesto!$B$8:$C$583,2,0)</f>
        <v>#N/A</v>
      </c>
      <c r="K346" s="121">
        <f t="shared" si="5"/>
        <v>0</v>
      </c>
      <c r="L346" s="121"/>
    </row>
    <row r="347" spans="3:12" ht="15.75" thickBot="1" x14ac:dyDescent="0.3">
      <c r="C347" s="160" t="s">
        <v>811</v>
      </c>
      <c r="D347" s="227"/>
      <c r="E347" s="175"/>
      <c r="F347" s="441">
        <f>HLOOKUP($C347,$BZ$2:$CM$3,2,0)</f>
        <v>13264.02</v>
      </c>
      <c r="G347" s="136">
        <f>D347*E347*F347</f>
        <v>0</v>
      </c>
      <c r="H347" s="189"/>
      <c r="I347" s="137">
        <v>11100.01</v>
      </c>
      <c r="J347" s="137" t="e">
        <f>VLOOKUP(I347,Presupuesto!$B$8:$C$583,2,0)</f>
        <v>#N/A</v>
      </c>
      <c r="K347" s="121">
        <f t="shared" si="5"/>
        <v>0</v>
      </c>
      <c r="L347" s="121"/>
    </row>
    <row r="348" spans="3:12" x14ac:dyDescent="0.25">
      <c r="C348" s="195" t="s">
        <v>58</v>
      </c>
      <c r="D348" s="186">
        <v>0</v>
      </c>
      <c r="E348" s="177">
        <v>0</v>
      </c>
      <c r="F348" s="123" t="str">
        <f>IF(E347=0,"",(G347/E347)/12*E347)</f>
        <v/>
      </c>
      <c r="G348" s="120" t="str">
        <f>F348</f>
        <v/>
      </c>
      <c r="H348" s="187"/>
      <c r="I348" s="139">
        <v>11500</v>
      </c>
      <c r="J348" s="139" t="e">
        <f>VLOOKUP(I348,Presupuesto!$B$8:$C$583,2,0)</f>
        <v>#N/A</v>
      </c>
      <c r="K348" s="121">
        <f t="shared" si="5"/>
        <v>0</v>
      </c>
      <c r="L348" s="121"/>
    </row>
    <row r="349" spans="3:12" ht="15.75" thickBot="1" x14ac:dyDescent="0.3">
      <c r="C349" s="196" t="s">
        <v>59</v>
      </c>
      <c r="D349" s="186">
        <v>0</v>
      </c>
      <c r="E349" s="177">
        <v>0</v>
      </c>
      <c r="F349" s="140" t="str">
        <f>IF(E347&lt;6,"",((E347-6)/12)*(G347/E347))</f>
        <v/>
      </c>
      <c r="G349" s="120" t="str">
        <f>F349</f>
        <v/>
      </c>
      <c r="H349" s="187"/>
      <c r="I349" s="124">
        <v>11500.02</v>
      </c>
      <c r="J349" s="124" t="e">
        <f>VLOOKUP(I349,Presupuesto!$B$8:$C$583,2,0)</f>
        <v>#N/A</v>
      </c>
      <c r="K349" s="121">
        <f t="shared" si="5"/>
        <v>0</v>
      </c>
      <c r="L349" s="121"/>
    </row>
    <row r="350" spans="3:12" ht="15.75" thickBot="1" x14ac:dyDescent="0.3">
      <c r="C350" s="160" t="s">
        <v>812</v>
      </c>
      <c r="D350" s="227"/>
      <c r="E350" s="175"/>
      <c r="F350" s="441">
        <f>HLOOKUP($C350,$BZ$2:$CM$3,2,0)</f>
        <v>12379.75</v>
      </c>
      <c r="G350" s="136">
        <f>D350*E350*F350</f>
        <v>0</v>
      </c>
      <c r="H350" s="189"/>
      <c r="I350" s="137">
        <v>11100.01</v>
      </c>
      <c r="J350" s="137" t="e">
        <f>VLOOKUP(I350,Presupuesto!$B$8:$C$583,2,0)</f>
        <v>#N/A</v>
      </c>
      <c r="K350" s="121">
        <f t="shared" si="5"/>
        <v>0</v>
      </c>
      <c r="L350" s="121"/>
    </row>
    <row r="351" spans="3:12" x14ac:dyDescent="0.25">
      <c r="C351" s="195" t="s">
        <v>58</v>
      </c>
      <c r="D351" s="186">
        <v>0</v>
      </c>
      <c r="E351" s="177">
        <v>0</v>
      </c>
      <c r="F351" s="123" t="str">
        <f>IF(E350=0,"",(G350/E350)/12*E350)</f>
        <v/>
      </c>
      <c r="G351" s="120" t="str">
        <f>F351</f>
        <v/>
      </c>
      <c r="H351" s="187"/>
      <c r="I351" s="139">
        <v>11500</v>
      </c>
      <c r="J351" s="139" t="e">
        <f>VLOOKUP(I351,Presupuesto!$B$8:$C$583,2,0)</f>
        <v>#N/A</v>
      </c>
      <c r="K351" s="121">
        <f t="shared" si="5"/>
        <v>0</v>
      </c>
      <c r="L351" s="121"/>
    </row>
    <row r="352" spans="3:12" ht="15.75" thickBot="1" x14ac:dyDescent="0.3">
      <c r="C352" s="196" t="s">
        <v>59</v>
      </c>
      <c r="D352" s="186">
        <v>0</v>
      </c>
      <c r="E352" s="177">
        <v>0</v>
      </c>
      <c r="F352" s="140" t="str">
        <f>IF(E350&lt;6,"",((E350-6)/12)*(G350/E350))</f>
        <v/>
      </c>
      <c r="G352" s="120" t="str">
        <f>F352</f>
        <v/>
      </c>
      <c r="H352" s="187"/>
      <c r="I352" s="124">
        <v>11500.02</v>
      </c>
      <c r="J352" s="124" t="e">
        <f>VLOOKUP(I352,Presupuesto!$B$8:$C$583,2,0)</f>
        <v>#N/A</v>
      </c>
      <c r="K352" s="121">
        <f t="shared" si="5"/>
        <v>0</v>
      </c>
      <c r="L352" s="121"/>
    </row>
    <row r="353" spans="3:12" ht="15.75" thickBot="1" x14ac:dyDescent="0.3">
      <c r="C353" s="160" t="s">
        <v>813</v>
      </c>
      <c r="D353" s="227"/>
      <c r="E353" s="175"/>
      <c r="F353" s="441">
        <f>HLOOKUP($C353,$BZ$2:$CM$3,2,0)</f>
        <v>439.49</v>
      </c>
      <c r="G353" s="136">
        <f>D353*E353*F353</f>
        <v>0</v>
      </c>
      <c r="H353" s="189"/>
      <c r="I353" s="137">
        <v>11100.01</v>
      </c>
      <c r="J353" s="137" t="e">
        <f>VLOOKUP(I353,Presupuesto!$B$8:$C$583,2,0)</f>
        <v>#N/A</v>
      </c>
      <c r="K353" s="121">
        <f t="shared" si="5"/>
        <v>0</v>
      </c>
      <c r="L353" s="121"/>
    </row>
    <row r="354" spans="3:12" x14ac:dyDescent="0.25">
      <c r="C354" s="195" t="s">
        <v>58</v>
      </c>
      <c r="D354" s="186">
        <v>0</v>
      </c>
      <c r="E354" s="177">
        <v>0</v>
      </c>
      <c r="F354" s="123" t="str">
        <f>IF(E353=0,"",(G353/E353)/12*E353)</f>
        <v/>
      </c>
      <c r="G354" s="120" t="str">
        <f>F354</f>
        <v/>
      </c>
      <c r="H354" s="187"/>
      <c r="I354" s="139">
        <v>11500</v>
      </c>
      <c r="J354" s="139" t="e">
        <f>VLOOKUP(I354,Presupuesto!$B$8:$C$583,2,0)</f>
        <v>#N/A</v>
      </c>
      <c r="K354" s="121">
        <f t="shared" si="5"/>
        <v>0</v>
      </c>
      <c r="L354" s="121"/>
    </row>
    <row r="355" spans="3:12" ht="15.75" thickBot="1" x14ac:dyDescent="0.3">
      <c r="C355" s="196" t="s">
        <v>59</v>
      </c>
      <c r="D355" s="186">
        <v>0</v>
      </c>
      <c r="E355" s="177">
        <v>0</v>
      </c>
      <c r="F355" s="140" t="str">
        <f>IF(E353&lt;6,"",((E353-6)/12)*(G353/E353))</f>
        <v/>
      </c>
      <c r="G355" s="120" t="str">
        <f>F355</f>
        <v/>
      </c>
      <c r="H355" s="187"/>
      <c r="I355" s="124">
        <v>11500.02</v>
      </c>
      <c r="J355" s="124" t="e">
        <f>VLOOKUP(I355,Presupuesto!$B$8:$C$583,2,0)</f>
        <v>#N/A</v>
      </c>
      <c r="K355" s="121">
        <f t="shared" si="5"/>
        <v>0</v>
      </c>
      <c r="L355" s="121"/>
    </row>
    <row r="356" spans="3:12" ht="15.75" thickBot="1" x14ac:dyDescent="0.3">
      <c r="C356" s="160" t="s">
        <v>814</v>
      </c>
      <c r="D356" s="227"/>
      <c r="E356" s="175"/>
      <c r="F356" s="441">
        <f>HLOOKUP($C356,$BZ$2:$CM$3,2,0)</f>
        <v>1904.46</v>
      </c>
      <c r="G356" s="136">
        <f>D356*E356*F356</f>
        <v>0</v>
      </c>
      <c r="H356" s="189"/>
      <c r="I356" s="137">
        <v>11100.01</v>
      </c>
      <c r="J356" s="137" t="e">
        <f>VLOOKUP(I356,Presupuesto!$B$8:$C$583,2,0)</f>
        <v>#N/A</v>
      </c>
      <c r="K356" s="121">
        <f t="shared" si="5"/>
        <v>0</v>
      </c>
      <c r="L356" s="121"/>
    </row>
    <row r="357" spans="3:12" x14ac:dyDescent="0.25">
      <c r="C357" s="195" t="s">
        <v>58</v>
      </c>
      <c r="D357" s="186">
        <v>0</v>
      </c>
      <c r="E357" s="177">
        <v>0</v>
      </c>
      <c r="F357" s="123" t="str">
        <f>IF(E356=0,"",(G356/E356)/12*E356)</f>
        <v/>
      </c>
      <c r="G357" s="120" t="str">
        <f>F357</f>
        <v/>
      </c>
      <c r="H357" s="187"/>
      <c r="I357" s="139">
        <v>11500</v>
      </c>
      <c r="J357" s="139" t="e">
        <f>VLOOKUP(I357,Presupuesto!$B$8:$C$583,2,0)</f>
        <v>#N/A</v>
      </c>
      <c r="K357" s="121">
        <f t="shared" si="5"/>
        <v>0</v>
      </c>
      <c r="L357" s="121"/>
    </row>
    <row r="358" spans="3:12" ht="15.75" thickBot="1" x14ac:dyDescent="0.3">
      <c r="C358" s="196" t="s">
        <v>59</v>
      </c>
      <c r="D358" s="186">
        <v>0</v>
      </c>
      <c r="E358" s="177">
        <v>0</v>
      </c>
      <c r="F358" s="140" t="str">
        <f>IF(E356&lt;6,"",((E356-6)/12)*(G356/E356))</f>
        <v/>
      </c>
      <c r="G358" s="120" t="str">
        <f>F358</f>
        <v/>
      </c>
      <c r="H358" s="187"/>
      <c r="I358" s="124">
        <v>11500.02</v>
      </c>
      <c r="J358" s="124" t="e">
        <f>VLOOKUP(I358,Presupuesto!$B$8:$C$583,2,0)</f>
        <v>#N/A</v>
      </c>
      <c r="K358" s="121">
        <f t="shared" si="5"/>
        <v>0</v>
      </c>
      <c r="L358" s="121"/>
    </row>
    <row r="359" spans="3:12" ht="15.75" thickBot="1" x14ac:dyDescent="0.3">
      <c r="C359" s="163"/>
      <c r="D359" s="227"/>
      <c r="E359" s="175"/>
      <c r="F359" s="162"/>
      <c r="G359" s="136">
        <f>D359*E359*F359</f>
        <v>0</v>
      </c>
      <c r="H359" s="189"/>
      <c r="I359" s="137">
        <v>12910.14</v>
      </c>
      <c r="J359" s="137" t="e">
        <f>VLOOKUP(I359,Presupuesto!$B$8:$C$583,2,0)</f>
        <v>#N/A</v>
      </c>
      <c r="K359" s="121">
        <f t="shared" si="5"/>
        <v>0</v>
      </c>
      <c r="L359" s="121"/>
    </row>
    <row r="360" spans="3:12" x14ac:dyDescent="0.25">
      <c r="C360" s="195" t="s">
        <v>58</v>
      </c>
      <c r="D360" s="186">
        <v>0</v>
      </c>
      <c r="E360" s="177">
        <v>0</v>
      </c>
      <c r="F360" s="140" t="str">
        <f>IF(E359=0,"",(G359/E359)/12*E359)</f>
        <v/>
      </c>
      <c r="G360" s="120" t="str">
        <f>F360</f>
        <v/>
      </c>
      <c r="H360" s="187"/>
      <c r="I360" s="124">
        <v>12910.14</v>
      </c>
      <c r="J360" s="124" t="e">
        <f>VLOOKUP(I360,Presupuesto!$B$8:$C$583,2,0)</f>
        <v>#N/A</v>
      </c>
      <c r="K360" s="121">
        <f t="shared" si="5"/>
        <v>0</v>
      </c>
      <c r="L360" s="121"/>
    </row>
    <row r="361" spans="3:12" ht="15.75" thickBot="1" x14ac:dyDescent="0.3">
      <c r="C361" s="196" t="s">
        <v>59</v>
      </c>
      <c r="D361" s="186">
        <v>0</v>
      </c>
      <c r="E361" s="177">
        <v>0</v>
      </c>
      <c r="F361" s="123" t="str">
        <f>IF(E359&lt;6,"",((E359-6)/12)*(G359/E359))</f>
        <v/>
      </c>
      <c r="G361" s="120" t="str">
        <f>F361</f>
        <v/>
      </c>
      <c r="H361" s="187"/>
      <c r="I361" s="124">
        <v>12910.14</v>
      </c>
      <c r="J361" s="124" t="e">
        <f>VLOOKUP(I361,Presupuesto!$B$8:$C$583,2,0)</f>
        <v>#N/A</v>
      </c>
      <c r="K361" s="121">
        <f t="shared" si="5"/>
        <v>0</v>
      </c>
      <c r="L361" s="121"/>
    </row>
    <row r="362" spans="3:12" ht="15.75" thickBot="1" x14ac:dyDescent="0.3">
      <c r="C362" s="163" t="s">
        <v>60</v>
      </c>
      <c r="D362" s="227"/>
      <c r="E362" s="175"/>
      <c r="F362" s="141"/>
      <c r="G362" s="136">
        <f>D362*E362*F362</f>
        <v>0</v>
      </c>
      <c r="H362" s="189"/>
      <c r="I362" s="137">
        <v>24900</v>
      </c>
      <c r="J362" s="137" t="e">
        <f>VLOOKUP(I362,Presupuesto!$B$8:$C$583,2,0)</f>
        <v>#N/A</v>
      </c>
      <c r="K362" s="121">
        <f t="shared" si="5"/>
        <v>0</v>
      </c>
      <c r="L362" s="121"/>
    </row>
    <row r="363" spans="3:12" x14ac:dyDescent="0.25">
      <c r="C363" s="195" t="s">
        <v>58</v>
      </c>
      <c r="D363" s="186">
        <v>0</v>
      </c>
      <c r="E363" s="177">
        <v>0</v>
      </c>
      <c r="F363" s="123">
        <v>0</v>
      </c>
      <c r="G363" s="120">
        <f>F363</f>
        <v>0</v>
      </c>
      <c r="H363" s="187"/>
      <c r="I363" s="124">
        <v>24900</v>
      </c>
      <c r="J363" s="124" t="e">
        <f>VLOOKUP(I363,Presupuesto!$B$8:$C$583,2,0)</f>
        <v>#N/A</v>
      </c>
      <c r="K363" s="121">
        <f t="shared" si="5"/>
        <v>0</v>
      </c>
      <c r="L363" s="121"/>
    </row>
    <row r="364" spans="3:12" ht="15.75" thickBot="1" x14ac:dyDescent="0.3">
      <c r="C364" s="196" t="s">
        <v>59</v>
      </c>
      <c r="D364" s="186">
        <v>0</v>
      </c>
      <c r="E364" s="177">
        <v>0</v>
      </c>
      <c r="F364" s="123">
        <v>0</v>
      </c>
      <c r="G364" s="120">
        <f>F364</f>
        <v>0</v>
      </c>
      <c r="H364" s="187"/>
      <c r="I364" s="124"/>
      <c r="J364" s="124" t="e">
        <f>VLOOKUP(I364,Presupuesto!$B$8:$C$583,2,0)</f>
        <v>#N/A</v>
      </c>
      <c r="K364" s="121">
        <f t="shared" si="5"/>
        <v>0</v>
      </c>
      <c r="L364" s="121"/>
    </row>
    <row r="365" spans="3:12" ht="15.75" thickBot="1" x14ac:dyDescent="0.3">
      <c r="C365" s="163" t="s">
        <v>61</v>
      </c>
      <c r="D365" s="227"/>
      <c r="E365" s="175"/>
      <c r="F365" s="141"/>
      <c r="G365" s="136">
        <f>D365*E365*F365</f>
        <v>0</v>
      </c>
      <c r="H365" s="189"/>
      <c r="I365" s="137">
        <v>11100.01</v>
      </c>
      <c r="J365" s="137" t="e">
        <f>VLOOKUP(I365,Presupuesto!$B$8:$C$583,2,0)</f>
        <v>#N/A</v>
      </c>
      <c r="K365" s="121">
        <f t="shared" si="5"/>
        <v>0</v>
      </c>
      <c r="L365" s="121"/>
    </row>
    <row r="366" spans="3:12" x14ac:dyDescent="0.25">
      <c r="C366" s="195" t="s">
        <v>58</v>
      </c>
      <c r="D366" s="193">
        <v>0</v>
      </c>
      <c r="E366" s="154">
        <v>0</v>
      </c>
      <c r="F366" s="142" t="str">
        <f>IF(E365=0,"",(G365/E365)/12*E365)</f>
        <v/>
      </c>
      <c r="G366" s="143" t="str">
        <f>F366</f>
        <v/>
      </c>
      <c r="H366" s="187"/>
      <c r="I366" s="124">
        <v>11500</v>
      </c>
      <c r="J366" s="124" t="e">
        <f>VLOOKUP(I366,Presupuesto!$B$8:$C$583,2,0)</f>
        <v>#N/A</v>
      </c>
      <c r="K366" s="121">
        <f t="shared" si="5"/>
        <v>0</v>
      </c>
      <c r="L366" s="121"/>
    </row>
    <row r="367" spans="3:12" ht="15.75" thickBot="1" x14ac:dyDescent="0.3">
      <c r="C367" s="197" t="s">
        <v>59</v>
      </c>
      <c r="D367" s="185">
        <v>0</v>
      </c>
      <c r="E367" s="155">
        <v>0</v>
      </c>
      <c r="F367" s="128" t="str">
        <f>IF(E365&lt;6,"",((E365-6)/12)*(G365/E365))</f>
        <v/>
      </c>
      <c r="G367" s="128" t="str">
        <f>F367</f>
        <v/>
      </c>
      <c r="H367" s="185"/>
      <c r="I367" s="129">
        <v>11500.02</v>
      </c>
      <c r="J367" s="147" t="e">
        <f>VLOOKUP(I367,Presupuesto!$B$8:$C$583,2,0)</f>
        <v>#N/A</v>
      </c>
      <c r="K367" s="121">
        <f t="shared" si="5"/>
        <v>0</v>
      </c>
      <c r="L367" s="147"/>
    </row>
    <row r="369" spans="3:12" ht="15.75" thickBot="1" x14ac:dyDescent="0.3"/>
    <row r="370" spans="3:12" ht="15.75" thickBot="1" x14ac:dyDescent="0.3">
      <c r="C370" s="71" t="s">
        <v>43</v>
      </c>
      <c r="D370" s="30">
        <f>SUM(G377:G427)</f>
        <v>0</v>
      </c>
      <c r="E370" s="116"/>
      <c r="F370" s="116"/>
      <c r="G370" s="116"/>
      <c r="H370" s="93"/>
      <c r="I370" s="93"/>
      <c r="J370" s="93"/>
    </row>
    <row r="371" spans="3:12" x14ac:dyDescent="0.25">
      <c r="D371" s="31"/>
      <c r="E371" s="116"/>
      <c r="F371" s="116"/>
      <c r="G371" s="116"/>
      <c r="H371" s="93"/>
      <c r="I371" s="93"/>
      <c r="J371" s="93"/>
    </row>
    <row r="372" spans="3:12" x14ac:dyDescent="0.25">
      <c r="D372" s="31"/>
      <c r="E372" s="116"/>
      <c r="F372" s="116"/>
      <c r="G372" s="116"/>
      <c r="H372" s="93"/>
      <c r="I372" s="93"/>
      <c r="J372" s="93"/>
    </row>
    <row r="373" spans="3:12" ht="15.75" x14ac:dyDescent="0.25">
      <c r="C373" s="234" t="s">
        <v>476</v>
      </c>
      <c r="D373" s="235"/>
      <c r="E373" s="116"/>
      <c r="F373" s="116"/>
      <c r="G373" s="116"/>
      <c r="H373" s="93"/>
      <c r="I373" s="93"/>
      <c r="J373" s="93"/>
    </row>
    <row r="374" spans="3:12" ht="18.75" x14ac:dyDescent="0.25">
      <c r="C374" s="253" t="e">
        <f>IFERROR(VLOOKUP(D373,'Desarrollo Curricular'!$E:$F,2,FALSE),IFERROR(VLOOKUP(D373,Investigación!$E:$F,2,FALSE),IFERROR(VLOOKUP(D373,'Vinculación Univ. Sociedad'!$E:$F,2,FALSE),IFERROR(VLOOKUP(D373,'Docencia y Recursos Humanos '!$E:$F,2,FALSE),IFERROR(VLOOKUP(D373,Estudiantes!$E:$F,2,FALSE),IFERROR(VLOOKUP(D373,'Gestion Administrativa'!$E:$F,2,FALSE),IFERROR(VLOOKUP(D373,'Gestion Academica'!$E:$F,2,FALSE),IFERROR(VLOOKUP(D373,Graduados!$E:$F,2,FALSE),IFERROR(VLOOKUP(D373,'Gestión del Conocimiento'!$E:$F,2,FALSE),IFERROR(VLOOKUP(D373,Gobernabilidad!$E:$F,2,FALSE),IFERROR(VLOOKUP(D373,'NIVEL DE ES Y  SISTEMA NACIONAL'!$E:$F,2,FALSE),VLOOKUP(D373,'Lo Esencial'!$E:$F,2,0))))))))))))</f>
        <v>#N/A</v>
      </c>
      <c r="D374" s="31"/>
      <c r="E374" s="116"/>
      <c r="F374" s="116"/>
      <c r="G374" s="116"/>
      <c r="H374" s="93"/>
      <c r="I374" s="93"/>
      <c r="J374" s="93"/>
    </row>
    <row r="375" spans="3:12" ht="15.75" thickBot="1" x14ac:dyDescent="0.3">
      <c r="C375" s="201"/>
      <c r="D375" s="31"/>
      <c r="E375" s="116"/>
      <c r="F375" s="116"/>
      <c r="G375" s="116"/>
      <c r="H375" s="93"/>
      <c r="I375" s="93"/>
      <c r="J375" s="93"/>
    </row>
    <row r="376" spans="3:12" ht="30.75" thickBot="1" x14ac:dyDescent="0.3">
      <c r="C376" s="157" t="s">
        <v>44</v>
      </c>
      <c r="D376" s="161" t="s">
        <v>55</v>
      </c>
      <c r="E376" s="194" t="s">
        <v>56</v>
      </c>
      <c r="F376" s="161" t="s">
        <v>57</v>
      </c>
      <c r="G376" s="158" t="s">
        <v>27</v>
      </c>
      <c r="H376" s="156" t="s">
        <v>213</v>
      </c>
      <c r="I376" s="159" t="s">
        <v>46</v>
      </c>
      <c r="J376" s="159" t="s">
        <v>214</v>
      </c>
      <c r="K376" s="159" t="s">
        <v>495</v>
      </c>
      <c r="L376" s="159" t="s">
        <v>496</v>
      </c>
    </row>
    <row r="377" spans="3:12" ht="15.75" thickBot="1" x14ac:dyDescent="0.3">
      <c r="C377" s="160" t="s">
        <v>801</v>
      </c>
      <c r="D377" s="227"/>
      <c r="E377" s="175"/>
      <c r="F377" s="441">
        <f>HLOOKUP($C377,$BZ$2:$CM$3,2,0)</f>
        <v>41436.800000000003</v>
      </c>
      <c r="G377" s="136">
        <f>D377*E377*F377</f>
        <v>0</v>
      </c>
      <c r="H377" s="189" t="s">
        <v>211</v>
      </c>
      <c r="I377" s="137" t="s">
        <v>337</v>
      </c>
      <c r="J377" s="137" t="str">
        <f>VLOOKUP(I377,Presupuesto!$B$8:$C$583,2,0)</f>
        <v>SUELDOS Y SALARIOS BASICOS (11100-00)</v>
      </c>
      <c r="K377" s="264"/>
      <c r="L377" s="121"/>
    </row>
    <row r="378" spans="3:12" x14ac:dyDescent="0.25">
      <c r="C378" s="195" t="s">
        <v>58</v>
      </c>
      <c r="D378" s="186">
        <v>0</v>
      </c>
      <c r="E378" s="177">
        <v>0</v>
      </c>
      <c r="F378" s="123" t="str">
        <f>IF(E377=0,"",(G377/E377)/12*E377)</f>
        <v/>
      </c>
      <c r="G378" s="120" t="str">
        <f>F378</f>
        <v/>
      </c>
      <c r="H378" s="187" t="s">
        <v>212</v>
      </c>
      <c r="I378" s="139" t="s">
        <v>338</v>
      </c>
      <c r="J378" s="139" t="str">
        <f>VLOOKUP(I378,Presupuesto!$B$8:$C$583,2,0)</f>
        <v>RESTRIBUCIONES A PERSONAL DIRECTIVO Y DE CONTROL (11300-00)</v>
      </c>
      <c r="K378" s="121">
        <f>$K$17</f>
        <v>0</v>
      </c>
      <c r="L378" s="121"/>
    </row>
    <row r="379" spans="3:12" ht="15.75" thickBot="1" x14ac:dyDescent="0.3">
      <c r="C379" s="196" t="s">
        <v>59</v>
      </c>
      <c r="D379" s="186">
        <v>0</v>
      </c>
      <c r="E379" s="177">
        <v>0</v>
      </c>
      <c r="F379" s="140" t="str">
        <f>IF(E377&lt;6,"",((E377-6)/12)*(G377/E377))</f>
        <v/>
      </c>
      <c r="G379" s="120" t="str">
        <f>F379</f>
        <v/>
      </c>
      <c r="H379" s="187" t="s">
        <v>212</v>
      </c>
      <c r="I379" s="124">
        <v>11500.02</v>
      </c>
      <c r="J379" s="124" t="e">
        <f>VLOOKUP(I379,Presupuesto!$B$8:$C$583,2,0)</f>
        <v>#N/A</v>
      </c>
      <c r="K379" s="121">
        <f t="shared" ref="K379:K427" si="6">$K$17</f>
        <v>0</v>
      </c>
      <c r="L379" s="121"/>
    </row>
    <row r="380" spans="3:12" ht="15.75" thickBot="1" x14ac:dyDescent="0.3">
      <c r="C380" s="160" t="s">
        <v>802</v>
      </c>
      <c r="D380" s="227"/>
      <c r="E380" s="175"/>
      <c r="F380" s="441">
        <f>HLOOKUP($C380,$BZ$2:$CM$3,2,0)</f>
        <v>37669.82</v>
      </c>
      <c r="G380" s="136">
        <f>D380*E380*F380</f>
        <v>0</v>
      </c>
      <c r="H380" s="189"/>
      <c r="I380" s="137">
        <v>11100.01</v>
      </c>
      <c r="J380" s="137" t="e">
        <f>VLOOKUP(I380,Presupuesto!$B$8:$C$583,2,0)</f>
        <v>#N/A</v>
      </c>
      <c r="K380" s="121">
        <f t="shared" si="6"/>
        <v>0</v>
      </c>
      <c r="L380" s="121"/>
    </row>
    <row r="381" spans="3:12" x14ac:dyDescent="0.25">
      <c r="C381" s="195" t="s">
        <v>58</v>
      </c>
      <c r="D381" s="186">
        <v>0</v>
      </c>
      <c r="E381" s="177">
        <v>0</v>
      </c>
      <c r="F381" s="123" t="str">
        <f>IF(E380=0,"",(G380/E380)/12*E380)</f>
        <v/>
      </c>
      <c r="G381" s="120" t="str">
        <f>F381</f>
        <v/>
      </c>
      <c r="H381" s="187"/>
      <c r="I381" s="139">
        <v>11500</v>
      </c>
      <c r="J381" s="139" t="e">
        <f>VLOOKUP(I381,Presupuesto!$B$8:$C$583,2,0)</f>
        <v>#N/A</v>
      </c>
      <c r="K381" s="121">
        <f t="shared" si="6"/>
        <v>0</v>
      </c>
      <c r="L381" s="121"/>
    </row>
    <row r="382" spans="3:12" ht="15.75" thickBot="1" x14ac:dyDescent="0.3">
      <c r="C382" s="196" t="s">
        <v>59</v>
      </c>
      <c r="D382" s="186">
        <v>0</v>
      </c>
      <c r="E382" s="177">
        <v>0</v>
      </c>
      <c r="F382" s="140" t="str">
        <f>IF(E380&lt;6,"",((E380-6)/12)*(G380/E380))</f>
        <v/>
      </c>
      <c r="G382" s="120" t="str">
        <f>F382</f>
        <v/>
      </c>
      <c r="H382" s="187"/>
      <c r="I382" s="124">
        <v>11500.02</v>
      </c>
      <c r="J382" s="124" t="e">
        <f>VLOOKUP(I382,Presupuesto!$B$8:$C$583,2,0)</f>
        <v>#N/A</v>
      </c>
      <c r="K382" s="121">
        <f t="shared" si="6"/>
        <v>0</v>
      </c>
      <c r="L382" s="121"/>
    </row>
    <row r="383" spans="3:12" ht="15.75" thickBot="1" x14ac:dyDescent="0.3">
      <c r="C383" s="160" t="s">
        <v>803</v>
      </c>
      <c r="D383" s="227"/>
      <c r="E383" s="175"/>
      <c r="F383" s="441">
        <f>HLOOKUP($C383,$BZ$2:$CM$3,2,0)</f>
        <v>33902.839999999997</v>
      </c>
      <c r="G383" s="136">
        <f>D383*E383*F383</f>
        <v>0</v>
      </c>
      <c r="H383" s="189"/>
      <c r="I383" s="137">
        <v>11100.01</v>
      </c>
      <c r="J383" s="137" t="e">
        <f>VLOOKUP(I383,Presupuesto!$B$8:$C$583,2,0)</f>
        <v>#N/A</v>
      </c>
      <c r="K383" s="121">
        <f t="shared" si="6"/>
        <v>0</v>
      </c>
      <c r="L383" s="121"/>
    </row>
    <row r="384" spans="3:12" x14ac:dyDescent="0.25">
      <c r="C384" s="195" t="s">
        <v>58</v>
      </c>
      <c r="D384" s="186">
        <v>0</v>
      </c>
      <c r="E384" s="177">
        <v>0</v>
      </c>
      <c r="F384" s="123" t="str">
        <f>IF(E383=0,"",(G383/E383)/12*E383)</f>
        <v/>
      </c>
      <c r="G384" s="120" t="str">
        <f>F384</f>
        <v/>
      </c>
      <c r="H384" s="187"/>
      <c r="I384" s="139">
        <v>11500</v>
      </c>
      <c r="J384" s="139" t="e">
        <f>VLOOKUP(I384,Presupuesto!$B$8:$C$583,2,0)</f>
        <v>#N/A</v>
      </c>
      <c r="K384" s="121">
        <f t="shared" si="6"/>
        <v>0</v>
      </c>
      <c r="L384" s="121"/>
    </row>
    <row r="385" spans="3:12" ht="15.75" thickBot="1" x14ac:dyDescent="0.3">
      <c r="C385" s="196" t="s">
        <v>59</v>
      </c>
      <c r="D385" s="186">
        <v>0</v>
      </c>
      <c r="E385" s="177">
        <v>0</v>
      </c>
      <c r="F385" s="140" t="str">
        <f>IF(E383&lt;6,"",((E383-6)/12)*(G383/E383))</f>
        <v/>
      </c>
      <c r="G385" s="120" t="str">
        <f>F385</f>
        <v/>
      </c>
      <c r="H385" s="187"/>
      <c r="I385" s="124">
        <v>11500.02</v>
      </c>
      <c r="J385" s="124" t="e">
        <f>VLOOKUP(I385,Presupuesto!$B$8:$C$583,2,0)</f>
        <v>#N/A</v>
      </c>
      <c r="K385" s="121">
        <f t="shared" si="6"/>
        <v>0</v>
      </c>
      <c r="L385" s="121"/>
    </row>
    <row r="386" spans="3:12" ht="15.75" thickBot="1" x14ac:dyDescent="0.3">
      <c r="C386" s="160" t="s">
        <v>804</v>
      </c>
      <c r="D386" s="227"/>
      <c r="E386" s="175"/>
      <c r="F386" s="441">
        <f>HLOOKUP($C386,$BZ$2:$CM$3,2,0)</f>
        <v>30135.85</v>
      </c>
      <c r="G386" s="136">
        <f>D386*E386*F386</f>
        <v>0</v>
      </c>
      <c r="H386" s="189"/>
      <c r="I386" s="137">
        <v>11100.01</v>
      </c>
      <c r="J386" s="137" t="e">
        <f>VLOOKUP(I386,Presupuesto!$B$8:$C$583,2,0)</f>
        <v>#N/A</v>
      </c>
      <c r="K386" s="121">
        <f t="shared" si="6"/>
        <v>0</v>
      </c>
      <c r="L386" s="121"/>
    </row>
    <row r="387" spans="3:12" x14ac:dyDescent="0.25">
      <c r="C387" s="195" t="s">
        <v>58</v>
      </c>
      <c r="D387" s="186">
        <v>0</v>
      </c>
      <c r="E387" s="177">
        <v>0</v>
      </c>
      <c r="F387" s="123" t="str">
        <f>IF(E386=0,"",(G386/E386)/12*E386)</f>
        <v/>
      </c>
      <c r="G387" s="120" t="str">
        <f>F387</f>
        <v/>
      </c>
      <c r="H387" s="187"/>
      <c r="I387" s="139">
        <v>11500</v>
      </c>
      <c r="J387" s="139" t="e">
        <f>VLOOKUP(I387,Presupuesto!$B$8:$C$583,2,0)</f>
        <v>#N/A</v>
      </c>
      <c r="K387" s="121">
        <f t="shared" si="6"/>
        <v>0</v>
      </c>
      <c r="L387" s="121"/>
    </row>
    <row r="388" spans="3:12" ht="15.75" thickBot="1" x14ac:dyDescent="0.3">
      <c r="C388" s="196" t="s">
        <v>59</v>
      </c>
      <c r="D388" s="186">
        <v>0</v>
      </c>
      <c r="E388" s="177">
        <v>0</v>
      </c>
      <c r="F388" s="140" t="str">
        <f>IF(E386&lt;6,"",((E386-6)/12)*(G386/E386))</f>
        <v/>
      </c>
      <c r="G388" s="120" t="str">
        <f>F388</f>
        <v/>
      </c>
      <c r="H388" s="187"/>
      <c r="I388" s="124">
        <v>11500.02</v>
      </c>
      <c r="J388" s="124" t="e">
        <f>VLOOKUP(I388,Presupuesto!$B$8:$C$583,2,0)</f>
        <v>#N/A</v>
      </c>
      <c r="K388" s="121">
        <f t="shared" si="6"/>
        <v>0</v>
      </c>
      <c r="L388" s="121"/>
    </row>
    <row r="389" spans="3:12" ht="15.75" thickBot="1" x14ac:dyDescent="0.3">
      <c r="C389" s="160" t="s">
        <v>805</v>
      </c>
      <c r="D389" s="227"/>
      <c r="E389" s="175"/>
      <c r="F389" s="441">
        <f>HLOOKUP($C389,$BZ$2:$CM$3,2,0)</f>
        <v>28252.36</v>
      </c>
      <c r="G389" s="136">
        <f>D389*E389*F389</f>
        <v>0</v>
      </c>
      <c r="H389" s="189"/>
      <c r="I389" s="137">
        <v>11100.01</v>
      </c>
      <c r="J389" s="137" t="e">
        <f>VLOOKUP(I389,Presupuesto!$B$8:$C$583,2,0)</f>
        <v>#N/A</v>
      </c>
      <c r="K389" s="121">
        <f t="shared" si="6"/>
        <v>0</v>
      </c>
      <c r="L389" s="121"/>
    </row>
    <row r="390" spans="3:12" x14ac:dyDescent="0.25">
      <c r="C390" s="195" t="s">
        <v>58</v>
      </c>
      <c r="D390" s="186">
        <v>0</v>
      </c>
      <c r="E390" s="177">
        <v>0</v>
      </c>
      <c r="F390" s="123" t="str">
        <f>IF(E389=0,"",(G389/E389)/12*E389)</f>
        <v/>
      </c>
      <c r="G390" s="120" t="str">
        <f>F390</f>
        <v/>
      </c>
      <c r="H390" s="187"/>
      <c r="I390" s="139">
        <v>11500</v>
      </c>
      <c r="J390" s="139" t="e">
        <f>VLOOKUP(I390,Presupuesto!$B$8:$C$583,2,0)</f>
        <v>#N/A</v>
      </c>
      <c r="K390" s="121">
        <f t="shared" si="6"/>
        <v>0</v>
      </c>
      <c r="L390" s="121"/>
    </row>
    <row r="391" spans="3:12" ht="15.75" thickBot="1" x14ac:dyDescent="0.3">
      <c r="C391" s="196" t="s">
        <v>59</v>
      </c>
      <c r="D391" s="186">
        <v>0</v>
      </c>
      <c r="E391" s="177">
        <v>0</v>
      </c>
      <c r="F391" s="140" t="str">
        <f>IF(E389&lt;6,"",((E389-6)/12)*(G389/E389))</f>
        <v/>
      </c>
      <c r="G391" s="120" t="str">
        <f>F391</f>
        <v/>
      </c>
      <c r="H391" s="187"/>
      <c r="I391" s="124">
        <v>11500.02</v>
      </c>
      <c r="J391" s="124" t="e">
        <f>VLOOKUP(I391,Presupuesto!$B$8:$C$583,2,0)</f>
        <v>#N/A</v>
      </c>
      <c r="K391" s="121">
        <f t="shared" si="6"/>
        <v>0</v>
      </c>
      <c r="L391" s="121"/>
    </row>
    <row r="392" spans="3:12" ht="15.75" thickBot="1" x14ac:dyDescent="0.3">
      <c r="C392" s="160" t="s">
        <v>806</v>
      </c>
      <c r="D392" s="227"/>
      <c r="E392" s="175"/>
      <c r="F392" s="441">
        <f>HLOOKUP($C392,$BZ$2:$CM$3,2,0)</f>
        <v>26368.87</v>
      </c>
      <c r="G392" s="136">
        <f>D392*E392*F392</f>
        <v>0</v>
      </c>
      <c r="H392" s="189"/>
      <c r="I392" s="137">
        <v>11100.01</v>
      </c>
      <c r="J392" s="137" t="e">
        <f>VLOOKUP(I392,Presupuesto!$B$8:$C$583,2,0)</f>
        <v>#N/A</v>
      </c>
      <c r="K392" s="121">
        <f t="shared" si="6"/>
        <v>0</v>
      </c>
      <c r="L392" s="121"/>
    </row>
    <row r="393" spans="3:12" x14ac:dyDescent="0.25">
      <c r="C393" s="195" t="s">
        <v>58</v>
      </c>
      <c r="D393" s="186">
        <v>0</v>
      </c>
      <c r="E393" s="177">
        <v>0</v>
      </c>
      <c r="F393" s="123" t="str">
        <f>IF(E392=0,"",(G392/E392)/12*E392)</f>
        <v/>
      </c>
      <c r="G393" s="120" t="str">
        <f>F393</f>
        <v/>
      </c>
      <c r="H393" s="187"/>
      <c r="I393" s="139">
        <v>11500</v>
      </c>
      <c r="J393" s="139" t="e">
        <f>VLOOKUP(I393,Presupuesto!$B$8:$C$583,2,0)</f>
        <v>#N/A</v>
      </c>
      <c r="K393" s="121">
        <f t="shared" si="6"/>
        <v>0</v>
      </c>
      <c r="L393" s="121"/>
    </row>
    <row r="394" spans="3:12" ht="15.75" thickBot="1" x14ac:dyDescent="0.3">
      <c r="C394" s="196" t="s">
        <v>59</v>
      </c>
      <c r="D394" s="186">
        <v>0</v>
      </c>
      <c r="E394" s="177">
        <v>0</v>
      </c>
      <c r="F394" s="140" t="str">
        <f>IF(E392&lt;6,"",((E392-6)/12)*(G392/E392))</f>
        <v/>
      </c>
      <c r="G394" s="120" t="str">
        <f>F394</f>
        <v/>
      </c>
      <c r="H394" s="187"/>
      <c r="I394" s="124">
        <v>11500.02</v>
      </c>
      <c r="J394" s="124" t="e">
        <f>VLOOKUP(I394,Presupuesto!$B$8:$C$583,2,0)</f>
        <v>#N/A</v>
      </c>
      <c r="K394" s="121">
        <f t="shared" si="6"/>
        <v>0</v>
      </c>
      <c r="L394" s="121"/>
    </row>
    <row r="395" spans="3:12" ht="15.75" thickBot="1" x14ac:dyDescent="0.3">
      <c r="C395" s="160" t="s">
        <v>807</v>
      </c>
      <c r="D395" s="227"/>
      <c r="E395" s="175"/>
      <c r="F395" s="441">
        <f>HLOOKUP($C395,$BZ$2:$CM$3,2,0)</f>
        <v>17893.16</v>
      </c>
      <c r="G395" s="136">
        <f>D395*E395*F395</f>
        <v>0</v>
      </c>
      <c r="H395" s="189"/>
      <c r="I395" s="137">
        <v>11100.01</v>
      </c>
      <c r="J395" s="137" t="e">
        <f>VLOOKUP(I395,Presupuesto!$B$8:$C$583,2,0)</f>
        <v>#N/A</v>
      </c>
      <c r="K395" s="121">
        <f t="shared" si="6"/>
        <v>0</v>
      </c>
      <c r="L395" s="121"/>
    </row>
    <row r="396" spans="3:12" x14ac:dyDescent="0.25">
      <c r="C396" s="195" t="s">
        <v>58</v>
      </c>
      <c r="D396" s="186">
        <v>0</v>
      </c>
      <c r="E396" s="177">
        <v>0</v>
      </c>
      <c r="F396" s="123" t="str">
        <f>IF(E395=0,"",(G395/E395)/12*E395)</f>
        <v/>
      </c>
      <c r="G396" s="120" t="str">
        <f>F396</f>
        <v/>
      </c>
      <c r="H396" s="187"/>
      <c r="I396" s="139">
        <v>11500</v>
      </c>
      <c r="J396" s="139" t="e">
        <f>VLOOKUP(I396,Presupuesto!$B$8:$C$583,2,0)</f>
        <v>#N/A</v>
      </c>
      <c r="K396" s="121">
        <f t="shared" si="6"/>
        <v>0</v>
      </c>
      <c r="L396" s="121"/>
    </row>
    <row r="397" spans="3:12" ht="15.75" thickBot="1" x14ac:dyDescent="0.3">
      <c r="C397" s="196" t="s">
        <v>59</v>
      </c>
      <c r="D397" s="186">
        <v>0</v>
      </c>
      <c r="E397" s="177">
        <v>0</v>
      </c>
      <c r="F397" s="140" t="str">
        <f>IF(E395&lt;6,"",((E395-6)/12)*(G395/E395))</f>
        <v/>
      </c>
      <c r="G397" s="120" t="str">
        <f>F397</f>
        <v/>
      </c>
      <c r="H397" s="187"/>
      <c r="I397" s="124">
        <v>11500.02</v>
      </c>
      <c r="J397" s="124" t="e">
        <f>VLOOKUP(I397,Presupuesto!$B$8:$C$583,2,0)</f>
        <v>#N/A</v>
      </c>
      <c r="K397" s="121">
        <f t="shared" si="6"/>
        <v>0</v>
      </c>
      <c r="L397" s="121"/>
    </row>
    <row r="398" spans="3:12" ht="15.75" thickBot="1" x14ac:dyDescent="0.3">
      <c r="C398" s="160" t="s">
        <v>808</v>
      </c>
      <c r="D398" s="227"/>
      <c r="E398" s="175"/>
      <c r="F398" s="441">
        <f>HLOOKUP($C398,$BZ$2:$CM$3,2,0)</f>
        <v>16951.419999999998</v>
      </c>
      <c r="G398" s="136">
        <f>D398*E398*F398</f>
        <v>0</v>
      </c>
      <c r="H398" s="189"/>
      <c r="I398" s="137">
        <v>11100.01</v>
      </c>
      <c r="J398" s="137" t="e">
        <f>VLOOKUP(I398,Presupuesto!$B$8:$C$583,2,0)</f>
        <v>#N/A</v>
      </c>
      <c r="K398" s="121">
        <f t="shared" si="6"/>
        <v>0</v>
      </c>
      <c r="L398" s="121"/>
    </row>
    <row r="399" spans="3:12" x14ac:dyDescent="0.25">
      <c r="C399" s="195" t="s">
        <v>58</v>
      </c>
      <c r="D399" s="186">
        <v>0</v>
      </c>
      <c r="E399" s="177">
        <v>0</v>
      </c>
      <c r="F399" s="123" t="str">
        <f>IF(E398=0,"",(G398/E398)/12*E398)</f>
        <v/>
      </c>
      <c r="G399" s="120" t="str">
        <f>F399</f>
        <v/>
      </c>
      <c r="H399" s="187"/>
      <c r="I399" s="139">
        <v>11500</v>
      </c>
      <c r="J399" s="139" t="e">
        <f>VLOOKUP(I399,Presupuesto!$B$8:$C$583,2,0)</f>
        <v>#N/A</v>
      </c>
      <c r="K399" s="121">
        <f t="shared" si="6"/>
        <v>0</v>
      </c>
      <c r="L399" s="121"/>
    </row>
    <row r="400" spans="3:12" ht="15.75" thickBot="1" x14ac:dyDescent="0.3">
      <c r="C400" s="196" t="s">
        <v>59</v>
      </c>
      <c r="D400" s="186">
        <v>0</v>
      </c>
      <c r="E400" s="177">
        <v>0</v>
      </c>
      <c r="F400" s="140" t="str">
        <f>IF(E398&lt;6,"",((E398-6)/12)*(G398/E398))</f>
        <v/>
      </c>
      <c r="G400" s="120" t="str">
        <f>F400</f>
        <v/>
      </c>
      <c r="H400" s="187"/>
      <c r="I400" s="124">
        <v>11500.02</v>
      </c>
      <c r="J400" s="124" t="e">
        <f>VLOOKUP(I400,Presupuesto!$B$8:$C$583,2,0)</f>
        <v>#N/A</v>
      </c>
      <c r="K400" s="121">
        <f t="shared" si="6"/>
        <v>0</v>
      </c>
      <c r="L400" s="121"/>
    </row>
    <row r="401" spans="3:12" ht="15.75" thickBot="1" x14ac:dyDescent="0.3">
      <c r="C401" s="160" t="s">
        <v>809</v>
      </c>
      <c r="D401" s="227"/>
      <c r="E401" s="175"/>
      <c r="F401" s="441">
        <f>HLOOKUP($C401,$BZ$2:$CM$3,2,0)</f>
        <v>13184.44</v>
      </c>
      <c r="G401" s="136">
        <f>D401*E401*F401</f>
        <v>0</v>
      </c>
      <c r="H401" s="189"/>
      <c r="I401" s="137">
        <v>11100.01</v>
      </c>
      <c r="J401" s="137" t="e">
        <f>VLOOKUP(I401,Presupuesto!$B$8:$C$583,2,0)</f>
        <v>#N/A</v>
      </c>
      <c r="K401" s="121">
        <f t="shared" si="6"/>
        <v>0</v>
      </c>
      <c r="L401" s="121"/>
    </row>
    <row r="402" spans="3:12" x14ac:dyDescent="0.25">
      <c r="C402" s="195" t="s">
        <v>58</v>
      </c>
      <c r="D402" s="186">
        <v>0</v>
      </c>
      <c r="E402" s="177">
        <v>0</v>
      </c>
      <c r="F402" s="123" t="str">
        <f>IF(E401=0,"",(G401/E401)/12*E401)</f>
        <v/>
      </c>
      <c r="G402" s="120" t="str">
        <f>F402</f>
        <v/>
      </c>
      <c r="H402" s="187"/>
      <c r="I402" s="139">
        <v>11500</v>
      </c>
      <c r="J402" s="139" t="e">
        <f>VLOOKUP(I402,Presupuesto!$B$8:$C$583,2,0)</f>
        <v>#N/A</v>
      </c>
      <c r="K402" s="121">
        <f t="shared" si="6"/>
        <v>0</v>
      </c>
      <c r="L402" s="121"/>
    </row>
    <row r="403" spans="3:12" ht="15.75" thickBot="1" x14ac:dyDescent="0.3">
      <c r="C403" s="196" t="s">
        <v>59</v>
      </c>
      <c r="D403" s="186">
        <v>0</v>
      </c>
      <c r="E403" s="177">
        <v>0</v>
      </c>
      <c r="F403" s="140" t="str">
        <f>IF(E401&lt;6,"",((E401-6)/12)*(G401/E401))</f>
        <v/>
      </c>
      <c r="G403" s="120" t="str">
        <f>F403</f>
        <v/>
      </c>
      <c r="H403" s="187"/>
      <c r="I403" s="124">
        <v>11500.02</v>
      </c>
      <c r="J403" s="124" t="e">
        <f>VLOOKUP(I403,Presupuesto!$B$8:$C$583,2,0)</f>
        <v>#N/A</v>
      </c>
      <c r="K403" s="121">
        <f t="shared" si="6"/>
        <v>0</v>
      </c>
      <c r="L403" s="121"/>
    </row>
    <row r="404" spans="3:12" ht="15.75" thickBot="1" x14ac:dyDescent="0.3">
      <c r="C404" s="160" t="s">
        <v>810</v>
      </c>
      <c r="D404" s="227"/>
      <c r="E404" s="175"/>
      <c r="F404" s="441">
        <f>HLOOKUP($C404,$BZ$2:$CM$3,2,0)</f>
        <v>15032.56</v>
      </c>
      <c r="G404" s="136">
        <f>D404*E404*F404</f>
        <v>0</v>
      </c>
      <c r="H404" s="189"/>
      <c r="I404" s="137">
        <v>11100.01</v>
      </c>
      <c r="J404" s="137" t="e">
        <f>VLOOKUP(I404,Presupuesto!$B$8:$C$583,2,0)</f>
        <v>#N/A</v>
      </c>
      <c r="K404" s="121">
        <f t="shared" si="6"/>
        <v>0</v>
      </c>
      <c r="L404" s="121"/>
    </row>
    <row r="405" spans="3:12" x14ac:dyDescent="0.25">
      <c r="C405" s="195" t="s">
        <v>58</v>
      </c>
      <c r="D405" s="186">
        <v>0</v>
      </c>
      <c r="E405" s="177">
        <v>0</v>
      </c>
      <c r="F405" s="123" t="str">
        <f>IF(E404=0,"",(G404/E404)/12*E404)</f>
        <v/>
      </c>
      <c r="G405" s="120" t="str">
        <f>F405</f>
        <v/>
      </c>
      <c r="H405" s="187"/>
      <c r="I405" s="139">
        <v>11500</v>
      </c>
      <c r="J405" s="139" t="e">
        <f>VLOOKUP(I405,Presupuesto!$B$8:$C$583,2,0)</f>
        <v>#N/A</v>
      </c>
      <c r="K405" s="121">
        <f t="shared" si="6"/>
        <v>0</v>
      </c>
      <c r="L405" s="121"/>
    </row>
    <row r="406" spans="3:12" ht="15.75" thickBot="1" x14ac:dyDescent="0.3">
      <c r="C406" s="196" t="s">
        <v>59</v>
      </c>
      <c r="D406" s="186">
        <v>0</v>
      </c>
      <c r="E406" s="177">
        <v>0</v>
      </c>
      <c r="F406" s="140" t="str">
        <f>IF(E404&lt;6,"",((E404-6)/12)*(G404/E404))</f>
        <v/>
      </c>
      <c r="G406" s="120" t="str">
        <f>F406</f>
        <v/>
      </c>
      <c r="H406" s="187"/>
      <c r="I406" s="124">
        <v>11500.02</v>
      </c>
      <c r="J406" s="124" t="e">
        <f>VLOOKUP(I406,Presupuesto!$B$8:$C$583,2,0)</f>
        <v>#N/A</v>
      </c>
      <c r="K406" s="121">
        <f t="shared" si="6"/>
        <v>0</v>
      </c>
      <c r="L406" s="121"/>
    </row>
    <row r="407" spans="3:12" ht="15.75" thickBot="1" x14ac:dyDescent="0.3">
      <c r="C407" s="160" t="s">
        <v>811</v>
      </c>
      <c r="D407" s="227"/>
      <c r="E407" s="175"/>
      <c r="F407" s="441">
        <f>HLOOKUP($C407,$BZ$2:$CM$3,2,0)</f>
        <v>13264.02</v>
      </c>
      <c r="G407" s="136">
        <f>D407*E407*F407</f>
        <v>0</v>
      </c>
      <c r="H407" s="189"/>
      <c r="I407" s="137">
        <v>11100.01</v>
      </c>
      <c r="J407" s="137" t="e">
        <f>VLOOKUP(I407,Presupuesto!$B$8:$C$583,2,0)</f>
        <v>#N/A</v>
      </c>
      <c r="K407" s="121">
        <f t="shared" si="6"/>
        <v>0</v>
      </c>
      <c r="L407" s="121"/>
    </row>
    <row r="408" spans="3:12" x14ac:dyDescent="0.25">
      <c r="C408" s="195" t="s">
        <v>58</v>
      </c>
      <c r="D408" s="186">
        <v>0</v>
      </c>
      <c r="E408" s="177">
        <v>0</v>
      </c>
      <c r="F408" s="123" t="str">
        <f>IF(E407=0,"",(G407/E407)/12*E407)</f>
        <v/>
      </c>
      <c r="G408" s="120" t="str">
        <f>F408</f>
        <v/>
      </c>
      <c r="H408" s="187"/>
      <c r="I408" s="139">
        <v>11500</v>
      </c>
      <c r="J408" s="139" t="e">
        <f>VLOOKUP(I408,Presupuesto!$B$8:$C$583,2,0)</f>
        <v>#N/A</v>
      </c>
      <c r="K408" s="121">
        <f t="shared" si="6"/>
        <v>0</v>
      </c>
      <c r="L408" s="121"/>
    </row>
    <row r="409" spans="3:12" ht="15.75" thickBot="1" x14ac:dyDescent="0.3">
      <c r="C409" s="196" t="s">
        <v>59</v>
      </c>
      <c r="D409" s="186">
        <v>0</v>
      </c>
      <c r="E409" s="177">
        <v>0</v>
      </c>
      <c r="F409" s="140" t="str">
        <f>IF(E407&lt;6,"",((E407-6)/12)*(G407/E407))</f>
        <v/>
      </c>
      <c r="G409" s="120" t="str">
        <f>F409</f>
        <v/>
      </c>
      <c r="H409" s="187"/>
      <c r="I409" s="124">
        <v>11500.02</v>
      </c>
      <c r="J409" s="124" t="e">
        <f>VLOOKUP(I409,Presupuesto!$B$8:$C$583,2,0)</f>
        <v>#N/A</v>
      </c>
      <c r="K409" s="121">
        <f t="shared" si="6"/>
        <v>0</v>
      </c>
      <c r="L409" s="121"/>
    </row>
    <row r="410" spans="3:12" ht="15.75" thickBot="1" x14ac:dyDescent="0.3">
      <c r="C410" s="160" t="s">
        <v>812</v>
      </c>
      <c r="D410" s="227"/>
      <c r="E410" s="175"/>
      <c r="F410" s="441">
        <f>HLOOKUP($C410,$BZ$2:$CM$3,2,0)</f>
        <v>12379.75</v>
      </c>
      <c r="G410" s="136">
        <f>D410*E410*F410</f>
        <v>0</v>
      </c>
      <c r="H410" s="189"/>
      <c r="I410" s="137">
        <v>11100.01</v>
      </c>
      <c r="J410" s="137" t="e">
        <f>VLOOKUP(I410,Presupuesto!$B$8:$C$583,2,0)</f>
        <v>#N/A</v>
      </c>
      <c r="K410" s="121">
        <f t="shared" si="6"/>
        <v>0</v>
      </c>
      <c r="L410" s="121"/>
    </row>
    <row r="411" spans="3:12" x14ac:dyDescent="0.25">
      <c r="C411" s="195" t="s">
        <v>58</v>
      </c>
      <c r="D411" s="186">
        <v>0</v>
      </c>
      <c r="E411" s="177">
        <v>0</v>
      </c>
      <c r="F411" s="123" t="str">
        <f>IF(E410=0,"",(G410/E410)/12*E410)</f>
        <v/>
      </c>
      <c r="G411" s="120" t="str">
        <f>F411</f>
        <v/>
      </c>
      <c r="H411" s="187"/>
      <c r="I411" s="139">
        <v>11500</v>
      </c>
      <c r="J411" s="139" t="e">
        <f>VLOOKUP(I411,Presupuesto!$B$8:$C$583,2,0)</f>
        <v>#N/A</v>
      </c>
      <c r="K411" s="121">
        <f t="shared" si="6"/>
        <v>0</v>
      </c>
      <c r="L411" s="121"/>
    </row>
    <row r="412" spans="3:12" ht="15.75" thickBot="1" x14ac:dyDescent="0.3">
      <c r="C412" s="196" t="s">
        <v>59</v>
      </c>
      <c r="D412" s="186">
        <v>0</v>
      </c>
      <c r="E412" s="177">
        <v>0</v>
      </c>
      <c r="F412" s="140" t="str">
        <f>IF(E410&lt;6,"",((E410-6)/12)*(G410/E410))</f>
        <v/>
      </c>
      <c r="G412" s="120" t="str">
        <f>F412</f>
        <v/>
      </c>
      <c r="H412" s="187"/>
      <c r="I412" s="124">
        <v>11500.02</v>
      </c>
      <c r="J412" s="124" t="e">
        <f>VLOOKUP(I412,Presupuesto!$B$8:$C$583,2,0)</f>
        <v>#N/A</v>
      </c>
      <c r="K412" s="121">
        <f t="shared" si="6"/>
        <v>0</v>
      </c>
      <c r="L412" s="121"/>
    </row>
    <row r="413" spans="3:12" ht="15.75" thickBot="1" x14ac:dyDescent="0.3">
      <c r="C413" s="160" t="s">
        <v>813</v>
      </c>
      <c r="D413" s="227"/>
      <c r="E413" s="175"/>
      <c r="F413" s="441">
        <f>HLOOKUP($C413,$BZ$2:$CM$3,2,0)</f>
        <v>439.49</v>
      </c>
      <c r="G413" s="136">
        <f>D413*E413*F413</f>
        <v>0</v>
      </c>
      <c r="H413" s="189"/>
      <c r="I413" s="137">
        <v>11100.01</v>
      </c>
      <c r="J413" s="137" t="e">
        <f>VLOOKUP(I413,Presupuesto!$B$8:$C$583,2,0)</f>
        <v>#N/A</v>
      </c>
      <c r="K413" s="121">
        <f t="shared" si="6"/>
        <v>0</v>
      </c>
      <c r="L413" s="121"/>
    </row>
    <row r="414" spans="3:12" x14ac:dyDescent="0.25">
      <c r="C414" s="195" t="s">
        <v>58</v>
      </c>
      <c r="D414" s="186">
        <v>0</v>
      </c>
      <c r="E414" s="177">
        <v>0</v>
      </c>
      <c r="F414" s="123" t="str">
        <f>IF(E413=0,"",(G413/E413)/12*E413)</f>
        <v/>
      </c>
      <c r="G414" s="120" t="str">
        <f>F414</f>
        <v/>
      </c>
      <c r="H414" s="187"/>
      <c r="I414" s="139">
        <v>11500</v>
      </c>
      <c r="J414" s="139" t="e">
        <f>VLOOKUP(I414,Presupuesto!$B$8:$C$583,2,0)</f>
        <v>#N/A</v>
      </c>
      <c r="K414" s="121">
        <f t="shared" si="6"/>
        <v>0</v>
      </c>
      <c r="L414" s="121"/>
    </row>
    <row r="415" spans="3:12" ht="15.75" thickBot="1" x14ac:dyDescent="0.3">
      <c r="C415" s="196" t="s">
        <v>59</v>
      </c>
      <c r="D415" s="186">
        <v>0</v>
      </c>
      <c r="E415" s="177">
        <v>0</v>
      </c>
      <c r="F415" s="140" t="str">
        <f>IF(E413&lt;6,"",((E413-6)/12)*(G413/E413))</f>
        <v/>
      </c>
      <c r="G415" s="120" t="str">
        <f>F415</f>
        <v/>
      </c>
      <c r="H415" s="187"/>
      <c r="I415" s="124">
        <v>11500.02</v>
      </c>
      <c r="J415" s="124" t="e">
        <f>VLOOKUP(I415,Presupuesto!$B$8:$C$583,2,0)</f>
        <v>#N/A</v>
      </c>
      <c r="K415" s="121">
        <f t="shared" si="6"/>
        <v>0</v>
      </c>
      <c r="L415" s="121"/>
    </row>
    <row r="416" spans="3:12" ht="15.75" thickBot="1" x14ac:dyDescent="0.3">
      <c r="C416" s="160" t="s">
        <v>814</v>
      </c>
      <c r="D416" s="227"/>
      <c r="E416" s="175"/>
      <c r="F416" s="441">
        <f>HLOOKUP($C416,$BZ$2:$CM$3,2,0)</f>
        <v>1904.46</v>
      </c>
      <c r="G416" s="136">
        <f>D416*E416*F416</f>
        <v>0</v>
      </c>
      <c r="H416" s="189"/>
      <c r="I416" s="137">
        <v>11100.01</v>
      </c>
      <c r="J416" s="137" t="e">
        <f>VLOOKUP(I416,Presupuesto!$B$8:$C$583,2,0)</f>
        <v>#N/A</v>
      </c>
      <c r="K416" s="121">
        <f t="shared" si="6"/>
        <v>0</v>
      </c>
      <c r="L416" s="121"/>
    </row>
    <row r="417" spans="3:12" x14ac:dyDescent="0.25">
      <c r="C417" s="195" t="s">
        <v>58</v>
      </c>
      <c r="D417" s="186">
        <v>0</v>
      </c>
      <c r="E417" s="177">
        <v>0</v>
      </c>
      <c r="F417" s="123" t="str">
        <f>IF(E416=0,"",(G416/E416)/12*E416)</f>
        <v/>
      </c>
      <c r="G417" s="120" t="str">
        <f>F417</f>
        <v/>
      </c>
      <c r="H417" s="187"/>
      <c r="I417" s="139">
        <v>11500</v>
      </c>
      <c r="J417" s="139" t="e">
        <f>VLOOKUP(I417,Presupuesto!$B$8:$C$583,2,0)</f>
        <v>#N/A</v>
      </c>
      <c r="K417" s="121">
        <f t="shared" si="6"/>
        <v>0</v>
      </c>
      <c r="L417" s="121"/>
    </row>
    <row r="418" spans="3:12" ht="15.75" thickBot="1" x14ac:dyDescent="0.3">
      <c r="C418" s="196" t="s">
        <v>59</v>
      </c>
      <c r="D418" s="186">
        <v>0</v>
      </c>
      <c r="E418" s="177">
        <v>0</v>
      </c>
      <c r="F418" s="140" t="str">
        <f>IF(E416&lt;6,"",((E416-6)/12)*(G416/E416))</f>
        <v/>
      </c>
      <c r="G418" s="120" t="str">
        <f>F418</f>
        <v/>
      </c>
      <c r="H418" s="187"/>
      <c r="I418" s="124">
        <v>11500.02</v>
      </c>
      <c r="J418" s="124" t="e">
        <f>VLOOKUP(I418,Presupuesto!$B$8:$C$583,2,0)</f>
        <v>#N/A</v>
      </c>
      <c r="K418" s="121">
        <f t="shared" si="6"/>
        <v>0</v>
      </c>
      <c r="L418" s="121"/>
    </row>
    <row r="419" spans="3:12" ht="15.75" thickBot="1" x14ac:dyDescent="0.3">
      <c r="C419" s="163"/>
      <c r="D419" s="227"/>
      <c r="E419" s="175"/>
      <c r="F419" s="162"/>
      <c r="G419" s="136">
        <f>D419*E419*F419</f>
        <v>0</v>
      </c>
      <c r="H419" s="189"/>
      <c r="I419" s="137">
        <v>12910.14</v>
      </c>
      <c r="J419" s="137" t="e">
        <f>VLOOKUP(I419,Presupuesto!$B$8:$C$583,2,0)</f>
        <v>#N/A</v>
      </c>
      <c r="K419" s="121">
        <f t="shared" si="6"/>
        <v>0</v>
      </c>
      <c r="L419" s="121"/>
    </row>
    <row r="420" spans="3:12" x14ac:dyDescent="0.25">
      <c r="C420" s="195" t="s">
        <v>58</v>
      </c>
      <c r="D420" s="186">
        <v>0</v>
      </c>
      <c r="E420" s="177">
        <v>0</v>
      </c>
      <c r="F420" s="140" t="str">
        <f>IF(E419=0,"",(G419/E419)/12*E419)</f>
        <v/>
      </c>
      <c r="G420" s="120" t="str">
        <f>F420</f>
        <v/>
      </c>
      <c r="H420" s="187"/>
      <c r="I420" s="124">
        <v>12910.14</v>
      </c>
      <c r="J420" s="124" t="e">
        <f>VLOOKUP(I420,Presupuesto!$B$8:$C$583,2,0)</f>
        <v>#N/A</v>
      </c>
      <c r="K420" s="121">
        <f t="shared" si="6"/>
        <v>0</v>
      </c>
      <c r="L420" s="121"/>
    </row>
    <row r="421" spans="3:12" ht="15.75" thickBot="1" x14ac:dyDescent="0.3">
      <c r="C421" s="196" t="s">
        <v>59</v>
      </c>
      <c r="D421" s="186">
        <v>0</v>
      </c>
      <c r="E421" s="177">
        <v>0</v>
      </c>
      <c r="F421" s="123" t="str">
        <f>IF(E419&lt;6,"",((E419-6)/12)*(G419/E419))</f>
        <v/>
      </c>
      <c r="G421" s="120" t="str">
        <f>F421</f>
        <v/>
      </c>
      <c r="H421" s="187"/>
      <c r="I421" s="124">
        <v>12910.14</v>
      </c>
      <c r="J421" s="124" t="e">
        <f>VLOOKUP(I421,Presupuesto!$B$8:$C$583,2,0)</f>
        <v>#N/A</v>
      </c>
      <c r="K421" s="121">
        <f t="shared" si="6"/>
        <v>0</v>
      </c>
      <c r="L421" s="121"/>
    </row>
    <row r="422" spans="3:12" ht="15.75" thickBot="1" x14ac:dyDescent="0.3">
      <c r="C422" s="163" t="s">
        <v>60</v>
      </c>
      <c r="D422" s="227"/>
      <c r="E422" s="175"/>
      <c r="F422" s="141"/>
      <c r="G422" s="136">
        <f>D422*E422*F422</f>
        <v>0</v>
      </c>
      <c r="H422" s="189"/>
      <c r="I422" s="137">
        <v>24900</v>
      </c>
      <c r="J422" s="137" t="e">
        <f>VLOOKUP(I422,Presupuesto!$B$8:$C$583,2,0)</f>
        <v>#N/A</v>
      </c>
      <c r="K422" s="121">
        <f t="shared" si="6"/>
        <v>0</v>
      </c>
      <c r="L422" s="121"/>
    </row>
    <row r="423" spans="3:12" x14ac:dyDescent="0.25">
      <c r="C423" s="195" t="s">
        <v>58</v>
      </c>
      <c r="D423" s="186">
        <v>0</v>
      </c>
      <c r="E423" s="177">
        <v>0</v>
      </c>
      <c r="F423" s="123">
        <v>0</v>
      </c>
      <c r="G423" s="120">
        <f>F423</f>
        <v>0</v>
      </c>
      <c r="H423" s="187"/>
      <c r="I423" s="124">
        <v>24900</v>
      </c>
      <c r="J423" s="124" t="e">
        <f>VLOOKUP(I423,Presupuesto!$B$8:$C$583,2,0)</f>
        <v>#N/A</v>
      </c>
      <c r="K423" s="121">
        <f t="shared" si="6"/>
        <v>0</v>
      </c>
      <c r="L423" s="121"/>
    </row>
    <row r="424" spans="3:12" ht="15.75" thickBot="1" x14ac:dyDescent="0.3">
      <c r="C424" s="196" t="s">
        <v>59</v>
      </c>
      <c r="D424" s="186">
        <v>0</v>
      </c>
      <c r="E424" s="177">
        <v>0</v>
      </c>
      <c r="F424" s="123">
        <v>0</v>
      </c>
      <c r="G424" s="120">
        <f>F424</f>
        <v>0</v>
      </c>
      <c r="H424" s="187"/>
      <c r="I424" s="124"/>
      <c r="J424" s="124" t="e">
        <f>VLOOKUP(I424,Presupuesto!$B$8:$C$583,2,0)</f>
        <v>#N/A</v>
      </c>
      <c r="K424" s="121">
        <f t="shared" si="6"/>
        <v>0</v>
      </c>
      <c r="L424" s="121"/>
    </row>
    <row r="425" spans="3:12" ht="15.75" thickBot="1" x14ac:dyDescent="0.3">
      <c r="C425" s="163" t="s">
        <v>61</v>
      </c>
      <c r="D425" s="227"/>
      <c r="E425" s="175"/>
      <c r="F425" s="141"/>
      <c r="G425" s="136">
        <f>D425*E425*F425</f>
        <v>0</v>
      </c>
      <c r="H425" s="189"/>
      <c r="I425" s="137">
        <v>11100.01</v>
      </c>
      <c r="J425" s="137" t="e">
        <f>VLOOKUP(I425,Presupuesto!$B$8:$C$583,2,0)</f>
        <v>#N/A</v>
      </c>
      <c r="K425" s="121">
        <f t="shared" si="6"/>
        <v>0</v>
      </c>
      <c r="L425" s="121"/>
    </row>
    <row r="426" spans="3:12" x14ac:dyDescent="0.25">
      <c r="C426" s="195" t="s">
        <v>58</v>
      </c>
      <c r="D426" s="193">
        <v>0</v>
      </c>
      <c r="E426" s="154">
        <v>0</v>
      </c>
      <c r="F426" s="142" t="str">
        <f>IF(E425=0,"",(G425/E425)/12*E425)</f>
        <v/>
      </c>
      <c r="G426" s="143" t="str">
        <f>F426</f>
        <v/>
      </c>
      <c r="H426" s="187"/>
      <c r="I426" s="124">
        <v>11500</v>
      </c>
      <c r="J426" s="124" t="e">
        <f>VLOOKUP(I426,Presupuesto!$B$8:$C$583,2,0)</f>
        <v>#N/A</v>
      </c>
      <c r="K426" s="121">
        <f t="shared" si="6"/>
        <v>0</v>
      </c>
      <c r="L426" s="121"/>
    </row>
    <row r="427" spans="3:12" ht="15.75" thickBot="1" x14ac:dyDescent="0.3">
      <c r="C427" s="197" t="s">
        <v>59</v>
      </c>
      <c r="D427" s="185">
        <v>0</v>
      </c>
      <c r="E427" s="155">
        <v>0</v>
      </c>
      <c r="F427" s="128" t="str">
        <f>IF(E425&lt;6,"",((E425-6)/12)*(G425/E425))</f>
        <v/>
      </c>
      <c r="G427" s="128" t="str">
        <f>F427</f>
        <v/>
      </c>
      <c r="H427" s="185"/>
      <c r="I427" s="129">
        <v>11500.02</v>
      </c>
      <c r="J427" s="147" t="e">
        <f>VLOOKUP(I427,Presupuesto!$B$8:$C$583,2,0)</f>
        <v>#N/A</v>
      </c>
      <c r="K427" s="121">
        <f t="shared" si="6"/>
        <v>0</v>
      </c>
      <c r="L427" s="147"/>
    </row>
    <row r="429" spans="3:12" ht="15.75" thickBot="1" x14ac:dyDescent="0.3"/>
    <row r="430" spans="3:12" ht="15.75" thickBot="1" x14ac:dyDescent="0.3">
      <c r="C430" s="71" t="s">
        <v>43</v>
      </c>
      <c r="D430" s="30">
        <f>SUM(G437:G487)</f>
        <v>0</v>
      </c>
      <c r="E430" s="116"/>
      <c r="F430" s="116"/>
      <c r="G430" s="116"/>
      <c r="H430" s="93"/>
      <c r="I430" s="93"/>
      <c r="J430" s="93"/>
    </row>
    <row r="431" spans="3:12" x14ac:dyDescent="0.25">
      <c r="D431" s="31"/>
      <c r="E431" s="116"/>
      <c r="F431" s="116"/>
      <c r="G431" s="116"/>
      <c r="H431" s="93"/>
      <c r="I431" s="93"/>
      <c r="J431" s="93"/>
    </row>
    <row r="432" spans="3:12" x14ac:dyDescent="0.25">
      <c r="D432" s="31"/>
      <c r="E432" s="116"/>
      <c r="F432" s="116"/>
      <c r="G432" s="116"/>
      <c r="H432" s="93"/>
      <c r="I432" s="93"/>
      <c r="J432" s="93"/>
    </row>
    <row r="433" spans="3:12" ht="15.75" x14ac:dyDescent="0.25">
      <c r="C433" s="234" t="s">
        <v>476</v>
      </c>
      <c r="D433" s="235"/>
      <c r="E433" s="116"/>
      <c r="F433" s="116"/>
      <c r="G433" s="116"/>
      <c r="H433" s="93"/>
      <c r="I433" s="93"/>
      <c r="J433" s="93"/>
    </row>
    <row r="434" spans="3:12" ht="18.75" x14ac:dyDescent="0.25">
      <c r="C434" s="253" t="e">
        <f>IFERROR(VLOOKUP(D433,'Desarrollo Curricular'!$E:$F,2,FALSE),IFERROR(VLOOKUP(D433,Investigación!$E:$F,2,FALSE),IFERROR(VLOOKUP(D433,'Vinculación Univ. Sociedad'!$E:$F,2,FALSE),IFERROR(VLOOKUP(D433,'Docencia y Recursos Humanos '!$E:$F,2,FALSE),IFERROR(VLOOKUP(D433,Estudiantes!$E:$F,2,FALSE),IFERROR(VLOOKUP(D433,'Gestion Administrativa'!$E:$F,2,FALSE),IFERROR(VLOOKUP(D433,'Gestion Academica'!$E:$F,2,FALSE),IFERROR(VLOOKUP(D433,Graduados!$E:$F,2,FALSE),IFERROR(VLOOKUP(D433,'Gestión del Conocimiento'!$E:$F,2,FALSE),IFERROR(VLOOKUP(D433,Gobernabilidad!$E:$F,2,FALSE),IFERROR(VLOOKUP(D433,'NIVEL DE ES Y  SISTEMA NACIONAL'!$E:$F,2,FALSE),VLOOKUP(D433,'Lo Esencial'!$E:$F,2,0))))))))))))</f>
        <v>#N/A</v>
      </c>
      <c r="D434" s="31"/>
      <c r="E434" s="116"/>
      <c r="F434" s="116"/>
      <c r="G434" s="116"/>
      <c r="H434" s="93"/>
      <c r="I434" s="93"/>
      <c r="J434" s="93"/>
    </row>
    <row r="435" spans="3:12" ht="15.75" thickBot="1" x14ac:dyDescent="0.3">
      <c r="C435" s="201"/>
      <c r="D435" s="31"/>
      <c r="E435" s="116"/>
      <c r="F435" s="116"/>
      <c r="G435" s="116"/>
      <c r="H435" s="93"/>
      <c r="I435" s="93"/>
      <c r="J435" s="93"/>
    </row>
    <row r="436" spans="3:12" ht="30.75" thickBot="1" x14ac:dyDescent="0.3">
      <c r="C436" s="157" t="s">
        <v>44</v>
      </c>
      <c r="D436" s="161" t="s">
        <v>55</v>
      </c>
      <c r="E436" s="194" t="s">
        <v>56</v>
      </c>
      <c r="F436" s="161" t="s">
        <v>57</v>
      </c>
      <c r="G436" s="158" t="s">
        <v>27</v>
      </c>
      <c r="H436" s="156" t="s">
        <v>213</v>
      </c>
      <c r="I436" s="159" t="s">
        <v>46</v>
      </c>
      <c r="J436" s="159" t="s">
        <v>214</v>
      </c>
      <c r="K436" s="159" t="s">
        <v>495</v>
      </c>
      <c r="L436" s="159" t="s">
        <v>496</v>
      </c>
    </row>
    <row r="437" spans="3:12" ht="15.75" thickBot="1" x14ac:dyDescent="0.3">
      <c r="C437" s="160" t="s">
        <v>801</v>
      </c>
      <c r="D437" s="227"/>
      <c r="E437" s="175"/>
      <c r="F437" s="441">
        <f>HLOOKUP($C437,$BZ$2:$CM$3,2,0)</f>
        <v>41436.800000000003</v>
      </c>
      <c r="G437" s="136">
        <f>D437*E437*F437</f>
        <v>0</v>
      </c>
      <c r="H437" s="189" t="s">
        <v>211</v>
      </c>
      <c r="I437" s="137" t="s">
        <v>337</v>
      </c>
      <c r="J437" s="137" t="str">
        <f>VLOOKUP(I437,Presupuesto!$B$8:$C$583,2,0)</f>
        <v>SUELDOS Y SALARIOS BASICOS (11100-00)</v>
      </c>
      <c r="K437" s="264"/>
      <c r="L437" s="121"/>
    </row>
    <row r="438" spans="3:12" x14ac:dyDescent="0.25">
      <c r="C438" s="195" t="s">
        <v>58</v>
      </c>
      <c r="D438" s="186">
        <v>0</v>
      </c>
      <c r="E438" s="177">
        <v>0</v>
      </c>
      <c r="F438" s="123" t="str">
        <f>IF(E437=0,"",(G437/E437)/12*E437)</f>
        <v/>
      </c>
      <c r="G438" s="120" t="str">
        <f>F438</f>
        <v/>
      </c>
      <c r="H438" s="187" t="s">
        <v>212</v>
      </c>
      <c r="I438" s="139" t="s">
        <v>338</v>
      </c>
      <c r="J438" s="139" t="str">
        <f>VLOOKUP(I438,Presupuesto!$B$8:$C$583,2,0)</f>
        <v>RESTRIBUCIONES A PERSONAL DIRECTIVO Y DE CONTROL (11300-00)</v>
      </c>
      <c r="K438" s="121">
        <f>$K$17</f>
        <v>0</v>
      </c>
      <c r="L438" s="121"/>
    </row>
    <row r="439" spans="3:12" ht="15.75" thickBot="1" x14ac:dyDescent="0.3">
      <c r="C439" s="196" t="s">
        <v>59</v>
      </c>
      <c r="D439" s="186">
        <v>0</v>
      </c>
      <c r="E439" s="177">
        <v>0</v>
      </c>
      <c r="F439" s="140" t="str">
        <f>IF(E437&lt;6,"",((E437-6)/12)*(G437/E437))</f>
        <v/>
      </c>
      <c r="G439" s="120" t="str">
        <f>F439</f>
        <v/>
      </c>
      <c r="H439" s="187" t="s">
        <v>212</v>
      </c>
      <c r="I439" s="124">
        <v>11500.02</v>
      </c>
      <c r="J439" s="124" t="e">
        <f>VLOOKUP(I439,Presupuesto!$B$8:$C$583,2,0)</f>
        <v>#N/A</v>
      </c>
      <c r="K439" s="121">
        <f t="shared" ref="K439:K487" si="7">$K$17</f>
        <v>0</v>
      </c>
      <c r="L439" s="121"/>
    </row>
    <row r="440" spans="3:12" ht="15.75" thickBot="1" x14ac:dyDescent="0.3">
      <c r="C440" s="160" t="s">
        <v>802</v>
      </c>
      <c r="D440" s="227"/>
      <c r="E440" s="175"/>
      <c r="F440" s="441">
        <f>HLOOKUP($C440,$BZ$2:$CM$3,2,0)</f>
        <v>37669.82</v>
      </c>
      <c r="G440" s="136">
        <f>D440*E440*F440</f>
        <v>0</v>
      </c>
      <c r="H440" s="189"/>
      <c r="I440" s="137">
        <v>11100.01</v>
      </c>
      <c r="J440" s="137" t="e">
        <f>VLOOKUP(I440,Presupuesto!$B$8:$C$583,2,0)</f>
        <v>#N/A</v>
      </c>
      <c r="K440" s="121">
        <f t="shared" si="7"/>
        <v>0</v>
      </c>
      <c r="L440" s="121"/>
    </row>
    <row r="441" spans="3:12" x14ac:dyDescent="0.25">
      <c r="C441" s="195" t="s">
        <v>58</v>
      </c>
      <c r="D441" s="186">
        <v>0</v>
      </c>
      <c r="E441" s="177">
        <v>0</v>
      </c>
      <c r="F441" s="123" t="str">
        <f>IF(E440=0,"",(G440/E440)/12*E440)</f>
        <v/>
      </c>
      <c r="G441" s="120" t="str">
        <f>F441</f>
        <v/>
      </c>
      <c r="H441" s="187"/>
      <c r="I441" s="139">
        <v>11500</v>
      </c>
      <c r="J441" s="139" t="e">
        <f>VLOOKUP(I441,Presupuesto!$B$8:$C$583,2,0)</f>
        <v>#N/A</v>
      </c>
      <c r="K441" s="121">
        <f t="shared" si="7"/>
        <v>0</v>
      </c>
      <c r="L441" s="121"/>
    </row>
    <row r="442" spans="3:12" ht="15.75" thickBot="1" x14ac:dyDescent="0.3">
      <c r="C442" s="196" t="s">
        <v>59</v>
      </c>
      <c r="D442" s="186">
        <v>0</v>
      </c>
      <c r="E442" s="177">
        <v>0</v>
      </c>
      <c r="F442" s="140" t="str">
        <f>IF(E440&lt;6,"",((E440-6)/12)*(G440/E440))</f>
        <v/>
      </c>
      <c r="G442" s="120" t="str">
        <f>F442</f>
        <v/>
      </c>
      <c r="H442" s="187"/>
      <c r="I442" s="124">
        <v>11500.02</v>
      </c>
      <c r="J442" s="124" t="e">
        <f>VLOOKUP(I442,Presupuesto!$B$8:$C$583,2,0)</f>
        <v>#N/A</v>
      </c>
      <c r="K442" s="121">
        <f t="shared" si="7"/>
        <v>0</v>
      </c>
      <c r="L442" s="121"/>
    </row>
    <row r="443" spans="3:12" ht="15.75" thickBot="1" x14ac:dyDescent="0.3">
      <c r="C443" s="160" t="s">
        <v>803</v>
      </c>
      <c r="D443" s="227"/>
      <c r="E443" s="175"/>
      <c r="F443" s="441">
        <f>HLOOKUP($C443,$BZ$2:$CM$3,2,0)</f>
        <v>33902.839999999997</v>
      </c>
      <c r="G443" s="136">
        <f>D443*E443*F443</f>
        <v>0</v>
      </c>
      <c r="H443" s="189"/>
      <c r="I443" s="137">
        <v>11100.01</v>
      </c>
      <c r="J443" s="137" t="e">
        <f>VLOOKUP(I443,Presupuesto!$B$8:$C$583,2,0)</f>
        <v>#N/A</v>
      </c>
      <c r="K443" s="121">
        <f t="shared" si="7"/>
        <v>0</v>
      </c>
      <c r="L443" s="121"/>
    </row>
    <row r="444" spans="3:12" x14ac:dyDescent="0.25">
      <c r="C444" s="195" t="s">
        <v>58</v>
      </c>
      <c r="D444" s="186">
        <v>0</v>
      </c>
      <c r="E444" s="177">
        <v>0</v>
      </c>
      <c r="F444" s="123" t="str">
        <f>IF(E443=0,"",(G443/E443)/12*E443)</f>
        <v/>
      </c>
      <c r="G444" s="120" t="str">
        <f>F444</f>
        <v/>
      </c>
      <c r="H444" s="187"/>
      <c r="I444" s="139">
        <v>11500</v>
      </c>
      <c r="J444" s="139" t="e">
        <f>VLOOKUP(I444,Presupuesto!$B$8:$C$583,2,0)</f>
        <v>#N/A</v>
      </c>
      <c r="K444" s="121">
        <f t="shared" si="7"/>
        <v>0</v>
      </c>
      <c r="L444" s="121"/>
    </row>
    <row r="445" spans="3:12" ht="15.75" thickBot="1" x14ac:dyDescent="0.3">
      <c r="C445" s="196" t="s">
        <v>59</v>
      </c>
      <c r="D445" s="186">
        <v>0</v>
      </c>
      <c r="E445" s="177">
        <v>0</v>
      </c>
      <c r="F445" s="140" t="str">
        <f>IF(E443&lt;6,"",((E443-6)/12)*(G443/E443))</f>
        <v/>
      </c>
      <c r="G445" s="120" t="str">
        <f>F445</f>
        <v/>
      </c>
      <c r="H445" s="187"/>
      <c r="I445" s="124">
        <v>11500.02</v>
      </c>
      <c r="J445" s="124" t="e">
        <f>VLOOKUP(I445,Presupuesto!$B$8:$C$583,2,0)</f>
        <v>#N/A</v>
      </c>
      <c r="K445" s="121">
        <f t="shared" si="7"/>
        <v>0</v>
      </c>
      <c r="L445" s="121"/>
    </row>
    <row r="446" spans="3:12" ht="15.75" thickBot="1" x14ac:dyDescent="0.3">
      <c r="C446" s="160" t="s">
        <v>804</v>
      </c>
      <c r="D446" s="227"/>
      <c r="E446" s="175"/>
      <c r="F446" s="441">
        <f>HLOOKUP($C446,$BZ$2:$CM$3,2,0)</f>
        <v>30135.85</v>
      </c>
      <c r="G446" s="136">
        <f>D446*E446*F446</f>
        <v>0</v>
      </c>
      <c r="H446" s="189"/>
      <c r="I446" s="137">
        <v>11100.01</v>
      </c>
      <c r="J446" s="137" t="e">
        <f>VLOOKUP(I446,Presupuesto!$B$8:$C$583,2,0)</f>
        <v>#N/A</v>
      </c>
      <c r="K446" s="121">
        <f t="shared" si="7"/>
        <v>0</v>
      </c>
      <c r="L446" s="121"/>
    </row>
    <row r="447" spans="3:12" x14ac:dyDescent="0.25">
      <c r="C447" s="195" t="s">
        <v>58</v>
      </c>
      <c r="D447" s="186">
        <v>0</v>
      </c>
      <c r="E447" s="177">
        <v>0</v>
      </c>
      <c r="F447" s="123" t="str">
        <f>IF(E446=0,"",(G446/E446)/12*E446)</f>
        <v/>
      </c>
      <c r="G447" s="120" t="str">
        <f>F447</f>
        <v/>
      </c>
      <c r="H447" s="187"/>
      <c r="I447" s="139">
        <v>11500</v>
      </c>
      <c r="J447" s="139" t="e">
        <f>VLOOKUP(I447,Presupuesto!$B$8:$C$583,2,0)</f>
        <v>#N/A</v>
      </c>
      <c r="K447" s="121">
        <f t="shared" si="7"/>
        <v>0</v>
      </c>
      <c r="L447" s="121"/>
    </row>
    <row r="448" spans="3:12" ht="15.75" thickBot="1" x14ac:dyDescent="0.3">
      <c r="C448" s="196" t="s">
        <v>59</v>
      </c>
      <c r="D448" s="186">
        <v>0</v>
      </c>
      <c r="E448" s="177">
        <v>0</v>
      </c>
      <c r="F448" s="140" t="str">
        <f>IF(E446&lt;6,"",((E446-6)/12)*(G446/E446))</f>
        <v/>
      </c>
      <c r="G448" s="120" t="str">
        <f>F448</f>
        <v/>
      </c>
      <c r="H448" s="187"/>
      <c r="I448" s="124">
        <v>11500.02</v>
      </c>
      <c r="J448" s="124" t="e">
        <f>VLOOKUP(I448,Presupuesto!$B$8:$C$583,2,0)</f>
        <v>#N/A</v>
      </c>
      <c r="K448" s="121">
        <f t="shared" si="7"/>
        <v>0</v>
      </c>
      <c r="L448" s="121"/>
    </row>
    <row r="449" spans="3:12" ht="15.75" thickBot="1" x14ac:dyDescent="0.3">
      <c r="C449" s="160" t="s">
        <v>805</v>
      </c>
      <c r="D449" s="227"/>
      <c r="E449" s="175"/>
      <c r="F449" s="441">
        <f>HLOOKUP($C449,$BZ$2:$CM$3,2,0)</f>
        <v>28252.36</v>
      </c>
      <c r="G449" s="136">
        <f>D449*E449*F449</f>
        <v>0</v>
      </c>
      <c r="H449" s="189"/>
      <c r="I449" s="137">
        <v>11100.01</v>
      </c>
      <c r="J449" s="137" t="e">
        <f>VLOOKUP(I449,Presupuesto!$B$8:$C$583,2,0)</f>
        <v>#N/A</v>
      </c>
      <c r="K449" s="121">
        <f t="shared" si="7"/>
        <v>0</v>
      </c>
      <c r="L449" s="121"/>
    </row>
    <row r="450" spans="3:12" x14ac:dyDescent="0.25">
      <c r="C450" s="195" t="s">
        <v>58</v>
      </c>
      <c r="D450" s="186">
        <v>0</v>
      </c>
      <c r="E450" s="177">
        <v>0</v>
      </c>
      <c r="F450" s="123" t="str">
        <f>IF(E449=0,"",(G449/E449)/12*E449)</f>
        <v/>
      </c>
      <c r="G450" s="120" t="str">
        <f>F450</f>
        <v/>
      </c>
      <c r="H450" s="187"/>
      <c r="I450" s="139">
        <v>11500</v>
      </c>
      <c r="J450" s="139" t="e">
        <f>VLOOKUP(I450,Presupuesto!$B$8:$C$583,2,0)</f>
        <v>#N/A</v>
      </c>
      <c r="K450" s="121">
        <f t="shared" si="7"/>
        <v>0</v>
      </c>
      <c r="L450" s="121"/>
    </row>
    <row r="451" spans="3:12" ht="15.75" thickBot="1" x14ac:dyDescent="0.3">
      <c r="C451" s="196" t="s">
        <v>59</v>
      </c>
      <c r="D451" s="186">
        <v>0</v>
      </c>
      <c r="E451" s="177">
        <v>0</v>
      </c>
      <c r="F451" s="140" t="str">
        <f>IF(E449&lt;6,"",((E449-6)/12)*(G449/E449))</f>
        <v/>
      </c>
      <c r="G451" s="120" t="str">
        <f>F451</f>
        <v/>
      </c>
      <c r="H451" s="187"/>
      <c r="I451" s="124">
        <v>11500.02</v>
      </c>
      <c r="J451" s="124" t="e">
        <f>VLOOKUP(I451,Presupuesto!$B$8:$C$583,2,0)</f>
        <v>#N/A</v>
      </c>
      <c r="K451" s="121">
        <f t="shared" si="7"/>
        <v>0</v>
      </c>
      <c r="L451" s="121"/>
    </row>
    <row r="452" spans="3:12" ht="15.75" thickBot="1" x14ac:dyDescent="0.3">
      <c r="C452" s="160" t="s">
        <v>806</v>
      </c>
      <c r="D452" s="227"/>
      <c r="E452" s="175"/>
      <c r="F452" s="441">
        <f>HLOOKUP($C452,$BZ$2:$CM$3,2,0)</f>
        <v>26368.87</v>
      </c>
      <c r="G452" s="136">
        <f>D452*E452*F452</f>
        <v>0</v>
      </c>
      <c r="H452" s="189"/>
      <c r="I452" s="137">
        <v>11100.01</v>
      </c>
      <c r="J452" s="137" t="e">
        <f>VLOOKUP(I452,Presupuesto!$B$8:$C$583,2,0)</f>
        <v>#N/A</v>
      </c>
      <c r="K452" s="121">
        <f t="shared" si="7"/>
        <v>0</v>
      </c>
      <c r="L452" s="121"/>
    </row>
    <row r="453" spans="3:12" x14ac:dyDescent="0.25">
      <c r="C453" s="195" t="s">
        <v>58</v>
      </c>
      <c r="D453" s="186">
        <v>0</v>
      </c>
      <c r="E453" s="177">
        <v>0</v>
      </c>
      <c r="F453" s="123" t="str">
        <f>IF(E452=0,"",(G452/E452)/12*E452)</f>
        <v/>
      </c>
      <c r="G453" s="120" t="str">
        <f>F453</f>
        <v/>
      </c>
      <c r="H453" s="187"/>
      <c r="I453" s="139">
        <v>11500</v>
      </c>
      <c r="J453" s="139" t="e">
        <f>VLOOKUP(I453,Presupuesto!$B$8:$C$583,2,0)</f>
        <v>#N/A</v>
      </c>
      <c r="K453" s="121">
        <f t="shared" si="7"/>
        <v>0</v>
      </c>
      <c r="L453" s="121"/>
    </row>
    <row r="454" spans="3:12" ht="15.75" thickBot="1" x14ac:dyDescent="0.3">
      <c r="C454" s="196" t="s">
        <v>59</v>
      </c>
      <c r="D454" s="186">
        <v>0</v>
      </c>
      <c r="E454" s="177">
        <v>0</v>
      </c>
      <c r="F454" s="140" t="str">
        <f>IF(E452&lt;6,"",((E452-6)/12)*(G452/E452))</f>
        <v/>
      </c>
      <c r="G454" s="120" t="str">
        <f>F454</f>
        <v/>
      </c>
      <c r="H454" s="187"/>
      <c r="I454" s="124">
        <v>11500.02</v>
      </c>
      <c r="J454" s="124" t="e">
        <f>VLOOKUP(I454,Presupuesto!$B$8:$C$583,2,0)</f>
        <v>#N/A</v>
      </c>
      <c r="K454" s="121">
        <f t="shared" si="7"/>
        <v>0</v>
      </c>
      <c r="L454" s="121"/>
    </row>
    <row r="455" spans="3:12" ht="15.75" thickBot="1" x14ac:dyDescent="0.3">
      <c r="C455" s="160" t="s">
        <v>807</v>
      </c>
      <c r="D455" s="227"/>
      <c r="E455" s="175"/>
      <c r="F455" s="441">
        <f>HLOOKUP($C455,$BZ$2:$CM$3,2,0)</f>
        <v>17893.16</v>
      </c>
      <c r="G455" s="136">
        <f>D455*E455*F455</f>
        <v>0</v>
      </c>
      <c r="H455" s="189"/>
      <c r="I455" s="137">
        <v>11100.01</v>
      </c>
      <c r="J455" s="137" t="e">
        <f>VLOOKUP(I455,Presupuesto!$B$8:$C$583,2,0)</f>
        <v>#N/A</v>
      </c>
      <c r="K455" s="121">
        <f t="shared" si="7"/>
        <v>0</v>
      </c>
      <c r="L455" s="121"/>
    </row>
    <row r="456" spans="3:12" x14ac:dyDescent="0.25">
      <c r="C456" s="195" t="s">
        <v>58</v>
      </c>
      <c r="D456" s="186">
        <v>0</v>
      </c>
      <c r="E456" s="177">
        <v>0</v>
      </c>
      <c r="F456" s="123" t="str">
        <f>IF(E455=0,"",(G455/E455)/12*E455)</f>
        <v/>
      </c>
      <c r="G456" s="120" t="str">
        <f>F456</f>
        <v/>
      </c>
      <c r="H456" s="187"/>
      <c r="I456" s="139">
        <v>11500</v>
      </c>
      <c r="J456" s="139" t="e">
        <f>VLOOKUP(I456,Presupuesto!$B$8:$C$583,2,0)</f>
        <v>#N/A</v>
      </c>
      <c r="K456" s="121">
        <f t="shared" si="7"/>
        <v>0</v>
      </c>
      <c r="L456" s="121"/>
    </row>
    <row r="457" spans="3:12" ht="15.75" thickBot="1" x14ac:dyDescent="0.3">
      <c r="C457" s="196" t="s">
        <v>59</v>
      </c>
      <c r="D457" s="186">
        <v>0</v>
      </c>
      <c r="E457" s="177">
        <v>0</v>
      </c>
      <c r="F457" s="140" t="str">
        <f>IF(E455&lt;6,"",((E455-6)/12)*(G455/E455))</f>
        <v/>
      </c>
      <c r="G457" s="120" t="str">
        <f>F457</f>
        <v/>
      </c>
      <c r="H457" s="187"/>
      <c r="I457" s="124">
        <v>11500.02</v>
      </c>
      <c r="J457" s="124" t="e">
        <f>VLOOKUP(I457,Presupuesto!$B$8:$C$583,2,0)</f>
        <v>#N/A</v>
      </c>
      <c r="K457" s="121">
        <f t="shared" si="7"/>
        <v>0</v>
      </c>
      <c r="L457" s="121"/>
    </row>
    <row r="458" spans="3:12" ht="15.75" thickBot="1" x14ac:dyDescent="0.3">
      <c r="C458" s="160" t="s">
        <v>808</v>
      </c>
      <c r="D458" s="227"/>
      <c r="E458" s="175"/>
      <c r="F458" s="441">
        <f>HLOOKUP($C458,$BZ$2:$CM$3,2,0)</f>
        <v>16951.419999999998</v>
      </c>
      <c r="G458" s="136">
        <f>D458*E458*F458</f>
        <v>0</v>
      </c>
      <c r="H458" s="189"/>
      <c r="I458" s="137">
        <v>11100.01</v>
      </c>
      <c r="J458" s="137" t="e">
        <f>VLOOKUP(I458,Presupuesto!$B$8:$C$583,2,0)</f>
        <v>#N/A</v>
      </c>
      <c r="K458" s="121">
        <f t="shared" si="7"/>
        <v>0</v>
      </c>
      <c r="L458" s="121"/>
    </row>
    <row r="459" spans="3:12" x14ac:dyDescent="0.25">
      <c r="C459" s="195" t="s">
        <v>58</v>
      </c>
      <c r="D459" s="186">
        <v>0</v>
      </c>
      <c r="E459" s="177">
        <v>0</v>
      </c>
      <c r="F459" s="123" t="str">
        <f>IF(E458=0,"",(G458/E458)/12*E458)</f>
        <v/>
      </c>
      <c r="G459" s="120" t="str">
        <f>F459</f>
        <v/>
      </c>
      <c r="H459" s="187"/>
      <c r="I459" s="139">
        <v>11500</v>
      </c>
      <c r="J459" s="139" t="e">
        <f>VLOOKUP(I459,Presupuesto!$B$8:$C$583,2,0)</f>
        <v>#N/A</v>
      </c>
      <c r="K459" s="121">
        <f t="shared" si="7"/>
        <v>0</v>
      </c>
      <c r="L459" s="121"/>
    </row>
    <row r="460" spans="3:12" ht="15.75" thickBot="1" x14ac:dyDescent="0.3">
      <c r="C460" s="196" t="s">
        <v>59</v>
      </c>
      <c r="D460" s="186">
        <v>0</v>
      </c>
      <c r="E460" s="177">
        <v>0</v>
      </c>
      <c r="F460" s="140" t="str">
        <f>IF(E458&lt;6,"",((E458-6)/12)*(G458/E458))</f>
        <v/>
      </c>
      <c r="G460" s="120" t="str">
        <f>F460</f>
        <v/>
      </c>
      <c r="H460" s="187"/>
      <c r="I460" s="124">
        <v>11500.02</v>
      </c>
      <c r="J460" s="124" t="e">
        <f>VLOOKUP(I460,Presupuesto!$B$8:$C$583,2,0)</f>
        <v>#N/A</v>
      </c>
      <c r="K460" s="121">
        <f t="shared" si="7"/>
        <v>0</v>
      </c>
      <c r="L460" s="121"/>
    </row>
    <row r="461" spans="3:12" ht="15.75" thickBot="1" x14ac:dyDescent="0.3">
      <c r="C461" s="160" t="s">
        <v>809</v>
      </c>
      <c r="D461" s="227"/>
      <c r="E461" s="175"/>
      <c r="F461" s="441">
        <f>HLOOKUP($C461,$BZ$2:$CM$3,2,0)</f>
        <v>13184.44</v>
      </c>
      <c r="G461" s="136">
        <f>D461*E461*F461</f>
        <v>0</v>
      </c>
      <c r="H461" s="189"/>
      <c r="I461" s="137">
        <v>11100.01</v>
      </c>
      <c r="J461" s="137" t="e">
        <f>VLOOKUP(I461,Presupuesto!$B$8:$C$583,2,0)</f>
        <v>#N/A</v>
      </c>
      <c r="K461" s="121">
        <f t="shared" si="7"/>
        <v>0</v>
      </c>
      <c r="L461" s="121"/>
    </row>
    <row r="462" spans="3:12" x14ac:dyDescent="0.25">
      <c r="C462" s="195" t="s">
        <v>58</v>
      </c>
      <c r="D462" s="186">
        <v>0</v>
      </c>
      <c r="E462" s="177">
        <v>0</v>
      </c>
      <c r="F462" s="123" t="str">
        <f>IF(E461=0,"",(G461/E461)/12*E461)</f>
        <v/>
      </c>
      <c r="G462" s="120" t="str">
        <f>F462</f>
        <v/>
      </c>
      <c r="H462" s="187"/>
      <c r="I462" s="139">
        <v>11500</v>
      </c>
      <c r="J462" s="139" t="e">
        <f>VLOOKUP(I462,Presupuesto!$B$8:$C$583,2,0)</f>
        <v>#N/A</v>
      </c>
      <c r="K462" s="121">
        <f t="shared" si="7"/>
        <v>0</v>
      </c>
      <c r="L462" s="121"/>
    </row>
    <row r="463" spans="3:12" ht="15.75" thickBot="1" x14ac:dyDescent="0.3">
      <c r="C463" s="196" t="s">
        <v>59</v>
      </c>
      <c r="D463" s="186">
        <v>0</v>
      </c>
      <c r="E463" s="177">
        <v>0</v>
      </c>
      <c r="F463" s="140" t="str">
        <f>IF(E461&lt;6,"",((E461-6)/12)*(G461/E461))</f>
        <v/>
      </c>
      <c r="G463" s="120" t="str">
        <f>F463</f>
        <v/>
      </c>
      <c r="H463" s="187"/>
      <c r="I463" s="124">
        <v>11500.02</v>
      </c>
      <c r="J463" s="124" t="e">
        <f>VLOOKUP(I463,Presupuesto!$B$8:$C$583,2,0)</f>
        <v>#N/A</v>
      </c>
      <c r="K463" s="121">
        <f t="shared" si="7"/>
        <v>0</v>
      </c>
      <c r="L463" s="121"/>
    </row>
    <row r="464" spans="3:12" ht="15.75" thickBot="1" x14ac:dyDescent="0.3">
      <c r="C464" s="160" t="s">
        <v>810</v>
      </c>
      <c r="D464" s="227"/>
      <c r="E464" s="175"/>
      <c r="F464" s="441">
        <f>HLOOKUP($C464,$BZ$2:$CM$3,2,0)</f>
        <v>15032.56</v>
      </c>
      <c r="G464" s="136">
        <f>D464*E464*F464</f>
        <v>0</v>
      </c>
      <c r="H464" s="189"/>
      <c r="I464" s="137">
        <v>11100.01</v>
      </c>
      <c r="J464" s="137" t="e">
        <f>VLOOKUP(I464,Presupuesto!$B$8:$C$583,2,0)</f>
        <v>#N/A</v>
      </c>
      <c r="K464" s="121">
        <f t="shared" si="7"/>
        <v>0</v>
      </c>
      <c r="L464" s="121"/>
    </row>
    <row r="465" spans="3:12" x14ac:dyDescent="0.25">
      <c r="C465" s="195" t="s">
        <v>58</v>
      </c>
      <c r="D465" s="186">
        <v>0</v>
      </c>
      <c r="E465" s="177">
        <v>0</v>
      </c>
      <c r="F465" s="123" t="str">
        <f>IF(E464=0,"",(G464/E464)/12*E464)</f>
        <v/>
      </c>
      <c r="G465" s="120" t="str">
        <f>F465</f>
        <v/>
      </c>
      <c r="H465" s="187"/>
      <c r="I465" s="139">
        <v>11500</v>
      </c>
      <c r="J465" s="139" t="e">
        <f>VLOOKUP(I465,Presupuesto!$B$8:$C$583,2,0)</f>
        <v>#N/A</v>
      </c>
      <c r="K465" s="121">
        <f t="shared" si="7"/>
        <v>0</v>
      </c>
      <c r="L465" s="121"/>
    </row>
    <row r="466" spans="3:12" ht="15.75" thickBot="1" x14ac:dyDescent="0.3">
      <c r="C466" s="196" t="s">
        <v>59</v>
      </c>
      <c r="D466" s="186">
        <v>0</v>
      </c>
      <c r="E466" s="177">
        <v>0</v>
      </c>
      <c r="F466" s="140" t="str">
        <f>IF(E464&lt;6,"",((E464-6)/12)*(G464/E464))</f>
        <v/>
      </c>
      <c r="G466" s="120" t="str">
        <f>F466</f>
        <v/>
      </c>
      <c r="H466" s="187"/>
      <c r="I466" s="124">
        <v>11500.02</v>
      </c>
      <c r="J466" s="124" t="e">
        <f>VLOOKUP(I466,Presupuesto!$B$8:$C$583,2,0)</f>
        <v>#N/A</v>
      </c>
      <c r="K466" s="121">
        <f t="shared" si="7"/>
        <v>0</v>
      </c>
      <c r="L466" s="121"/>
    </row>
    <row r="467" spans="3:12" ht="15.75" thickBot="1" x14ac:dyDescent="0.3">
      <c r="C467" s="160" t="s">
        <v>811</v>
      </c>
      <c r="D467" s="227"/>
      <c r="E467" s="175"/>
      <c r="F467" s="441">
        <f>HLOOKUP($C467,$BZ$2:$CM$3,2,0)</f>
        <v>13264.02</v>
      </c>
      <c r="G467" s="136">
        <f>D467*E467*F467</f>
        <v>0</v>
      </c>
      <c r="H467" s="189"/>
      <c r="I467" s="137">
        <v>11100.01</v>
      </c>
      <c r="J467" s="137" t="e">
        <f>VLOOKUP(I467,Presupuesto!$B$8:$C$583,2,0)</f>
        <v>#N/A</v>
      </c>
      <c r="K467" s="121">
        <f t="shared" si="7"/>
        <v>0</v>
      </c>
      <c r="L467" s="121"/>
    </row>
    <row r="468" spans="3:12" x14ac:dyDescent="0.25">
      <c r="C468" s="195" t="s">
        <v>58</v>
      </c>
      <c r="D468" s="186">
        <v>0</v>
      </c>
      <c r="E468" s="177">
        <v>0</v>
      </c>
      <c r="F468" s="123" t="str">
        <f>IF(E467=0,"",(G467/E467)/12*E467)</f>
        <v/>
      </c>
      <c r="G468" s="120" t="str">
        <f>F468</f>
        <v/>
      </c>
      <c r="H468" s="187"/>
      <c r="I468" s="139">
        <v>11500</v>
      </c>
      <c r="J468" s="139" t="e">
        <f>VLOOKUP(I468,Presupuesto!$B$8:$C$583,2,0)</f>
        <v>#N/A</v>
      </c>
      <c r="K468" s="121">
        <f t="shared" si="7"/>
        <v>0</v>
      </c>
      <c r="L468" s="121"/>
    </row>
    <row r="469" spans="3:12" ht="15.75" thickBot="1" x14ac:dyDescent="0.3">
      <c r="C469" s="196" t="s">
        <v>59</v>
      </c>
      <c r="D469" s="186">
        <v>0</v>
      </c>
      <c r="E469" s="177">
        <v>0</v>
      </c>
      <c r="F469" s="140" t="str">
        <f>IF(E467&lt;6,"",((E467-6)/12)*(G467/E467))</f>
        <v/>
      </c>
      <c r="G469" s="120" t="str">
        <f>F469</f>
        <v/>
      </c>
      <c r="H469" s="187"/>
      <c r="I469" s="124">
        <v>11500.02</v>
      </c>
      <c r="J469" s="124" t="e">
        <f>VLOOKUP(I469,Presupuesto!$B$8:$C$583,2,0)</f>
        <v>#N/A</v>
      </c>
      <c r="K469" s="121">
        <f t="shared" si="7"/>
        <v>0</v>
      </c>
      <c r="L469" s="121"/>
    </row>
    <row r="470" spans="3:12" ht="15.75" thickBot="1" x14ac:dyDescent="0.3">
      <c r="C470" s="160" t="s">
        <v>812</v>
      </c>
      <c r="D470" s="227"/>
      <c r="E470" s="175"/>
      <c r="F470" s="441">
        <f>HLOOKUP($C470,$BZ$2:$CM$3,2,0)</f>
        <v>12379.75</v>
      </c>
      <c r="G470" s="136">
        <f>D470*E470*F470</f>
        <v>0</v>
      </c>
      <c r="H470" s="189"/>
      <c r="I470" s="137">
        <v>11100.01</v>
      </c>
      <c r="J470" s="137" t="e">
        <f>VLOOKUP(I470,Presupuesto!$B$8:$C$583,2,0)</f>
        <v>#N/A</v>
      </c>
      <c r="K470" s="121">
        <f t="shared" si="7"/>
        <v>0</v>
      </c>
      <c r="L470" s="121"/>
    </row>
    <row r="471" spans="3:12" x14ac:dyDescent="0.25">
      <c r="C471" s="195" t="s">
        <v>58</v>
      </c>
      <c r="D471" s="186">
        <v>0</v>
      </c>
      <c r="E471" s="177">
        <v>0</v>
      </c>
      <c r="F471" s="123" t="str">
        <f>IF(E470=0,"",(G470/E470)/12*E470)</f>
        <v/>
      </c>
      <c r="G471" s="120" t="str">
        <f>F471</f>
        <v/>
      </c>
      <c r="H471" s="187"/>
      <c r="I471" s="139">
        <v>11500</v>
      </c>
      <c r="J471" s="139" t="e">
        <f>VLOOKUP(I471,Presupuesto!$B$8:$C$583,2,0)</f>
        <v>#N/A</v>
      </c>
      <c r="K471" s="121">
        <f t="shared" si="7"/>
        <v>0</v>
      </c>
      <c r="L471" s="121"/>
    </row>
    <row r="472" spans="3:12" ht="15.75" thickBot="1" x14ac:dyDescent="0.3">
      <c r="C472" s="196" t="s">
        <v>59</v>
      </c>
      <c r="D472" s="186">
        <v>0</v>
      </c>
      <c r="E472" s="177">
        <v>0</v>
      </c>
      <c r="F472" s="140" t="str">
        <f>IF(E470&lt;6,"",((E470-6)/12)*(G470/E470))</f>
        <v/>
      </c>
      <c r="G472" s="120" t="str">
        <f>F472</f>
        <v/>
      </c>
      <c r="H472" s="187"/>
      <c r="I472" s="124">
        <v>11500.02</v>
      </c>
      <c r="J472" s="124" t="e">
        <f>VLOOKUP(I472,Presupuesto!$B$8:$C$583,2,0)</f>
        <v>#N/A</v>
      </c>
      <c r="K472" s="121">
        <f t="shared" si="7"/>
        <v>0</v>
      </c>
      <c r="L472" s="121"/>
    </row>
    <row r="473" spans="3:12" ht="15.75" thickBot="1" x14ac:dyDescent="0.3">
      <c r="C473" s="160" t="s">
        <v>813</v>
      </c>
      <c r="D473" s="227"/>
      <c r="E473" s="175"/>
      <c r="F473" s="441">
        <f>HLOOKUP($C473,$BZ$2:$CM$3,2,0)</f>
        <v>439.49</v>
      </c>
      <c r="G473" s="136">
        <f>D473*E473*F473</f>
        <v>0</v>
      </c>
      <c r="H473" s="189"/>
      <c r="I473" s="137">
        <v>11100.01</v>
      </c>
      <c r="J473" s="137" t="e">
        <f>VLOOKUP(I473,Presupuesto!$B$8:$C$583,2,0)</f>
        <v>#N/A</v>
      </c>
      <c r="K473" s="121">
        <f t="shared" si="7"/>
        <v>0</v>
      </c>
      <c r="L473" s="121"/>
    </row>
    <row r="474" spans="3:12" x14ac:dyDescent="0.25">
      <c r="C474" s="195" t="s">
        <v>58</v>
      </c>
      <c r="D474" s="186">
        <v>0</v>
      </c>
      <c r="E474" s="177">
        <v>0</v>
      </c>
      <c r="F474" s="123" t="str">
        <f>IF(E473=0,"",(G473/E473)/12*E473)</f>
        <v/>
      </c>
      <c r="G474" s="120" t="str">
        <f>F474</f>
        <v/>
      </c>
      <c r="H474" s="187"/>
      <c r="I474" s="139">
        <v>11500</v>
      </c>
      <c r="J474" s="139" t="e">
        <f>VLOOKUP(I474,Presupuesto!$B$8:$C$583,2,0)</f>
        <v>#N/A</v>
      </c>
      <c r="K474" s="121">
        <f t="shared" si="7"/>
        <v>0</v>
      </c>
      <c r="L474" s="121"/>
    </row>
    <row r="475" spans="3:12" ht="15.75" thickBot="1" x14ac:dyDescent="0.3">
      <c r="C475" s="196" t="s">
        <v>59</v>
      </c>
      <c r="D475" s="186">
        <v>0</v>
      </c>
      <c r="E475" s="177">
        <v>0</v>
      </c>
      <c r="F475" s="140" t="str">
        <f>IF(E473&lt;6,"",((E473-6)/12)*(G473/E473))</f>
        <v/>
      </c>
      <c r="G475" s="120" t="str">
        <f>F475</f>
        <v/>
      </c>
      <c r="H475" s="187"/>
      <c r="I475" s="124">
        <v>11500.02</v>
      </c>
      <c r="J475" s="124" t="e">
        <f>VLOOKUP(I475,Presupuesto!$B$8:$C$583,2,0)</f>
        <v>#N/A</v>
      </c>
      <c r="K475" s="121">
        <f t="shared" si="7"/>
        <v>0</v>
      </c>
      <c r="L475" s="121"/>
    </row>
    <row r="476" spans="3:12" ht="15.75" thickBot="1" x14ac:dyDescent="0.3">
      <c r="C476" s="160" t="s">
        <v>814</v>
      </c>
      <c r="D476" s="227"/>
      <c r="E476" s="175"/>
      <c r="F476" s="441">
        <f>HLOOKUP($C476,$BZ$2:$CM$3,2,0)</f>
        <v>1904.46</v>
      </c>
      <c r="G476" s="136">
        <f>D476*E476*F476</f>
        <v>0</v>
      </c>
      <c r="H476" s="189"/>
      <c r="I476" s="137">
        <v>11100.01</v>
      </c>
      <c r="J476" s="137" t="e">
        <f>VLOOKUP(I476,Presupuesto!$B$8:$C$583,2,0)</f>
        <v>#N/A</v>
      </c>
      <c r="K476" s="121">
        <f t="shared" si="7"/>
        <v>0</v>
      </c>
      <c r="L476" s="121"/>
    </row>
    <row r="477" spans="3:12" x14ac:dyDescent="0.25">
      <c r="C477" s="195" t="s">
        <v>58</v>
      </c>
      <c r="D477" s="186">
        <v>0</v>
      </c>
      <c r="E477" s="177">
        <v>0</v>
      </c>
      <c r="F477" s="123" t="str">
        <f>IF(E476=0,"",(G476/E476)/12*E476)</f>
        <v/>
      </c>
      <c r="G477" s="120" t="str">
        <f>F477</f>
        <v/>
      </c>
      <c r="H477" s="187"/>
      <c r="I477" s="139">
        <v>11500</v>
      </c>
      <c r="J477" s="139" t="e">
        <f>VLOOKUP(I477,Presupuesto!$B$8:$C$583,2,0)</f>
        <v>#N/A</v>
      </c>
      <c r="K477" s="121">
        <f t="shared" si="7"/>
        <v>0</v>
      </c>
      <c r="L477" s="121"/>
    </row>
    <row r="478" spans="3:12" ht="15.75" thickBot="1" x14ac:dyDescent="0.3">
      <c r="C478" s="196" t="s">
        <v>59</v>
      </c>
      <c r="D478" s="186">
        <v>0</v>
      </c>
      <c r="E478" s="177">
        <v>0</v>
      </c>
      <c r="F478" s="140" t="str">
        <f>IF(E476&lt;6,"",((E476-6)/12)*(G476/E476))</f>
        <v/>
      </c>
      <c r="G478" s="120" t="str">
        <f>F478</f>
        <v/>
      </c>
      <c r="H478" s="187"/>
      <c r="I478" s="124">
        <v>11500.02</v>
      </c>
      <c r="J478" s="124" t="e">
        <f>VLOOKUP(I478,Presupuesto!$B$8:$C$583,2,0)</f>
        <v>#N/A</v>
      </c>
      <c r="K478" s="121">
        <f t="shared" si="7"/>
        <v>0</v>
      </c>
      <c r="L478" s="121"/>
    </row>
    <row r="479" spans="3:12" ht="15.75" thickBot="1" x14ac:dyDescent="0.3">
      <c r="C479" s="163"/>
      <c r="D479" s="227"/>
      <c r="E479" s="175"/>
      <c r="F479" s="162"/>
      <c r="G479" s="136">
        <f>D479*E479*F479</f>
        <v>0</v>
      </c>
      <c r="H479" s="189"/>
      <c r="I479" s="137">
        <v>12910.14</v>
      </c>
      <c r="J479" s="137" t="e">
        <f>VLOOKUP(I479,Presupuesto!$B$8:$C$583,2,0)</f>
        <v>#N/A</v>
      </c>
      <c r="K479" s="121">
        <f t="shared" si="7"/>
        <v>0</v>
      </c>
      <c r="L479" s="121"/>
    </row>
    <row r="480" spans="3:12" x14ac:dyDescent="0.25">
      <c r="C480" s="195" t="s">
        <v>58</v>
      </c>
      <c r="D480" s="186">
        <v>0</v>
      </c>
      <c r="E480" s="177">
        <v>0</v>
      </c>
      <c r="F480" s="140" t="str">
        <f>IF(E479=0,"",(G479/E479)/12*E479)</f>
        <v/>
      </c>
      <c r="G480" s="120" t="str">
        <f>F480</f>
        <v/>
      </c>
      <c r="H480" s="187"/>
      <c r="I480" s="124">
        <v>12910.14</v>
      </c>
      <c r="J480" s="124" t="e">
        <f>VLOOKUP(I480,Presupuesto!$B$8:$C$583,2,0)</f>
        <v>#N/A</v>
      </c>
      <c r="K480" s="121">
        <f t="shared" si="7"/>
        <v>0</v>
      </c>
      <c r="L480" s="121"/>
    </row>
    <row r="481" spans="3:12" ht="15.75" thickBot="1" x14ac:dyDescent="0.3">
      <c r="C481" s="196" t="s">
        <v>59</v>
      </c>
      <c r="D481" s="186">
        <v>0</v>
      </c>
      <c r="E481" s="177">
        <v>0</v>
      </c>
      <c r="F481" s="123" t="str">
        <f>IF(E479&lt;6,"",((E479-6)/12)*(G479/E479))</f>
        <v/>
      </c>
      <c r="G481" s="120" t="str">
        <f>F481</f>
        <v/>
      </c>
      <c r="H481" s="187"/>
      <c r="I481" s="124">
        <v>12910.14</v>
      </c>
      <c r="J481" s="124" t="e">
        <f>VLOOKUP(I481,Presupuesto!$B$8:$C$583,2,0)</f>
        <v>#N/A</v>
      </c>
      <c r="K481" s="121">
        <f t="shared" si="7"/>
        <v>0</v>
      </c>
      <c r="L481" s="121"/>
    </row>
    <row r="482" spans="3:12" ht="15.75" thickBot="1" x14ac:dyDescent="0.3">
      <c r="C482" s="163" t="s">
        <v>60</v>
      </c>
      <c r="D482" s="227"/>
      <c r="E482" s="175"/>
      <c r="F482" s="141"/>
      <c r="G482" s="136">
        <f>D482*E482*F482</f>
        <v>0</v>
      </c>
      <c r="H482" s="189"/>
      <c r="I482" s="137">
        <v>24900</v>
      </c>
      <c r="J482" s="137" t="e">
        <f>VLOOKUP(I482,Presupuesto!$B$8:$C$583,2,0)</f>
        <v>#N/A</v>
      </c>
      <c r="K482" s="121">
        <f t="shared" si="7"/>
        <v>0</v>
      </c>
      <c r="L482" s="121"/>
    </row>
    <row r="483" spans="3:12" x14ac:dyDescent="0.25">
      <c r="C483" s="195" t="s">
        <v>58</v>
      </c>
      <c r="D483" s="186">
        <v>0</v>
      </c>
      <c r="E483" s="177">
        <v>0</v>
      </c>
      <c r="F483" s="123">
        <v>0</v>
      </c>
      <c r="G483" s="120">
        <f>F483</f>
        <v>0</v>
      </c>
      <c r="H483" s="187"/>
      <c r="I483" s="124">
        <v>24900</v>
      </c>
      <c r="J483" s="124" t="e">
        <f>VLOOKUP(I483,Presupuesto!$B$8:$C$583,2,0)</f>
        <v>#N/A</v>
      </c>
      <c r="K483" s="121">
        <f t="shared" si="7"/>
        <v>0</v>
      </c>
      <c r="L483" s="121"/>
    </row>
    <row r="484" spans="3:12" ht="15.75" thickBot="1" x14ac:dyDescent="0.3">
      <c r="C484" s="196" t="s">
        <v>59</v>
      </c>
      <c r="D484" s="186">
        <v>0</v>
      </c>
      <c r="E484" s="177">
        <v>0</v>
      </c>
      <c r="F484" s="123">
        <v>0</v>
      </c>
      <c r="G484" s="120">
        <f>F484</f>
        <v>0</v>
      </c>
      <c r="H484" s="187"/>
      <c r="I484" s="124"/>
      <c r="J484" s="124" t="e">
        <f>VLOOKUP(I484,Presupuesto!$B$8:$C$583,2,0)</f>
        <v>#N/A</v>
      </c>
      <c r="K484" s="121">
        <f t="shared" si="7"/>
        <v>0</v>
      </c>
      <c r="L484" s="121"/>
    </row>
    <row r="485" spans="3:12" ht="15.75" thickBot="1" x14ac:dyDescent="0.3">
      <c r="C485" s="163" t="s">
        <v>61</v>
      </c>
      <c r="D485" s="227"/>
      <c r="E485" s="175"/>
      <c r="F485" s="141"/>
      <c r="G485" s="136">
        <f>D485*E485*F485</f>
        <v>0</v>
      </c>
      <c r="H485" s="189"/>
      <c r="I485" s="137">
        <v>11100.01</v>
      </c>
      <c r="J485" s="137" t="e">
        <f>VLOOKUP(I485,Presupuesto!$B$8:$C$583,2,0)</f>
        <v>#N/A</v>
      </c>
      <c r="K485" s="121">
        <f t="shared" si="7"/>
        <v>0</v>
      </c>
      <c r="L485" s="121"/>
    </row>
    <row r="486" spans="3:12" x14ac:dyDescent="0.25">
      <c r="C486" s="195" t="s">
        <v>58</v>
      </c>
      <c r="D486" s="193">
        <v>0</v>
      </c>
      <c r="E486" s="154">
        <v>0</v>
      </c>
      <c r="F486" s="142" t="str">
        <f>IF(E485=0,"",(G485/E485)/12*E485)</f>
        <v/>
      </c>
      <c r="G486" s="143" t="str">
        <f>F486</f>
        <v/>
      </c>
      <c r="H486" s="187"/>
      <c r="I486" s="124">
        <v>11500</v>
      </c>
      <c r="J486" s="124" t="e">
        <f>VLOOKUP(I486,Presupuesto!$B$8:$C$583,2,0)</f>
        <v>#N/A</v>
      </c>
      <c r="K486" s="121">
        <f t="shared" si="7"/>
        <v>0</v>
      </c>
      <c r="L486" s="121"/>
    </row>
    <row r="487" spans="3:12" ht="15.75" thickBot="1" x14ac:dyDescent="0.3">
      <c r="C487" s="197" t="s">
        <v>59</v>
      </c>
      <c r="D487" s="185">
        <v>0</v>
      </c>
      <c r="E487" s="155">
        <v>0</v>
      </c>
      <c r="F487" s="128" t="str">
        <f>IF(E485&lt;6,"",((E485-6)/12)*(G485/E485))</f>
        <v/>
      </c>
      <c r="G487" s="128" t="str">
        <f>F487</f>
        <v/>
      </c>
      <c r="H487" s="185"/>
      <c r="I487" s="129">
        <v>11500.02</v>
      </c>
      <c r="J487" s="147" t="e">
        <f>VLOOKUP(I487,Presupuesto!$B$8:$C$583,2,0)</f>
        <v>#N/A</v>
      </c>
      <c r="K487" s="121">
        <f t="shared" si="7"/>
        <v>0</v>
      </c>
      <c r="L487" s="147"/>
    </row>
  </sheetData>
  <conditionalFormatting sqref="E56">
    <cfRule type="cellIs" dxfId="8" priority="9" operator="greaterThan">
      <formula>12</formula>
    </cfRule>
  </conditionalFormatting>
  <conditionalFormatting sqref="E116">
    <cfRule type="cellIs" dxfId="7" priority="7" operator="greaterThan">
      <formula>12</formula>
    </cfRule>
  </conditionalFormatting>
  <conditionalFormatting sqref="E176">
    <cfRule type="cellIs" dxfId="6" priority="6" operator="greaterThan">
      <formula>12</formula>
    </cfRule>
  </conditionalFormatting>
  <conditionalFormatting sqref="E236">
    <cfRule type="cellIs" dxfId="5" priority="5" operator="greaterThan">
      <formula>12</formula>
    </cfRule>
  </conditionalFormatting>
  <conditionalFormatting sqref="E296">
    <cfRule type="cellIs" dxfId="4" priority="4" operator="greaterThan">
      <formula>12</formula>
    </cfRule>
  </conditionalFormatting>
  <conditionalFormatting sqref="E356">
    <cfRule type="cellIs" dxfId="3" priority="3" operator="greaterThan">
      <formula>12</formula>
    </cfRule>
  </conditionalFormatting>
  <conditionalFormatting sqref="E416">
    <cfRule type="cellIs" dxfId="2" priority="2" operator="greaterThan">
      <formula>12</formula>
    </cfRule>
  </conditionalFormatting>
  <conditionalFormatting sqref="E47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formula1>$R$2:$S$2</formula1>
    </dataValidation>
    <dataValidation type="list" allowBlank="1" showInputMessage="1" showErrorMessage="1" errorTitle="¡Ingreso Inválido!" error="Verifique el valor ingresado." sqref="I17:I67 I77:I127 I137:I187 I197:I247 I257:I307 I317:I367 I377:I427 I437:I487">
      <formula1>$A$1:$VD$1</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formula1>$BZ$2:$CM$2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63"/>
  <sheetViews>
    <sheetView showGridLines="0" topLeftCell="A4" zoomScale="84" zoomScaleNormal="84" workbookViewId="0">
      <selection activeCell="F10" sqref="F10"/>
    </sheetView>
  </sheetViews>
  <sheetFormatPr baseColWidth="10" defaultColWidth="11.5703125" defaultRowHeight="15" x14ac:dyDescent="0.25"/>
  <cols>
    <col min="1" max="1" width="1.85546875" style="108" customWidth="1"/>
    <col min="2" max="2" width="33.5703125" style="108" bestFit="1" customWidth="1"/>
    <col min="3" max="3" width="41.7109375" style="108" customWidth="1"/>
    <col min="4" max="4" width="26.42578125" style="108" bestFit="1" customWidth="1"/>
    <col min="5" max="6" width="13.85546875" style="108" customWidth="1"/>
    <col min="7" max="7" width="13.85546875" style="94" customWidth="1"/>
    <col min="8" max="8" width="12.7109375" style="108" bestFit="1" customWidth="1"/>
    <col min="9" max="9" width="35.42578125" style="108" bestFit="1" customWidth="1"/>
    <col min="10" max="10" width="22.28515625" style="108" bestFit="1" customWidth="1"/>
    <col min="11" max="11" width="13.42578125" style="108" bestFit="1" customWidth="1"/>
    <col min="12"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5" spans="1:576" ht="52.5" x14ac:dyDescent="0.25">
      <c r="C5" s="109" t="s">
        <v>468</v>
      </c>
      <c r="D5" s="110">
        <f>SUMIF($C:$C,$C$10,D:D)</f>
        <v>0</v>
      </c>
    </row>
    <row r="8" spans="1:576" x14ac:dyDescent="0.25">
      <c r="C8" s="72" t="s">
        <v>62</v>
      </c>
      <c r="D8" s="72"/>
      <c r="E8" s="72"/>
      <c r="F8" s="72"/>
      <c r="G8" s="96"/>
      <c r="H8" s="72"/>
      <c r="I8" s="72"/>
    </row>
    <row r="9" spans="1:576" ht="15.75" thickBot="1" x14ac:dyDescent="0.3">
      <c r="C9" s="72"/>
      <c r="D9" s="72"/>
      <c r="E9" s="72"/>
      <c r="F9" s="72"/>
      <c r="G9" s="96"/>
      <c r="H9" s="72"/>
      <c r="I9" s="72"/>
    </row>
    <row r="10" spans="1:576" ht="15.75" thickBot="1" x14ac:dyDescent="0.3">
      <c r="C10" s="29" t="s">
        <v>43</v>
      </c>
      <c r="D10" s="30">
        <f>SUM(F17:F26)</f>
        <v>0</v>
      </c>
      <c r="E10" s="117"/>
      <c r="F10" s="117"/>
      <c r="G10" s="96"/>
      <c r="H10" s="117"/>
      <c r="I10" s="144"/>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476</v>
      </c>
      <c r="D13" s="235" t="s">
        <v>1660</v>
      </c>
      <c r="E13" s="116"/>
      <c r="F13" s="116"/>
      <c r="G13" s="116"/>
      <c r="H13" s="93"/>
      <c r="I13" s="93"/>
      <c r="J13" s="93"/>
      <c r="K13" s="135"/>
    </row>
    <row r="14" spans="1:576" ht="18.75" x14ac:dyDescent="0.25">
      <c r="B14" s="116"/>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K14" s="135"/>
    </row>
    <row r="15" spans="1:576" ht="15.75" thickBot="1" x14ac:dyDescent="0.3">
      <c r="B15" s="116"/>
      <c r="C15" s="72"/>
      <c r="D15" s="31"/>
      <c r="E15" s="116"/>
      <c r="F15" s="116"/>
      <c r="G15" s="116"/>
      <c r="H15" s="93"/>
      <c r="I15" s="93"/>
      <c r="J15" s="93"/>
      <c r="K15" s="135"/>
    </row>
    <row r="16" spans="1:576" ht="30.75" thickBot="1" x14ac:dyDescent="0.3">
      <c r="B16" s="116"/>
      <c r="C16" s="149" t="s">
        <v>44</v>
      </c>
      <c r="D16" s="151" t="s">
        <v>55</v>
      </c>
      <c r="E16" s="151" t="s">
        <v>57</v>
      </c>
      <c r="F16" s="150" t="s">
        <v>27</v>
      </c>
      <c r="G16" s="156" t="s">
        <v>213</v>
      </c>
      <c r="H16" s="151" t="s">
        <v>46</v>
      </c>
      <c r="I16" s="151" t="s">
        <v>214</v>
      </c>
      <c r="J16" s="151" t="s">
        <v>495</v>
      </c>
      <c r="K16" s="151" t="s">
        <v>496</v>
      </c>
    </row>
    <row r="17" spans="2:11" x14ac:dyDescent="0.25">
      <c r="B17" s="116"/>
      <c r="C17" s="118" t="s">
        <v>63</v>
      </c>
      <c r="D17" s="181"/>
      <c r="E17" s="119">
        <v>2800</v>
      </c>
      <c r="F17" s="120">
        <f>D17*E17</f>
        <v>0</v>
      </c>
      <c r="G17" s="184"/>
      <c r="H17" s="121" t="s">
        <v>334</v>
      </c>
      <c r="I17" s="121" t="str">
        <f>VLOOKUP(H17,Presupuesto!$B$8:$C$583,2,0)</f>
        <v>OTROS SERVICIOS PERSONALES. (11900-00)</v>
      </c>
      <c r="J17" s="264"/>
      <c r="K17" s="121"/>
    </row>
    <row r="18" spans="2:11" ht="32.25" customHeight="1" x14ac:dyDescent="0.25">
      <c r="B18" s="116"/>
      <c r="C18" s="122" t="s">
        <v>64</v>
      </c>
      <c r="D18" s="174"/>
      <c r="E18" s="123">
        <v>2400</v>
      </c>
      <c r="F18" s="120">
        <f>D18*E18</f>
        <v>0</v>
      </c>
      <c r="G18" s="184"/>
      <c r="H18" s="124" t="s">
        <v>1302</v>
      </c>
      <c r="I18" s="121" t="str">
        <f>VLOOKUP(H18,Presupuesto!$B$8:$C$583,2,0)</f>
        <v>MUEBLES VARIOS DE OFICINA</v>
      </c>
      <c r="J18" s="121">
        <f t="shared" ref="J18:J26" si="0">$J$17</f>
        <v>0</v>
      </c>
      <c r="K18" s="121"/>
    </row>
    <row r="19" spans="2:11" x14ac:dyDescent="0.25">
      <c r="B19" s="116"/>
      <c r="C19" s="122" t="s">
        <v>65</v>
      </c>
      <c r="D19" s="174"/>
      <c r="E19" s="123">
        <v>1000</v>
      </c>
      <c r="F19" s="120">
        <f t="shared" ref="F19:F26" si="1">D19*E19</f>
        <v>0</v>
      </c>
      <c r="G19" s="184"/>
      <c r="H19" s="124">
        <v>42110</v>
      </c>
      <c r="I19" s="121" t="e">
        <f>VLOOKUP(H19,Presupuesto!$B$8:$C$583,2,0)</f>
        <v>#N/A</v>
      </c>
      <c r="J19" s="121">
        <f t="shared" si="0"/>
        <v>0</v>
      </c>
      <c r="K19" s="121"/>
    </row>
    <row r="20" spans="2:11" x14ac:dyDescent="0.25">
      <c r="B20" s="116"/>
      <c r="C20" s="122" t="s">
        <v>66</v>
      </c>
      <c r="D20" s="174"/>
      <c r="E20" s="123">
        <v>6000</v>
      </c>
      <c r="F20" s="120">
        <f t="shared" si="1"/>
        <v>0</v>
      </c>
      <c r="G20" s="184"/>
      <c r="H20" s="124" t="s">
        <v>337</v>
      </c>
      <c r="I20" s="121" t="str">
        <f>VLOOKUP(H20,Presupuesto!$B$8:$C$583,2,0)</f>
        <v>SUELDOS Y SALARIOS BASICOS (11100-00)</v>
      </c>
      <c r="J20" s="121">
        <f t="shared" si="0"/>
        <v>0</v>
      </c>
      <c r="K20" s="121"/>
    </row>
    <row r="21" spans="2:11" x14ac:dyDescent="0.25">
      <c r="B21" s="116"/>
      <c r="C21" s="122" t="s">
        <v>67</v>
      </c>
      <c r="D21" s="174"/>
      <c r="E21" s="123">
        <v>3000</v>
      </c>
      <c r="F21" s="120">
        <f t="shared" si="1"/>
        <v>0</v>
      </c>
      <c r="G21" s="184"/>
      <c r="H21" s="124">
        <v>42110</v>
      </c>
      <c r="I21" s="121" t="e">
        <f>VLOOKUP(H21,Presupuesto!$B$8:$C$583,2,0)</f>
        <v>#N/A</v>
      </c>
      <c r="J21" s="121">
        <f t="shared" si="0"/>
        <v>0</v>
      </c>
      <c r="K21" s="121"/>
    </row>
    <row r="22" spans="2:11" x14ac:dyDescent="0.25">
      <c r="B22" s="116"/>
      <c r="C22" s="122" t="s">
        <v>68</v>
      </c>
      <c r="D22" s="174"/>
      <c r="E22" s="123">
        <v>10000</v>
      </c>
      <c r="F22" s="120">
        <f t="shared" si="1"/>
        <v>0</v>
      </c>
      <c r="G22" s="184"/>
      <c r="H22" s="124">
        <v>42110</v>
      </c>
      <c r="I22" s="121" t="e">
        <f>VLOOKUP(H22,Presupuesto!$B$8:$C$583,2,0)</f>
        <v>#N/A</v>
      </c>
      <c r="J22" s="121">
        <f t="shared" si="0"/>
        <v>0</v>
      </c>
      <c r="K22" s="121"/>
    </row>
    <row r="23" spans="2:11" x14ac:dyDescent="0.25">
      <c r="B23" s="116"/>
      <c r="C23" s="122" t="s">
        <v>69</v>
      </c>
      <c r="D23" s="174"/>
      <c r="E23" s="123">
        <v>8000</v>
      </c>
      <c r="F23" s="120">
        <f t="shared" si="1"/>
        <v>0</v>
      </c>
      <c r="G23" s="184"/>
      <c r="H23" s="124">
        <v>42120</v>
      </c>
      <c r="I23" s="121" t="e">
        <f>VLOOKUP(H23,Presupuesto!$B$8:$C$583,2,0)</f>
        <v>#N/A</v>
      </c>
      <c r="J23" s="121">
        <f t="shared" si="0"/>
        <v>0</v>
      </c>
      <c r="K23" s="121"/>
    </row>
    <row r="24" spans="2:11" x14ac:dyDescent="0.25">
      <c r="B24" s="116"/>
      <c r="C24" s="122" t="s">
        <v>70</v>
      </c>
      <c r="D24" s="174"/>
      <c r="E24" s="123">
        <v>2000</v>
      </c>
      <c r="F24" s="120">
        <f t="shared" si="1"/>
        <v>0</v>
      </c>
      <c r="G24" s="184"/>
      <c r="H24" s="124">
        <v>42120</v>
      </c>
      <c r="I24" s="121" t="e">
        <f>VLOOKUP(H24,Presupuesto!$B$8:$C$583,2,0)</f>
        <v>#N/A</v>
      </c>
      <c r="J24" s="121">
        <f t="shared" si="0"/>
        <v>0</v>
      </c>
      <c r="K24" s="121"/>
    </row>
    <row r="25" spans="2:11" x14ac:dyDescent="0.25">
      <c r="B25" s="116"/>
      <c r="C25" s="122" t="s">
        <v>71</v>
      </c>
      <c r="D25" s="174"/>
      <c r="E25" s="123">
        <v>5000</v>
      </c>
      <c r="F25" s="120">
        <f t="shared" si="1"/>
        <v>0</v>
      </c>
      <c r="G25" s="184"/>
      <c r="H25" s="124">
        <v>42120</v>
      </c>
      <c r="I25" s="121" t="e">
        <f>VLOOKUP(H25,Presupuesto!$B$8:$C$583,2,0)</f>
        <v>#N/A</v>
      </c>
      <c r="J25" s="121">
        <f t="shared" si="0"/>
        <v>0</v>
      </c>
      <c r="K25" s="121"/>
    </row>
    <row r="26" spans="2:11" ht="15.75" thickBot="1" x14ac:dyDescent="0.3">
      <c r="B26" s="116"/>
      <c r="C26" s="125" t="s">
        <v>72</v>
      </c>
      <c r="D26" s="182"/>
      <c r="E26" s="127">
        <v>100000</v>
      </c>
      <c r="F26" s="128">
        <f t="shared" si="1"/>
        <v>0</v>
      </c>
      <c r="G26" s="185"/>
      <c r="H26" s="129">
        <v>42120</v>
      </c>
      <c r="I26" s="129" t="e">
        <f>VLOOKUP(H26,Presupuesto!$B$8:$C$583,2,0)</f>
        <v>#N/A</v>
      </c>
      <c r="J26" s="129">
        <f t="shared" si="0"/>
        <v>0</v>
      </c>
      <c r="K26" s="147"/>
    </row>
    <row r="27" spans="2:11" x14ac:dyDescent="0.25">
      <c r="B27" s="116"/>
    </row>
    <row r="28" spans="2:11" ht="15.75" thickBot="1" x14ac:dyDescent="0.3">
      <c r="B28" s="116"/>
    </row>
    <row r="29" spans="2:11" ht="15.75" thickBot="1" x14ac:dyDescent="0.3">
      <c r="B29" s="116"/>
      <c r="C29" s="29" t="s">
        <v>43</v>
      </c>
      <c r="D29" s="30">
        <f>SUM(F36:F45)</f>
        <v>0</v>
      </c>
      <c r="E29" s="201"/>
      <c r="F29" s="201"/>
      <c r="G29" s="96"/>
      <c r="H29" s="201"/>
      <c r="I29" s="201"/>
    </row>
    <row r="30" spans="2:11" x14ac:dyDescent="0.25">
      <c r="C30" s="72"/>
      <c r="D30" s="31"/>
      <c r="E30" s="116"/>
      <c r="F30" s="116"/>
      <c r="G30" s="116"/>
      <c r="H30" s="93"/>
      <c r="I30" s="93"/>
      <c r="J30" s="93"/>
      <c r="K30" s="135"/>
    </row>
    <row r="31" spans="2:11" x14ac:dyDescent="0.25">
      <c r="C31" s="72"/>
      <c r="D31" s="31"/>
      <c r="E31" s="116"/>
      <c r="F31" s="116"/>
      <c r="G31" s="116"/>
      <c r="H31" s="93"/>
      <c r="I31" s="93"/>
      <c r="J31" s="93"/>
      <c r="K31" s="135"/>
    </row>
    <row r="32" spans="2:11" ht="15.75" x14ac:dyDescent="0.25">
      <c r="C32" s="234" t="s">
        <v>476</v>
      </c>
      <c r="D32" s="235"/>
      <c r="E32" s="116"/>
      <c r="F32" s="116"/>
      <c r="G32" s="116"/>
      <c r="H32" s="93"/>
      <c r="I32" s="93"/>
      <c r="J32" s="93"/>
      <c r="K32" s="135"/>
    </row>
    <row r="33" spans="3:11" ht="18.75" x14ac:dyDescent="0.25">
      <c r="C33" s="253" t="e">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#N/A</v>
      </c>
      <c r="D33" s="31"/>
      <c r="E33" s="116"/>
      <c r="F33" s="116"/>
      <c r="G33" s="116"/>
      <c r="H33" s="93"/>
      <c r="I33" s="93"/>
      <c r="J33" s="93"/>
      <c r="K33" s="135"/>
    </row>
    <row r="34" spans="3:11" ht="15.75" thickBot="1" x14ac:dyDescent="0.3">
      <c r="C34" s="72"/>
      <c r="D34" s="31"/>
      <c r="E34" s="116"/>
      <c r="F34" s="116"/>
      <c r="G34" s="116"/>
      <c r="H34" s="93"/>
      <c r="I34" s="93"/>
      <c r="J34" s="93"/>
      <c r="K34" s="135"/>
    </row>
    <row r="35" spans="3:11" ht="30.75" thickBot="1" x14ac:dyDescent="0.3">
      <c r="C35" s="149" t="s">
        <v>44</v>
      </c>
      <c r="D35" s="151" t="s">
        <v>55</v>
      </c>
      <c r="E35" s="151" t="s">
        <v>57</v>
      </c>
      <c r="F35" s="150" t="s">
        <v>27</v>
      </c>
      <c r="G35" s="156" t="s">
        <v>213</v>
      </c>
      <c r="H35" s="151" t="s">
        <v>46</v>
      </c>
      <c r="I35" s="151" t="s">
        <v>214</v>
      </c>
      <c r="J35" s="151" t="s">
        <v>495</v>
      </c>
      <c r="K35" s="151" t="s">
        <v>496</v>
      </c>
    </row>
    <row r="36" spans="3:11" x14ac:dyDescent="0.25">
      <c r="C36" s="118" t="s">
        <v>63</v>
      </c>
      <c r="D36" s="181"/>
      <c r="E36" s="119">
        <v>2800</v>
      </c>
      <c r="F36" s="120">
        <f>D36*E36</f>
        <v>0</v>
      </c>
      <c r="G36" s="184"/>
      <c r="H36" s="121" t="s">
        <v>334</v>
      </c>
      <c r="I36" s="121" t="str">
        <f>VLOOKUP(H36,Presupuesto!$B$8:$C$583,2,0)</f>
        <v>OTROS SERVICIOS PERSONALES. (11900-00)</v>
      </c>
      <c r="J36" s="264"/>
      <c r="K36" s="121"/>
    </row>
    <row r="37" spans="3:11" x14ac:dyDescent="0.25">
      <c r="C37" s="122" t="s">
        <v>64</v>
      </c>
      <c r="D37" s="174"/>
      <c r="E37" s="123">
        <v>2400</v>
      </c>
      <c r="F37" s="120">
        <f>D37*E37</f>
        <v>0</v>
      </c>
      <c r="G37" s="184"/>
      <c r="H37" s="124" t="s">
        <v>1302</v>
      </c>
      <c r="I37" s="121" t="str">
        <f>VLOOKUP(H37,Presupuesto!$B$8:$C$583,2,0)</f>
        <v>MUEBLES VARIOS DE OFICINA</v>
      </c>
      <c r="J37" s="121">
        <f t="shared" ref="J37:J45" si="2">$J$17</f>
        <v>0</v>
      </c>
      <c r="K37" s="121"/>
    </row>
    <row r="38" spans="3:11" x14ac:dyDescent="0.25">
      <c r="C38" s="122" t="s">
        <v>65</v>
      </c>
      <c r="D38" s="174"/>
      <c r="E38" s="123">
        <v>1000</v>
      </c>
      <c r="F38" s="120">
        <f t="shared" ref="F38:F45" si="3">D38*E38</f>
        <v>0</v>
      </c>
      <c r="G38" s="184"/>
      <c r="H38" s="124">
        <v>42110</v>
      </c>
      <c r="I38" s="121" t="e">
        <f>VLOOKUP(H38,Presupuesto!$B$8:$C$583,2,0)</f>
        <v>#N/A</v>
      </c>
      <c r="J38" s="121">
        <f t="shared" si="2"/>
        <v>0</v>
      </c>
      <c r="K38" s="121"/>
    </row>
    <row r="39" spans="3:11" x14ac:dyDescent="0.25">
      <c r="C39" s="122" t="s">
        <v>66</v>
      </c>
      <c r="D39" s="174"/>
      <c r="E39" s="123">
        <v>6000</v>
      </c>
      <c r="F39" s="120">
        <f t="shared" si="3"/>
        <v>0</v>
      </c>
      <c r="G39" s="184"/>
      <c r="H39" s="124" t="s">
        <v>337</v>
      </c>
      <c r="I39" s="121" t="str">
        <f>VLOOKUP(H39,Presupuesto!$B$8:$C$583,2,0)</f>
        <v>SUELDOS Y SALARIOS BASICOS (11100-00)</v>
      </c>
      <c r="J39" s="121">
        <f t="shared" si="2"/>
        <v>0</v>
      </c>
      <c r="K39" s="121"/>
    </row>
    <row r="40" spans="3:11" x14ac:dyDescent="0.25">
      <c r="C40" s="122" t="s">
        <v>67</v>
      </c>
      <c r="D40" s="174"/>
      <c r="E40" s="123">
        <v>3000</v>
      </c>
      <c r="F40" s="120">
        <f t="shared" si="3"/>
        <v>0</v>
      </c>
      <c r="G40" s="184"/>
      <c r="H40" s="124">
        <v>42110</v>
      </c>
      <c r="I40" s="121" t="e">
        <f>VLOOKUP(H40,Presupuesto!$B$8:$C$583,2,0)</f>
        <v>#N/A</v>
      </c>
      <c r="J40" s="121">
        <f t="shared" si="2"/>
        <v>0</v>
      </c>
      <c r="K40" s="121"/>
    </row>
    <row r="41" spans="3:11" x14ac:dyDescent="0.25">
      <c r="C41" s="122" t="s">
        <v>68</v>
      </c>
      <c r="D41" s="174"/>
      <c r="E41" s="123">
        <v>10000</v>
      </c>
      <c r="F41" s="120">
        <f t="shared" si="3"/>
        <v>0</v>
      </c>
      <c r="G41" s="184"/>
      <c r="H41" s="124">
        <v>42110</v>
      </c>
      <c r="I41" s="121" t="e">
        <f>VLOOKUP(H41,Presupuesto!$B$8:$C$583,2,0)</f>
        <v>#N/A</v>
      </c>
      <c r="J41" s="121">
        <f t="shared" si="2"/>
        <v>0</v>
      </c>
      <c r="K41" s="121"/>
    </row>
    <row r="42" spans="3:11" x14ac:dyDescent="0.25">
      <c r="C42" s="122" t="s">
        <v>69</v>
      </c>
      <c r="D42" s="174"/>
      <c r="E42" s="123">
        <v>8000</v>
      </c>
      <c r="F42" s="120">
        <f t="shared" si="3"/>
        <v>0</v>
      </c>
      <c r="G42" s="184"/>
      <c r="H42" s="124">
        <v>42120</v>
      </c>
      <c r="I42" s="121" t="e">
        <f>VLOOKUP(H42,Presupuesto!$B$8:$C$583,2,0)</f>
        <v>#N/A</v>
      </c>
      <c r="J42" s="121">
        <f t="shared" si="2"/>
        <v>0</v>
      </c>
      <c r="K42" s="121"/>
    </row>
    <row r="43" spans="3:11" x14ac:dyDescent="0.25">
      <c r="C43" s="122" t="s">
        <v>70</v>
      </c>
      <c r="D43" s="174"/>
      <c r="E43" s="123">
        <v>2000</v>
      </c>
      <c r="F43" s="120">
        <f t="shared" si="3"/>
        <v>0</v>
      </c>
      <c r="G43" s="184"/>
      <c r="H43" s="124">
        <v>42120</v>
      </c>
      <c r="I43" s="121" t="e">
        <f>VLOOKUP(H43,Presupuesto!$B$8:$C$583,2,0)</f>
        <v>#N/A</v>
      </c>
      <c r="J43" s="121">
        <f t="shared" si="2"/>
        <v>0</v>
      </c>
      <c r="K43" s="121"/>
    </row>
    <row r="44" spans="3:11" x14ac:dyDescent="0.25">
      <c r="C44" s="122" t="s">
        <v>71</v>
      </c>
      <c r="D44" s="174"/>
      <c r="E44" s="123">
        <v>5000</v>
      </c>
      <c r="F44" s="120">
        <f t="shared" si="3"/>
        <v>0</v>
      </c>
      <c r="G44" s="184"/>
      <c r="H44" s="124">
        <v>42120</v>
      </c>
      <c r="I44" s="121" t="e">
        <f>VLOOKUP(H44,Presupuesto!$B$8:$C$583,2,0)</f>
        <v>#N/A</v>
      </c>
      <c r="J44" s="121">
        <f t="shared" si="2"/>
        <v>0</v>
      </c>
      <c r="K44" s="121"/>
    </row>
    <row r="45" spans="3:11" ht="15.75" thickBot="1" x14ac:dyDescent="0.3">
      <c r="C45" s="125" t="s">
        <v>72</v>
      </c>
      <c r="D45" s="182"/>
      <c r="E45" s="127">
        <v>100000</v>
      </c>
      <c r="F45" s="128">
        <f t="shared" si="3"/>
        <v>0</v>
      </c>
      <c r="G45" s="185"/>
      <c r="H45" s="129">
        <v>42120</v>
      </c>
      <c r="I45" s="129" t="e">
        <f>VLOOKUP(H45,Presupuesto!$B$8:$C$583,2,0)</f>
        <v>#N/A</v>
      </c>
      <c r="J45" s="129">
        <f t="shared" si="2"/>
        <v>0</v>
      </c>
      <c r="K45" s="147"/>
    </row>
    <row r="47" spans="3:11" ht="15.75" thickBot="1" x14ac:dyDescent="0.3"/>
    <row r="48" spans="3:11" ht="15.75" thickBot="1" x14ac:dyDescent="0.3">
      <c r="C48" s="29" t="s">
        <v>43</v>
      </c>
      <c r="D48" s="30">
        <f>SUM(F55:F64)</f>
        <v>0</v>
      </c>
      <c r="E48" s="201"/>
      <c r="F48" s="201"/>
      <c r="G48" s="96"/>
      <c r="H48" s="201"/>
      <c r="I48" s="201"/>
    </row>
    <row r="49" spans="3:11" x14ac:dyDescent="0.25">
      <c r="C49" s="72"/>
      <c r="D49" s="31"/>
      <c r="E49" s="116"/>
      <c r="F49" s="116"/>
      <c r="G49" s="116"/>
      <c r="H49" s="93"/>
      <c r="I49" s="93"/>
      <c r="J49" s="93"/>
      <c r="K49" s="135"/>
    </row>
    <row r="50" spans="3:11" x14ac:dyDescent="0.25">
      <c r="C50" s="72"/>
      <c r="D50" s="31"/>
      <c r="E50" s="116"/>
      <c r="F50" s="116"/>
      <c r="G50" s="116"/>
      <c r="H50" s="93"/>
      <c r="I50" s="93"/>
      <c r="J50" s="93"/>
      <c r="K50" s="135"/>
    </row>
    <row r="51" spans="3:11" ht="15.75" x14ac:dyDescent="0.25">
      <c r="C51" s="234" t="s">
        <v>476</v>
      </c>
      <c r="D51" s="235"/>
      <c r="E51" s="116"/>
      <c r="F51" s="116"/>
      <c r="G51" s="116"/>
      <c r="H51" s="93"/>
      <c r="I51" s="93"/>
      <c r="J51" s="93"/>
      <c r="K51" s="135"/>
    </row>
    <row r="52" spans="3:11" ht="18.75" x14ac:dyDescent="0.25">
      <c r="C52" s="253" t="e">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31"/>
      <c r="E52" s="116"/>
      <c r="F52" s="116"/>
      <c r="G52" s="116"/>
      <c r="H52" s="93"/>
      <c r="I52" s="93"/>
      <c r="J52" s="93"/>
      <c r="K52" s="135"/>
    </row>
    <row r="53" spans="3:11" ht="15.75" thickBot="1" x14ac:dyDescent="0.3">
      <c r="C53" s="72"/>
      <c r="D53" s="31"/>
      <c r="E53" s="116"/>
      <c r="F53" s="116"/>
      <c r="G53" s="116"/>
      <c r="H53" s="93"/>
      <c r="I53" s="93"/>
      <c r="J53" s="93"/>
      <c r="K53" s="135"/>
    </row>
    <row r="54" spans="3:11" ht="30.75" thickBot="1" x14ac:dyDescent="0.3">
      <c r="C54" s="149" t="s">
        <v>44</v>
      </c>
      <c r="D54" s="151" t="s">
        <v>55</v>
      </c>
      <c r="E54" s="151" t="s">
        <v>57</v>
      </c>
      <c r="F54" s="150" t="s">
        <v>27</v>
      </c>
      <c r="G54" s="156" t="s">
        <v>213</v>
      </c>
      <c r="H54" s="151" t="s">
        <v>46</v>
      </c>
      <c r="I54" s="151" t="s">
        <v>214</v>
      </c>
      <c r="J54" s="151" t="s">
        <v>495</v>
      </c>
      <c r="K54" s="151" t="s">
        <v>496</v>
      </c>
    </row>
    <row r="55" spans="3:11" x14ac:dyDescent="0.25">
      <c r="C55" s="118" t="s">
        <v>63</v>
      </c>
      <c r="D55" s="181"/>
      <c r="E55" s="119">
        <v>2800</v>
      </c>
      <c r="F55" s="120">
        <f>D55*E55</f>
        <v>0</v>
      </c>
      <c r="G55" s="184"/>
      <c r="H55" s="121" t="s">
        <v>334</v>
      </c>
      <c r="I55" s="121" t="str">
        <f>VLOOKUP(H55,Presupuesto!$B$8:$C$583,2,0)</f>
        <v>OTROS SERVICIOS PERSONALES. (11900-00)</v>
      </c>
      <c r="J55" s="264"/>
      <c r="K55" s="121"/>
    </row>
    <row r="56" spans="3:11" x14ac:dyDescent="0.25">
      <c r="C56" s="122" t="s">
        <v>64</v>
      </c>
      <c r="D56" s="174"/>
      <c r="E56" s="123">
        <v>2400</v>
      </c>
      <c r="F56" s="120">
        <f>D56*E56</f>
        <v>0</v>
      </c>
      <c r="G56" s="184"/>
      <c r="H56" s="124" t="s">
        <v>1302</v>
      </c>
      <c r="I56" s="121" t="str">
        <f>VLOOKUP(H56,Presupuesto!$B$8:$C$583,2,0)</f>
        <v>MUEBLES VARIOS DE OFICINA</v>
      </c>
      <c r="J56" s="121">
        <f t="shared" ref="J56:J64" si="4">$J$17</f>
        <v>0</v>
      </c>
      <c r="K56" s="121"/>
    </row>
    <row r="57" spans="3:11" x14ac:dyDescent="0.25">
      <c r="C57" s="122" t="s">
        <v>65</v>
      </c>
      <c r="D57" s="174"/>
      <c r="E57" s="123">
        <v>1000</v>
      </c>
      <c r="F57" s="120">
        <f t="shared" ref="F57:F64" si="5">D57*E57</f>
        <v>0</v>
      </c>
      <c r="G57" s="184"/>
      <c r="H57" s="124">
        <v>42110</v>
      </c>
      <c r="I57" s="121" t="e">
        <f>VLOOKUP(H57,Presupuesto!$B$8:$C$583,2,0)</f>
        <v>#N/A</v>
      </c>
      <c r="J57" s="121">
        <f t="shared" si="4"/>
        <v>0</v>
      </c>
      <c r="K57" s="121"/>
    </row>
    <row r="58" spans="3:11" x14ac:dyDescent="0.25">
      <c r="C58" s="122" t="s">
        <v>66</v>
      </c>
      <c r="D58" s="174"/>
      <c r="E58" s="123">
        <v>6000</v>
      </c>
      <c r="F58" s="120">
        <f t="shared" si="5"/>
        <v>0</v>
      </c>
      <c r="G58" s="184"/>
      <c r="H58" s="124" t="s">
        <v>337</v>
      </c>
      <c r="I58" s="121" t="str">
        <f>VLOOKUP(H58,Presupuesto!$B$8:$C$583,2,0)</f>
        <v>SUELDOS Y SALARIOS BASICOS (11100-00)</v>
      </c>
      <c r="J58" s="121">
        <f t="shared" si="4"/>
        <v>0</v>
      </c>
      <c r="K58" s="121"/>
    </row>
    <row r="59" spans="3:11" x14ac:dyDescent="0.25">
      <c r="C59" s="122" t="s">
        <v>67</v>
      </c>
      <c r="D59" s="174"/>
      <c r="E59" s="123">
        <v>3000</v>
      </c>
      <c r="F59" s="120">
        <f t="shared" si="5"/>
        <v>0</v>
      </c>
      <c r="G59" s="184"/>
      <c r="H59" s="124">
        <v>42110</v>
      </c>
      <c r="I59" s="121" t="e">
        <f>VLOOKUP(H59,Presupuesto!$B$8:$C$583,2,0)</f>
        <v>#N/A</v>
      </c>
      <c r="J59" s="121">
        <f t="shared" si="4"/>
        <v>0</v>
      </c>
      <c r="K59" s="121"/>
    </row>
    <row r="60" spans="3:11" x14ac:dyDescent="0.25">
      <c r="C60" s="122" t="s">
        <v>68</v>
      </c>
      <c r="D60" s="174"/>
      <c r="E60" s="123">
        <v>10000</v>
      </c>
      <c r="F60" s="120">
        <f t="shared" si="5"/>
        <v>0</v>
      </c>
      <c r="G60" s="184"/>
      <c r="H60" s="124">
        <v>42110</v>
      </c>
      <c r="I60" s="121" t="e">
        <f>VLOOKUP(H60,Presupuesto!$B$8:$C$583,2,0)</f>
        <v>#N/A</v>
      </c>
      <c r="J60" s="121">
        <f t="shared" si="4"/>
        <v>0</v>
      </c>
      <c r="K60" s="121"/>
    </row>
    <row r="61" spans="3:11" x14ac:dyDescent="0.25">
      <c r="C61" s="122" t="s">
        <v>69</v>
      </c>
      <c r="D61" s="174"/>
      <c r="E61" s="123">
        <v>8000</v>
      </c>
      <c r="F61" s="120">
        <f t="shared" si="5"/>
        <v>0</v>
      </c>
      <c r="G61" s="184"/>
      <c r="H61" s="124">
        <v>42120</v>
      </c>
      <c r="I61" s="121" t="e">
        <f>VLOOKUP(H61,Presupuesto!$B$8:$C$583,2,0)</f>
        <v>#N/A</v>
      </c>
      <c r="J61" s="121">
        <f t="shared" si="4"/>
        <v>0</v>
      </c>
      <c r="K61" s="121"/>
    </row>
    <row r="62" spans="3:11" x14ac:dyDescent="0.25">
      <c r="C62" s="122" t="s">
        <v>70</v>
      </c>
      <c r="D62" s="174"/>
      <c r="E62" s="123">
        <v>2000</v>
      </c>
      <c r="F62" s="120">
        <f t="shared" si="5"/>
        <v>0</v>
      </c>
      <c r="G62" s="184"/>
      <c r="H62" s="124">
        <v>42120</v>
      </c>
      <c r="I62" s="121" t="e">
        <f>VLOOKUP(H62,Presupuesto!$B$8:$C$583,2,0)</f>
        <v>#N/A</v>
      </c>
      <c r="J62" s="121">
        <f t="shared" si="4"/>
        <v>0</v>
      </c>
      <c r="K62" s="121"/>
    </row>
    <row r="63" spans="3:11" x14ac:dyDescent="0.25">
      <c r="C63" s="122" t="s">
        <v>71</v>
      </c>
      <c r="D63" s="174"/>
      <c r="E63" s="123">
        <v>5000</v>
      </c>
      <c r="F63" s="120">
        <f t="shared" si="5"/>
        <v>0</v>
      </c>
      <c r="G63" s="184"/>
      <c r="H63" s="124">
        <v>42120</v>
      </c>
      <c r="I63" s="121" t="e">
        <f>VLOOKUP(H63,Presupuesto!$B$8:$C$583,2,0)</f>
        <v>#N/A</v>
      </c>
      <c r="J63" s="121">
        <f t="shared" si="4"/>
        <v>0</v>
      </c>
      <c r="K63" s="121"/>
    </row>
    <row r="64" spans="3:11" ht="15.75" thickBot="1" x14ac:dyDescent="0.3">
      <c r="C64" s="125" t="s">
        <v>72</v>
      </c>
      <c r="D64" s="182"/>
      <c r="E64" s="127">
        <v>100000</v>
      </c>
      <c r="F64" s="128">
        <f t="shared" si="5"/>
        <v>0</v>
      </c>
      <c r="G64" s="185"/>
      <c r="H64" s="129">
        <v>42120</v>
      </c>
      <c r="I64" s="129" t="e">
        <f>VLOOKUP(H64,Presupuesto!$B$8:$C$583,2,0)</f>
        <v>#N/A</v>
      </c>
      <c r="J64" s="129">
        <f t="shared" si="4"/>
        <v>0</v>
      </c>
      <c r="K64" s="147"/>
    </row>
    <row r="66" spans="3:11" ht="15.75" thickBot="1" x14ac:dyDescent="0.3"/>
    <row r="67" spans="3:11" ht="15.75" thickBot="1" x14ac:dyDescent="0.3">
      <c r="C67" s="29" t="s">
        <v>43</v>
      </c>
      <c r="D67" s="30">
        <f>SUM(F74:F83)</f>
        <v>0</v>
      </c>
      <c r="E67" s="201"/>
      <c r="F67" s="201"/>
      <c r="G67" s="96"/>
      <c r="H67" s="201"/>
      <c r="I67" s="201"/>
    </row>
    <row r="68" spans="3:11" x14ac:dyDescent="0.25">
      <c r="C68" s="72"/>
      <c r="D68" s="31"/>
      <c r="E68" s="116"/>
      <c r="F68" s="116"/>
      <c r="G68" s="116"/>
      <c r="H68" s="93"/>
      <c r="I68" s="93"/>
      <c r="J68" s="93"/>
      <c r="K68" s="135"/>
    </row>
    <row r="69" spans="3:11" x14ac:dyDescent="0.25">
      <c r="C69" s="72"/>
      <c r="D69" s="31"/>
      <c r="E69" s="116"/>
      <c r="F69" s="116"/>
      <c r="G69" s="116"/>
      <c r="H69" s="93"/>
      <c r="I69" s="93"/>
      <c r="J69" s="93"/>
      <c r="K69" s="135"/>
    </row>
    <row r="70" spans="3:11" ht="15.75" x14ac:dyDescent="0.25">
      <c r="C70" s="234" t="s">
        <v>476</v>
      </c>
      <c r="D70" s="235"/>
      <c r="E70" s="116"/>
      <c r="F70" s="116"/>
      <c r="G70" s="116"/>
      <c r="H70" s="93"/>
      <c r="I70" s="93"/>
      <c r="J70" s="93"/>
      <c r="K70" s="135"/>
    </row>
    <row r="71" spans="3:11" ht="18.75" x14ac:dyDescent="0.25">
      <c r="C71" s="253" t="e">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31"/>
      <c r="E71" s="116"/>
      <c r="F71" s="116"/>
      <c r="G71" s="116"/>
      <c r="H71" s="93"/>
      <c r="I71" s="93"/>
      <c r="J71" s="93"/>
      <c r="K71" s="135"/>
    </row>
    <row r="72" spans="3:11" ht="15.75" thickBot="1" x14ac:dyDescent="0.3">
      <c r="C72" s="72"/>
      <c r="D72" s="31"/>
      <c r="E72" s="116"/>
      <c r="F72" s="116"/>
      <c r="G72" s="116"/>
      <c r="H72" s="93"/>
      <c r="I72" s="93"/>
      <c r="J72" s="93"/>
      <c r="K72" s="135"/>
    </row>
    <row r="73" spans="3:11" ht="30.75" thickBot="1" x14ac:dyDescent="0.3">
      <c r="C73" s="149" t="s">
        <v>44</v>
      </c>
      <c r="D73" s="151" t="s">
        <v>55</v>
      </c>
      <c r="E73" s="151" t="s">
        <v>57</v>
      </c>
      <c r="F73" s="150" t="s">
        <v>27</v>
      </c>
      <c r="G73" s="156" t="s">
        <v>213</v>
      </c>
      <c r="H73" s="151" t="s">
        <v>46</v>
      </c>
      <c r="I73" s="151" t="s">
        <v>214</v>
      </c>
      <c r="J73" s="151" t="s">
        <v>495</v>
      </c>
      <c r="K73" s="151" t="s">
        <v>496</v>
      </c>
    </row>
    <row r="74" spans="3:11" x14ac:dyDescent="0.25">
      <c r="C74" s="118" t="s">
        <v>63</v>
      </c>
      <c r="D74" s="181"/>
      <c r="E74" s="119">
        <v>2800</v>
      </c>
      <c r="F74" s="120">
        <f>D74*E74</f>
        <v>0</v>
      </c>
      <c r="G74" s="184"/>
      <c r="H74" s="121" t="s">
        <v>334</v>
      </c>
      <c r="I74" s="121" t="str">
        <f>VLOOKUP(H74,Presupuesto!$B$8:$C$583,2,0)</f>
        <v>OTROS SERVICIOS PERSONALES. (11900-00)</v>
      </c>
      <c r="J74" s="264"/>
      <c r="K74" s="121"/>
    </row>
    <row r="75" spans="3:11" x14ac:dyDescent="0.25">
      <c r="C75" s="122" t="s">
        <v>64</v>
      </c>
      <c r="D75" s="174"/>
      <c r="E75" s="123">
        <v>2400</v>
      </c>
      <c r="F75" s="120">
        <f>D75*E75</f>
        <v>0</v>
      </c>
      <c r="G75" s="184"/>
      <c r="H75" s="124" t="s">
        <v>1302</v>
      </c>
      <c r="I75" s="121" t="str">
        <f>VLOOKUP(H75,Presupuesto!$B$8:$C$583,2,0)</f>
        <v>MUEBLES VARIOS DE OFICINA</v>
      </c>
      <c r="J75" s="121">
        <f t="shared" ref="J75:J83" si="6">$J$17</f>
        <v>0</v>
      </c>
      <c r="K75" s="121"/>
    </row>
    <row r="76" spans="3:11" x14ac:dyDescent="0.25">
      <c r="C76" s="122" t="s">
        <v>65</v>
      </c>
      <c r="D76" s="174"/>
      <c r="E76" s="123">
        <v>1000</v>
      </c>
      <c r="F76" s="120">
        <f t="shared" ref="F76:F83" si="7">D76*E76</f>
        <v>0</v>
      </c>
      <c r="G76" s="184"/>
      <c r="H76" s="124">
        <v>42110</v>
      </c>
      <c r="I76" s="121" t="e">
        <f>VLOOKUP(H76,Presupuesto!$B$8:$C$583,2,0)</f>
        <v>#N/A</v>
      </c>
      <c r="J76" s="121">
        <f t="shared" si="6"/>
        <v>0</v>
      </c>
      <c r="K76" s="121"/>
    </row>
    <row r="77" spans="3:11" x14ac:dyDescent="0.25">
      <c r="C77" s="122" t="s">
        <v>66</v>
      </c>
      <c r="D77" s="174"/>
      <c r="E77" s="123">
        <v>6000</v>
      </c>
      <c r="F77" s="120">
        <f t="shared" si="7"/>
        <v>0</v>
      </c>
      <c r="G77" s="184"/>
      <c r="H77" s="124" t="s">
        <v>337</v>
      </c>
      <c r="I77" s="121" t="str">
        <f>VLOOKUP(H77,Presupuesto!$B$8:$C$583,2,0)</f>
        <v>SUELDOS Y SALARIOS BASICOS (11100-00)</v>
      </c>
      <c r="J77" s="121">
        <f t="shared" si="6"/>
        <v>0</v>
      </c>
      <c r="K77" s="121"/>
    </row>
    <row r="78" spans="3:11" x14ac:dyDescent="0.25">
      <c r="C78" s="122" t="s">
        <v>67</v>
      </c>
      <c r="D78" s="174"/>
      <c r="E78" s="123">
        <v>3000</v>
      </c>
      <c r="F78" s="120">
        <f t="shared" si="7"/>
        <v>0</v>
      </c>
      <c r="G78" s="184"/>
      <c r="H78" s="124">
        <v>42110</v>
      </c>
      <c r="I78" s="121" t="e">
        <f>VLOOKUP(H78,Presupuesto!$B$8:$C$583,2,0)</f>
        <v>#N/A</v>
      </c>
      <c r="J78" s="121">
        <f t="shared" si="6"/>
        <v>0</v>
      </c>
      <c r="K78" s="121"/>
    </row>
    <row r="79" spans="3:11" x14ac:dyDescent="0.25">
      <c r="C79" s="122" t="s">
        <v>68</v>
      </c>
      <c r="D79" s="174"/>
      <c r="E79" s="123">
        <v>10000</v>
      </c>
      <c r="F79" s="120">
        <f t="shared" si="7"/>
        <v>0</v>
      </c>
      <c r="G79" s="184"/>
      <c r="H79" s="124">
        <v>42110</v>
      </c>
      <c r="I79" s="121" t="e">
        <f>VLOOKUP(H79,Presupuesto!$B$8:$C$583,2,0)</f>
        <v>#N/A</v>
      </c>
      <c r="J79" s="121">
        <f t="shared" si="6"/>
        <v>0</v>
      </c>
      <c r="K79" s="121"/>
    </row>
    <row r="80" spans="3:11" x14ac:dyDescent="0.25">
      <c r="C80" s="122" t="s">
        <v>69</v>
      </c>
      <c r="D80" s="174"/>
      <c r="E80" s="123">
        <v>8000</v>
      </c>
      <c r="F80" s="120">
        <f t="shared" si="7"/>
        <v>0</v>
      </c>
      <c r="G80" s="184"/>
      <c r="H80" s="124">
        <v>42120</v>
      </c>
      <c r="I80" s="121" t="e">
        <f>VLOOKUP(H80,Presupuesto!$B$8:$C$583,2,0)</f>
        <v>#N/A</v>
      </c>
      <c r="J80" s="121">
        <f t="shared" si="6"/>
        <v>0</v>
      </c>
      <c r="K80" s="121"/>
    </row>
    <row r="81" spans="3:11" x14ac:dyDescent="0.25">
      <c r="C81" s="122" t="s">
        <v>70</v>
      </c>
      <c r="D81" s="174"/>
      <c r="E81" s="123">
        <v>2000</v>
      </c>
      <c r="F81" s="120">
        <f t="shared" si="7"/>
        <v>0</v>
      </c>
      <c r="G81" s="184"/>
      <c r="H81" s="124">
        <v>42120</v>
      </c>
      <c r="I81" s="121" t="e">
        <f>VLOOKUP(H81,Presupuesto!$B$8:$C$583,2,0)</f>
        <v>#N/A</v>
      </c>
      <c r="J81" s="121">
        <f t="shared" si="6"/>
        <v>0</v>
      </c>
      <c r="K81" s="121"/>
    </row>
    <row r="82" spans="3:11" x14ac:dyDescent="0.25">
      <c r="C82" s="122" t="s">
        <v>71</v>
      </c>
      <c r="D82" s="174"/>
      <c r="E82" s="123">
        <v>5000</v>
      </c>
      <c r="F82" s="120">
        <f t="shared" si="7"/>
        <v>0</v>
      </c>
      <c r="G82" s="184"/>
      <c r="H82" s="124">
        <v>42120</v>
      </c>
      <c r="I82" s="121" t="e">
        <f>VLOOKUP(H82,Presupuesto!$B$8:$C$583,2,0)</f>
        <v>#N/A</v>
      </c>
      <c r="J82" s="121">
        <f t="shared" si="6"/>
        <v>0</v>
      </c>
      <c r="K82" s="121"/>
    </row>
    <row r="83" spans="3:11" ht="15.75" thickBot="1" x14ac:dyDescent="0.3">
      <c r="C83" s="125" t="s">
        <v>72</v>
      </c>
      <c r="D83" s="182"/>
      <c r="E83" s="127">
        <v>100000</v>
      </c>
      <c r="F83" s="128">
        <f t="shared" si="7"/>
        <v>0</v>
      </c>
      <c r="G83" s="185"/>
      <c r="H83" s="129">
        <v>42120</v>
      </c>
      <c r="I83" s="129" t="e">
        <f>VLOOKUP(H83,Presupuesto!$B$8:$C$583,2,0)</f>
        <v>#N/A</v>
      </c>
      <c r="J83" s="129">
        <f t="shared" si="6"/>
        <v>0</v>
      </c>
      <c r="K83" s="147"/>
    </row>
    <row r="85" spans="3:11" ht="15.75" thickBot="1" x14ac:dyDescent="0.3"/>
    <row r="86" spans="3:11" ht="15.75" thickBot="1" x14ac:dyDescent="0.3">
      <c r="C86" s="29" t="s">
        <v>43</v>
      </c>
      <c r="D86" s="30">
        <f>SUM(F93:F102)</f>
        <v>0</v>
      </c>
      <c r="E86" s="201"/>
      <c r="F86" s="201"/>
      <c r="G86" s="96"/>
      <c r="H86" s="201"/>
      <c r="I86" s="201"/>
    </row>
    <row r="87" spans="3:11" x14ac:dyDescent="0.25">
      <c r="C87" s="72"/>
      <c r="D87" s="31"/>
      <c r="E87" s="116"/>
      <c r="F87" s="116"/>
      <c r="G87" s="116"/>
      <c r="H87" s="93"/>
      <c r="I87" s="93"/>
      <c r="J87" s="93"/>
      <c r="K87" s="135"/>
    </row>
    <row r="88" spans="3:11" x14ac:dyDescent="0.25">
      <c r="C88" s="72"/>
      <c r="D88" s="31"/>
      <c r="E88" s="116"/>
      <c r="F88" s="116"/>
      <c r="G88" s="116"/>
      <c r="H88" s="93"/>
      <c r="I88" s="93"/>
      <c r="J88" s="93"/>
      <c r="K88" s="135"/>
    </row>
    <row r="89" spans="3:11" ht="15.75" x14ac:dyDescent="0.25">
      <c r="C89" s="234" t="s">
        <v>476</v>
      </c>
      <c r="D89" s="235"/>
      <c r="E89" s="116"/>
      <c r="F89" s="116"/>
      <c r="G89" s="116"/>
      <c r="H89" s="93"/>
      <c r="I89" s="93"/>
      <c r="J89" s="93"/>
      <c r="K89" s="135"/>
    </row>
    <row r="90" spans="3:11" ht="18.75" x14ac:dyDescent="0.25">
      <c r="C90" s="253" t="e">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31"/>
      <c r="E90" s="116"/>
      <c r="F90" s="116"/>
      <c r="G90" s="116"/>
      <c r="H90" s="93"/>
      <c r="I90" s="93"/>
      <c r="J90" s="93"/>
      <c r="K90" s="135"/>
    </row>
    <row r="91" spans="3:11" ht="15.75" thickBot="1" x14ac:dyDescent="0.3">
      <c r="C91" s="72"/>
      <c r="D91" s="31"/>
      <c r="E91" s="116"/>
      <c r="F91" s="116"/>
      <c r="G91" s="116"/>
      <c r="H91" s="93"/>
      <c r="I91" s="93"/>
      <c r="J91" s="93"/>
      <c r="K91" s="135"/>
    </row>
    <row r="92" spans="3:11" ht="30.75" thickBot="1" x14ac:dyDescent="0.3">
      <c r="C92" s="149" t="s">
        <v>44</v>
      </c>
      <c r="D92" s="151" t="s">
        <v>55</v>
      </c>
      <c r="E92" s="151" t="s">
        <v>57</v>
      </c>
      <c r="F92" s="150" t="s">
        <v>27</v>
      </c>
      <c r="G92" s="156" t="s">
        <v>213</v>
      </c>
      <c r="H92" s="151" t="s">
        <v>46</v>
      </c>
      <c r="I92" s="151" t="s">
        <v>214</v>
      </c>
      <c r="J92" s="151" t="s">
        <v>495</v>
      </c>
      <c r="K92" s="151" t="s">
        <v>496</v>
      </c>
    </row>
    <row r="93" spans="3:11" x14ac:dyDescent="0.25">
      <c r="C93" s="118" t="s">
        <v>63</v>
      </c>
      <c r="D93" s="181"/>
      <c r="E93" s="119">
        <v>2800</v>
      </c>
      <c r="F93" s="120">
        <f>D93*E93</f>
        <v>0</v>
      </c>
      <c r="G93" s="184"/>
      <c r="H93" s="121" t="s">
        <v>334</v>
      </c>
      <c r="I93" s="121" t="str">
        <f>VLOOKUP(H93,Presupuesto!$B$8:$C$583,2,0)</f>
        <v>OTROS SERVICIOS PERSONALES. (11900-00)</v>
      </c>
      <c r="J93" s="264"/>
      <c r="K93" s="121"/>
    </row>
    <row r="94" spans="3:11" x14ac:dyDescent="0.25">
      <c r="C94" s="122" t="s">
        <v>64</v>
      </c>
      <c r="D94" s="174"/>
      <c r="E94" s="123">
        <v>2400</v>
      </c>
      <c r="F94" s="120">
        <f>D94*E94</f>
        <v>0</v>
      </c>
      <c r="G94" s="184"/>
      <c r="H94" s="124" t="s">
        <v>1302</v>
      </c>
      <c r="I94" s="121" t="str">
        <f>VLOOKUP(H94,Presupuesto!$B$8:$C$583,2,0)</f>
        <v>MUEBLES VARIOS DE OFICINA</v>
      </c>
      <c r="J94" s="121">
        <f t="shared" ref="J94:J102" si="8">$J$17</f>
        <v>0</v>
      </c>
      <c r="K94" s="121"/>
    </row>
    <row r="95" spans="3:11" x14ac:dyDescent="0.25">
      <c r="C95" s="122" t="s">
        <v>65</v>
      </c>
      <c r="D95" s="174"/>
      <c r="E95" s="123">
        <v>1000</v>
      </c>
      <c r="F95" s="120">
        <f t="shared" ref="F95:F102" si="9">D95*E95</f>
        <v>0</v>
      </c>
      <c r="G95" s="184"/>
      <c r="H95" s="124">
        <v>42110</v>
      </c>
      <c r="I95" s="121" t="e">
        <f>VLOOKUP(H95,Presupuesto!$B$8:$C$583,2,0)</f>
        <v>#N/A</v>
      </c>
      <c r="J95" s="121">
        <f t="shared" si="8"/>
        <v>0</v>
      </c>
      <c r="K95" s="121"/>
    </row>
    <row r="96" spans="3:11" x14ac:dyDescent="0.25">
      <c r="C96" s="122" t="s">
        <v>66</v>
      </c>
      <c r="D96" s="174"/>
      <c r="E96" s="123">
        <v>6000</v>
      </c>
      <c r="F96" s="120">
        <f t="shared" si="9"/>
        <v>0</v>
      </c>
      <c r="G96" s="184"/>
      <c r="H96" s="124" t="s">
        <v>337</v>
      </c>
      <c r="I96" s="121" t="str">
        <f>VLOOKUP(H96,Presupuesto!$B$8:$C$583,2,0)</f>
        <v>SUELDOS Y SALARIOS BASICOS (11100-00)</v>
      </c>
      <c r="J96" s="121">
        <f t="shared" si="8"/>
        <v>0</v>
      </c>
      <c r="K96" s="121"/>
    </row>
    <row r="97" spans="3:11" x14ac:dyDescent="0.25">
      <c r="C97" s="122" t="s">
        <v>67</v>
      </c>
      <c r="D97" s="174"/>
      <c r="E97" s="123">
        <v>3000</v>
      </c>
      <c r="F97" s="120">
        <f t="shared" si="9"/>
        <v>0</v>
      </c>
      <c r="G97" s="184"/>
      <c r="H97" s="124">
        <v>42110</v>
      </c>
      <c r="I97" s="121" t="e">
        <f>VLOOKUP(H97,Presupuesto!$B$8:$C$583,2,0)</f>
        <v>#N/A</v>
      </c>
      <c r="J97" s="121">
        <f t="shared" si="8"/>
        <v>0</v>
      </c>
      <c r="K97" s="121"/>
    </row>
    <row r="98" spans="3:11" x14ac:dyDescent="0.25">
      <c r="C98" s="122" t="s">
        <v>68</v>
      </c>
      <c r="D98" s="174"/>
      <c r="E98" s="123">
        <v>10000</v>
      </c>
      <c r="F98" s="120">
        <f t="shared" si="9"/>
        <v>0</v>
      </c>
      <c r="G98" s="184"/>
      <c r="H98" s="124">
        <v>42110</v>
      </c>
      <c r="I98" s="121" t="e">
        <f>VLOOKUP(H98,Presupuesto!$B$8:$C$583,2,0)</f>
        <v>#N/A</v>
      </c>
      <c r="J98" s="121">
        <f t="shared" si="8"/>
        <v>0</v>
      </c>
      <c r="K98" s="121"/>
    </row>
    <row r="99" spans="3:11" x14ac:dyDescent="0.25">
      <c r="C99" s="122" t="s">
        <v>69</v>
      </c>
      <c r="D99" s="174"/>
      <c r="E99" s="123">
        <v>8000</v>
      </c>
      <c r="F99" s="120">
        <f t="shared" si="9"/>
        <v>0</v>
      </c>
      <c r="G99" s="184"/>
      <c r="H99" s="124">
        <v>42120</v>
      </c>
      <c r="I99" s="121" t="e">
        <f>VLOOKUP(H99,Presupuesto!$B$8:$C$583,2,0)</f>
        <v>#N/A</v>
      </c>
      <c r="J99" s="121">
        <f t="shared" si="8"/>
        <v>0</v>
      </c>
      <c r="K99" s="121"/>
    </row>
    <row r="100" spans="3:11" x14ac:dyDescent="0.25">
      <c r="C100" s="122" t="s">
        <v>70</v>
      </c>
      <c r="D100" s="174"/>
      <c r="E100" s="123">
        <v>2000</v>
      </c>
      <c r="F100" s="120">
        <f t="shared" si="9"/>
        <v>0</v>
      </c>
      <c r="G100" s="184"/>
      <c r="H100" s="124">
        <v>42120</v>
      </c>
      <c r="I100" s="121" t="e">
        <f>VLOOKUP(H100,Presupuesto!$B$8:$C$583,2,0)</f>
        <v>#N/A</v>
      </c>
      <c r="J100" s="121">
        <f t="shared" si="8"/>
        <v>0</v>
      </c>
      <c r="K100" s="121"/>
    </row>
    <row r="101" spans="3:11" x14ac:dyDescent="0.25">
      <c r="C101" s="122" t="s">
        <v>71</v>
      </c>
      <c r="D101" s="174"/>
      <c r="E101" s="123">
        <v>5000</v>
      </c>
      <c r="F101" s="120">
        <f t="shared" si="9"/>
        <v>0</v>
      </c>
      <c r="G101" s="184"/>
      <c r="H101" s="124">
        <v>42120</v>
      </c>
      <c r="I101" s="121" t="e">
        <f>VLOOKUP(H101,Presupuesto!$B$8:$C$583,2,0)</f>
        <v>#N/A</v>
      </c>
      <c r="J101" s="121">
        <f t="shared" si="8"/>
        <v>0</v>
      </c>
      <c r="K101" s="121"/>
    </row>
    <row r="102" spans="3:11" ht="15.75" thickBot="1" x14ac:dyDescent="0.3">
      <c r="C102" s="125" t="s">
        <v>72</v>
      </c>
      <c r="D102" s="182"/>
      <c r="E102" s="127">
        <v>100000</v>
      </c>
      <c r="F102" s="128">
        <f t="shared" si="9"/>
        <v>0</v>
      </c>
      <c r="G102" s="185"/>
      <c r="H102" s="129">
        <v>42120</v>
      </c>
      <c r="I102" s="129" t="e">
        <f>VLOOKUP(H102,Presupuesto!$B$8:$C$583,2,0)</f>
        <v>#N/A</v>
      </c>
      <c r="J102" s="129">
        <f t="shared" si="8"/>
        <v>0</v>
      </c>
      <c r="K102" s="147"/>
    </row>
    <row r="104" spans="3:11" ht="15.75" thickBot="1" x14ac:dyDescent="0.3"/>
    <row r="105" spans="3:11" ht="15.75" thickBot="1" x14ac:dyDescent="0.3">
      <c r="C105" s="29" t="s">
        <v>43</v>
      </c>
      <c r="D105" s="30">
        <f>SUM(F112:F121)</f>
        <v>0</v>
      </c>
      <c r="E105" s="201"/>
      <c r="F105" s="201"/>
      <c r="G105" s="96"/>
      <c r="H105" s="201"/>
      <c r="I105" s="201"/>
    </row>
    <row r="106" spans="3:11" x14ac:dyDescent="0.25">
      <c r="C106" s="72"/>
      <c r="D106" s="31"/>
      <c r="E106" s="116"/>
      <c r="F106" s="116"/>
      <c r="G106" s="116"/>
      <c r="H106" s="93"/>
      <c r="I106" s="93"/>
      <c r="J106" s="93"/>
      <c r="K106" s="135"/>
    </row>
    <row r="107" spans="3:11" x14ac:dyDescent="0.25">
      <c r="C107" s="72"/>
      <c r="D107" s="31"/>
      <c r="E107" s="116"/>
      <c r="F107" s="116"/>
      <c r="G107" s="116"/>
      <c r="H107" s="93"/>
      <c r="I107" s="93"/>
      <c r="J107" s="93"/>
      <c r="K107" s="135"/>
    </row>
    <row r="108" spans="3:11" ht="15.75" x14ac:dyDescent="0.25">
      <c r="C108" s="234" t="s">
        <v>476</v>
      </c>
      <c r="D108" s="235"/>
      <c r="E108" s="116"/>
      <c r="F108" s="116"/>
      <c r="G108" s="116"/>
      <c r="H108" s="93"/>
      <c r="I108" s="93"/>
      <c r="J108" s="93"/>
      <c r="K108" s="135"/>
    </row>
    <row r="109" spans="3:11" ht="18.75" x14ac:dyDescent="0.25">
      <c r="C109" s="253" t="e">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31"/>
      <c r="E109" s="116"/>
      <c r="F109" s="116"/>
      <c r="G109" s="116"/>
      <c r="H109" s="93"/>
      <c r="I109" s="93"/>
      <c r="J109" s="93"/>
      <c r="K109" s="135"/>
    </row>
    <row r="110" spans="3:11" ht="15.75" thickBot="1" x14ac:dyDescent="0.3">
      <c r="C110" s="72"/>
      <c r="D110" s="31"/>
      <c r="E110" s="116"/>
      <c r="F110" s="116"/>
      <c r="G110" s="116"/>
      <c r="H110" s="93"/>
      <c r="I110" s="93"/>
      <c r="J110" s="93"/>
      <c r="K110" s="135"/>
    </row>
    <row r="111" spans="3:11" ht="30.75" thickBot="1" x14ac:dyDescent="0.3">
      <c r="C111" s="149" t="s">
        <v>44</v>
      </c>
      <c r="D111" s="151" t="s">
        <v>55</v>
      </c>
      <c r="E111" s="151" t="s">
        <v>57</v>
      </c>
      <c r="F111" s="150" t="s">
        <v>27</v>
      </c>
      <c r="G111" s="156" t="s">
        <v>213</v>
      </c>
      <c r="H111" s="151" t="s">
        <v>46</v>
      </c>
      <c r="I111" s="151" t="s">
        <v>214</v>
      </c>
      <c r="J111" s="151" t="s">
        <v>495</v>
      </c>
      <c r="K111" s="151" t="s">
        <v>496</v>
      </c>
    </row>
    <row r="112" spans="3:11" x14ac:dyDescent="0.25">
      <c r="C112" s="118" t="s">
        <v>63</v>
      </c>
      <c r="D112" s="181"/>
      <c r="E112" s="119">
        <v>2800</v>
      </c>
      <c r="F112" s="120">
        <f>D112*E112</f>
        <v>0</v>
      </c>
      <c r="G112" s="184"/>
      <c r="H112" s="121" t="s">
        <v>334</v>
      </c>
      <c r="I112" s="121" t="str">
        <f>VLOOKUP(H112,Presupuesto!$B$8:$C$583,2,0)</f>
        <v>OTROS SERVICIOS PERSONALES. (11900-00)</v>
      </c>
      <c r="J112" s="264"/>
      <c r="K112" s="121"/>
    </row>
    <row r="113" spans="3:11" x14ac:dyDescent="0.25">
      <c r="C113" s="122" t="s">
        <v>64</v>
      </c>
      <c r="D113" s="174"/>
      <c r="E113" s="123">
        <v>2400</v>
      </c>
      <c r="F113" s="120">
        <f>D113*E113</f>
        <v>0</v>
      </c>
      <c r="G113" s="184"/>
      <c r="H113" s="124" t="s">
        <v>1302</v>
      </c>
      <c r="I113" s="121" t="str">
        <f>VLOOKUP(H113,Presupuesto!$B$8:$C$583,2,0)</f>
        <v>MUEBLES VARIOS DE OFICINA</v>
      </c>
      <c r="J113" s="121">
        <f t="shared" ref="J113:J121" si="10">$J$17</f>
        <v>0</v>
      </c>
      <c r="K113" s="121"/>
    </row>
    <row r="114" spans="3:11" x14ac:dyDescent="0.25">
      <c r="C114" s="122" t="s">
        <v>65</v>
      </c>
      <c r="D114" s="174"/>
      <c r="E114" s="123">
        <v>1000</v>
      </c>
      <c r="F114" s="120">
        <f t="shared" ref="F114:F121" si="11">D114*E114</f>
        <v>0</v>
      </c>
      <c r="G114" s="184"/>
      <c r="H114" s="124">
        <v>42110</v>
      </c>
      <c r="I114" s="121" t="e">
        <f>VLOOKUP(H114,Presupuesto!$B$8:$C$583,2,0)</f>
        <v>#N/A</v>
      </c>
      <c r="J114" s="121">
        <f t="shared" si="10"/>
        <v>0</v>
      </c>
      <c r="K114" s="121"/>
    </row>
    <row r="115" spans="3:11" x14ac:dyDescent="0.25">
      <c r="C115" s="122" t="s">
        <v>66</v>
      </c>
      <c r="D115" s="174"/>
      <c r="E115" s="123">
        <v>6000</v>
      </c>
      <c r="F115" s="120">
        <f t="shared" si="11"/>
        <v>0</v>
      </c>
      <c r="G115" s="184"/>
      <c r="H115" s="124" t="s">
        <v>337</v>
      </c>
      <c r="I115" s="121" t="str">
        <f>VLOOKUP(H115,Presupuesto!$B$8:$C$583,2,0)</f>
        <v>SUELDOS Y SALARIOS BASICOS (11100-00)</v>
      </c>
      <c r="J115" s="121">
        <f t="shared" si="10"/>
        <v>0</v>
      </c>
      <c r="K115" s="121"/>
    </row>
    <row r="116" spans="3:11" x14ac:dyDescent="0.25">
      <c r="C116" s="122" t="s">
        <v>67</v>
      </c>
      <c r="D116" s="174"/>
      <c r="E116" s="123">
        <v>3000</v>
      </c>
      <c r="F116" s="120">
        <f t="shared" si="11"/>
        <v>0</v>
      </c>
      <c r="G116" s="184"/>
      <c r="H116" s="124">
        <v>42110</v>
      </c>
      <c r="I116" s="121" t="e">
        <f>VLOOKUP(H116,Presupuesto!$B$8:$C$583,2,0)</f>
        <v>#N/A</v>
      </c>
      <c r="J116" s="121">
        <f t="shared" si="10"/>
        <v>0</v>
      </c>
      <c r="K116" s="121"/>
    </row>
    <row r="117" spans="3:11" x14ac:dyDescent="0.25">
      <c r="C117" s="122" t="s">
        <v>68</v>
      </c>
      <c r="D117" s="174"/>
      <c r="E117" s="123">
        <v>10000</v>
      </c>
      <c r="F117" s="120">
        <f t="shared" si="11"/>
        <v>0</v>
      </c>
      <c r="G117" s="184"/>
      <c r="H117" s="124">
        <v>42110</v>
      </c>
      <c r="I117" s="121" t="e">
        <f>VLOOKUP(H117,Presupuesto!$B$8:$C$583,2,0)</f>
        <v>#N/A</v>
      </c>
      <c r="J117" s="121">
        <f t="shared" si="10"/>
        <v>0</v>
      </c>
      <c r="K117" s="121"/>
    </row>
    <row r="118" spans="3:11" x14ac:dyDescent="0.25">
      <c r="C118" s="122" t="s">
        <v>69</v>
      </c>
      <c r="D118" s="174"/>
      <c r="E118" s="123">
        <v>8000</v>
      </c>
      <c r="F118" s="120">
        <f t="shared" si="11"/>
        <v>0</v>
      </c>
      <c r="G118" s="184"/>
      <c r="H118" s="124">
        <v>42120</v>
      </c>
      <c r="I118" s="121" t="e">
        <f>VLOOKUP(H118,Presupuesto!$B$8:$C$583,2,0)</f>
        <v>#N/A</v>
      </c>
      <c r="J118" s="121">
        <f t="shared" si="10"/>
        <v>0</v>
      </c>
      <c r="K118" s="121"/>
    </row>
    <row r="119" spans="3:11" x14ac:dyDescent="0.25">
      <c r="C119" s="122" t="s">
        <v>70</v>
      </c>
      <c r="D119" s="174"/>
      <c r="E119" s="123">
        <v>2000</v>
      </c>
      <c r="F119" s="120">
        <f t="shared" si="11"/>
        <v>0</v>
      </c>
      <c r="G119" s="184"/>
      <c r="H119" s="124">
        <v>42120</v>
      </c>
      <c r="I119" s="121" t="e">
        <f>VLOOKUP(H119,Presupuesto!$B$8:$C$583,2,0)</f>
        <v>#N/A</v>
      </c>
      <c r="J119" s="121">
        <f t="shared" si="10"/>
        <v>0</v>
      </c>
      <c r="K119" s="121"/>
    </row>
    <row r="120" spans="3:11" x14ac:dyDescent="0.25">
      <c r="C120" s="122" t="s">
        <v>71</v>
      </c>
      <c r="D120" s="174"/>
      <c r="E120" s="123">
        <v>5000</v>
      </c>
      <c r="F120" s="120">
        <f t="shared" si="11"/>
        <v>0</v>
      </c>
      <c r="G120" s="184"/>
      <c r="H120" s="124">
        <v>42120</v>
      </c>
      <c r="I120" s="121" t="e">
        <f>VLOOKUP(H120,Presupuesto!$B$8:$C$583,2,0)</f>
        <v>#N/A</v>
      </c>
      <c r="J120" s="121">
        <f t="shared" si="10"/>
        <v>0</v>
      </c>
      <c r="K120" s="121"/>
    </row>
    <row r="121" spans="3:11" ht="15.75" thickBot="1" x14ac:dyDescent="0.3">
      <c r="C121" s="125" t="s">
        <v>72</v>
      </c>
      <c r="D121" s="182"/>
      <c r="E121" s="127">
        <v>100000</v>
      </c>
      <c r="F121" s="128">
        <f t="shared" si="11"/>
        <v>0</v>
      </c>
      <c r="G121" s="185"/>
      <c r="H121" s="129">
        <v>42120</v>
      </c>
      <c r="I121" s="129" t="e">
        <f>VLOOKUP(H121,Presupuesto!$B$8:$C$583,2,0)</f>
        <v>#N/A</v>
      </c>
      <c r="J121" s="129">
        <f t="shared" si="10"/>
        <v>0</v>
      </c>
      <c r="K121" s="147"/>
    </row>
    <row r="123" spans="3:11" ht="15.75" thickBot="1" x14ac:dyDescent="0.3"/>
    <row r="124" spans="3:11" ht="15.75" thickBot="1" x14ac:dyDescent="0.3">
      <c r="C124" s="29" t="s">
        <v>43</v>
      </c>
      <c r="D124" s="30">
        <f>SUM(F131:F140)</f>
        <v>0</v>
      </c>
      <c r="E124" s="201"/>
      <c r="F124" s="201"/>
      <c r="G124" s="96"/>
      <c r="H124" s="201"/>
      <c r="I124" s="201"/>
    </row>
    <row r="125" spans="3:11" x14ac:dyDescent="0.25">
      <c r="C125" s="72"/>
      <c r="D125" s="31"/>
      <c r="E125" s="116"/>
      <c r="F125" s="116"/>
      <c r="G125" s="116"/>
      <c r="H125" s="93"/>
      <c r="I125" s="93"/>
      <c r="J125" s="93"/>
      <c r="K125" s="135"/>
    </row>
    <row r="126" spans="3:11" x14ac:dyDescent="0.25">
      <c r="C126" s="72"/>
      <c r="D126" s="31"/>
      <c r="E126" s="116"/>
      <c r="F126" s="116"/>
      <c r="G126" s="116"/>
      <c r="H126" s="93"/>
      <c r="I126" s="93"/>
      <c r="J126" s="93"/>
      <c r="K126" s="135"/>
    </row>
    <row r="127" spans="3:11" ht="15.75" x14ac:dyDescent="0.25">
      <c r="C127" s="234" t="s">
        <v>476</v>
      </c>
      <c r="D127" s="235"/>
      <c r="E127" s="116"/>
      <c r="F127" s="116"/>
      <c r="G127" s="116"/>
      <c r="H127" s="93"/>
      <c r="I127" s="93"/>
      <c r="J127" s="93"/>
      <c r="K127" s="135"/>
    </row>
    <row r="128" spans="3:11" ht="18.75" x14ac:dyDescent="0.25">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1" ht="15.75" thickBot="1" x14ac:dyDescent="0.3">
      <c r="C129" s="72"/>
      <c r="D129" s="31"/>
      <c r="E129" s="116"/>
      <c r="F129" s="116"/>
      <c r="G129" s="116"/>
      <c r="H129" s="93"/>
      <c r="I129" s="93"/>
      <c r="J129" s="93"/>
      <c r="K129" s="135"/>
    </row>
    <row r="130" spans="3:11" ht="30.75" thickBot="1" x14ac:dyDescent="0.3">
      <c r="C130" s="149" t="s">
        <v>44</v>
      </c>
      <c r="D130" s="151" t="s">
        <v>55</v>
      </c>
      <c r="E130" s="151" t="s">
        <v>57</v>
      </c>
      <c r="F130" s="150" t="s">
        <v>27</v>
      </c>
      <c r="G130" s="156" t="s">
        <v>213</v>
      </c>
      <c r="H130" s="151" t="s">
        <v>46</v>
      </c>
      <c r="I130" s="151" t="s">
        <v>214</v>
      </c>
      <c r="J130" s="151" t="s">
        <v>495</v>
      </c>
      <c r="K130" s="151" t="s">
        <v>496</v>
      </c>
    </row>
    <row r="131" spans="3:11" x14ac:dyDescent="0.25">
      <c r="C131" s="118" t="s">
        <v>63</v>
      </c>
      <c r="D131" s="181"/>
      <c r="E131" s="119">
        <v>2800</v>
      </c>
      <c r="F131" s="120">
        <f>D131*E131</f>
        <v>0</v>
      </c>
      <c r="G131" s="184"/>
      <c r="H131" s="121" t="s">
        <v>334</v>
      </c>
      <c r="I131" s="121" t="str">
        <f>VLOOKUP(H131,Presupuesto!$B$8:$C$583,2,0)</f>
        <v>OTROS SERVICIOS PERSONALES. (11900-00)</v>
      </c>
      <c r="J131" s="264"/>
      <c r="K131" s="121"/>
    </row>
    <row r="132" spans="3:11" x14ac:dyDescent="0.25">
      <c r="C132" s="122" t="s">
        <v>64</v>
      </c>
      <c r="D132" s="174"/>
      <c r="E132" s="123">
        <v>2400</v>
      </c>
      <c r="F132" s="120">
        <f>D132*E132</f>
        <v>0</v>
      </c>
      <c r="G132" s="184"/>
      <c r="H132" s="124" t="s">
        <v>1302</v>
      </c>
      <c r="I132" s="121" t="str">
        <f>VLOOKUP(H132,Presupuesto!$B$8:$C$583,2,0)</f>
        <v>MUEBLES VARIOS DE OFICINA</v>
      </c>
      <c r="J132" s="121">
        <f t="shared" ref="J132:J140" si="12">$J$17</f>
        <v>0</v>
      </c>
      <c r="K132" s="121"/>
    </row>
    <row r="133" spans="3:11" x14ac:dyDescent="0.25">
      <c r="C133" s="122" t="s">
        <v>65</v>
      </c>
      <c r="D133" s="174"/>
      <c r="E133" s="123">
        <v>1000</v>
      </c>
      <c r="F133" s="120">
        <f t="shared" ref="F133:F140" si="13">D133*E133</f>
        <v>0</v>
      </c>
      <c r="G133" s="184"/>
      <c r="H133" s="124">
        <v>42110</v>
      </c>
      <c r="I133" s="121" t="e">
        <f>VLOOKUP(H133,Presupuesto!$B$8:$C$583,2,0)</f>
        <v>#N/A</v>
      </c>
      <c r="J133" s="121">
        <f t="shared" si="12"/>
        <v>0</v>
      </c>
      <c r="K133" s="121"/>
    </row>
    <row r="134" spans="3:11" x14ac:dyDescent="0.25">
      <c r="C134" s="122" t="s">
        <v>66</v>
      </c>
      <c r="D134" s="174"/>
      <c r="E134" s="123">
        <v>6000</v>
      </c>
      <c r="F134" s="120">
        <f t="shared" si="13"/>
        <v>0</v>
      </c>
      <c r="G134" s="184"/>
      <c r="H134" s="124" t="s">
        <v>337</v>
      </c>
      <c r="I134" s="121" t="str">
        <f>VLOOKUP(H134,Presupuesto!$B$8:$C$583,2,0)</f>
        <v>SUELDOS Y SALARIOS BASICOS (11100-00)</v>
      </c>
      <c r="J134" s="121">
        <f t="shared" si="12"/>
        <v>0</v>
      </c>
      <c r="K134" s="121"/>
    </row>
    <row r="135" spans="3:11" x14ac:dyDescent="0.25">
      <c r="C135" s="122" t="s">
        <v>67</v>
      </c>
      <c r="D135" s="174"/>
      <c r="E135" s="123">
        <v>3000</v>
      </c>
      <c r="F135" s="120">
        <f t="shared" si="13"/>
        <v>0</v>
      </c>
      <c r="G135" s="184"/>
      <c r="H135" s="124">
        <v>42110</v>
      </c>
      <c r="I135" s="121" t="e">
        <f>VLOOKUP(H135,Presupuesto!$B$8:$C$583,2,0)</f>
        <v>#N/A</v>
      </c>
      <c r="J135" s="121">
        <f t="shared" si="12"/>
        <v>0</v>
      </c>
      <c r="K135" s="121"/>
    </row>
    <row r="136" spans="3:11" x14ac:dyDescent="0.25">
      <c r="C136" s="122" t="s">
        <v>68</v>
      </c>
      <c r="D136" s="174"/>
      <c r="E136" s="123">
        <v>10000</v>
      </c>
      <c r="F136" s="120">
        <f t="shared" si="13"/>
        <v>0</v>
      </c>
      <c r="G136" s="184"/>
      <c r="H136" s="124">
        <v>42110</v>
      </c>
      <c r="I136" s="121" t="e">
        <f>VLOOKUP(H136,Presupuesto!$B$8:$C$583,2,0)</f>
        <v>#N/A</v>
      </c>
      <c r="J136" s="121">
        <f t="shared" si="12"/>
        <v>0</v>
      </c>
      <c r="K136" s="121"/>
    </row>
    <row r="137" spans="3:11" x14ac:dyDescent="0.25">
      <c r="C137" s="122" t="s">
        <v>69</v>
      </c>
      <c r="D137" s="174"/>
      <c r="E137" s="123">
        <v>8000</v>
      </c>
      <c r="F137" s="120">
        <f t="shared" si="13"/>
        <v>0</v>
      </c>
      <c r="G137" s="184"/>
      <c r="H137" s="124">
        <v>42120</v>
      </c>
      <c r="I137" s="121" t="e">
        <f>VLOOKUP(H137,Presupuesto!$B$8:$C$583,2,0)</f>
        <v>#N/A</v>
      </c>
      <c r="J137" s="121">
        <f t="shared" si="12"/>
        <v>0</v>
      </c>
      <c r="K137" s="121"/>
    </row>
    <row r="138" spans="3:11" x14ac:dyDescent="0.25">
      <c r="C138" s="122" t="s">
        <v>70</v>
      </c>
      <c r="D138" s="174"/>
      <c r="E138" s="123">
        <v>2000</v>
      </c>
      <c r="F138" s="120">
        <f t="shared" si="13"/>
        <v>0</v>
      </c>
      <c r="G138" s="184"/>
      <c r="H138" s="124">
        <v>42120</v>
      </c>
      <c r="I138" s="121" t="e">
        <f>VLOOKUP(H138,Presupuesto!$B$8:$C$583,2,0)</f>
        <v>#N/A</v>
      </c>
      <c r="J138" s="121">
        <f t="shared" si="12"/>
        <v>0</v>
      </c>
      <c r="K138" s="121"/>
    </row>
    <row r="139" spans="3:11" x14ac:dyDescent="0.25">
      <c r="C139" s="122" t="s">
        <v>71</v>
      </c>
      <c r="D139" s="174"/>
      <c r="E139" s="123">
        <v>5000</v>
      </c>
      <c r="F139" s="120">
        <f t="shared" si="13"/>
        <v>0</v>
      </c>
      <c r="G139" s="184"/>
      <c r="H139" s="124">
        <v>42120</v>
      </c>
      <c r="I139" s="121" t="e">
        <f>VLOOKUP(H139,Presupuesto!$B$8:$C$583,2,0)</f>
        <v>#N/A</v>
      </c>
      <c r="J139" s="121">
        <f t="shared" si="12"/>
        <v>0</v>
      </c>
      <c r="K139" s="121"/>
    </row>
    <row r="140" spans="3:11" ht="15.75" thickBot="1" x14ac:dyDescent="0.3">
      <c r="C140" s="125" t="s">
        <v>72</v>
      </c>
      <c r="D140" s="182"/>
      <c r="E140" s="127">
        <v>100000</v>
      </c>
      <c r="F140" s="128">
        <f t="shared" si="13"/>
        <v>0</v>
      </c>
      <c r="G140" s="185"/>
      <c r="H140" s="129">
        <v>42120</v>
      </c>
      <c r="I140" s="129" t="e">
        <f>VLOOKUP(H140,Presupuesto!$B$8:$C$583,2,0)</f>
        <v>#N/A</v>
      </c>
      <c r="J140" s="129">
        <f t="shared" si="12"/>
        <v>0</v>
      </c>
      <c r="K140" s="147"/>
    </row>
    <row r="142" spans="3:11" ht="15.75" thickBot="1" x14ac:dyDescent="0.3"/>
    <row r="143" spans="3:11" ht="15.75" thickBot="1" x14ac:dyDescent="0.3">
      <c r="C143" s="29" t="s">
        <v>43</v>
      </c>
      <c r="D143" s="30">
        <f>SUM(F150:F159)</f>
        <v>0</v>
      </c>
      <c r="E143" s="201"/>
      <c r="F143" s="201"/>
      <c r="G143" s="96"/>
      <c r="H143" s="201"/>
      <c r="I143" s="201"/>
    </row>
    <row r="144" spans="3:11" x14ac:dyDescent="0.25">
      <c r="C144" s="72"/>
      <c r="D144" s="31"/>
      <c r="E144" s="116"/>
      <c r="F144" s="116"/>
      <c r="G144" s="116"/>
      <c r="H144" s="93"/>
      <c r="I144" s="93"/>
      <c r="J144" s="93"/>
      <c r="K144" s="135"/>
    </row>
    <row r="145" spans="3:11" x14ac:dyDescent="0.25">
      <c r="C145" s="72"/>
      <c r="D145" s="31"/>
      <c r="E145" s="116"/>
      <c r="F145" s="116"/>
      <c r="G145" s="116"/>
      <c r="H145" s="93"/>
      <c r="I145" s="93"/>
      <c r="J145" s="93"/>
      <c r="K145" s="135"/>
    </row>
    <row r="146" spans="3:11" ht="15.75" x14ac:dyDescent="0.25">
      <c r="C146" s="234" t="s">
        <v>476</v>
      </c>
      <c r="D146" s="235"/>
      <c r="E146" s="116"/>
      <c r="F146" s="116"/>
      <c r="G146" s="116"/>
      <c r="H146" s="93"/>
      <c r="I146" s="93"/>
      <c r="J146" s="93"/>
      <c r="K146" s="135"/>
    </row>
    <row r="147" spans="3:11" ht="18.75" x14ac:dyDescent="0.25">
      <c r="C147" s="253"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6"/>
      <c r="F147" s="116"/>
      <c r="G147" s="116"/>
      <c r="H147" s="93"/>
      <c r="I147" s="93"/>
      <c r="J147" s="93"/>
      <c r="K147" s="135"/>
    </row>
    <row r="148" spans="3:11" ht="15.75" thickBot="1" x14ac:dyDescent="0.3">
      <c r="C148" s="72"/>
      <c r="D148" s="31"/>
      <c r="E148" s="116"/>
      <c r="F148" s="116"/>
      <c r="G148" s="116"/>
      <c r="H148" s="93"/>
      <c r="I148" s="93"/>
      <c r="J148" s="93"/>
      <c r="K148" s="135"/>
    </row>
    <row r="149" spans="3:11" ht="30.75" thickBot="1" x14ac:dyDescent="0.3">
      <c r="C149" s="149" t="s">
        <v>44</v>
      </c>
      <c r="D149" s="151" t="s">
        <v>55</v>
      </c>
      <c r="E149" s="151" t="s">
        <v>57</v>
      </c>
      <c r="F149" s="150" t="s">
        <v>27</v>
      </c>
      <c r="G149" s="156" t="s">
        <v>213</v>
      </c>
      <c r="H149" s="151" t="s">
        <v>46</v>
      </c>
      <c r="I149" s="151" t="s">
        <v>214</v>
      </c>
      <c r="J149" s="151" t="s">
        <v>495</v>
      </c>
      <c r="K149" s="151" t="s">
        <v>496</v>
      </c>
    </row>
    <row r="150" spans="3:11" x14ac:dyDescent="0.25">
      <c r="C150" s="118" t="s">
        <v>63</v>
      </c>
      <c r="D150" s="181"/>
      <c r="E150" s="119">
        <v>2800</v>
      </c>
      <c r="F150" s="120">
        <f>D150*E150</f>
        <v>0</v>
      </c>
      <c r="G150" s="184"/>
      <c r="H150" s="121" t="s">
        <v>334</v>
      </c>
      <c r="I150" s="121" t="str">
        <f>VLOOKUP(H150,Presupuesto!$B$8:$C$583,2,0)</f>
        <v>OTROS SERVICIOS PERSONALES. (11900-00)</v>
      </c>
      <c r="J150" s="264"/>
      <c r="K150" s="121"/>
    </row>
    <row r="151" spans="3:11" x14ac:dyDescent="0.25">
      <c r="C151" s="122" t="s">
        <v>64</v>
      </c>
      <c r="D151" s="174"/>
      <c r="E151" s="123">
        <v>2400</v>
      </c>
      <c r="F151" s="120">
        <f>D151*E151</f>
        <v>0</v>
      </c>
      <c r="G151" s="184"/>
      <c r="H151" s="124" t="s">
        <v>1302</v>
      </c>
      <c r="I151" s="121" t="str">
        <f>VLOOKUP(H151,Presupuesto!$B$8:$C$583,2,0)</f>
        <v>MUEBLES VARIOS DE OFICINA</v>
      </c>
      <c r="J151" s="121">
        <f t="shared" ref="J151:J159" si="14">$J$17</f>
        <v>0</v>
      </c>
      <c r="K151" s="121"/>
    </row>
    <row r="152" spans="3:11" x14ac:dyDescent="0.25">
      <c r="C152" s="122" t="s">
        <v>65</v>
      </c>
      <c r="D152" s="174"/>
      <c r="E152" s="123">
        <v>1000</v>
      </c>
      <c r="F152" s="120">
        <f t="shared" ref="F152:F159" si="15">D152*E152</f>
        <v>0</v>
      </c>
      <c r="G152" s="184"/>
      <c r="H152" s="124">
        <v>42110</v>
      </c>
      <c r="I152" s="121" t="e">
        <f>VLOOKUP(H152,Presupuesto!$B$8:$C$583,2,0)</f>
        <v>#N/A</v>
      </c>
      <c r="J152" s="121">
        <f t="shared" si="14"/>
        <v>0</v>
      </c>
      <c r="K152" s="121"/>
    </row>
    <row r="153" spans="3:11" x14ac:dyDescent="0.25">
      <c r="C153" s="122" t="s">
        <v>66</v>
      </c>
      <c r="D153" s="174"/>
      <c r="E153" s="123">
        <v>6000</v>
      </c>
      <c r="F153" s="120">
        <f t="shared" si="15"/>
        <v>0</v>
      </c>
      <c r="G153" s="184"/>
      <c r="H153" s="124" t="s">
        <v>337</v>
      </c>
      <c r="I153" s="121" t="str">
        <f>VLOOKUP(H153,Presupuesto!$B$8:$C$583,2,0)</f>
        <v>SUELDOS Y SALARIOS BASICOS (11100-00)</v>
      </c>
      <c r="J153" s="121">
        <f t="shared" si="14"/>
        <v>0</v>
      </c>
      <c r="K153" s="121"/>
    </row>
    <row r="154" spans="3:11" x14ac:dyDescent="0.25">
      <c r="C154" s="122" t="s">
        <v>67</v>
      </c>
      <c r="D154" s="174"/>
      <c r="E154" s="123">
        <v>3000</v>
      </c>
      <c r="F154" s="120">
        <f t="shared" si="15"/>
        <v>0</v>
      </c>
      <c r="G154" s="184"/>
      <c r="H154" s="124">
        <v>42110</v>
      </c>
      <c r="I154" s="121" t="e">
        <f>VLOOKUP(H154,Presupuesto!$B$8:$C$583,2,0)</f>
        <v>#N/A</v>
      </c>
      <c r="J154" s="121">
        <f t="shared" si="14"/>
        <v>0</v>
      </c>
      <c r="K154" s="121"/>
    </row>
    <row r="155" spans="3:11" x14ac:dyDescent="0.25">
      <c r="C155" s="122" t="s">
        <v>68</v>
      </c>
      <c r="D155" s="174"/>
      <c r="E155" s="123">
        <v>10000</v>
      </c>
      <c r="F155" s="120">
        <f t="shared" si="15"/>
        <v>0</v>
      </c>
      <c r="G155" s="184"/>
      <c r="H155" s="124">
        <v>42110</v>
      </c>
      <c r="I155" s="121" t="e">
        <f>VLOOKUP(H155,Presupuesto!$B$8:$C$583,2,0)</f>
        <v>#N/A</v>
      </c>
      <c r="J155" s="121">
        <f t="shared" si="14"/>
        <v>0</v>
      </c>
      <c r="K155" s="121"/>
    </row>
    <row r="156" spans="3:11" x14ac:dyDescent="0.25">
      <c r="C156" s="122" t="s">
        <v>69</v>
      </c>
      <c r="D156" s="174"/>
      <c r="E156" s="123">
        <v>8000</v>
      </c>
      <c r="F156" s="120">
        <f t="shared" si="15"/>
        <v>0</v>
      </c>
      <c r="G156" s="184"/>
      <c r="H156" s="124">
        <v>42120</v>
      </c>
      <c r="I156" s="121" t="e">
        <f>VLOOKUP(H156,Presupuesto!$B$8:$C$583,2,0)</f>
        <v>#N/A</v>
      </c>
      <c r="J156" s="121">
        <f t="shared" si="14"/>
        <v>0</v>
      </c>
      <c r="K156" s="121"/>
    </row>
    <row r="157" spans="3:11" x14ac:dyDescent="0.25">
      <c r="C157" s="122" t="s">
        <v>70</v>
      </c>
      <c r="D157" s="174"/>
      <c r="E157" s="123">
        <v>2000</v>
      </c>
      <c r="F157" s="120">
        <f t="shared" si="15"/>
        <v>0</v>
      </c>
      <c r="G157" s="184"/>
      <c r="H157" s="124">
        <v>42120</v>
      </c>
      <c r="I157" s="121" t="e">
        <f>VLOOKUP(H157,Presupuesto!$B$8:$C$583,2,0)</f>
        <v>#N/A</v>
      </c>
      <c r="J157" s="121">
        <f t="shared" si="14"/>
        <v>0</v>
      </c>
      <c r="K157" s="121"/>
    </row>
    <row r="158" spans="3:11" x14ac:dyDescent="0.25">
      <c r="C158" s="122" t="s">
        <v>71</v>
      </c>
      <c r="D158" s="174"/>
      <c r="E158" s="123">
        <v>5000</v>
      </c>
      <c r="F158" s="120">
        <f t="shared" si="15"/>
        <v>0</v>
      </c>
      <c r="G158" s="184"/>
      <c r="H158" s="124">
        <v>42120</v>
      </c>
      <c r="I158" s="121" t="e">
        <f>VLOOKUP(H158,Presupuesto!$B$8:$C$583,2,0)</f>
        <v>#N/A</v>
      </c>
      <c r="J158" s="121">
        <f t="shared" si="14"/>
        <v>0</v>
      </c>
      <c r="K158" s="121"/>
    </row>
    <row r="159" spans="3:11" ht="15.75" thickBot="1" x14ac:dyDescent="0.3">
      <c r="C159" s="125" t="s">
        <v>72</v>
      </c>
      <c r="D159" s="182"/>
      <c r="E159" s="127">
        <v>100000</v>
      </c>
      <c r="F159" s="128">
        <f t="shared" si="15"/>
        <v>0</v>
      </c>
      <c r="G159" s="185"/>
      <c r="H159" s="129">
        <v>42120</v>
      </c>
      <c r="I159" s="129" t="e">
        <f>VLOOKUP(H159,Presupuesto!$B$8:$C$583,2,0)</f>
        <v>#N/A</v>
      </c>
      <c r="J159" s="129">
        <f t="shared" si="14"/>
        <v>0</v>
      </c>
      <c r="K159" s="147"/>
    </row>
    <row r="161" spans="3:11" ht="15.75" thickBot="1" x14ac:dyDescent="0.3"/>
    <row r="162" spans="3:11" ht="15.75" thickBot="1" x14ac:dyDescent="0.3">
      <c r="C162" s="29" t="s">
        <v>43</v>
      </c>
      <c r="D162" s="30">
        <f>SUM(F169:F178)</f>
        <v>0</v>
      </c>
      <c r="E162" s="201"/>
      <c r="F162" s="201"/>
      <c r="G162" s="96"/>
      <c r="H162" s="201"/>
      <c r="I162" s="201"/>
    </row>
    <row r="163" spans="3:11" x14ac:dyDescent="0.25">
      <c r="C163" s="72"/>
      <c r="D163" s="31"/>
      <c r="E163" s="116"/>
      <c r="F163" s="116"/>
      <c r="G163" s="116"/>
      <c r="H163" s="93"/>
      <c r="I163" s="93"/>
      <c r="J163" s="93"/>
      <c r="K163" s="135"/>
    </row>
    <row r="164" spans="3:11" x14ac:dyDescent="0.25">
      <c r="C164" s="72"/>
      <c r="D164" s="31"/>
      <c r="E164" s="116"/>
      <c r="F164" s="116"/>
      <c r="G164" s="116"/>
      <c r="H164" s="93"/>
      <c r="I164" s="93"/>
      <c r="J164" s="93"/>
      <c r="K164" s="135"/>
    </row>
    <row r="165" spans="3:11" ht="15.75" x14ac:dyDescent="0.25">
      <c r="C165" s="234" t="s">
        <v>476</v>
      </c>
      <c r="D165" s="235"/>
      <c r="E165" s="116"/>
      <c r="F165" s="116"/>
      <c r="G165" s="116"/>
      <c r="H165" s="93"/>
      <c r="I165" s="93"/>
      <c r="J165" s="93"/>
      <c r="K165" s="135"/>
    </row>
    <row r="166" spans="3:11" ht="18.75" x14ac:dyDescent="0.25">
      <c r="C166" s="253"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#N/A</v>
      </c>
      <c r="D166" s="31"/>
      <c r="E166" s="116"/>
      <c r="F166" s="116"/>
      <c r="G166" s="116"/>
      <c r="H166" s="93"/>
      <c r="I166" s="93"/>
      <c r="J166" s="93"/>
      <c r="K166" s="135"/>
    </row>
    <row r="167" spans="3:11" ht="15.75" thickBot="1" x14ac:dyDescent="0.3">
      <c r="C167" s="72"/>
      <c r="D167" s="31"/>
      <c r="E167" s="116"/>
      <c r="F167" s="116"/>
      <c r="G167" s="116"/>
      <c r="H167" s="93"/>
      <c r="I167" s="93"/>
      <c r="J167" s="93"/>
      <c r="K167" s="135"/>
    </row>
    <row r="168" spans="3:11" ht="30.75" thickBot="1" x14ac:dyDescent="0.3">
      <c r="C168" s="149" t="s">
        <v>44</v>
      </c>
      <c r="D168" s="151" t="s">
        <v>55</v>
      </c>
      <c r="E168" s="151" t="s">
        <v>57</v>
      </c>
      <c r="F168" s="150" t="s">
        <v>27</v>
      </c>
      <c r="G168" s="156" t="s">
        <v>213</v>
      </c>
      <c r="H168" s="151" t="s">
        <v>46</v>
      </c>
      <c r="I168" s="151" t="s">
        <v>214</v>
      </c>
      <c r="J168" s="151" t="s">
        <v>495</v>
      </c>
      <c r="K168" s="151" t="s">
        <v>496</v>
      </c>
    </row>
    <row r="169" spans="3:11" x14ac:dyDescent="0.25">
      <c r="C169" s="118" t="s">
        <v>63</v>
      </c>
      <c r="D169" s="181"/>
      <c r="E169" s="119">
        <v>2800</v>
      </c>
      <c r="F169" s="120">
        <f>D169*E169</f>
        <v>0</v>
      </c>
      <c r="G169" s="184"/>
      <c r="H169" s="121" t="s">
        <v>334</v>
      </c>
      <c r="I169" s="121" t="str">
        <f>VLOOKUP(H169,Presupuesto!$B$8:$C$583,2,0)</f>
        <v>OTROS SERVICIOS PERSONALES. (11900-00)</v>
      </c>
      <c r="J169" s="264"/>
      <c r="K169" s="121"/>
    </row>
    <row r="170" spans="3:11" x14ac:dyDescent="0.25">
      <c r="C170" s="122" t="s">
        <v>64</v>
      </c>
      <c r="D170" s="174"/>
      <c r="E170" s="123">
        <v>2400</v>
      </c>
      <c r="F170" s="120">
        <f>D170*E170</f>
        <v>0</v>
      </c>
      <c r="G170" s="184"/>
      <c r="H170" s="124" t="s">
        <v>1302</v>
      </c>
      <c r="I170" s="121" t="str">
        <f>VLOOKUP(H170,Presupuesto!$B$8:$C$583,2,0)</f>
        <v>MUEBLES VARIOS DE OFICINA</v>
      </c>
      <c r="J170" s="121">
        <f t="shared" ref="J170:J178" si="16">$J$17</f>
        <v>0</v>
      </c>
      <c r="K170" s="121"/>
    </row>
    <row r="171" spans="3:11" x14ac:dyDescent="0.25">
      <c r="C171" s="122" t="s">
        <v>65</v>
      </c>
      <c r="D171" s="174"/>
      <c r="E171" s="123">
        <v>1000</v>
      </c>
      <c r="F171" s="120">
        <f t="shared" ref="F171:F178" si="17">D171*E171</f>
        <v>0</v>
      </c>
      <c r="G171" s="184"/>
      <c r="H171" s="124">
        <v>42110</v>
      </c>
      <c r="I171" s="121" t="e">
        <f>VLOOKUP(H171,Presupuesto!$B$8:$C$583,2,0)</f>
        <v>#N/A</v>
      </c>
      <c r="J171" s="121">
        <f t="shared" si="16"/>
        <v>0</v>
      </c>
      <c r="K171" s="121"/>
    </row>
    <row r="172" spans="3:11" x14ac:dyDescent="0.25">
      <c r="C172" s="122" t="s">
        <v>66</v>
      </c>
      <c r="D172" s="174"/>
      <c r="E172" s="123">
        <v>6000</v>
      </c>
      <c r="F172" s="120">
        <f t="shared" si="17"/>
        <v>0</v>
      </c>
      <c r="G172" s="184"/>
      <c r="H172" s="124" t="s">
        <v>337</v>
      </c>
      <c r="I172" s="121" t="str">
        <f>VLOOKUP(H172,Presupuesto!$B$8:$C$583,2,0)</f>
        <v>SUELDOS Y SALARIOS BASICOS (11100-00)</v>
      </c>
      <c r="J172" s="121">
        <f t="shared" si="16"/>
        <v>0</v>
      </c>
      <c r="K172" s="121"/>
    </row>
    <row r="173" spans="3:11" x14ac:dyDescent="0.25">
      <c r="C173" s="122" t="s">
        <v>67</v>
      </c>
      <c r="D173" s="174"/>
      <c r="E173" s="123">
        <v>3000</v>
      </c>
      <c r="F173" s="120">
        <f t="shared" si="17"/>
        <v>0</v>
      </c>
      <c r="G173" s="184"/>
      <c r="H173" s="124">
        <v>42110</v>
      </c>
      <c r="I173" s="121" t="e">
        <f>VLOOKUP(H173,Presupuesto!$B$8:$C$583,2,0)</f>
        <v>#N/A</v>
      </c>
      <c r="J173" s="121">
        <f t="shared" si="16"/>
        <v>0</v>
      </c>
      <c r="K173" s="121"/>
    </row>
    <row r="174" spans="3:11" x14ac:dyDescent="0.25">
      <c r="C174" s="122" t="s">
        <v>68</v>
      </c>
      <c r="D174" s="174"/>
      <c r="E174" s="123">
        <v>10000</v>
      </c>
      <c r="F174" s="120">
        <f t="shared" si="17"/>
        <v>0</v>
      </c>
      <c r="G174" s="184"/>
      <c r="H174" s="124">
        <v>42110</v>
      </c>
      <c r="I174" s="121" t="e">
        <f>VLOOKUP(H174,Presupuesto!$B$8:$C$583,2,0)</f>
        <v>#N/A</v>
      </c>
      <c r="J174" s="121">
        <f t="shared" si="16"/>
        <v>0</v>
      </c>
      <c r="K174" s="121"/>
    </row>
    <row r="175" spans="3:11" x14ac:dyDescent="0.25">
      <c r="C175" s="122" t="s">
        <v>69</v>
      </c>
      <c r="D175" s="174"/>
      <c r="E175" s="123">
        <v>8000</v>
      </c>
      <c r="F175" s="120">
        <f t="shared" si="17"/>
        <v>0</v>
      </c>
      <c r="G175" s="184"/>
      <c r="H175" s="124">
        <v>42120</v>
      </c>
      <c r="I175" s="121" t="e">
        <f>VLOOKUP(H175,Presupuesto!$B$8:$C$583,2,0)</f>
        <v>#N/A</v>
      </c>
      <c r="J175" s="121">
        <f t="shared" si="16"/>
        <v>0</v>
      </c>
      <c r="K175" s="121"/>
    </row>
    <row r="176" spans="3:11" x14ac:dyDescent="0.25">
      <c r="C176" s="122" t="s">
        <v>70</v>
      </c>
      <c r="D176" s="174"/>
      <c r="E176" s="123">
        <v>2000</v>
      </c>
      <c r="F176" s="120">
        <f t="shared" si="17"/>
        <v>0</v>
      </c>
      <c r="G176" s="184"/>
      <c r="H176" s="124">
        <v>42120</v>
      </c>
      <c r="I176" s="121" t="e">
        <f>VLOOKUP(H176,Presupuesto!$B$8:$C$583,2,0)</f>
        <v>#N/A</v>
      </c>
      <c r="J176" s="121">
        <f t="shared" si="16"/>
        <v>0</v>
      </c>
      <c r="K176" s="121"/>
    </row>
    <row r="177" spans="3:11" x14ac:dyDescent="0.25">
      <c r="C177" s="122" t="s">
        <v>71</v>
      </c>
      <c r="D177" s="174"/>
      <c r="E177" s="123">
        <v>5000</v>
      </c>
      <c r="F177" s="120">
        <f t="shared" si="17"/>
        <v>0</v>
      </c>
      <c r="G177" s="184"/>
      <c r="H177" s="124">
        <v>42120</v>
      </c>
      <c r="I177" s="121" t="e">
        <f>VLOOKUP(H177,Presupuesto!$B$8:$C$583,2,0)</f>
        <v>#N/A</v>
      </c>
      <c r="J177" s="121">
        <f t="shared" si="16"/>
        <v>0</v>
      </c>
      <c r="K177" s="121"/>
    </row>
    <row r="178" spans="3:11" ht="15.75" thickBot="1" x14ac:dyDescent="0.3">
      <c r="C178" s="125" t="s">
        <v>72</v>
      </c>
      <c r="D178" s="182"/>
      <c r="E178" s="127">
        <v>100000</v>
      </c>
      <c r="F178" s="128">
        <f t="shared" si="17"/>
        <v>0</v>
      </c>
      <c r="G178" s="185"/>
      <c r="H178" s="129">
        <v>42120</v>
      </c>
      <c r="I178" s="129" t="e">
        <f>VLOOKUP(H178,Presupuesto!$B$8:$C$583,2,0)</f>
        <v>#N/A</v>
      </c>
      <c r="J178" s="129">
        <f t="shared" si="16"/>
        <v>0</v>
      </c>
      <c r="K178" s="147"/>
    </row>
    <row r="180" spans="3:11" ht="15.75" thickBot="1" x14ac:dyDescent="0.3"/>
    <row r="181" spans="3:11" ht="15.75" thickBot="1" x14ac:dyDescent="0.3">
      <c r="C181" s="29" t="s">
        <v>43</v>
      </c>
      <c r="D181" s="30">
        <f>SUM(F188:F197)</f>
        <v>0</v>
      </c>
      <c r="E181" s="201"/>
      <c r="F181" s="201"/>
      <c r="G181" s="96"/>
      <c r="H181" s="201"/>
      <c r="I181" s="201"/>
    </row>
    <row r="182" spans="3:11" x14ac:dyDescent="0.25">
      <c r="C182" s="72"/>
      <c r="D182" s="31"/>
      <c r="E182" s="116"/>
      <c r="F182" s="116"/>
      <c r="G182" s="116"/>
      <c r="H182" s="93"/>
      <c r="I182" s="93"/>
      <c r="J182" s="93"/>
      <c r="K182" s="135"/>
    </row>
    <row r="183" spans="3:11" x14ac:dyDescent="0.25">
      <c r="C183" s="72"/>
      <c r="D183" s="31"/>
      <c r="E183" s="116"/>
      <c r="F183" s="116"/>
      <c r="G183" s="116"/>
      <c r="H183" s="93"/>
      <c r="I183" s="93"/>
      <c r="J183" s="93"/>
      <c r="K183" s="135"/>
    </row>
    <row r="184" spans="3:11" ht="15.75" x14ac:dyDescent="0.25">
      <c r="C184" s="234" t="s">
        <v>476</v>
      </c>
      <c r="D184" s="235"/>
      <c r="E184" s="116"/>
      <c r="F184" s="116"/>
      <c r="G184" s="116"/>
      <c r="H184" s="93"/>
      <c r="I184" s="93"/>
      <c r="J184" s="93"/>
      <c r="K184" s="135"/>
    </row>
    <row r="185" spans="3:11" ht="18.75" x14ac:dyDescent="0.25">
      <c r="C185" s="253"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6"/>
      <c r="F185" s="116"/>
      <c r="G185" s="116"/>
      <c r="H185" s="93"/>
      <c r="I185" s="93"/>
      <c r="J185" s="93"/>
      <c r="K185" s="135"/>
    </row>
    <row r="186" spans="3:11" ht="15.75" thickBot="1" x14ac:dyDescent="0.3">
      <c r="C186" s="72"/>
      <c r="D186" s="31"/>
      <c r="E186" s="116"/>
      <c r="F186" s="116"/>
      <c r="G186" s="116"/>
      <c r="H186" s="93"/>
      <c r="I186" s="93"/>
      <c r="J186" s="93"/>
      <c r="K186" s="135"/>
    </row>
    <row r="187" spans="3:11" ht="30.75" thickBot="1" x14ac:dyDescent="0.3">
      <c r="C187" s="149" t="s">
        <v>44</v>
      </c>
      <c r="D187" s="151" t="s">
        <v>55</v>
      </c>
      <c r="E187" s="151" t="s">
        <v>57</v>
      </c>
      <c r="F187" s="150" t="s">
        <v>27</v>
      </c>
      <c r="G187" s="156" t="s">
        <v>213</v>
      </c>
      <c r="H187" s="151" t="s">
        <v>46</v>
      </c>
      <c r="I187" s="151" t="s">
        <v>214</v>
      </c>
      <c r="J187" s="151" t="s">
        <v>495</v>
      </c>
      <c r="K187" s="151" t="s">
        <v>496</v>
      </c>
    </row>
    <row r="188" spans="3:11" x14ac:dyDescent="0.25">
      <c r="C188" s="118" t="s">
        <v>63</v>
      </c>
      <c r="D188" s="181"/>
      <c r="E188" s="119">
        <v>2800</v>
      </c>
      <c r="F188" s="120">
        <f>D188*E188</f>
        <v>0</v>
      </c>
      <c r="G188" s="184"/>
      <c r="H188" s="121" t="s">
        <v>334</v>
      </c>
      <c r="I188" s="121" t="str">
        <f>VLOOKUP(H188,Presupuesto!$B$8:$C$583,2,0)</f>
        <v>OTROS SERVICIOS PERSONALES. (11900-00)</v>
      </c>
      <c r="J188" s="264"/>
      <c r="K188" s="121"/>
    </row>
    <row r="189" spans="3:11" x14ac:dyDescent="0.25">
      <c r="C189" s="122" t="s">
        <v>64</v>
      </c>
      <c r="D189" s="174"/>
      <c r="E189" s="123">
        <v>2400</v>
      </c>
      <c r="F189" s="120">
        <f>D189*E189</f>
        <v>0</v>
      </c>
      <c r="G189" s="184"/>
      <c r="H189" s="124" t="s">
        <v>1302</v>
      </c>
      <c r="I189" s="121" t="str">
        <f>VLOOKUP(H189,Presupuesto!$B$8:$C$583,2,0)</f>
        <v>MUEBLES VARIOS DE OFICINA</v>
      </c>
      <c r="J189" s="121">
        <f t="shared" ref="J189:J197" si="18">$J$17</f>
        <v>0</v>
      </c>
      <c r="K189" s="121"/>
    </row>
    <row r="190" spans="3:11" x14ac:dyDescent="0.25">
      <c r="C190" s="122" t="s">
        <v>65</v>
      </c>
      <c r="D190" s="174"/>
      <c r="E190" s="123">
        <v>1000</v>
      </c>
      <c r="F190" s="120">
        <f t="shared" ref="F190:F197" si="19">D190*E190</f>
        <v>0</v>
      </c>
      <c r="G190" s="184"/>
      <c r="H190" s="124">
        <v>42110</v>
      </c>
      <c r="I190" s="121" t="e">
        <f>VLOOKUP(H190,Presupuesto!$B$8:$C$583,2,0)</f>
        <v>#N/A</v>
      </c>
      <c r="J190" s="121">
        <f t="shared" si="18"/>
        <v>0</v>
      </c>
      <c r="K190" s="121"/>
    </row>
    <row r="191" spans="3:11" x14ac:dyDescent="0.25">
      <c r="C191" s="122" t="s">
        <v>66</v>
      </c>
      <c r="D191" s="174"/>
      <c r="E191" s="123">
        <v>6000</v>
      </c>
      <c r="F191" s="120">
        <f t="shared" si="19"/>
        <v>0</v>
      </c>
      <c r="G191" s="184"/>
      <c r="H191" s="124" t="s">
        <v>337</v>
      </c>
      <c r="I191" s="121" t="str">
        <f>VLOOKUP(H191,Presupuesto!$B$8:$C$583,2,0)</f>
        <v>SUELDOS Y SALARIOS BASICOS (11100-00)</v>
      </c>
      <c r="J191" s="121">
        <f t="shared" si="18"/>
        <v>0</v>
      </c>
      <c r="K191" s="121"/>
    </row>
    <row r="192" spans="3:11" x14ac:dyDescent="0.25">
      <c r="C192" s="122" t="s">
        <v>67</v>
      </c>
      <c r="D192" s="174"/>
      <c r="E192" s="123">
        <v>3000</v>
      </c>
      <c r="F192" s="120">
        <f t="shared" si="19"/>
        <v>0</v>
      </c>
      <c r="G192" s="184"/>
      <c r="H192" s="124">
        <v>42110</v>
      </c>
      <c r="I192" s="121" t="e">
        <f>VLOOKUP(H192,Presupuesto!$B$8:$C$583,2,0)</f>
        <v>#N/A</v>
      </c>
      <c r="J192" s="121">
        <f t="shared" si="18"/>
        <v>0</v>
      </c>
      <c r="K192" s="121"/>
    </row>
    <row r="193" spans="3:11" x14ac:dyDescent="0.25">
      <c r="C193" s="122" t="s">
        <v>68</v>
      </c>
      <c r="D193" s="174"/>
      <c r="E193" s="123">
        <v>10000</v>
      </c>
      <c r="F193" s="120">
        <f t="shared" si="19"/>
        <v>0</v>
      </c>
      <c r="G193" s="184"/>
      <c r="H193" s="124">
        <v>42110</v>
      </c>
      <c r="I193" s="121" t="e">
        <f>VLOOKUP(H193,Presupuesto!$B$8:$C$583,2,0)</f>
        <v>#N/A</v>
      </c>
      <c r="J193" s="121">
        <f t="shared" si="18"/>
        <v>0</v>
      </c>
      <c r="K193" s="121"/>
    </row>
    <row r="194" spans="3:11" x14ac:dyDescent="0.25">
      <c r="C194" s="122" t="s">
        <v>69</v>
      </c>
      <c r="D194" s="174"/>
      <c r="E194" s="123">
        <v>8000</v>
      </c>
      <c r="F194" s="120">
        <f t="shared" si="19"/>
        <v>0</v>
      </c>
      <c r="G194" s="184"/>
      <c r="H194" s="124">
        <v>42120</v>
      </c>
      <c r="I194" s="121" t="e">
        <f>VLOOKUP(H194,Presupuesto!$B$8:$C$583,2,0)</f>
        <v>#N/A</v>
      </c>
      <c r="J194" s="121">
        <f t="shared" si="18"/>
        <v>0</v>
      </c>
      <c r="K194" s="121"/>
    </row>
    <row r="195" spans="3:11" x14ac:dyDescent="0.25">
      <c r="C195" s="122" t="s">
        <v>70</v>
      </c>
      <c r="D195" s="174"/>
      <c r="E195" s="123">
        <v>2000</v>
      </c>
      <c r="F195" s="120">
        <f t="shared" si="19"/>
        <v>0</v>
      </c>
      <c r="G195" s="184"/>
      <c r="H195" s="124">
        <v>42120</v>
      </c>
      <c r="I195" s="121" t="e">
        <f>VLOOKUP(H195,Presupuesto!$B$8:$C$583,2,0)</f>
        <v>#N/A</v>
      </c>
      <c r="J195" s="121">
        <f t="shared" si="18"/>
        <v>0</v>
      </c>
      <c r="K195" s="121"/>
    </row>
    <row r="196" spans="3:11" x14ac:dyDescent="0.25">
      <c r="C196" s="122" t="s">
        <v>71</v>
      </c>
      <c r="D196" s="174"/>
      <c r="E196" s="123">
        <v>5000</v>
      </c>
      <c r="F196" s="120">
        <f t="shared" si="19"/>
        <v>0</v>
      </c>
      <c r="G196" s="184"/>
      <c r="H196" s="124">
        <v>42120</v>
      </c>
      <c r="I196" s="121" t="e">
        <f>VLOOKUP(H196,Presupuesto!$B$8:$C$583,2,0)</f>
        <v>#N/A</v>
      </c>
      <c r="J196" s="121">
        <f t="shared" si="18"/>
        <v>0</v>
      </c>
      <c r="K196" s="121"/>
    </row>
    <row r="197" spans="3:11" ht="15.75" thickBot="1" x14ac:dyDescent="0.3">
      <c r="C197" s="125" t="s">
        <v>72</v>
      </c>
      <c r="D197" s="182"/>
      <c r="E197" s="127">
        <v>100000</v>
      </c>
      <c r="F197" s="128">
        <f t="shared" si="19"/>
        <v>0</v>
      </c>
      <c r="G197" s="185"/>
      <c r="H197" s="129">
        <v>42120</v>
      </c>
      <c r="I197" s="129" t="e">
        <f>VLOOKUP(H197,Presupuesto!$B$8:$C$583,2,0)</f>
        <v>#N/A</v>
      </c>
      <c r="J197" s="129">
        <f t="shared" si="18"/>
        <v>0</v>
      </c>
      <c r="K197" s="147"/>
    </row>
    <row r="199" spans="3:11" ht="15.75" thickBot="1" x14ac:dyDescent="0.3"/>
    <row r="200" spans="3:11" ht="15.75" thickBot="1" x14ac:dyDescent="0.3">
      <c r="C200" s="29" t="s">
        <v>43</v>
      </c>
      <c r="D200" s="30">
        <f>SUM(F207:F216)</f>
        <v>0</v>
      </c>
      <c r="E200" s="201"/>
      <c r="F200" s="201"/>
      <c r="G200" s="96"/>
      <c r="H200" s="201"/>
      <c r="I200" s="201"/>
    </row>
    <row r="201" spans="3:11" x14ac:dyDescent="0.25">
      <c r="C201" s="72"/>
      <c r="D201" s="31"/>
      <c r="E201" s="116"/>
      <c r="F201" s="116"/>
      <c r="G201" s="116"/>
      <c r="H201" s="93"/>
      <c r="I201" s="93"/>
      <c r="J201" s="93"/>
      <c r="K201" s="135"/>
    </row>
    <row r="202" spans="3:11" x14ac:dyDescent="0.25">
      <c r="C202" s="72"/>
      <c r="D202" s="31"/>
      <c r="E202" s="116"/>
      <c r="F202" s="116"/>
      <c r="G202" s="116"/>
      <c r="H202" s="93"/>
      <c r="I202" s="93"/>
      <c r="J202" s="93"/>
      <c r="K202" s="135"/>
    </row>
    <row r="203" spans="3:11" ht="15.75" x14ac:dyDescent="0.25">
      <c r="C203" s="234" t="s">
        <v>476</v>
      </c>
      <c r="D203" s="235"/>
      <c r="E203" s="116"/>
      <c r="F203" s="116"/>
      <c r="G203" s="116"/>
      <c r="H203" s="93"/>
      <c r="I203" s="93"/>
      <c r="J203" s="93"/>
      <c r="K203" s="135"/>
    </row>
    <row r="204" spans="3:11" ht="18.75" x14ac:dyDescent="0.25">
      <c r="C204" s="253"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6"/>
      <c r="F204" s="116"/>
      <c r="G204" s="116"/>
      <c r="H204" s="93"/>
      <c r="I204" s="93"/>
      <c r="J204" s="93"/>
      <c r="K204" s="135"/>
    </row>
    <row r="205" spans="3:11" ht="15.75" thickBot="1" x14ac:dyDescent="0.3">
      <c r="C205" s="72"/>
      <c r="D205" s="31"/>
      <c r="E205" s="116"/>
      <c r="F205" s="116"/>
      <c r="G205" s="116"/>
      <c r="H205" s="93"/>
      <c r="I205" s="93"/>
      <c r="J205" s="93"/>
      <c r="K205" s="135"/>
    </row>
    <row r="206" spans="3:11" ht="30.75" thickBot="1" x14ac:dyDescent="0.3">
      <c r="C206" s="149" t="s">
        <v>44</v>
      </c>
      <c r="D206" s="151" t="s">
        <v>55</v>
      </c>
      <c r="E206" s="151" t="s">
        <v>57</v>
      </c>
      <c r="F206" s="150" t="s">
        <v>27</v>
      </c>
      <c r="G206" s="156" t="s">
        <v>213</v>
      </c>
      <c r="H206" s="151" t="s">
        <v>46</v>
      </c>
      <c r="I206" s="151" t="s">
        <v>214</v>
      </c>
      <c r="J206" s="151" t="s">
        <v>495</v>
      </c>
      <c r="K206" s="151" t="s">
        <v>496</v>
      </c>
    </row>
    <row r="207" spans="3:11" x14ac:dyDescent="0.25">
      <c r="C207" s="118" t="s">
        <v>63</v>
      </c>
      <c r="D207" s="181"/>
      <c r="E207" s="119">
        <v>2800</v>
      </c>
      <c r="F207" s="120">
        <f>D207*E207</f>
        <v>0</v>
      </c>
      <c r="G207" s="184"/>
      <c r="H207" s="121" t="s">
        <v>334</v>
      </c>
      <c r="I207" s="121" t="str">
        <f>VLOOKUP(H207,Presupuesto!$B$8:$C$583,2,0)</f>
        <v>OTROS SERVICIOS PERSONALES. (11900-00)</v>
      </c>
      <c r="J207" s="264"/>
      <c r="K207" s="121"/>
    </row>
    <row r="208" spans="3:11" x14ac:dyDescent="0.25">
      <c r="C208" s="122" t="s">
        <v>64</v>
      </c>
      <c r="D208" s="174"/>
      <c r="E208" s="123">
        <v>2400</v>
      </c>
      <c r="F208" s="120">
        <f>D208*E208</f>
        <v>0</v>
      </c>
      <c r="G208" s="184"/>
      <c r="H208" s="124" t="s">
        <v>1302</v>
      </c>
      <c r="I208" s="121" t="str">
        <f>VLOOKUP(H208,Presupuesto!$B$8:$C$583,2,0)</f>
        <v>MUEBLES VARIOS DE OFICINA</v>
      </c>
      <c r="J208" s="121">
        <f t="shared" ref="J208:J216" si="20">$J$17</f>
        <v>0</v>
      </c>
      <c r="K208" s="121"/>
    </row>
    <row r="209" spans="3:11" x14ac:dyDescent="0.25">
      <c r="C209" s="122" t="s">
        <v>65</v>
      </c>
      <c r="D209" s="174"/>
      <c r="E209" s="123">
        <v>1000</v>
      </c>
      <c r="F209" s="120">
        <f t="shared" ref="F209:F216" si="21">D209*E209</f>
        <v>0</v>
      </c>
      <c r="G209" s="184"/>
      <c r="H209" s="124">
        <v>42110</v>
      </c>
      <c r="I209" s="121" t="e">
        <f>VLOOKUP(H209,Presupuesto!$B$8:$C$583,2,0)</f>
        <v>#N/A</v>
      </c>
      <c r="J209" s="121">
        <f t="shared" si="20"/>
        <v>0</v>
      </c>
      <c r="K209" s="121"/>
    </row>
    <row r="210" spans="3:11" x14ac:dyDescent="0.25">
      <c r="C210" s="122" t="s">
        <v>66</v>
      </c>
      <c r="D210" s="174"/>
      <c r="E210" s="123">
        <v>6000</v>
      </c>
      <c r="F210" s="120">
        <f t="shared" si="21"/>
        <v>0</v>
      </c>
      <c r="G210" s="184"/>
      <c r="H210" s="124" t="s">
        <v>337</v>
      </c>
      <c r="I210" s="121" t="str">
        <f>VLOOKUP(H210,Presupuesto!$B$8:$C$583,2,0)</f>
        <v>SUELDOS Y SALARIOS BASICOS (11100-00)</v>
      </c>
      <c r="J210" s="121">
        <f t="shared" si="20"/>
        <v>0</v>
      </c>
      <c r="K210" s="121"/>
    </row>
    <row r="211" spans="3:11" x14ac:dyDescent="0.25">
      <c r="C211" s="122" t="s">
        <v>67</v>
      </c>
      <c r="D211" s="174"/>
      <c r="E211" s="123">
        <v>3000</v>
      </c>
      <c r="F211" s="120">
        <f t="shared" si="21"/>
        <v>0</v>
      </c>
      <c r="G211" s="184"/>
      <c r="H211" s="124">
        <v>42110</v>
      </c>
      <c r="I211" s="121" t="e">
        <f>VLOOKUP(H211,Presupuesto!$B$8:$C$583,2,0)</f>
        <v>#N/A</v>
      </c>
      <c r="J211" s="121">
        <f t="shared" si="20"/>
        <v>0</v>
      </c>
      <c r="K211" s="121"/>
    </row>
    <row r="212" spans="3:11" x14ac:dyDescent="0.25">
      <c r="C212" s="122" t="s">
        <v>68</v>
      </c>
      <c r="D212" s="174"/>
      <c r="E212" s="123">
        <v>10000</v>
      </c>
      <c r="F212" s="120">
        <f t="shared" si="21"/>
        <v>0</v>
      </c>
      <c r="G212" s="184"/>
      <c r="H212" s="124">
        <v>42110</v>
      </c>
      <c r="I212" s="121" t="e">
        <f>VLOOKUP(H212,Presupuesto!$B$8:$C$583,2,0)</f>
        <v>#N/A</v>
      </c>
      <c r="J212" s="121">
        <f t="shared" si="20"/>
        <v>0</v>
      </c>
      <c r="K212" s="121"/>
    </row>
    <row r="213" spans="3:11" x14ac:dyDescent="0.25">
      <c r="C213" s="122" t="s">
        <v>69</v>
      </c>
      <c r="D213" s="174"/>
      <c r="E213" s="123">
        <v>8000</v>
      </c>
      <c r="F213" s="120">
        <f t="shared" si="21"/>
        <v>0</v>
      </c>
      <c r="G213" s="184"/>
      <c r="H213" s="124">
        <v>42120</v>
      </c>
      <c r="I213" s="121" t="e">
        <f>VLOOKUP(H213,Presupuesto!$B$8:$C$583,2,0)</f>
        <v>#N/A</v>
      </c>
      <c r="J213" s="121">
        <f t="shared" si="20"/>
        <v>0</v>
      </c>
      <c r="K213" s="121"/>
    </row>
    <row r="214" spans="3:11" x14ac:dyDescent="0.25">
      <c r="C214" s="122" t="s">
        <v>70</v>
      </c>
      <c r="D214" s="174"/>
      <c r="E214" s="123">
        <v>2000</v>
      </c>
      <c r="F214" s="120">
        <f t="shared" si="21"/>
        <v>0</v>
      </c>
      <c r="G214" s="184"/>
      <c r="H214" s="124">
        <v>42120</v>
      </c>
      <c r="I214" s="121" t="e">
        <f>VLOOKUP(H214,Presupuesto!$B$8:$C$583,2,0)</f>
        <v>#N/A</v>
      </c>
      <c r="J214" s="121">
        <f t="shared" si="20"/>
        <v>0</v>
      </c>
      <c r="K214" s="121"/>
    </row>
    <row r="215" spans="3:11" x14ac:dyDescent="0.25">
      <c r="C215" s="122" t="s">
        <v>71</v>
      </c>
      <c r="D215" s="174"/>
      <c r="E215" s="123">
        <v>5000</v>
      </c>
      <c r="F215" s="120">
        <f t="shared" si="21"/>
        <v>0</v>
      </c>
      <c r="G215" s="184"/>
      <c r="H215" s="124">
        <v>42120</v>
      </c>
      <c r="I215" s="121" t="e">
        <f>VLOOKUP(H215,Presupuesto!$B$8:$C$583,2,0)</f>
        <v>#N/A</v>
      </c>
      <c r="J215" s="121">
        <f t="shared" si="20"/>
        <v>0</v>
      </c>
      <c r="K215" s="121"/>
    </row>
    <row r="216" spans="3:11" ht="15.75" thickBot="1" x14ac:dyDescent="0.3">
      <c r="C216" s="125" t="s">
        <v>72</v>
      </c>
      <c r="D216" s="182"/>
      <c r="E216" s="127">
        <v>100000</v>
      </c>
      <c r="F216" s="128">
        <f t="shared" si="21"/>
        <v>0</v>
      </c>
      <c r="G216" s="185"/>
      <c r="H216" s="129">
        <v>42120</v>
      </c>
      <c r="I216" s="129" t="e">
        <f>VLOOKUP(H216,Presupuesto!$B$8:$C$583,2,0)</f>
        <v>#N/A</v>
      </c>
      <c r="J216" s="129">
        <f t="shared" si="20"/>
        <v>0</v>
      </c>
      <c r="K216" s="147"/>
    </row>
    <row r="218" spans="3:11" ht="15.75" thickBot="1" x14ac:dyDescent="0.3"/>
    <row r="219" spans="3:11" ht="15.75" thickBot="1" x14ac:dyDescent="0.3">
      <c r="C219" s="29" t="s">
        <v>43</v>
      </c>
      <c r="D219" s="30">
        <f>SUM(F226:F235)</f>
        <v>0</v>
      </c>
      <c r="E219" s="201"/>
      <c r="F219" s="201"/>
      <c r="G219" s="96"/>
      <c r="H219" s="201"/>
      <c r="I219" s="201"/>
    </row>
    <row r="220" spans="3:11" x14ac:dyDescent="0.25">
      <c r="C220" s="72"/>
      <c r="D220" s="31"/>
      <c r="E220" s="116"/>
      <c r="F220" s="116"/>
      <c r="G220" s="116"/>
      <c r="H220" s="93"/>
      <c r="I220" s="93"/>
      <c r="J220" s="93"/>
      <c r="K220" s="135"/>
    </row>
    <row r="221" spans="3:11" x14ac:dyDescent="0.25">
      <c r="C221" s="72"/>
      <c r="D221" s="31"/>
      <c r="E221" s="116"/>
      <c r="F221" s="116"/>
      <c r="G221" s="116"/>
      <c r="H221" s="93"/>
      <c r="I221" s="93"/>
      <c r="J221" s="93"/>
      <c r="K221" s="135"/>
    </row>
    <row r="222" spans="3:11" ht="15.75" x14ac:dyDescent="0.25">
      <c r="C222" s="234" t="s">
        <v>476</v>
      </c>
      <c r="D222" s="235"/>
      <c r="E222" s="116"/>
      <c r="F222" s="116"/>
      <c r="G222" s="116"/>
      <c r="H222" s="93"/>
      <c r="I222" s="93"/>
      <c r="J222" s="93"/>
      <c r="K222" s="135"/>
    </row>
    <row r="223" spans="3:11" ht="18.75" x14ac:dyDescent="0.25">
      <c r="C223" s="253"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6"/>
      <c r="F223" s="116"/>
      <c r="G223" s="116"/>
      <c r="H223" s="93"/>
      <c r="I223" s="93"/>
      <c r="J223" s="93"/>
      <c r="K223" s="135"/>
    </row>
    <row r="224" spans="3:11" ht="15.75" thickBot="1" x14ac:dyDescent="0.3">
      <c r="C224" s="72"/>
      <c r="D224" s="31"/>
      <c r="E224" s="116"/>
      <c r="F224" s="116"/>
      <c r="G224" s="116"/>
      <c r="H224" s="93"/>
      <c r="I224" s="93"/>
      <c r="J224" s="93"/>
      <c r="K224" s="135"/>
    </row>
    <row r="225" spans="3:11" ht="30.75" thickBot="1" x14ac:dyDescent="0.3">
      <c r="C225" s="149" t="s">
        <v>44</v>
      </c>
      <c r="D225" s="151" t="s">
        <v>55</v>
      </c>
      <c r="E225" s="151" t="s">
        <v>57</v>
      </c>
      <c r="F225" s="150" t="s">
        <v>27</v>
      </c>
      <c r="G225" s="156" t="s">
        <v>213</v>
      </c>
      <c r="H225" s="151" t="s">
        <v>46</v>
      </c>
      <c r="I225" s="151" t="s">
        <v>214</v>
      </c>
      <c r="J225" s="151" t="s">
        <v>495</v>
      </c>
      <c r="K225" s="151" t="s">
        <v>496</v>
      </c>
    </row>
    <row r="226" spans="3:11" x14ac:dyDescent="0.25">
      <c r="C226" s="118" t="s">
        <v>63</v>
      </c>
      <c r="D226" s="181"/>
      <c r="E226" s="119">
        <v>2800</v>
      </c>
      <c r="F226" s="120">
        <f>D226*E226</f>
        <v>0</v>
      </c>
      <c r="G226" s="184"/>
      <c r="H226" s="121" t="s">
        <v>334</v>
      </c>
      <c r="I226" s="121" t="str">
        <f>VLOOKUP(H226,Presupuesto!$B$8:$C$583,2,0)</f>
        <v>OTROS SERVICIOS PERSONALES. (11900-00)</v>
      </c>
      <c r="J226" s="264"/>
      <c r="K226" s="121"/>
    </row>
    <row r="227" spans="3:11" x14ac:dyDescent="0.25">
      <c r="C227" s="122" t="s">
        <v>64</v>
      </c>
      <c r="D227" s="174"/>
      <c r="E227" s="123">
        <v>2400</v>
      </c>
      <c r="F227" s="120">
        <f>D227*E227</f>
        <v>0</v>
      </c>
      <c r="G227" s="184"/>
      <c r="H227" s="124" t="s">
        <v>1302</v>
      </c>
      <c r="I227" s="121" t="str">
        <f>VLOOKUP(H227,Presupuesto!$B$8:$C$583,2,0)</f>
        <v>MUEBLES VARIOS DE OFICINA</v>
      </c>
      <c r="J227" s="121">
        <f t="shared" ref="J227:J235" si="22">$J$17</f>
        <v>0</v>
      </c>
      <c r="K227" s="121"/>
    </row>
    <row r="228" spans="3:11" x14ac:dyDescent="0.25">
      <c r="C228" s="122" t="s">
        <v>65</v>
      </c>
      <c r="D228" s="174"/>
      <c r="E228" s="123">
        <v>1000</v>
      </c>
      <c r="F228" s="120">
        <f t="shared" ref="F228:F235" si="23">D228*E228</f>
        <v>0</v>
      </c>
      <c r="G228" s="184"/>
      <c r="H228" s="124">
        <v>42110</v>
      </c>
      <c r="I228" s="121" t="e">
        <f>VLOOKUP(H228,Presupuesto!$B$8:$C$583,2,0)</f>
        <v>#N/A</v>
      </c>
      <c r="J228" s="121">
        <f t="shared" si="22"/>
        <v>0</v>
      </c>
      <c r="K228" s="121"/>
    </row>
    <row r="229" spans="3:11" x14ac:dyDescent="0.25">
      <c r="C229" s="122" t="s">
        <v>66</v>
      </c>
      <c r="D229" s="174"/>
      <c r="E229" s="123">
        <v>6000</v>
      </c>
      <c r="F229" s="120">
        <f t="shared" si="23"/>
        <v>0</v>
      </c>
      <c r="G229" s="184"/>
      <c r="H229" s="124" t="s">
        <v>337</v>
      </c>
      <c r="I229" s="121" t="str">
        <f>VLOOKUP(H229,Presupuesto!$B$8:$C$583,2,0)</f>
        <v>SUELDOS Y SALARIOS BASICOS (11100-00)</v>
      </c>
      <c r="J229" s="121">
        <f t="shared" si="22"/>
        <v>0</v>
      </c>
      <c r="K229" s="121"/>
    </row>
    <row r="230" spans="3:11" x14ac:dyDescent="0.25">
      <c r="C230" s="122" t="s">
        <v>67</v>
      </c>
      <c r="D230" s="174"/>
      <c r="E230" s="123">
        <v>3000</v>
      </c>
      <c r="F230" s="120">
        <f t="shared" si="23"/>
        <v>0</v>
      </c>
      <c r="G230" s="184"/>
      <c r="H230" s="124">
        <v>42110</v>
      </c>
      <c r="I230" s="121" t="e">
        <f>VLOOKUP(H230,Presupuesto!$B$8:$C$583,2,0)</f>
        <v>#N/A</v>
      </c>
      <c r="J230" s="121">
        <f t="shared" si="22"/>
        <v>0</v>
      </c>
      <c r="K230" s="121"/>
    </row>
    <row r="231" spans="3:11" x14ac:dyDescent="0.25">
      <c r="C231" s="122" t="s">
        <v>68</v>
      </c>
      <c r="D231" s="174"/>
      <c r="E231" s="123">
        <v>10000</v>
      </c>
      <c r="F231" s="120">
        <f t="shared" si="23"/>
        <v>0</v>
      </c>
      <c r="G231" s="184"/>
      <c r="H231" s="124">
        <v>42110</v>
      </c>
      <c r="I231" s="121" t="e">
        <f>VLOOKUP(H231,Presupuesto!$B$8:$C$583,2,0)</f>
        <v>#N/A</v>
      </c>
      <c r="J231" s="121">
        <f t="shared" si="22"/>
        <v>0</v>
      </c>
      <c r="K231" s="121"/>
    </row>
    <row r="232" spans="3:11" x14ac:dyDescent="0.25">
      <c r="C232" s="122" t="s">
        <v>69</v>
      </c>
      <c r="D232" s="174"/>
      <c r="E232" s="123">
        <v>8000</v>
      </c>
      <c r="F232" s="120">
        <f t="shared" si="23"/>
        <v>0</v>
      </c>
      <c r="G232" s="184"/>
      <c r="H232" s="124">
        <v>42120</v>
      </c>
      <c r="I232" s="121" t="e">
        <f>VLOOKUP(H232,Presupuesto!$B$8:$C$583,2,0)</f>
        <v>#N/A</v>
      </c>
      <c r="J232" s="121">
        <f t="shared" si="22"/>
        <v>0</v>
      </c>
      <c r="K232" s="121"/>
    </row>
    <row r="233" spans="3:11" x14ac:dyDescent="0.25">
      <c r="C233" s="122" t="s">
        <v>70</v>
      </c>
      <c r="D233" s="174"/>
      <c r="E233" s="123">
        <v>2000</v>
      </c>
      <c r="F233" s="120">
        <f t="shared" si="23"/>
        <v>0</v>
      </c>
      <c r="G233" s="184"/>
      <c r="H233" s="124">
        <v>42120</v>
      </c>
      <c r="I233" s="121" t="e">
        <f>VLOOKUP(H233,Presupuesto!$B$8:$C$583,2,0)</f>
        <v>#N/A</v>
      </c>
      <c r="J233" s="121">
        <f t="shared" si="22"/>
        <v>0</v>
      </c>
      <c r="K233" s="121"/>
    </row>
    <row r="234" spans="3:11" x14ac:dyDescent="0.25">
      <c r="C234" s="122" t="s">
        <v>71</v>
      </c>
      <c r="D234" s="174"/>
      <c r="E234" s="123">
        <v>5000</v>
      </c>
      <c r="F234" s="120">
        <f t="shared" si="23"/>
        <v>0</v>
      </c>
      <c r="G234" s="184"/>
      <c r="H234" s="124">
        <v>42120</v>
      </c>
      <c r="I234" s="121" t="e">
        <f>VLOOKUP(H234,Presupuesto!$B$8:$C$583,2,0)</f>
        <v>#N/A</v>
      </c>
      <c r="J234" s="121">
        <f t="shared" si="22"/>
        <v>0</v>
      </c>
      <c r="K234" s="121"/>
    </row>
    <row r="235" spans="3:11" ht="15.75" thickBot="1" x14ac:dyDescent="0.3">
      <c r="C235" s="125" t="s">
        <v>72</v>
      </c>
      <c r="D235" s="182"/>
      <c r="E235" s="127">
        <v>100000</v>
      </c>
      <c r="F235" s="128">
        <f t="shared" si="23"/>
        <v>0</v>
      </c>
      <c r="G235" s="185"/>
      <c r="H235" s="129">
        <v>42120</v>
      </c>
      <c r="I235" s="129" t="e">
        <f>VLOOKUP(H235,Presupuesto!$B$8:$C$583,2,0)</f>
        <v>#N/A</v>
      </c>
      <c r="J235" s="129">
        <f t="shared" si="22"/>
        <v>0</v>
      </c>
      <c r="K235" s="147"/>
    </row>
    <row r="237" spans="3:11" ht="15.75" thickBot="1" x14ac:dyDescent="0.3"/>
    <row r="238" spans="3:11" ht="15.75" thickBot="1" x14ac:dyDescent="0.3">
      <c r="C238" s="29" t="s">
        <v>43</v>
      </c>
      <c r="D238" s="30">
        <f>SUM(F245:F254)</f>
        <v>0</v>
      </c>
      <c r="E238" s="201"/>
      <c r="F238" s="201"/>
      <c r="G238" s="96"/>
      <c r="H238" s="201"/>
      <c r="I238" s="201"/>
    </row>
    <row r="239" spans="3:11" x14ac:dyDescent="0.25">
      <c r="C239" s="72"/>
      <c r="D239" s="31"/>
      <c r="E239" s="116"/>
      <c r="F239" s="116"/>
      <c r="G239" s="116"/>
      <c r="H239" s="93"/>
      <c r="I239" s="93"/>
      <c r="J239" s="93"/>
      <c r="K239" s="135"/>
    </row>
    <row r="240" spans="3:11" x14ac:dyDescent="0.25">
      <c r="C240" s="72"/>
      <c r="D240" s="31"/>
      <c r="E240" s="116"/>
      <c r="F240" s="116"/>
      <c r="G240" s="116"/>
      <c r="H240" s="93"/>
      <c r="I240" s="93"/>
      <c r="J240" s="93"/>
      <c r="K240" s="135"/>
    </row>
    <row r="241" spans="3:11" ht="15.75" x14ac:dyDescent="0.25">
      <c r="C241" s="234" t="s">
        <v>476</v>
      </c>
      <c r="D241" s="235"/>
      <c r="E241" s="116"/>
      <c r="F241" s="116"/>
      <c r="G241" s="116"/>
      <c r="H241" s="93"/>
      <c r="I241" s="93"/>
      <c r="J241" s="93"/>
      <c r="K241" s="135"/>
    </row>
    <row r="242" spans="3:11" ht="18.75" x14ac:dyDescent="0.25">
      <c r="C242" s="253"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#N/A</v>
      </c>
      <c r="D242" s="31"/>
      <c r="E242" s="116"/>
      <c r="F242" s="116"/>
      <c r="G242" s="116"/>
      <c r="H242" s="93"/>
      <c r="I242" s="93"/>
      <c r="J242" s="93"/>
      <c r="K242" s="135"/>
    </row>
    <row r="243" spans="3:11" ht="15.75" thickBot="1" x14ac:dyDescent="0.3">
      <c r="C243" s="72"/>
      <c r="D243" s="31"/>
      <c r="E243" s="116"/>
      <c r="F243" s="116"/>
      <c r="G243" s="116"/>
      <c r="H243" s="93"/>
      <c r="I243" s="93"/>
      <c r="J243" s="93"/>
      <c r="K243" s="135"/>
    </row>
    <row r="244" spans="3:11" ht="30.75" thickBot="1" x14ac:dyDescent="0.3">
      <c r="C244" s="149" t="s">
        <v>44</v>
      </c>
      <c r="D244" s="151" t="s">
        <v>55</v>
      </c>
      <c r="E244" s="151" t="s">
        <v>57</v>
      </c>
      <c r="F244" s="150" t="s">
        <v>27</v>
      </c>
      <c r="G244" s="156" t="s">
        <v>213</v>
      </c>
      <c r="H244" s="151" t="s">
        <v>46</v>
      </c>
      <c r="I244" s="151" t="s">
        <v>214</v>
      </c>
      <c r="J244" s="151" t="s">
        <v>495</v>
      </c>
      <c r="K244" s="151" t="s">
        <v>496</v>
      </c>
    </row>
    <row r="245" spans="3:11" x14ac:dyDescent="0.25">
      <c r="C245" s="118" t="s">
        <v>63</v>
      </c>
      <c r="D245" s="181"/>
      <c r="E245" s="119">
        <v>2800</v>
      </c>
      <c r="F245" s="120">
        <f>D245*E245</f>
        <v>0</v>
      </c>
      <c r="G245" s="184"/>
      <c r="H245" s="121" t="s">
        <v>334</v>
      </c>
      <c r="I245" s="121" t="str">
        <f>VLOOKUP(H245,Presupuesto!$B$8:$C$583,2,0)</f>
        <v>OTROS SERVICIOS PERSONALES. (11900-00)</v>
      </c>
      <c r="J245" s="264"/>
      <c r="K245" s="121"/>
    </row>
    <row r="246" spans="3:11" x14ac:dyDescent="0.25">
      <c r="C246" s="122" t="s">
        <v>64</v>
      </c>
      <c r="D246" s="174"/>
      <c r="E246" s="123">
        <v>2400</v>
      </c>
      <c r="F246" s="120">
        <f>D246*E246</f>
        <v>0</v>
      </c>
      <c r="G246" s="184"/>
      <c r="H246" s="124" t="s">
        <v>1302</v>
      </c>
      <c r="I246" s="121" t="str">
        <f>VLOOKUP(H246,Presupuesto!$B$8:$C$583,2,0)</f>
        <v>MUEBLES VARIOS DE OFICINA</v>
      </c>
      <c r="J246" s="121">
        <f t="shared" ref="J246:J254" si="24">$J$17</f>
        <v>0</v>
      </c>
      <c r="K246" s="121"/>
    </row>
    <row r="247" spans="3:11" x14ac:dyDescent="0.25">
      <c r="C247" s="122" t="s">
        <v>65</v>
      </c>
      <c r="D247" s="174"/>
      <c r="E247" s="123">
        <v>1000</v>
      </c>
      <c r="F247" s="120">
        <f t="shared" ref="F247:F254" si="25">D247*E247</f>
        <v>0</v>
      </c>
      <c r="G247" s="184"/>
      <c r="H247" s="124">
        <v>42110</v>
      </c>
      <c r="I247" s="121" t="e">
        <f>VLOOKUP(H247,Presupuesto!$B$8:$C$583,2,0)</f>
        <v>#N/A</v>
      </c>
      <c r="J247" s="121">
        <f t="shared" si="24"/>
        <v>0</v>
      </c>
      <c r="K247" s="121"/>
    </row>
    <row r="248" spans="3:11" x14ac:dyDescent="0.25">
      <c r="C248" s="122" t="s">
        <v>66</v>
      </c>
      <c r="D248" s="174"/>
      <c r="E248" s="123">
        <v>6000</v>
      </c>
      <c r="F248" s="120">
        <f t="shared" si="25"/>
        <v>0</v>
      </c>
      <c r="G248" s="184"/>
      <c r="H248" s="124" t="s">
        <v>337</v>
      </c>
      <c r="I248" s="121" t="str">
        <f>VLOOKUP(H248,Presupuesto!$B$8:$C$583,2,0)</f>
        <v>SUELDOS Y SALARIOS BASICOS (11100-00)</v>
      </c>
      <c r="J248" s="121">
        <f t="shared" si="24"/>
        <v>0</v>
      </c>
      <c r="K248" s="121"/>
    </row>
    <row r="249" spans="3:11" x14ac:dyDescent="0.25">
      <c r="C249" s="122" t="s">
        <v>67</v>
      </c>
      <c r="D249" s="174"/>
      <c r="E249" s="123">
        <v>3000</v>
      </c>
      <c r="F249" s="120">
        <f t="shared" si="25"/>
        <v>0</v>
      </c>
      <c r="G249" s="184"/>
      <c r="H249" s="124">
        <v>42110</v>
      </c>
      <c r="I249" s="121" t="e">
        <f>VLOOKUP(H249,Presupuesto!$B$8:$C$583,2,0)</f>
        <v>#N/A</v>
      </c>
      <c r="J249" s="121">
        <f t="shared" si="24"/>
        <v>0</v>
      </c>
      <c r="K249" s="121"/>
    </row>
    <row r="250" spans="3:11" x14ac:dyDescent="0.25">
      <c r="C250" s="122" t="s">
        <v>68</v>
      </c>
      <c r="D250" s="174"/>
      <c r="E250" s="123">
        <v>10000</v>
      </c>
      <c r="F250" s="120">
        <f t="shared" si="25"/>
        <v>0</v>
      </c>
      <c r="G250" s="184"/>
      <c r="H250" s="124">
        <v>42110</v>
      </c>
      <c r="I250" s="121" t="e">
        <f>VLOOKUP(H250,Presupuesto!$B$8:$C$583,2,0)</f>
        <v>#N/A</v>
      </c>
      <c r="J250" s="121">
        <f t="shared" si="24"/>
        <v>0</v>
      </c>
      <c r="K250" s="121"/>
    </row>
    <row r="251" spans="3:11" x14ac:dyDescent="0.25">
      <c r="C251" s="122" t="s">
        <v>69</v>
      </c>
      <c r="D251" s="174"/>
      <c r="E251" s="123">
        <v>8000</v>
      </c>
      <c r="F251" s="120">
        <f t="shared" si="25"/>
        <v>0</v>
      </c>
      <c r="G251" s="184"/>
      <c r="H251" s="124">
        <v>42120</v>
      </c>
      <c r="I251" s="121" t="e">
        <f>VLOOKUP(H251,Presupuesto!$B$8:$C$583,2,0)</f>
        <v>#N/A</v>
      </c>
      <c r="J251" s="121">
        <f t="shared" si="24"/>
        <v>0</v>
      </c>
      <c r="K251" s="121"/>
    </row>
    <row r="252" spans="3:11" x14ac:dyDescent="0.25">
      <c r="C252" s="122" t="s">
        <v>70</v>
      </c>
      <c r="D252" s="174"/>
      <c r="E252" s="123">
        <v>2000</v>
      </c>
      <c r="F252" s="120">
        <f t="shared" si="25"/>
        <v>0</v>
      </c>
      <c r="G252" s="184"/>
      <c r="H252" s="124">
        <v>42120</v>
      </c>
      <c r="I252" s="121" t="e">
        <f>VLOOKUP(H252,Presupuesto!$B$8:$C$583,2,0)</f>
        <v>#N/A</v>
      </c>
      <c r="J252" s="121">
        <f t="shared" si="24"/>
        <v>0</v>
      </c>
      <c r="K252" s="121"/>
    </row>
    <row r="253" spans="3:11" x14ac:dyDescent="0.25">
      <c r="C253" s="122" t="s">
        <v>71</v>
      </c>
      <c r="D253" s="174"/>
      <c r="E253" s="123">
        <v>5000</v>
      </c>
      <c r="F253" s="120">
        <f t="shared" si="25"/>
        <v>0</v>
      </c>
      <c r="G253" s="184"/>
      <c r="H253" s="124">
        <v>42120</v>
      </c>
      <c r="I253" s="121" t="e">
        <f>VLOOKUP(H253,Presupuesto!$B$8:$C$583,2,0)</f>
        <v>#N/A</v>
      </c>
      <c r="J253" s="121">
        <f t="shared" si="24"/>
        <v>0</v>
      </c>
      <c r="K253" s="121"/>
    </row>
    <row r="254" spans="3:11" ht="15.75" thickBot="1" x14ac:dyDescent="0.3">
      <c r="C254" s="125" t="s">
        <v>72</v>
      </c>
      <c r="D254" s="182"/>
      <c r="E254" s="127">
        <v>100000</v>
      </c>
      <c r="F254" s="128">
        <f t="shared" si="25"/>
        <v>0</v>
      </c>
      <c r="G254" s="185"/>
      <c r="H254" s="129">
        <v>42120</v>
      </c>
      <c r="I254" s="129" t="e">
        <f>VLOOKUP(H254,Presupuesto!$B$8:$C$583,2,0)</f>
        <v>#N/A</v>
      </c>
      <c r="J254" s="129">
        <f t="shared" si="24"/>
        <v>0</v>
      </c>
      <c r="K254" s="147"/>
    </row>
    <row r="256" spans="3:11" ht="15.75" thickBot="1" x14ac:dyDescent="0.3"/>
    <row r="257" spans="3:11" ht="15.75" thickBot="1" x14ac:dyDescent="0.3">
      <c r="C257" s="29" t="s">
        <v>43</v>
      </c>
      <c r="D257" s="30">
        <f>SUM(F264:F273)</f>
        <v>0</v>
      </c>
      <c r="E257" s="201"/>
      <c r="F257" s="201"/>
      <c r="G257" s="96"/>
      <c r="H257" s="201"/>
      <c r="I257" s="201"/>
    </row>
    <row r="258" spans="3:11" x14ac:dyDescent="0.25">
      <c r="C258" s="72"/>
      <c r="D258" s="31"/>
      <c r="E258" s="116"/>
      <c r="F258" s="116"/>
      <c r="G258" s="116"/>
      <c r="H258" s="93"/>
      <c r="I258" s="93"/>
      <c r="J258" s="93"/>
      <c r="K258" s="135"/>
    </row>
    <row r="259" spans="3:11" x14ac:dyDescent="0.25">
      <c r="C259" s="72"/>
      <c r="D259" s="31"/>
      <c r="E259" s="116"/>
      <c r="F259" s="116"/>
      <c r="G259" s="116"/>
      <c r="H259" s="93"/>
      <c r="I259" s="93"/>
      <c r="J259" s="93"/>
      <c r="K259" s="135"/>
    </row>
    <row r="260" spans="3:11" ht="15.75" x14ac:dyDescent="0.25">
      <c r="C260" s="234" t="s">
        <v>476</v>
      </c>
      <c r="D260" s="235"/>
      <c r="E260" s="116"/>
      <c r="F260" s="116"/>
      <c r="G260" s="116"/>
      <c r="H260" s="93"/>
      <c r="I260" s="93"/>
      <c r="J260" s="93"/>
      <c r="K260" s="135"/>
    </row>
    <row r="261" spans="3:11" ht="18.75" x14ac:dyDescent="0.25">
      <c r="C261" s="253"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#N/A</v>
      </c>
      <c r="D261" s="31"/>
      <c r="E261" s="116"/>
      <c r="F261" s="116"/>
      <c r="G261" s="116"/>
      <c r="H261" s="93"/>
      <c r="I261" s="93"/>
      <c r="J261" s="93"/>
      <c r="K261" s="135"/>
    </row>
    <row r="262" spans="3:11" ht="15.75" thickBot="1" x14ac:dyDescent="0.3">
      <c r="C262" s="72"/>
      <c r="D262" s="31"/>
      <c r="E262" s="116"/>
      <c r="F262" s="116"/>
      <c r="G262" s="116"/>
      <c r="H262" s="93"/>
      <c r="I262" s="93"/>
      <c r="J262" s="93"/>
      <c r="K262" s="135"/>
    </row>
    <row r="263" spans="3:11" ht="30.75" thickBot="1" x14ac:dyDescent="0.3">
      <c r="C263" s="149" t="s">
        <v>44</v>
      </c>
      <c r="D263" s="151" t="s">
        <v>55</v>
      </c>
      <c r="E263" s="151" t="s">
        <v>57</v>
      </c>
      <c r="F263" s="150" t="s">
        <v>27</v>
      </c>
      <c r="G263" s="156" t="s">
        <v>213</v>
      </c>
      <c r="H263" s="151" t="s">
        <v>46</v>
      </c>
      <c r="I263" s="151" t="s">
        <v>214</v>
      </c>
      <c r="J263" s="151" t="s">
        <v>495</v>
      </c>
      <c r="K263" s="151" t="s">
        <v>496</v>
      </c>
    </row>
    <row r="264" spans="3:11" x14ac:dyDescent="0.25">
      <c r="C264" s="118" t="s">
        <v>63</v>
      </c>
      <c r="D264" s="181"/>
      <c r="E264" s="119">
        <v>2800</v>
      </c>
      <c r="F264" s="120">
        <f>D264*E264</f>
        <v>0</v>
      </c>
      <c r="G264" s="184"/>
      <c r="H264" s="121" t="s">
        <v>334</v>
      </c>
      <c r="I264" s="121" t="str">
        <f>VLOOKUP(H264,Presupuesto!$B$8:$C$583,2,0)</f>
        <v>OTROS SERVICIOS PERSONALES. (11900-00)</v>
      </c>
      <c r="J264" s="264"/>
      <c r="K264" s="121"/>
    </row>
    <row r="265" spans="3:11" x14ac:dyDescent="0.25">
      <c r="C265" s="122" t="s">
        <v>64</v>
      </c>
      <c r="D265" s="174"/>
      <c r="E265" s="123">
        <v>2400</v>
      </c>
      <c r="F265" s="120">
        <f>D265*E265</f>
        <v>0</v>
      </c>
      <c r="G265" s="184"/>
      <c r="H265" s="124" t="s">
        <v>1302</v>
      </c>
      <c r="I265" s="121" t="str">
        <f>VLOOKUP(H265,Presupuesto!$B$8:$C$583,2,0)</f>
        <v>MUEBLES VARIOS DE OFICINA</v>
      </c>
      <c r="J265" s="121">
        <f t="shared" ref="J265:J273" si="26">$J$17</f>
        <v>0</v>
      </c>
      <c r="K265" s="121"/>
    </row>
    <row r="266" spans="3:11" x14ac:dyDescent="0.25">
      <c r="C266" s="122" t="s">
        <v>65</v>
      </c>
      <c r="D266" s="174"/>
      <c r="E266" s="123">
        <v>1000</v>
      </c>
      <c r="F266" s="120">
        <f t="shared" ref="F266:F273" si="27">D266*E266</f>
        <v>0</v>
      </c>
      <c r="G266" s="184"/>
      <c r="H266" s="124">
        <v>42110</v>
      </c>
      <c r="I266" s="121" t="e">
        <f>VLOOKUP(H266,Presupuesto!$B$8:$C$583,2,0)</f>
        <v>#N/A</v>
      </c>
      <c r="J266" s="121">
        <f t="shared" si="26"/>
        <v>0</v>
      </c>
      <c r="K266" s="121"/>
    </row>
    <row r="267" spans="3:11" x14ac:dyDescent="0.25">
      <c r="C267" s="122" t="s">
        <v>66</v>
      </c>
      <c r="D267" s="174"/>
      <c r="E267" s="123">
        <v>6000</v>
      </c>
      <c r="F267" s="120">
        <f t="shared" si="27"/>
        <v>0</v>
      </c>
      <c r="G267" s="184"/>
      <c r="H267" s="124" t="s">
        <v>337</v>
      </c>
      <c r="I267" s="121" t="str">
        <f>VLOOKUP(H267,Presupuesto!$B$8:$C$583,2,0)</f>
        <v>SUELDOS Y SALARIOS BASICOS (11100-00)</v>
      </c>
      <c r="J267" s="121">
        <f t="shared" si="26"/>
        <v>0</v>
      </c>
      <c r="K267" s="121"/>
    </row>
    <row r="268" spans="3:11" x14ac:dyDescent="0.25">
      <c r="C268" s="122" t="s">
        <v>67</v>
      </c>
      <c r="D268" s="174"/>
      <c r="E268" s="123">
        <v>3000</v>
      </c>
      <c r="F268" s="120">
        <f t="shared" si="27"/>
        <v>0</v>
      </c>
      <c r="G268" s="184"/>
      <c r="H268" s="124">
        <v>42110</v>
      </c>
      <c r="I268" s="121" t="e">
        <f>VLOOKUP(H268,Presupuesto!$B$8:$C$583,2,0)</f>
        <v>#N/A</v>
      </c>
      <c r="J268" s="121">
        <f t="shared" si="26"/>
        <v>0</v>
      </c>
      <c r="K268" s="121"/>
    </row>
    <row r="269" spans="3:11" x14ac:dyDescent="0.25">
      <c r="C269" s="122" t="s">
        <v>68</v>
      </c>
      <c r="D269" s="174"/>
      <c r="E269" s="123">
        <v>10000</v>
      </c>
      <c r="F269" s="120">
        <f t="shared" si="27"/>
        <v>0</v>
      </c>
      <c r="G269" s="184"/>
      <c r="H269" s="124">
        <v>42110</v>
      </c>
      <c r="I269" s="121" t="e">
        <f>VLOOKUP(H269,Presupuesto!$B$8:$C$583,2,0)</f>
        <v>#N/A</v>
      </c>
      <c r="J269" s="121">
        <f t="shared" si="26"/>
        <v>0</v>
      </c>
      <c r="K269" s="121"/>
    </row>
    <row r="270" spans="3:11" x14ac:dyDescent="0.25">
      <c r="C270" s="122" t="s">
        <v>69</v>
      </c>
      <c r="D270" s="174"/>
      <c r="E270" s="123">
        <v>8000</v>
      </c>
      <c r="F270" s="120">
        <f t="shared" si="27"/>
        <v>0</v>
      </c>
      <c r="G270" s="184"/>
      <c r="H270" s="124">
        <v>42120</v>
      </c>
      <c r="I270" s="121" t="e">
        <f>VLOOKUP(H270,Presupuesto!$B$8:$C$583,2,0)</f>
        <v>#N/A</v>
      </c>
      <c r="J270" s="121">
        <f t="shared" si="26"/>
        <v>0</v>
      </c>
      <c r="K270" s="121"/>
    </row>
    <row r="271" spans="3:11" x14ac:dyDescent="0.25">
      <c r="C271" s="122" t="s">
        <v>70</v>
      </c>
      <c r="D271" s="174"/>
      <c r="E271" s="123">
        <v>2000</v>
      </c>
      <c r="F271" s="120">
        <f t="shared" si="27"/>
        <v>0</v>
      </c>
      <c r="G271" s="184"/>
      <c r="H271" s="124">
        <v>42120</v>
      </c>
      <c r="I271" s="121" t="e">
        <f>VLOOKUP(H271,Presupuesto!$B$8:$C$583,2,0)</f>
        <v>#N/A</v>
      </c>
      <c r="J271" s="121">
        <f t="shared" si="26"/>
        <v>0</v>
      </c>
      <c r="K271" s="121"/>
    </row>
    <row r="272" spans="3:11" x14ac:dyDescent="0.25">
      <c r="C272" s="122" t="s">
        <v>71</v>
      </c>
      <c r="D272" s="174"/>
      <c r="E272" s="123">
        <v>5000</v>
      </c>
      <c r="F272" s="120">
        <f t="shared" si="27"/>
        <v>0</v>
      </c>
      <c r="G272" s="184"/>
      <c r="H272" s="124">
        <v>42120</v>
      </c>
      <c r="I272" s="121" t="e">
        <f>VLOOKUP(H272,Presupuesto!$B$8:$C$583,2,0)</f>
        <v>#N/A</v>
      </c>
      <c r="J272" s="121">
        <f t="shared" si="26"/>
        <v>0</v>
      </c>
      <c r="K272" s="121"/>
    </row>
    <row r="273" spans="3:11" ht="15.75" thickBot="1" x14ac:dyDescent="0.3">
      <c r="C273" s="125" t="s">
        <v>72</v>
      </c>
      <c r="D273" s="182"/>
      <c r="E273" s="127">
        <v>100000</v>
      </c>
      <c r="F273" s="128">
        <f t="shared" si="27"/>
        <v>0</v>
      </c>
      <c r="G273" s="185"/>
      <c r="H273" s="129">
        <v>42120</v>
      </c>
      <c r="I273" s="129" t="e">
        <f>VLOOKUP(H273,Presupuesto!$B$8:$C$583,2,0)</f>
        <v>#N/A</v>
      </c>
      <c r="J273" s="129">
        <f t="shared" si="26"/>
        <v>0</v>
      </c>
      <c r="K273" s="147"/>
    </row>
    <row r="275" spans="3:11" ht="15.75" thickBot="1" x14ac:dyDescent="0.3"/>
    <row r="276" spans="3:11" ht="15.75" thickBot="1" x14ac:dyDescent="0.3">
      <c r="C276" s="29" t="s">
        <v>43</v>
      </c>
      <c r="D276" s="30">
        <f>SUM(F283:F292)</f>
        <v>0</v>
      </c>
      <c r="E276" s="201"/>
      <c r="F276" s="201"/>
      <c r="G276" s="96"/>
      <c r="H276" s="201"/>
      <c r="I276" s="201"/>
    </row>
    <row r="277" spans="3:11" x14ac:dyDescent="0.25">
      <c r="C277" s="72"/>
      <c r="D277" s="31"/>
      <c r="E277" s="116"/>
      <c r="F277" s="116"/>
      <c r="G277" s="116"/>
      <c r="H277" s="93"/>
      <c r="I277" s="93"/>
      <c r="J277" s="93"/>
      <c r="K277" s="135"/>
    </row>
    <row r="278" spans="3:11" x14ac:dyDescent="0.25">
      <c r="C278" s="72"/>
      <c r="D278" s="31"/>
      <c r="E278" s="116"/>
      <c r="F278" s="116"/>
      <c r="G278" s="116"/>
      <c r="H278" s="93"/>
      <c r="I278" s="93"/>
      <c r="J278" s="93"/>
      <c r="K278" s="135"/>
    </row>
    <row r="279" spans="3:11" ht="15.75" x14ac:dyDescent="0.25">
      <c r="C279" s="234" t="s">
        <v>476</v>
      </c>
      <c r="D279" s="235"/>
      <c r="E279" s="116"/>
      <c r="F279" s="116"/>
      <c r="G279" s="116"/>
      <c r="H279" s="93"/>
      <c r="I279" s="93"/>
      <c r="J279" s="93"/>
      <c r="K279" s="135"/>
    </row>
    <row r="280" spans="3:11" ht="18.75" x14ac:dyDescent="0.25">
      <c r="C280" s="253"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#N/A</v>
      </c>
      <c r="D280" s="31"/>
      <c r="E280" s="116"/>
      <c r="F280" s="116"/>
      <c r="G280" s="116"/>
      <c r="H280" s="93"/>
      <c r="I280" s="93"/>
      <c r="J280" s="93"/>
      <c r="K280" s="135"/>
    </row>
    <row r="281" spans="3:11" ht="15.75" thickBot="1" x14ac:dyDescent="0.3">
      <c r="C281" s="72"/>
      <c r="D281" s="31"/>
      <c r="E281" s="116"/>
      <c r="F281" s="116"/>
      <c r="G281" s="116"/>
      <c r="H281" s="93"/>
      <c r="I281" s="93"/>
      <c r="J281" s="93"/>
      <c r="K281" s="135"/>
    </row>
    <row r="282" spans="3:11" ht="30.75" thickBot="1" x14ac:dyDescent="0.3">
      <c r="C282" s="149" t="s">
        <v>44</v>
      </c>
      <c r="D282" s="151" t="s">
        <v>55</v>
      </c>
      <c r="E282" s="151" t="s">
        <v>57</v>
      </c>
      <c r="F282" s="150" t="s">
        <v>27</v>
      </c>
      <c r="G282" s="156" t="s">
        <v>213</v>
      </c>
      <c r="H282" s="151" t="s">
        <v>46</v>
      </c>
      <c r="I282" s="151" t="s">
        <v>214</v>
      </c>
      <c r="J282" s="151" t="s">
        <v>495</v>
      </c>
      <c r="K282" s="151" t="s">
        <v>496</v>
      </c>
    </row>
    <row r="283" spans="3:11" x14ac:dyDescent="0.25">
      <c r="C283" s="118" t="s">
        <v>63</v>
      </c>
      <c r="D283" s="181"/>
      <c r="E283" s="119">
        <v>2800</v>
      </c>
      <c r="F283" s="120">
        <f>D283*E283</f>
        <v>0</v>
      </c>
      <c r="G283" s="184"/>
      <c r="H283" s="121" t="s">
        <v>334</v>
      </c>
      <c r="I283" s="121" t="str">
        <f>VLOOKUP(H283,Presupuesto!$B$8:$C$583,2,0)</f>
        <v>OTROS SERVICIOS PERSONALES. (11900-00)</v>
      </c>
      <c r="J283" s="264"/>
      <c r="K283" s="121"/>
    </row>
    <row r="284" spans="3:11" x14ac:dyDescent="0.25">
      <c r="C284" s="122" t="s">
        <v>64</v>
      </c>
      <c r="D284" s="174"/>
      <c r="E284" s="123">
        <v>2400</v>
      </c>
      <c r="F284" s="120">
        <f>D284*E284</f>
        <v>0</v>
      </c>
      <c r="G284" s="184"/>
      <c r="H284" s="124" t="s">
        <v>1302</v>
      </c>
      <c r="I284" s="121" t="str">
        <f>VLOOKUP(H284,Presupuesto!$B$8:$C$583,2,0)</f>
        <v>MUEBLES VARIOS DE OFICINA</v>
      </c>
      <c r="J284" s="121">
        <f t="shared" ref="J284:J292" si="28">$J$17</f>
        <v>0</v>
      </c>
      <c r="K284" s="121"/>
    </row>
    <row r="285" spans="3:11" x14ac:dyDescent="0.25">
      <c r="C285" s="122" t="s">
        <v>65</v>
      </c>
      <c r="D285" s="174"/>
      <c r="E285" s="123">
        <v>1000</v>
      </c>
      <c r="F285" s="120">
        <f t="shared" ref="F285:F292" si="29">D285*E285</f>
        <v>0</v>
      </c>
      <c r="G285" s="184"/>
      <c r="H285" s="124">
        <v>42110</v>
      </c>
      <c r="I285" s="121" t="e">
        <f>VLOOKUP(H285,Presupuesto!$B$8:$C$583,2,0)</f>
        <v>#N/A</v>
      </c>
      <c r="J285" s="121">
        <f t="shared" si="28"/>
        <v>0</v>
      </c>
      <c r="K285" s="121"/>
    </row>
    <row r="286" spans="3:11" x14ac:dyDescent="0.25">
      <c r="C286" s="122" t="s">
        <v>66</v>
      </c>
      <c r="D286" s="174"/>
      <c r="E286" s="123">
        <v>6000</v>
      </c>
      <c r="F286" s="120">
        <f t="shared" si="29"/>
        <v>0</v>
      </c>
      <c r="G286" s="184"/>
      <c r="H286" s="124" t="s">
        <v>337</v>
      </c>
      <c r="I286" s="121" t="str">
        <f>VLOOKUP(H286,Presupuesto!$B$8:$C$583,2,0)</f>
        <v>SUELDOS Y SALARIOS BASICOS (11100-00)</v>
      </c>
      <c r="J286" s="121">
        <f t="shared" si="28"/>
        <v>0</v>
      </c>
      <c r="K286" s="121"/>
    </row>
    <row r="287" spans="3:11" x14ac:dyDescent="0.25">
      <c r="C287" s="122" t="s">
        <v>67</v>
      </c>
      <c r="D287" s="174"/>
      <c r="E287" s="123">
        <v>3000</v>
      </c>
      <c r="F287" s="120">
        <f t="shared" si="29"/>
        <v>0</v>
      </c>
      <c r="G287" s="184"/>
      <c r="H287" s="124">
        <v>42110</v>
      </c>
      <c r="I287" s="121" t="e">
        <f>VLOOKUP(H287,Presupuesto!$B$8:$C$583,2,0)</f>
        <v>#N/A</v>
      </c>
      <c r="J287" s="121">
        <f t="shared" si="28"/>
        <v>0</v>
      </c>
      <c r="K287" s="121"/>
    </row>
    <row r="288" spans="3:11" x14ac:dyDescent="0.25">
      <c r="C288" s="122" t="s">
        <v>68</v>
      </c>
      <c r="D288" s="174"/>
      <c r="E288" s="123">
        <v>10000</v>
      </c>
      <c r="F288" s="120">
        <f t="shared" si="29"/>
        <v>0</v>
      </c>
      <c r="G288" s="184"/>
      <c r="H288" s="124">
        <v>42110</v>
      </c>
      <c r="I288" s="121" t="e">
        <f>VLOOKUP(H288,Presupuesto!$B$8:$C$583,2,0)</f>
        <v>#N/A</v>
      </c>
      <c r="J288" s="121">
        <f t="shared" si="28"/>
        <v>0</v>
      </c>
      <c r="K288" s="121"/>
    </row>
    <row r="289" spans="3:11" x14ac:dyDescent="0.25">
      <c r="C289" s="122" t="s">
        <v>69</v>
      </c>
      <c r="D289" s="174"/>
      <c r="E289" s="123">
        <v>8000</v>
      </c>
      <c r="F289" s="120">
        <f t="shared" si="29"/>
        <v>0</v>
      </c>
      <c r="G289" s="184"/>
      <c r="H289" s="124">
        <v>42120</v>
      </c>
      <c r="I289" s="121" t="e">
        <f>VLOOKUP(H289,Presupuesto!$B$8:$C$583,2,0)</f>
        <v>#N/A</v>
      </c>
      <c r="J289" s="121">
        <f t="shared" si="28"/>
        <v>0</v>
      </c>
      <c r="K289" s="121"/>
    </row>
    <row r="290" spans="3:11" x14ac:dyDescent="0.25">
      <c r="C290" s="122" t="s">
        <v>70</v>
      </c>
      <c r="D290" s="174"/>
      <c r="E290" s="123">
        <v>2000</v>
      </c>
      <c r="F290" s="120">
        <f t="shared" si="29"/>
        <v>0</v>
      </c>
      <c r="G290" s="184"/>
      <c r="H290" s="124">
        <v>42120</v>
      </c>
      <c r="I290" s="121" t="e">
        <f>VLOOKUP(H290,Presupuesto!$B$8:$C$583,2,0)</f>
        <v>#N/A</v>
      </c>
      <c r="J290" s="121">
        <f t="shared" si="28"/>
        <v>0</v>
      </c>
      <c r="K290" s="121"/>
    </row>
    <row r="291" spans="3:11" x14ac:dyDescent="0.25">
      <c r="C291" s="122" t="s">
        <v>71</v>
      </c>
      <c r="D291" s="174"/>
      <c r="E291" s="123">
        <v>5000</v>
      </c>
      <c r="F291" s="120">
        <f t="shared" si="29"/>
        <v>0</v>
      </c>
      <c r="G291" s="184"/>
      <c r="H291" s="124">
        <v>42120</v>
      </c>
      <c r="I291" s="121" t="e">
        <f>VLOOKUP(H291,Presupuesto!$B$8:$C$583,2,0)</f>
        <v>#N/A</v>
      </c>
      <c r="J291" s="121">
        <f t="shared" si="28"/>
        <v>0</v>
      </c>
      <c r="K291" s="121"/>
    </row>
    <row r="292" spans="3:11" ht="15.75" thickBot="1" x14ac:dyDescent="0.3">
      <c r="C292" s="125" t="s">
        <v>72</v>
      </c>
      <c r="D292" s="182"/>
      <c r="E292" s="127">
        <v>100000</v>
      </c>
      <c r="F292" s="128">
        <f t="shared" si="29"/>
        <v>0</v>
      </c>
      <c r="G292" s="185"/>
      <c r="H292" s="129">
        <v>42120</v>
      </c>
      <c r="I292" s="129" t="e">
        <f>VLOOKUP(H292,Presupuesto!$B$8:$C$583,2,0)</f>
        <v>#N/A</v>
      </c>
      <c r="J292" s="129">
        <f t="shared" si="28"/>
        <v>0</v>
      </c>
      <c r="K292" s="147"/>
    </row>
    <row r="294" spans="3:11" ht="15.75" thickBot="1" x14ac:dyDescent="0.3"/>
    <row r="295" spans="3:11" ht="15.75" thickBot="1" x14ac:dyDescent="0.3">
      <c r="C295" s="29" t="s">
        <v>43</v>
      </c>
      <c r="D295" s="30">
        <f>SUM(F302:F311)</f>
        <v>0</v>
      </c>
      <c r="E295" s="201"/>
      <c r="F295" s="201"/>
      <c r="G295" s="96"/>
      <c r="H295" s="201"/>
      <c r="I295" s="201"/>
    </row>
    <row r="296" spans="3:11" x14ac:dyDescent="0.25">
      <c r="C296" s="72"/>
      <c r="D296" s="31"/>
      <c r="E296" s="116"/>
      <c r="F296" s="116"/>
      <c r="G296" s="116"/>
      <c r="H296" s="93"/>
      <c r="I296" s="93"/>
      <c r="J296" s="93"/>
      <c r="K296" s="135"/>
    </row>
    <row r="297" spans="3:11" x14ac:dyDescent="0.25">
      <c r="C297" s="72"/>
      <c r="D297" s="31"/>
      <c r="E297" s="116"/>
      <c r="F297" s="116"/>
      <c r="G297" s="116"/>
      <c r="H297" s="93"/>
      <c r="I297" s="93"/>
      <c r="J297" s="93"/>
      <c r="K297" s="135"/>
    </row>
    <row r="298" spans="3:11" ht="15.75" x14ac:dyDescent="0.25">
      <c r="C298" s="234" t="s">
        <v>476</v>
      </c>
      <c r="D298" s="235"/>
      <c r="E298" s="116"/>
      <c r="F298" s="116"/>
      <c r="G298" s="116"/>
      <c r="H298" s="93"/>
      <c r="I298" s="93"/>
      <c r="J298" s="93"/>
      <c r="K298" s="135"/>
    </row>
    <row r="299" spans="3:11" ht="18.75" x14ac:dyDescent="0.25">
      <c r="C299" s="253"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#N/A</v>
      </c>
      <c r="D299" s="31"/>
      <c r="E299" s="116"/>
      <c r="F299" s="116"/>
      <c r="G299" s="116"/>
      <c r="H299" s="93"/>
      <c r="I299" s="93"/>
      <c r="J299" s="93"/>
      <c r="K299" s="135"/>
    </row>
    <row r="300" spans="3:11" ht="15.75" thickBot="1" x14ac:dyDescent="0.3">
      <c r="C300" s="72"/>
      <c r="D300" s="31"/>
      <c r="E300" s="116"/>
      <c r="F300" s="116"/>
      <c r="G300" s="116"/>
      <c r="H300" s="93"/>
      <c r="I300" s="93"/>
      <c r="J300" s="93"/>
      <c r="K300" s="135"/>
    </row>
    <row r="301" spans="3:11" ht="30.75" thickBot="1" x14ac:dyDescent="0.3">
      <c r="C301" s="149" t="s">
        <v>44</v>
      </c>
      <c r="D301" s="151" t="s">
        <v>55</v>
      </c>
      <c r="E301" s="151" t="s">
        <v>57</v>
      </c>
      <c r="F301" s="150" t="s">
        <v>27</v>
      </c>
      <c r="G301" s="156" t="s">
        <v>213</v>
      </c>
      <c r="H301" s="151" t="s">
        <v>46</v>
      </c>
      <c r="I301" s="151" t="s">
        <v>214</v>
      </c>
      <c r="J301" s="151" t="s">
        <v>495</v>
      </c>
      <c r="K301" s="151" t="s">
        <v>496</v>
      </c>
    </row>
    <row r="302" spans="3:11" x14ac:dyDescent="0.25">
      <c r="C302" s="118" t="s">
        <v>63</v>
      </c>
      <c r="D302" s="181"/>
      <c r="E302" s="119">
        <v>2800</v>
      </c>
      <c r="F302" s="120">
        <f>D302*E302</f>
        <v>0</v>
      </c>
      <c r="G302" s="184"/>
      <c r="H302" s="121" t="s">
        <v>334</v>
      </c>
      <c r="I302" s="121" t="str">
        <f>VLOOKUP(H302,Presupuesto!$B$8:$C$583,2,0)</f>
        <v>OTROS SERVICIOS PERSONALES. (11900-00)</v>
      </c>
      <c r="J302" s="264"/>
      <c r="K302" s="121"/>
    </row>
    <row r="303" spans="3:11" x14ac:dyDescent="0.25">
      <c r="C303" s="122" t="s">
        <v>64</v>
      </c>
      <c r="D303" s="174"/>
      <c r="E303" s="123">
        <v>2400</v>
      </c>
      <c r="F303" s="120">
        <f>D303*E303</f>
        <v>0</v>
      </c>
      <c r="G303" s="184"/>
      <c r="H303" s="124" t="s">
        <v>1302</v>
      </c>
      <c r="I303" s="121" t="str">
        <f>VLOOKUP(H303,Presupuesto!$B$8:$C$583,2,0)</f>
        <v>MUEBLES VARIOS DE OFICINA</v>
      </c>
      <c r="J303" s="121">
        <f t="shared" ref="J303:J311" si="30">$J$17</f>
        <v>0</v>
      </c>
      <c r="K303" s="121"/>
    </row>
    <row r="304" spans="3:11" x14ac:dyDescent="0.25">
      <c r="C304" s="122" t="s">
        <v>65</v>
      </c>
      <c r="D304" s="174"/>
      <c r="E304" s="123">
        <v>1000</v>
      </c>
      <c r="F304" s="120">
        <f t="shared" ref="F304:F311" si="31">D304*E304</f>
        <v>0</v>
      </c>
      <c r="G304" s="184"/>
      <c r="H304" s="124">
        <v>42110</v>
      </c>
      <c r="I304" s="121" t="e">
        <f>VLOOKUP(H304,Presupuesto!$B$8:$C$583,2,0)</f>
        <v>#N/A</v>
      </c>
      <c r="J304" s="121">
        <f t="shared" si="30"/>
        <v>0</v>
      </c>
      <c r="K304" s="121"/>
    </row>
    <row r="305" spans="3:11" x14ac:dyDescent="0.25">
      <c r="C305" s="122" t="s">
        <v>66</v>
      </c>
      <c r="D305" s="174"/>
      <c r="E305" s="123">
        <v>6000</v>
      </c>
      <c r="F305" s="120">
        <f t="shared" si="31"/>
        <v>0</v>
      </c>
      <c r="G305" s="184"/>
      <c r="H305" s="124" t="s">
        <v>337</v>
      </c>
      <c r="I305" s="121" t="str">
        <f>VLOOKUP(H305,Presupuesto!$B$8:$C$583,2,0)</f>
        <v>SUELDOS Y SALARIOS BASICOS (11100-00)</v>
      </c>
      <c r="J305" s="121">
        <f t="shared" si="30"/>
        <v>0</v>
      </c>
      <c r="K305" s="121"/>
    </row>
    <row r="306" spans="3:11" x14ac:dyDescent="0.25">
      <c r="C306" s="122" t="s">
        <v>67</v>
      </c>
      <c r="D306" s="174"/>
      <c r="E306" s="123">
        <v>3000</v>
      </c>
      <c r="F306" s="120">
        <f t="shared" si="31"/>
        <v>0</v>
      </c>
      <c r="G306" s="184"/>
      <c r="H306" s="124">
        <v>42110</v>
      </c>
      <c r="I306" s="121" t="e">
        <f>VLOOKUP(H306,Presupuesto!$B$8:$C$583,2,0)</f>
        <v>#N/A</v>
      </c>
      <c r="J306" s="121">
        <f t="shared" si="30"/>
        <v>0</v>
      </c>
      <c r="K306" s="121"/>
    </row>
    <row r="307" spans="3:11" x14ac:dyDescent="0.25">
      <c r="C307" s="122" t="s">
        <v>68</v>
      </c>
      <c r="D307" s="174"/>
      <c r="E307" s="123">
        <v>10000</v>
      </c>
      <c r="F307" s="120">
        <f t="shared" si="31"/>
        <v>0</v>
      </c>
      <c r="G307" s="184"/>
      <c r="H307" s="124">
        <v>42110</v>
      </c>
      <c r="I307" s="121" t="e">
        <f>VLOOKUP(H307,Presupuesto!$B$8:$C$583,2,0)</f>
        <v>#N/A</v>
      </c>
      <c r="J307" s="121">
        <f t="shared" si="30"/>
        <v>0</v>
      </c>
      <c r="K307" s="121"/>
    </row>
    <row r="308" spans="3:11" x14ac:dyDescent="0.25">
      <c r="C308" s="122" t="s">
        <v>69</v>
      </c>
      <c r="D308" s="174"/>
      <c r="E308" s="123">
        <v>8000</v>
      </c>
      <c r="F308" s="120">
        <f t="shared" si="31"/>
        <v>0</v>
      </c>
      <c r="G308" s="184"/>
      <c r="H308" s="124">
        <v>42120</v>
      </c>
      <c r="I308" s="121" t="e">
        <f>VLOOKUP(H308,Presupuesto!$B$8:$C$583,2,0)</f>
        <v>#N/A</v>
      </c>
      <c r="J308" s="121">
        <f t="shared" si="30"/>
        <v>0</v>
      </c>
      <c r="K308" s="121"/>
    </row>
    <row r="309" spans="3:11" x14ac:dyDescent="0.25">
      <c r="C309" s="122" t="s">
        <v>70</v>
      </c>
      <c r="D309" s="174"/>
      <c r="E309" s="123">
        <v>2000</v>
      </c>
      <c r="F309" s="120">
        <f t="shared" si="31"/>
        <v>0</v>
      </c>
      <c r="G309" s="184"/>
      <c r="H309" s="124">
        <v>42120</v>
      </c>
      <c r="I309" s="121" t="e">
        <f>VLOOKUP(H309,Presupuesto!$B$8:$C$583,2,0)</f>
        <v>#N/A</v>
      </c>
      <c r="J309" s="121">
        <f t="shared" si="30"/>
        <v>0</v>
      </c>
      <c r="K309" s="121"/>
    </row>
    <row r="310" spans="3:11" x14ac:dyDescent="0.25">
      <c r="C310" s="122" t="s">
        <v>71</v>
      </c>
      <c r="D310" s="174"/>
      <c r="E310" s="123">
        <v>5000</v>
      </c>
      <c r="F310" s="120">
        <f t="shared" si="31"/>
        <v>0</v>
      </c>
      <c r="G310" s="184"/>
      <c r="H310" s="124">
        <v>42120</v>
      </c>
      <c r="I310" s="121" t="e">
        <f>VLOOKUP(H310,Presupuesto!$B$8:$C$583,2,0)</f>
        <v>#N/A</v>
      </c>
      <c r="J310" s="121">
        <f t="shared" si="30"/>
        <v>0</v>
      </c>
      <c r="K310" s="121"/>
    </row>
    <row r="311" spans="3:11" ht="15.75" thickBot="1" x14ac:dyDescent="0.3">
      <c r="C311" s="125" t="s">
        <v>72</v>
      </c>
      <c r="D311" s="182"/>
      <c r="E311" s="127">
        <v>100000</v>
      </c>
      <c r="F311" s="128">
        <f t="shared" si="31"/>
        <v>0</v>
      </c>
      <c r="G311" s="185"/>
      <c r="H311" s="129">
        <v>42120</v>
      </c>
      <c r="I311" s="129" t="e">
        <f>VLOOKUP(H311,Presupuesto!$B$8:$C$583,2,0)</f>
        <v>#N/A</v>
      </c>
      <c r="J311" s="129">
        <f t="shared" si="30"/>
        <v>0</v>
      </c>
      <c r="K311" s="147"/>
    </row>
    <row r="313" spans="3:11" ht="15.75" thickBot="1" x14ac:dyDescent="0.3"/>
    <row r="314" spans="3:11" ht="15.75" thickBot="1" x14ac:dyDescent="0.3">
      <c r="C314" s="29" t="s">
        <v>43</v>
      </c>
      <c r="D314" s="30">
        <f>SUM(F321:F330)</f>
        <v>0</v>
      </c>
      <c r="E314" s="201"/>
      <c r="F314" s="201"/>
      <c r="G314" s="96"/>
      <c r="H314" s="201"/>
      <c r="I314" s="201"/>
    </row>
    <row r="315" spans="3:11" x14ac:dyDescent="0.25">
      <c r="C315" s="72"/>
      <c r="D315" s="31"/>
      <c r="E315" s="116"/>
      <c r="F315" s="116"/>
      <c r="G315" s="116"/>
      <c r="H315" s="93"/>
      <c r="I315" s="93"/>
      <c r="J315" s="93"/>
      <c r="K315" s="135"/>
    </row>
    <row r="316" spans="3:11" x14ac:dyDescent="0.25">
      <c r="C316" s="72"/>
      <c r="D316" s="31"/>
      <c r="E316" s="116"/>
      <c r="F316" s="116"/>
      <c r="G316" s="116"/>
      <c r="H316" s="93"/>
      <c r="I316" s="93"/>
      <c r="J316" s="93"/>
      <c r="K316" s="135"/>
    </row>
    <row r="317" spans="3:11" ht="15.75" x14ac:dyDescent="0.25">
      <c r="C317" s="234" t="s">
        <v>476</v>
      </c>
      <c r="D317" s="235"/>
      <c r="E317" s="116"/>
      <c r="F317" s="116"/>
      <c r="G317" s="116"/>
      <c r="H317" s="93"/>
      <c r="I317" s="93"/>
      <c r="J317" s="93"/>
      <c r="K317" s="135"/>
    </row>
    <row r="318" spans="3:11" ht="18.75" x14ac:dyDescent="0.25">
      <c r="C318" s="253"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#N/A</v>
      </c>
      <c r="D318" s="31"/>
      <c r="E318" s="116"/>
      <c r="F318" s="116"/>
      <c r="G318" s="116"/>
      <c r="H318" s="93"/>
      <c r="I318" s="93"/>
      <c r="J318" s="93"/>
      <c r="K318" s="135"/>
    </row>
    <row r="319" spans="3:11" ht="15.75" thickBot="1" x14ac:dyDescent="0.3">
      <c r="C319" s="72"/>
      <c r="D319" s="31"/>
      <c r="E319" s="116"/>
      <c r="F319" s="116"/>
      <c r="G319" s="116"/>
      <c r="H319" s="93"/>
      <c r="I319" s="93"/>
      <c r="J319" s="93"/>
      <c r="K319" s="135"/>
    </row>
    <row r="320" spans="3:11" ht="30.75" thickBot="1" x14ac:dyDescent="0.3">
      <c r="C320" s="149" t="s">
        <v>44</v>
      </c>
      <c r="D320" s="151" t="s">
        <v>55</v>
      </c>
      <c r="E320" s="151" t="s">
        <v>57</v>
      </c>
      <c r="F320" s="150" t="s">
        <v>27</v>
      </c>
      <c r="G320" s="156" t="s">
        <v>213</v>
      </c>
      <c r="H320" s="151" t="s">
        <v>46</v>
      </c>
      <c r="I320" s="151" t="s">
        <v>214</v>
      </c>
      <c r="J320" s="151" t="s">
        <v>495</v>
      </c>
      <c r="K320" s="151" t="s">
        <v>496</v>
      </c>
    </row>
    <row r="321" spans="3:11" x14ac:dyDescent="0.25">
      <c r="C321" s="118" t="s">
        <v>63</v>
      </c>
      <c r="D321" s="181"/>
      <c r="E321" s="119">
        <v>2800</v>
      </c>
      <c r="F321" s="120">
        <f>D321*E321</f>
        <v>0</v>
      </c>
      <c r="G321" s="184"/>
      <c r="H321" s="121" t="s">
        <v>334</v>
      </c>
      <c r="I321" s="121" t="str">
        <f>VLOOKUP(H321,Presupuesto!$B$8:$C$583,2,0)</f>
        <v>OTROS SERVICIOS PERSONALES. (11900-00)</v>
      </c>
      <c r="J321" s="264"/>
      <c r="K321" s="121"/>
    </row>
    <row r="322" spans="3:11" x14ac:dyDescent="0.25">
      <c r="C322" s="122" t="s">
        <v>64</v>
      </c>
      <c r="D322" s="174"/>
      <c r="E322" s="123">
        <v>2400</v>
      </c>
      <c r="F322" s="120">
        <f>D322*E322</f>
        <v>0</v>
      </c>
      <c r="G322" s="184"/>
      <c r="H322" s="124" t="s">
        <v>1302</v>
      </c>
      <c r="I322" s="121" t="str">
        <f>VLOOKUP(H322,Presupuesto!$B$8:$C$583,2,0)</f>
        <v>MUEBLES VARIOS DE OFICINA</v>
      </c>
      <c r="J322" s="121">
        <f t="shared" ref="J322:J330" si="32">$J$17</f>
        <v>0</v>
      </c>
      <c r="K322" s="121"/>
    </row>
    <row r="323" spans="3:11" x14ac:dyDescent="0.25">
      <c r="C323" s="122" t="s">
        <v>65</v>
      </c>
      <c r="D323" s="174"/>
      <c r="E323" s="123">
        <v>1000</v>
      </c>
      <c r="F323" s="120">
        <f t="shared" ref="F323:F330" si="33">D323*E323</f>
        <v>0</v>
      </c>
      <c r="G323" s="184"/>
      <c r="H323" s="124">
        <v>42110</v>
      </c>
      <c r="I323" s="121" t="e">
        <f>VLOOKUP(H323,Presupuesto!$B$8:$C$583,2,0)</f>
        <v>#N/A</v>
      </c>
      <c r="J323" s="121">
        <f t="shared" si="32"/>
        <v>0</v>
      </c>
      <c r="K323" s="121"/>
    </row>
    <row r="324" spans="3:11" x14ac:dyDescent="0.25">
      <c r="C324" s="122" t="s">
        <v>66</v>
      </c>
      <c r="D324" s="174"/>
      <c r="E324" s="123">
        <v>6000</v>
      </c>
      <c r="F324" s="120">
        <f t="shared" si="33"/>
        <v>0</v>
      </c>
      <c r="G324" s="184"/>
      <c r="H324" s="124" t="s">
        <v>337</v>
      </c>
      <c r="I324" s="121" t="str">
        <f>VLOOKUP(H324,Presupuesto!$B$8:$C$583,2,0)</f>
        <v>SUELDOS Y SALARIOS BASICOS (11100-00)</v>
      </c>
      <c r="J324" s="121">
        <f t="shared" si="32"/>
        <v>0</v>
      </c>
      <c r="K324" s="121"/>
    </row>
    <row r="325" spans="3:11" x14ac:dyDescent="0.25">
      <c r="C325" s="122" t="s">
        <v>67</v>
      </c>
      <c r="D325" s="174"/>
      <c r="E325" s="123">
        <v>3000</v>
      </c>
      <c r="F325" s="120">
        <f t="shared" si="33"/>
        <v>0</v>
      </c>
      <c r="G325" s="184"/>
      <c r="H325" s="124">
        <v>42110</v>
      </c>
      <c r="I325" s="121" t="e">
        <f>VLOOKUP(H325,Presupuesto!$B$8:$C$583,2,0)</f>
        <v>#N/A</v>
      </c>
      <c r="J325" s="121">
        <f t="shared" si="32"/>
        <v>0</v>
      </c>
      <c r="K325" s="121"/>
    </row>
    <row r="326" spans="3:11" x14ac:dyDescent="0.25">
      <c r="C326" s="122" t="s">
        <v>68</v>
      </c>
      <c r="D326" s="174"/>
      <c r="E326" s="123">
        <v>10000</v>
      </c>
      <c r="F326" s="120">
        <f t="shared" si="33"/>
        <v>0</v>
      </c>
      <c r="G326" s="184"/>
      <c r="H326" s="124">
        <v>42110</v>
      </c>
      <c r="I326" s="121" t="e">
        <f>VLOOKUP(H326,Presupuesto!$B$8:$C$583,2,0)</f>
        <v>#N/A</v>
      </c>
      <c r="J326" s="121">
        <f t="shared" si="32"/>
        <v>0</v>
      </c>
      <c r="K326" s="121"/>
    </row>
    <row r="327" spans="3:11" x14ac:dyDescent="0.25">
      <c r="C327" s="122" t="s">
        <v>69</v>
      </c>
      <c r="D327" s="174"/>
      <c r="E327" s="123">
        <v>8000</v>
      </c>
      <c r="F327" s="120">
        <f t="shared" si="33"/>
        <v>0</v>
      </c>
      <c r="G327" s="184"/>
      <c r="H327" s="124">
        <v>42120</v>
      </c>
      <c r="I327" s="121" t="e">
        <f>VLOOKUP(H327,Presupuesto!$B$8:$C$583,2,0)</f>
        <v>#N/A</v>
      </c>
      <c r="J327" s="121">
        <f t="shared" si="32"/>
        <v>0</v>
      </c>
      <c r="K327" s="121"/>
    </row>
    <row r="328" spans="3:11" x14ac:dyDescent="0.25">
      <c r="C328" s="122" t="s">
        <v>70</v>
      </c>
      <c r="D328" s="174"/>
      <c r="E328" s="123">
        <v>2000</v>
      </c>
      <c r="F328" s="120">
        <f t="shared" si="33"/>
        <v>0</v>
      </c>
      <c r="G328" s="184"/>
      <c r="H328" s="124">
        <v>42120</v>
      </c>
      <c r="I328" s="121" t="e">
        <f>VLOOKUP(H328,Presupuesto!$B$8:$C$583,2,0)</f>
        <v>#N/A</v>
      </c>
      <c r="J328" s="121">
        <f t="shared" si="32"/>
        <v>0</v>
      </c>
      <c r="K328" s="121"/>
    </row>
    <row r="329" spans="3:11" x14ac:dyDescent="0.25">
      <c r="C329" s="122" t="s">
        <v>71</v>
      </c>
      <c r="D329" s="174"/>
      <c r="E329" s="123">
        <v>5000</v>
      </c>
      <c r="F329" s="120">
        <f t="shared" si="33"/>
        <v>0</v>
      </c>
      <c r="G329" s="184"/>
      <c r="H329" s="124">
        <v>42120</v>
      </c>
      <c r="I329" s="121" t="e">
        <f>VLOOKUP(H329,Presupuesto!$B$8:$C$583,2,0)</f>
        <v>#N/A</v>
      </c>
      <c r="J329" s="121">
        <f t="shared" si="32"/>
        <v>0</v>
      </c>
      <c r="K329" s="121"/>
    </row>
    <row r="330" spans="3:11" ht="15.75" thickBot="1" x14ac:dyDescent="0.3">
      <c r="C330" s="125" t="s">
        <v>72</v>
      </c>
      <c r="D330" s="182"/>
      <c r="E330" s="127">
        <v>100000</v>
      </c>
      <c r="F330" s="128">
        <f t="shared" si="33"/>
        <v>0</v>
      </c>
      <c r="G330" s="185"/>
      <c r="H330" s="129">
        <v>42120</v>
      </c>
      <c r="I330" s="129" t="e">
        <f>VLOOKUP(H330,Presupuesto!$B$8:$C$583,2,0)</f>
        <v>#N/A</v>
      </c>
      <c r="J330" s="129">
        <f t="shared" si="32"/>
        <v>0</v>
      </c>
      <c r="K330" s="147"/>
    </row>
    <row r="332" spans="3:11" ht="15.75" thickBot="1" x14ac:dyDescent="0.3"/>
    <row r="333" spans="3:11" ht="15.75" thickBot="1" x14ac:dyDescent="0.3">
      <c r="C333" s="29" t="s">
        <v>43</v>
      </c>
      <c r="D333" s="30">
        <f>SUM(F340:F349)</f>
        <v>0</v>
      </c>
      <c r="E333" s="201"/>
      <c r="F333" s="201"/>
      <c r="G333" s="96"/>
      <c r="H333" s="201"/>
      <c r="I333" s="201"/>
    </row>
    <row r="334" spans="3:11" x14ac:dyDescent="0.25">
      <c r="C334" s="72"/>
      <c r="D334" s="31"/>
      <c r="E334" s="116"/>
      <c r="F334" s="116"/>
      <c r="G334" s="116"/>
      <c r="H334" s="93"/>
      <c r="I334" s="93"/>
      <c r="J334" s="93"/>
      <c r="K334" s="135"/>
    </row>
    <row r="335" spans="3:11" x14ac:dyDescent="0.25">
      <c r="C335" s="72"/>
      <c r="D335" s="31"/>
      <c r="E335" s="116"/>
      <c r="F335" s="116"/>
      <c r="G335" s="116"/>
      <c r="H335" s="93"/>
      <c r="I335" s="93"/>
      <c r="J335" s="93"/>
      <c r="K335" s="135"/>
    </row>
    <row r="336" spans="3:11" ht="15.75" x14ac:dyDescent="0.25">
      <c r="C336" s="234" t="s">
        <v>476</v>
      </c>
      <c r="D336" s="235"/>
      <c r="E336" s="116"/>
      <c r="F336" s="116"/>
      <c r="G336" s="116"/>
      <c r="H336" s="93"/>
      <c r="I336" s="93"/>
      <c r="J336" s="93"/>
      <c r="K336" s="135"/>
    </row>
    <row r="337" spans="3:11" ht="18.75" x14ac:dyDescent="0.25">
      <c r="C337" s="253"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#N/A</v>
      </c>
      <c r="D337" s="31"/>
      <c r="E337" s="116"/>
      <c r="F337" s="116"/>
      <c r="G337" s="116"/>
      <c r="H337" s="93"/>
      <c r="I337" s="93"/>
      <c r="J337" s="93"/>
      <c r="K337" s="135"/>
    </row>
    <row r="338" spans="3:11" ht="15.75" thickBot="1" x14ac:dyDescent="0.3">
      <c r="C338" s="72"/>
      <c r="D338" s="31"/>
      <c r="E338" s="116"/>
      <c r="F338" s="116"/>
      <c r="G338" s="116"/>
      <c r="H338" s="93"/>
      <c r="I338" s="93"/>
      <c r="J338" s="93"/>
      <c r="K338" s="135"/>
    </row>
    <row r="339" spans="3:11" ht="30.75" thickBot="1" x14ac:dyDescent="0.3">
      <c r="C339" s="149" t="s">
        <v>44</v>
      </c>
      <c r="D339" s="151" t="s">
        <v>55</v>
      </c>
      <c r="E339" s="151" t="s">
        <v>57</v>
      </c>
      <c r="F339" s="150" t="s">
        <v>27</v>
      </c>
      <c r="G339" s="156" t="s">
        <v>213</v>
      </c>
      <c r="H339" s="151" t="s">
        <v>46</v>
      </c>
      <c r="I339" s="151" t="s">
        <v>214</v>
      </c>
      <c r="J339" s="151" t="s">
        <v>495</v>
      </c>
      <c r="K339" s="151" t="s">
        <v>496</v>
      </c>
    </row>
    <row r="340" spans="3:11" x14ac:dyDescent="0.25">
      <c r="C340" s="118" t="s">
        <v>63</v>
      </c>
      <c r="D340" s="181"/>
      <c r="E340" s="119">
        <v>2800</v>
      </c>
      <c r="F340" s="120">
        <f>D340*E340</f>
        <v>0</v>
      </c>
      <c r="G340" s="184"/>
      <c r="H340" s="121" t="s">
        <v>334</v>
      </c>
      <c r="I340" s="121" t="str">
        <f>VLOOKUP(H340,Presupuesto!$B$8:$C$583,2,0)</f>
        <v>OTROS SERVICIOS PERSONALES. (11900-00)</v>
      </c>
      <c r="J340" s="264"/>
      <c r="K340" s="121"/>
    </row>
    <row r="341" spans="3:11" x14ac:dyDescent="0.25">
      <c r="C341" s="122" t="s">
        <v>64</v>
      </c>
      <c r="D341" s="174"/>
      <c r="E341" s="123">
        <v>2400</v>
      </c>
      <c r="F341" s="120">
        <f>D341*E341</f>
        <v>0</v>
      </c>
      <c r="G341" s="184"/>
      <c r="H341" s="124" t="s">
        <v>1302</v>
      </c>
      <c r="I341" s="121" t="str">
        <f>VLOOKUP(H341,Presupuesto!$B$8:$C$583,2,0)</f>
        <v>MUEBLES VARIOS DE OFICINA</v>
      </c>
      <c r="J341" s="121">
        <f t="shared" ref="J341:J349" si="34">$J$17</f>
        <v>0</v>
      </c>
      <c r="K341" s="121"/>
    </row>
    <row r="342" spans="3:11" x14ac:dyDescent="0.25">
      <c r="C342" s="122" t="s">
        <v>65</v>
      </c>
      <c r="D342" s="174"/>
      <c r="E342" s="123">
        <v>1000</v>
      </c>
      <c r="F342" s="120">
        <f t="shared" ref="F342:F349" si="35">D342*E342</f>
        <v>0</v>
      </c>
      <c r="G342" s="184"/>
      <c r="H342" s="124">
        <v>42110</v>
      </c>
      <c r="I342" s="121" t="e">
        <f>VLOOKUP(H342,Presupuesto!$B$8:$C$583,2,0)</f>
        <v>#N/A</v>
      </c>
      <c r="J342" s="121">
        <f t="shared" si="34"/>
        <v>0</v>
      </c>
      <c r="K342" s="121"/>
    </row>
    <row r="343" spans="3:11" x14ac:dyDescent="0.25">
      <c r="C343" s="122" t="s">
        <v>66</v>
      </c>
      <c r="D343" s="174"/>
      <c r="E343" s="123">
        <v>6000</v>
      </c>
      <c r="F343" s="120">
        <f t="shared" si="35"/>
        <v>0</v>
      </c>
      <c r="G343" s="184"/>
      <c r="H343" s="124" t="s">
        <v>337</v>
      </c>
      <c r="I343" s="121" t="str">
        <f>VLOOKUP(H343,Presupuesto!$B$8:$C$583,2,0)</f>
        <v>SUELDOS Y SALARIOS BASICOS (11100-00)</v>
      </c>
      <c r="J343" s="121">
        <f t="shared" si="34"/>
        <v>0</v>
      </c>
      <c r="K343" s="121"/>
    </row>
    <row r="344" spans="3:11" x14ac:dyDescent="0.25">
      <c r="C344" s="122" t="s">
        <v>67</v>
      </c>
      <c r="D344" s="174"/>
      <c r="E344" s="123">
        <v>3000</v>
      </c>
      <c r="F344" s="120">
        <f t="shared" si="35"/>
        <v>0</v>
      </c>
      <c r="G344" s="184"/>
      <c r="H344" s="124">
        <v>42110</v>
      </c>
      <c r="I344" s="121" t="e">
        <f>VLOOKUP(H344,Presupuesto!$B$8:$C$583,2,0)</f>
        <v>#N/A</v>
      </c>
      <c r="J344" s="121">
        <f t="shared" si="34"/>
        <v>0</v>
      </c>
      <c r="K344" s="121"/>
    </row>
    <row r="345" spans="3:11" x14ac:dyDescent="0.25">
      <c r="C345" s="122" t="s">
        <v>68</v>
      </c>
      <c r="D345" s="174"/>
      <c r="E345" s="123">
        <v>10000</v>
      </c>
      <c r="F345" s="120">
        <f t="shared" si="35"/>
        <v>0</v>
      </c>
      <c r="G345" s="184"/>
      <c r="H345" s="124">
        <v>42110</v>
      </c>
      <c r="I345" s="121" t="e">
        <f>VLOOKUP(H345,Presupuesto!$B$8:$C$583,2,0)</f>
        <v>#N/A</v>
      </c>
      <c r="J345" s="121">
        <f t="shared" si="34"/>
        <v>0</v>
      </c>
      <c r="K345" s="121"/>
    </row>
    <row r="346" spans="3:11" x14ac:dyDescent="0.25">
      <c r="C346" s="122" t="s">
        <v>69</v>
      </c>
      <c r="D346" s="174"/>
      <c r="E346" s="123">
        <v>8000</v>
      </c>
      <c r="F346" s="120">
        <f t="shared" si="35"/>
        <v>0</v>
      </c>
      <c r="G346" s="184"/>
      <c r="H346" s="124">
        <v>42120</v>
      </c>
      <c r="I346" s="121" t="e">
        <f>VLOOKUP(H346,Presupuesto!$B$8:$C$583,2,0)</f>
        <v>#N/A</v>
      </c>
      <c r="J346" s="121">
        <f t="shared" si="34"/>
        <v>0</v>
      </c>
      <c r="K346" s="121"/>
    </row>
    <row r="347" spans="3:11" x14ac:dyDescent="0.25">
      <c r="C347" s="122" t="s">
        <v>70</v>
      </c>
      <c r="D347" s="174"/>
      <c r="E347" s="123">
        <v>2000</v>
      </c>
      <c r="F347" s="120">
        <f t="shared" si="35"/>
        <v>0</v>
      </c>
      <c r="G347" s="184"/>
      <c r="H347" s="124">
        <v>42120</v>
      </c>
      <c r="I347" s="121" t="e">
        <f>VLOOKUP(H347,Presupuesto!$B$8:$C$583,2,0)</f>
        <v>#N/A</v>
      </c>
      <c r="J347" s="121">
        <f t="shared" si="34"/>
        <v>0</v>
      </c>
      <c r="K347" s="121"/>
    </row>
    <row r="348" spans="3:11" x14ac:dyDescent="0.25">
      <c r="C348" s="122" t="s">
        <v>71</v>
      </c>
      <c r="D348" s="174"/>
      <c r="E348" s="123">
        <v>5000</v>
      </c>
      <c r="F348" s="120">
        <f t="shared" si="35"/>
        <v>0</v>
      </c>
      <c r="G348" s="184"/>
      <c r="H348" s="124">
        <v>42120</v>
      </c>
      <c r="I348" s="121" t="e">
        <f>VLOOKUP(H348,Presupuesto!$B$8:$C$583,2,0)</f>
        <v>#N/A</v>
      </c>
      <c r="J348" s="121">
        <f t="shared" si="34"/>
        <v>0</v>
      </c>
      <c r="K348" s="121"/>
    </row>
    <row r="349" spans="3:11" ht="15.75" thickBot="1" x14ac:dyDescent="0.3">
      <c r="C349" s="125" t="s">
        <v>72</v>
      </c>
      <c r="D349" s="182"/>
      <c r="E349" s="127">
        <v>100000</v>
      </c>
      <c r="F349" s="128">
        <f t="shared" si="35"/>
        <v>0</v>
      </c>
      <c r="G349" s="185"/>
      <c r="H349" s="129">
        <v>42120</v>
      </c>
      <c r="I349" s="129" t="e">
        <f>VLOOKUP(H349,Presupuesto!$B$8:$C$583,2,0)</f>
        <v>#N/A</v>
      </c>
      <c r="J349" s="129">
        <f t="shared" si="34"/>
        <v>0</v>
      </c>
      <c r="K349" s="147"/>
    </row>
    <row r="351" spans="3:11" ht="15.75" thickBot="1" x14ac:dyDescent="0.3"/>
    <row r="352" spans="3:11" ht="15.75" thickBot="1" x14ac:dyDescent="0.3">
      <c r="C352" s="29" t="s">
        <v>43</v>
      </c>
      <c r="D352" s="30">
        <f>SUM(F359:F368)</f>
        <v>0</v>
      </c>
      <c r="E352" s="201"/>
      <c r="F352" s="201"/>
      <c r="G352" s="96"/>
      <c r="H352" s="201"/>
      <c r="I352" s="201"/>
    </row>
    <row r="353" spans="3:11" x14ac:dyDescent="0.25">
      <c r="C353" s="72"/>
      <c r="D353" s="31"/>
      <c r="E353" s="116"/>
      <c r="F353" s="116"/>
      <c r="G353" s="116"/>
      <c r="H353" s="93"/>
      <c r="I353" s="93"/>
      <c r="J353" s="93"/>
      <c r="K353" s="135"/>
    </row>
    <row r="354" spans="3:11" x14ac:dyDescent="0.25">
      <c r="C354" s="72"/>
      <c r="D354" s="31"/>
      <c r="E354" s="116"/>
      <c r="F354" s="116"/>
      <c r="G354" s="116"/>
      <c r="H354" s="93"/>
      <c r="I354" s="93"/>
      <c r="J354" s="93"/>
      <c r="K354" s="135"/>
    </row>
    <row r="355" spans="3:11" ht="15.75" x14ac:dyDescent="0.25">
      <c r="C355" s="234" t="s">
        <v>476</v>
      </c>
      <c r="D355" s="235"/>
      <c r="E355" s="116"/>
      <c r="F355" s="116"/>
      <c r="G355" s="116"/>
      <c r="H355" s="93"/>
      <c r="I355" s="93"/>
      <c r="J355" s="93"/>
      <c r="K355" s="135"/>
    </row>
    <row r="356" spans="3:11" ht="18.75" x14ac:dyDescent="0.25">
      <c r="C356" s="253"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#N/A</v>
      </c>
      <c r="D356" s="31"/>
      <c r="E356" s="116"/>
      <c r="F356" s="116"/>
      <c r="G356" s="116"/>
      <c r="H356" s="93"/>
      <c r="I356" s="93"/>
      <c r="J356" s="93"/>
      <c r="K356" s="135"/>
    </row>
    <row r="357" spans="3:11" ht="15.75" thickBot="1" x14ac:dyDescent="0.3">
      <c r="C357" s="72"/>
      <c r="D357" s="31"/>
      <c r="E357" s="116"/>
      <c r="F357" s="116"/>
      <c r="G357" s="116"/>
      <c r="H357" s="93"/>
      <c r="I357" s="93"/>
      <c r="J357" s="93"/>
      <c r="K357" s="135"/>
    </row>
    <row r="358" spans="3:11" ht="30.75" thickBot="1" x14ac:dyDescent="0.3">
      <c r="C358" s="149" t="s">
        <v>44</v>
      </c>
      <c r="D358" s="151" t="s">
        <v>55</v>
      </c>
      <c r="E358" s="151" t="s">
        <v>57</v>
      </c>
      <c r="F358" s="150" t="s">
        <v>27</v>
      </c>
      <c r="G358" s="156" t="s">
        <v>213</v>
      </c>
      <c r="H358" s="151" t="s">
        <v>46</v>
      </c>
      <c r="I358" s="151" t="s">
        <v>214</v>
      </c>
      <c r="J358" s="151" t="s">
        <v>495</v>
      </c>
      <c r="K358" s="151" t="s">
        <v>496</v>
      </c>
    </row>
    <row r="359" spans="3:11" x14ac:dyDescent="0.25">
      <c r="C359" s="118" t="s">
        <v>63</v>
      </c>
      <c r="D359" s="181"/>
      <c r="E359" s="119">
        <v>2800</v>
      </c>
      <c r="F359" s="120">
        <f>D359*E359</f>
        <v>0</v>
      </c>
      <c r="G359" s="184"/>
      <c r="H359" s="121" t="s">
        <v>334</v>
      </c>
      <c r="I359" s="121" t="str">
        <f>VLOOKUP(H359,Presupuesto!$B$8:$C$583,2,0)</f>
        <v>OTROS SERVICIOS PERSONALES. (11900-00)</v>
      </c>
      <c r="J359" s="264"/>
      <c r="K359" s="121"/>
    </row>
    <row r="360" spans="3:11" x14ac:dyDescent="0.25">
      <c r="C360" s="122" t="s">
        <v>64</v>
      </c>
      <c r="D360" s="174"/>
      <c r="E360" s="123">
        <v>2400</v>
      </c>
      <c r="F360" s="120">
        <f>D360*E360</f>
        <v>0</v>
      </c>
      <c r="G360" s="184"/>
      <c r="H360" s="124" t="s">
        <v>1302</v>
      </c>
      <c r="I360" s="121" t="str">
        <f>VLOOKUP(H360,Presupuesto!$B$8:$C$583,2,0)</f>
        <v>MUEBLES VARIOS DE OFICINA</v>
      </c>
      <c r="J360" s="121">
        <f t="shared" ref="J360:J368" si="36">$J$17</f>
        <v>0</v>
      </c>
      <c r="K360" s="121"/>
    </row>
    <row r="361" spans="3:11" x14ac:dyDescent="0.25">
      <c r="C361" s="122" t="s">
        <v>65</v>
      </c>
      <c r="D361" s="174"/>
      <c r="E361" s="123">
        <v>1000</v>
      </c>
      <c r="F361" s="120">
        <f t="shared" ref="F361:F368" si="37">D361*E361</f>
        <v>0</v>
      </c>
      <c r="G361" s="184"/>
      <c r="H361" s="124">
        <v>42110</v>
      </c>
      <c r="I361" s="121" t="e">
        <f>VLOOKUP(H361,Presupuesto!$B$8:$C$583,2,0)</f>
        <v>#N/A</v>
      </c>
      <c r="J361" s="121">
        <f t="shared" si="36"/>
        <v>0</v>
      </c>
      <c r="K361" s="121"/>
    </row>
    <row r="362" spans="3:11" x14ac:dyDescent="0.25">
      <c r="C362" s="122" t="s">
        <v>66</v>
      </c>
      <c r="D362" s="174"/>
      <c r="E362" s="123">
        <v>6000</v>
      </c>
      <c r="F362" s="120">
        <f t="shared" si="37"/>
        <v>0</v>
      </c>
      <c r="G362" s="184"/>
      <c r="H362" s="124" t="s">
        <v>337</v>
      </c>
      <c r="I362" s="121" t="str">
        <f>VLOOKUP(H362,Presupuesto!$B$8:$C$583,2,0)</f>
        <v>SUELDOS Y SALARIOS BASICOS (11100-00)</v>
      </c>
      <c r="J362" s="121">
        <f t="shared" si="36"/>
        <v>0</v>
      </c>
      <c r="K362" s="121"/>
    </row>
    <row r="363" spans="3:11" x14ac:dyDescent="0.25">
      <c r="C363" s="122" t="s">
        <v>67</v>
      </c>
      <c r="D363" s="174"/>
      <c r="E363" s="123">
        <v>3000</v>
      </c>
      <c r="F363" s="120">
        <f t="shared" si="37"/>
        <v>0</v>
      </c>
      <c r="G363" s="184"/>
      <c r="H363" s="124">
        <v>42110</v>
      </c>
      <c r="I363" s="121" t="e">
        <f>VLOOKUP(H363,Presupuesto!$B$8:$C$583,2,0)</f>
        <v>#N/A</v>
      </c>
      <c r="J363" s="121">
        <f t="shared" si="36"/>
        <v>0</v>
      </c>
      <c r="K363" s="121"/>
    </row>
    <row r="364" spans="3:11" x14ac:dyDescent="0.25">
      <c r="C364" s="122" t="s">
        <v>68</v>
      </c>
      <c r="D364" s="174"/>
      <c r="E364" s="123">
        <v>10000</v>
      </c>
      <c r="F364" s="120">
        <f t="shared" si="37"/>
        <v>0</v>
      </c>
      <c r="G364" s="184"/>
      <c r="H364" s="124">
        <v>42110</v>
      </c>
      <c r="I364" s="121" t="e">
        <f>VLOOKUP(H364,Presupuesto!$B$8:$C$583,2,0)</f>
        <v>#N/A</v>
      </c>
      <c r="J364" s="121">
        <f t="shared" si="36"/>
        <v>0</v>
      </c>
      <c r="K364" s="121"/>
    </row>
    <row r="365" spans="3:11" x14ac:dyDescent="0.25">
      <c r="C365" s="122" t="s">
        <v>69</v>
      </c>
      <c r="D365" s="174"/>
      <c r="E365" s="123">
        <v>8000</v>
      </c>
      <c r="F365" s="120">
        <f t="shared" si="37"/>
        <v>0</v>
      </c>
      <c r="G365" s="184"/>
      <c r="H365" s="124">
        <v>42120</v>
      </c>
      <c r="I365" s="121" t="e">
        <f>VLOOKUP(H365,Presupuesto!$B$8:$C$583,2,0)</f>
        <v>#N/A</v>
      </c>
      <c r="J365" s="121">
        <f t="shared" si="36"/>
        <v>0</v>
      </c>
      <c r="K365" s="121"/>
    </row>
    <row r="366" spans="3:11" x14ac:dyDescent="0.25">
      <c r="C366" s="122" t="s">
        <v>70</v>
      </c>
      <c r="D366" s="174"/>
      <c r="E366" s="123">
        <v>2000</v>
      </c>
      <c r="F366" s="120">
        <f t="shared" si="37"/>
        <v>0</v>
      </c>
      <c r="G366" s="184"/>
      <c r="H366" s="124">
        <v>42120</v>
      </c>
      <c r="I366" s="121" t="e">
        <f>VLOOKUP(H366,Presupuesto!$B$8:$C$583,2,0)</f>
        <v>#N/A</v>
      </c>
      <c r="J366" s="121">
        <f t="shared" si="36"/>
        <v>0</v>
      </c>
      <c r="K366" s="121"/>
    </row>
    <row r="367" spans="3:11" x14ac:dyDescent="0.25">
      <c r="C367" s="122" t="s">
        <v>71</v>
      </c>
      <c r="D367" s="174"/>
      <c r="E367" s="123">
        <v>5000</v>
      </c>
      <c r="F367" s="120">
        <f t="shared" si="37"/>
        <v>0</v>
      </c>
      <c r="G367" s="184"/>
      <c r="H367" s="124">
        <v>42120</v>
      </c>
      <c r="I367" s="121" t="e">
        <f>VLOOKUP(H367,Presupuesto!$B$8:$C$583,2,0)</f>
        <v>#N/A</v>
      </c>
      <c r="J367" s="121">
        <f t="shared" si="36"/>
        <v>0</v>
      </c>
      <c r="K367" s="121"/>
    </row>
    <row r="368" spans="3:11" ht="15.75" thickBot="1" x14ac:dyDescent="0.3">
      <c r="C368" s="125" t="s">
        <v>72</v>
      </c>
      <c r="D368" s="182"/>
      <c r="E368" s="127">
        <v>100000</v>
      </c>
      <c r="F368" s="128">
        <f t="shared" si="37"/>
        <v>0</v>
      </c>
      <c r="G368" s="185"/>
      <c r="H368" s="129">
        <v>42120</v>
      </c>
      <c r="I368" s="129" t="e">
        <f>VLOOKUP(H368,Presupuesto!$B$8:$C$583,2,0)</f>
        <v>#N/A</v>
      </c>
      <c r="J368" s="129">
        <f t="shared" si="36"/>
        <v>0</v>
      </c>
      <c r="K368" s="147"/>
    </row>
    <row r="370" spans="3:11" ht="15.75" thickBot="1" x14ac:dyDescent="0.3"/>
    <row r="371" spans="3:11" ht="15.75" thickBot="1" x14ac:dyDescent="0.3">
      <c r="C371" s="29" t="s">
        <v>43</v>
      </c>
      <c r="D371" s="30">
        <f>SUM(F378:F387)</f>
        <v>0</v>
      </c>
      <c r="E371" s="201"/>
      <c r="F371" s="201"/>
      <c r="G371" s="96"/>
      <c r="H371" s="201"/>
      <c r="I371" s="201"/>
    </row>
    <row r="372" spans="3:11" x14ac:dyDescent="0.25">
      <c r="C372" s="72"/>
      <c r="D372" s="31"/>
      <c r="E372" s="116"/>
      <c r="F372" s="116"/>
      <c r="G372" s="116"/>
      <c r="H372" s="93"/>
      <c r="I372" s="93"/>
      <c r="J372" s="93"/>
      <c r="K372" s="135"/>
    </row>
    <row r="373" spans="3:11" x14ac:dyDescent="0.25">
      <c r="C373" s="72"/>
      <c r="D373" s="31"/>
      <c r="E373" s="116"/>
      <c r="F373" s="116"/>
      <c r="G373" s="116"/>
      <c r="H373" s="93"/>
      <c r="I373" s="93"/>
      <c r="J373" s="93"/>
      <c r="K373" s="135"/>
    </row>
    <row r="374" spans="3:11" ht="15.75" x14ac:dyDescent="0.25">
      <c r="C374" s="234" t="s">
        <v>476</v>
      </c>
      <c r="D374" s="235"/>
      <c r="E374" s="116"/>
      <c r="F374" s="116"/>
      <c r="G374" s="116"/>
      <c r="H374" s="93"/>
      <c r="I374" s="93"/>
      <c r="J374" s="93"/>
      <c r="K374" s="135"/>
    </row>
    <row r="375" spans="3:11" ht="18.75" x14ac:dyDescent="0.25">
      <c r="C375" s="253"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#N/A</v>
      </c>
      <c r="D375" s="31"/>
      <c r="E375" s="116"/>
      <c r="F375" s="116"/>
      <c r="G375" s="116"/>
      <c r="H375" s="93"/>
      <c r="I375" s="93"/>
      <c r="J375" s="93"/>
      <c r="K375" s="135"/>
    </row>
    <row r="376" spans="3:11" ht="15.75" thickBot="1" x14ac:dyDescent="0.3">
      <c r="C376" s="72"/>
      <c r="D376" s="31"/>
      <c r="E376" s="116"/>
      <c r="F376" s="116"/>
      <c r="G376" s="116"/>
      <c r="H376" s="93"/>
      <c r="I376" s="93"/>
      <c r="J376" s="93"/>
      <c r="K376" s="135"/>
    </row>
    <row r="377" spans="3:11" ht="30.75" thickBot="1" x14ac:dyDescent="0.3">
      <c r="C377" s="149" t="s">
        <v>44</v>
      </c>
      <c r="D377" s="151" t="s">
        <v>55</v>
      </c>
      <c r="E377" s="151" t="s">
        <v>57</v>
      </c>
      <c r="F377" s="150" t="s">
        <v>27</v>
      </c>
      <c r="G377" s="156" t="s">
        <v>213</v>
      </c>
      <c r="H377" s="151" t="s">
        <v>46</v>
      </c>
      <c r="I377" s="151" t="s">
        <v>214</v>
      </c>
      <c r="J377" s="151" t="s">
        <v>495</v>
      </c>
      <c r="K377" s="151" t="s">
        <v>496</v>
      </c>
    </row>
    <row r="378" spans="3:11" x14ac:dyDescent="0.25">
      <c r="C378" s="118" t="s">
        <v>63</v>
      </c>
      <c r="D378" s="181"/>
      <c r="E378" s="119">
        <v>2800</v>
      </c>
      <c r="F378" s="120">
        <f>D378*E378</f>
        <v>0</v>
      </c>
      <c r="G378" s="184"/>
      <c r="H378" s="121" t="s">
        <v>334</v>
      </c>
      <c r="I378" s="121" t="str">
        <f>VLOOKUP(H378,Presupuesto!$B$8:$C$583,2,0)</f>
        <v>OTROS SERVICIOS PERSONALES. (11900-00)</v>
      </c>
      <c r="J378" s="264"/>
      <c r="K378" s="121"/>
    </row>
    <row r="379" spans="3:11" x14ac:dyDescent="0.25">
      <c r="C379" s="122" t="s">
        <v>64</v>
      </c>
      <c r="D379" s="174"/>
      <c r="E379" s="123">
        <v>2400</v>
      </c>
      <c r="F379" s="120">
        <f>D379*E379</f>
        <v>0</v>
      </c>
      <c r="G379" s="184"/>
      <c r="H379" s="124" t="s">
        <v>1302</v>
      </c>
      <c r="I379" s="121" t="str">
        <f>VLOOKUP(H379,Presupuesto!$B$8:$C$583,2,0)</f>
        <v>MUEBLES VARIOS DE OFICINA</v>
      </c>
      <c r="J379" s="121">
        <f t="shared" ref="J379:J387" si="38">$J$17</f>
        <v>0</v>
      </c>
      <c r="K379" s="121"/>
    </row>
    <row r="380" spans="3:11" x14ac:dyDescent="0.25">
      <c r="C380" s="122" t="s">
        <v>65</v>
      </c>
      <c r="D380" s="174"/>
      <c r="E380" s="123">
        <v>1000</v>
      </c>
      <c r="F380" s="120">
        <f t="shared" ref="F380:F387" si="39">D380*E380</f>
        <v>0</v>
      </c>
      <c r="G380" s="184"/>
      <c r="H380" s="124">
        <v>42110</v>
      </c>
      <c r="I380" s="121" t="e">
        <f>VLOOKUP(H380,Presupuesto!$B$8:$C$583,2,0)</f>
        <v>#N/A</v>
      </c>
      <c r="J380" s="121">
        <f t="shared" si="38"/>
        <v>0</v>
      </c>
      <c r="K380" s="121"/>
    </row>
    <row r="381" spans="3:11" x14ac:dyDescent="0.25">
      <c r="C381" s="122" t="s">
        <v>66</v>
      </c>
      <c r="D381" s="174"/>
      <c r="E381" s="123">
        <v>6000</v>
      </c>
      <c r="F381" s="120">
        <f t="shared" si="39"/>
        <v>0</v>
      </c>
      <c r="G381" s="184"/>
      <c r="H381" s="124" t="s">
        <v>337</v>
      </c>
      <c r="I381" s="121" t="str">
        <f>VLOOKUP(H381,Presupuesto!$B$8:$C$583,2,0)</f>
        <v>SUELDOS Y SALARIOS BASICOS (11100-00)</v>
      </c>
      <c r="J381" s="121">
        <f t="shared" si="38"/>
        <v>0</v>
      </c>
      <c r="K381" s="121"/>
    </row>
    <row r="382" spans="3:11" x14ac:dyDescent="0.25">
      <c r="C382" s="122" t="s">
        <v>67</v>
      </c>
      <c r="D382" s="174"/>
      <c r="E382" s="123">
        <v>3000</v>
      </c>
      <c r="F382" s="120">
        <f t="shared" si="39"/>
        <v>0</v>
      </c>
      <c r="G382" s="184"/>
      <c r="H382" s="124">
        <v>42110</v>
      </c>
      <c r="I382" s="121" t="e">
        <f>VLOOKUP(H382,Presupuesto!$B$8:$C$583,2,0)</f>
        <v>#N/A</v>
      </c>
      <c r="J382" s="121">
        <f t="shared" si="38"/>
        <v>0</v>
      </c>
      <c r="K382" s="121"/>
    </row>
    <row r="383" spans="3:11" x14ac:dyDescent="0.25">
      <c r="C383" s="122" t="s">
        <v>68</v>
      </c>
      <c r="D383" s="174"/>
      <c r="E383" s="123">
        <v>10000</v>
      </c>
      <c r="F383" s="120">
        <f t="shared" si="39"/>
        <v>0</v>
      </c>
      <c r="G383" s="184"/>
      <c r="H383" s="124">
        <v>42110</v>
      </c>
      <c r="I383" s="121" t="e">
        <f>VLOOKUP(H383,Presupuesto!$B$8:$C$583,2,0)</f>
        <v>#N/A</v>
      </c>
      <c r="J383" s="121">
        <f t="shared" si="38"/>
        <v>0</v>
      </c>
      <c r="K383" s="121"/>
    </row>
    <row r="384" spans="3:11" x14ac:dyDescent="0.25">
      <c r="C384" s="122" t="s">
        <v>69</v>
      </c>
      <c r="D384" s="174"/>
      <c r="E384" s="123">
        <v>8000</v>
      </c>
      <c r="F384" s="120">
        <f t="shared" si="39"/>
        <v>0</v>
      </c>
      <c r="G384" s="184"/>
      <c r="H384" s="124">
        <v>42120</v>
      </c>
      <c r="I384" s="121" t="e">
        <f>VLOOKUP(H384,Presupuesto!$B$8:$C$583,2,0)</f>
        <v>#N/A</v>
      </c>
      <c r="J384" s="121">
        <f t="shared" si="38"/>
        <v>0</v>
      </c>
      <c r="K384" s="121"/>
    </row>
    <row r="385" spans="3:11" x14ac:dyDescent="0.25">
      <c r="C385" s="122" t="s">
        <v>70</v>
      </c>
      <c r="D385" s="174"/>
      <c r="E385" s="123">
        <v>2000</v>
      </c>
      <c r="F385" s="120">
        <f t="shared" si="39"/>
        <v>0</v>
      </c>
      <c r="G385" s="184"/>
      <c r="H385" s="124">
        <v>42120</v>
      </c>
      <c r="I385" s="121" t="e">
        <f>VLOOKUP(H385,Presupuesto!$B$8:$C$583,2,0)</f>
        <v>#N/A</v>
      </c>
      <c r="J385" s="121">
        <f t="shared" si="38"/>
        <v>0</v>
      </c>
      <c r="K385" s="121"/>
    </row>
    <row r="386" spans="3:11" x14ac:dyDescent="0.25">
      <c r="C386" s="122" t="s">
        <v>71</v>
      </c>
      <c r="D386" s="174"/>
      <c r="E386" s="123">
        <v>5000</v>
      </c>
      <c r="F386" s="120">
        <f t="shared" si="39"/>
        <v>0</v>
      </c>
      <c r="G386" s="184"/>
      <c r="H386" s="124">
        <v>42120</v>
      </c>
      <c r="I386" s="121" t="e">
        <f>VLOOKUP(H386,Presupuesto!$B$8:$C$583,2,0)</f>
        <v>#N/A</v>
      </c>
      <c r="J386" s="121">
        <f t="shared" si="38"/>
        <v>0</v>
      </c>
      <c r="K386" s="121"/>
    </row>
    <row r="387" spans="3:11" ht="15.75" thickBot="1" x14ac:dyDescent="0.3">
      <c r="C387" s="125" t="s">
        <v>72</v>
      </c>
      <c r="D387" s="182"/>
      <c r="E387" s="127">
        <v>100000</v>
      </c>
      <c r="F387" s="128">
        <f t="shared" si="39"/>
        <v>0</v>
      </c>
      <c r="G387" s="185"/>
      <c r="H387" s="129">
        <v>42120</v>
      </c>
      <c r="I387" s="129" t="e">
        <f>VLOOKUP(H387,Presupuesto!$B$8:$C$583,2,0)</f>
        <v>#N/A</v>
      </c>
      <c r="J387" s="129">
        <f t="shared" si="38"/>
        <v>0</v>
      </c>
      <c r="K387" s="147"/>
    </row>
    <row r="389" spans="3:11" ht="15.75" thickBot="1" x14ac:dyDescent="0.3"/>
    <row r="390" spans="3:11" ht="15.75" thickBot="1" x14ac:dyDescent="0.3">
      <c r="C390" s="29" t="s">
        <v>43</v>
      </c>
      <c r="D390" s="30">
        <f>SUM(F397:F406)</f>
        <v>0</v>
      </c>
      <c r="E390" s="201"/>
      <c r="F390" s="201"/>
      <c r="G390" s="96"/>
      <c r="H390" s="201"/>
      <c r="I390" s="201"/>
    </row>
    <row r="391" spans="3:11" x14ac:dyDescent="0.25">
      <c r="C391" s="72"/>
      <c r="D391" s="31"/>
      <c r="E391" s="116"/>
      <c r="F391" s="116"/>
      <c r="G391" s="116"/>
      <c r="H391" s="93"/>
      <c r="I391" s="93"/>
      <c r="J391" s="93"/>
      <c r="K391" s="135"/>
    </row>
    <row r="392" spans="3:11" x14ac:dyDescent="0.25">
      <c r="C392" s="72"/>
      <c r="D392" s="31"/>
      <c r="E392" s="116"/>
      <c r="F392" s="116"/>
      <c r="G392" s="116"/>
      <c r="H392" s="93"/>
      <c r="I392" s="93"/>
      <c r="J392" s="93"/>
      <c r="K392" s="135"/>
    </row>
    <row r="393" spans="3:11" ht="15.75" x14ac:dyDescent="0.25">
      <c r="C393" s="234" t="s">
        <v>476</v>
      </c>
      <c r="D393" s="235"/>
      <c r="E393" s="116"/>
      <c r="F393" s="116"/>
      <c r="G393" s="116"/>
      <c r="H393" s="93"/>
      <c r="I393" s="93"/>
      <c r="J393" s="93"/>
      <c r="K393" s="135"/>
    </row>
    <row r="394" spans="3:11" ht="18.75" x14ac:dyDescent="0.25">
      <c r="C394" s="253" t="e">
        <f>IFERROR(VLOOKUP(D393,'Desarrollo Curricular'!$E:$F,2,FALSE),IFERROR(VLOOKUP(D393,Investigación!$E:$F,2,FALSE),IFERROR(VLOOKUP(D393,'Vinculación Univ. Sociedad'!$E:$F,2,FALSE),IFERROR(VLOOKUP(D393,'Docencia y Recursos Humanos '!$E:$F,2,FALSE),IFERROR(VLOOKUP(D393,Estudiantes!$E:$F,2,FALSE),IFERROR(VLOOKUP(D393,'Gestion Administrativa'!$E:$F,2,FALSE),IFERROR(VLOOKUP(D393,'Gestion Academica'!$E:$F,2,FALSE),IFERROR(VLOOKUP(D393,Graduados!$E:$F,2,FALSE),IFERROR(VLOOKUP(D393,'Gestión del Conocimiento'!$E:$F,2,FALSE),IFERROR(VLOOKUP(D393,Gobernabilidad!$E:$F,2,FALSE),IFERROR(VLOOKUP(D393,'NIVEL DE ES Y  SISTEMA NACIONAL'!$E:$F,2,FALSE),VLOOKUP(D393,'Lo Esencial'!$E:$F,2,0))))))))))))</f>
        <v>#N/A</v>
      </c>
      <c r="D394" s="31"/>
      <c r="E394" s="116"/>
      <c r="F394" s="116"/>
      <c r="G394" s="116"/>
      <c r="H394" s="93"/>
      <c r="I394" s="93"/>
      <c r="J394" s="93"/>
      <c r="K394" s="135"/>
    </row>
    <row r="395" spans="3:11" ht="15.75" thickBot="1" x14ac:dyDescent="0.3">
      <c r="C395" s="72"/>
      <c r="D395" s="31"/>
      <c r="E395" s="116"/>
      <c r="F395" s="116"/>
      <c r="G395" s="116"/>
      <c r="H395" s="93"/>
      <c r="I395" s="93"/>
      <c r="J395" s="93"/>
      <c r="K395" s="135"/>
    </row>
    <row r="396" spans="3:11" ht="30.75" thickBot="1" x14ac:dyDescent="0.3">
      <c r="C396" s="149" t="s">
        <v>44</v>
      </c>
      <c r="D396" s="151" t="s">
        <v>55</v>
      </c>
      <c r="E396" s="151" t="s">
        <v>57</v>
      </c>
      <c r="F396" s="150" t="s">
        <v>27</v>
      </c>
      <c r="G396" s="156" t="s">
        <v>213</v>
      </c>
      <c r="H396" s="151" t="s">
        <v>46</v>
      </c>
      <c r="I396" s="151" t="s">
        <v>214</v>
      </c>
      <c r="J396" s="151" t="s">
        <v>495</v>
      </c>
      <c r="K396" s="151" t="s">
        <v>496</v>
      </c>
    </row>
    <row r="397" spans="3:11" x14ac:dyDescent="0.25">
      <c r="C397" s="118" t="s">
        <v>63</v>
      </c>
      <c r="D397" s="181"/>
      <c r="E397" s="119">
        <v>2800</v>
      </c>
      <c r="F397" s="120">
        <f>D397*E397</f>
        <v>0</v>
      </c>
      <c r="G397" s="184"/>
      <c r="H397" s="121" t="s">
        <v>334</v>
      </c>
      <c r="I397" s="121" t="str">
        <f>VLOOKUP(H397,Presupuesto!$B$8:$C$583,2,0)</f>
        <v>OTROS SERVICIOS PERSONALES. (11900-00)</v>
      </c>
      <c r="J397" s="264"/>
      <c r="K397" s="121"/>
    </row>
    <row r="398" spans="3:11" x14ac:dyDescent="0.25">
      <c r="C398" s="122" t="s">
        <v>64</v>
      </c>
      <c r="D398" s="174"/>
      <c r="E398" s="123">
        <v>2400</v>
      </c>
      <c r="F398" s="120">
        <f>D398*E398</f>
        <v>0</v>
      </c>
      <c r="G398" s="184"/>
      <c r="H398" s="124" t="s">
        <v>1302</v>
      </c>
      <c r="I398" s="121" t="str">
        <f>VLOOKUP(H398,Presupuesto!$B$8:$C$583,2,0)</f>
        <v>MUEBLES VARIOS DE OFICINA</v>
      </c>
      <c r="J398" s="121">
        <f t="shared" ref="J398:J406" si="40">$J$17</f>
        <v>0</v>
      </c>
      <c r="K398" s="121"/>
    </row>
    <row r="399" spans="3:11" x14ac:dyDescent="0.25">
      <c r="C399" s="122" t="s">
        <v>65</v>
      </c>
      <c r="D399" s="174"/>
      <c r="E399" s="123">
        <v>1000</v>
      </c>
      <c r="F399" s="120">
        <f t="shared" ref="F399:F406" si="41">D399*E399</f>
        <v>0</v>
      </c>
      <c r="G399" s="184"/>
      <c r="H399" s="124">
        <v>42110</v>
      </c>
      <c r="I399" s="121" t="e">
        <f>VLOOKUP(H399,Presupuesto!$B$8:$C$583,2,0)</f>
        <v>#N/A</v>
      </c>
      <c r="J399" s="121">
        <f t="shared" si="40"/>
        <v>0</v>
      </c>
      <c r="K399" s="121"/>
    </row>
    <row r="400" spans="3:11" x14ac:dyDescent="0.25">
      <c r="C400" s="122" t="s">
        <v>66</v>
      </c>
      <c r="D400" s="174"/>
      <c r="E400" s="123">
        <v>6000</v>
      </c>
      <c r="F400" s="120">
        <f t="shared" si="41"/>
        <v>0</v>
      </c>
      <c r="G400" s="184"/>
      <c r="H400" s="124" t="s">
        <v>337</v>
      </c>
      <c r="I400" s="121" t="str">
        <f>VLOOKUP(H400,Presupuesto!$B$8:$C$583,2,0)</f>
        <v>SUELDOS Y SALARIOS BASICOS (11100-00)</v>
      </c>
      <c r="J400" s="121">
        <f t="shared" si="40"/>
        <v>0</v>
      </c>
      <c r="K400" s="121"/>
    </row>
    <row r="401" spans="3:11" x14ac:dyDescent="0.25">
      <c r="C401" s="122" t="s">
        <v>67</v>
      </c>
      <c r="D401" s="174"/>
      <c r="E401" s="123">
        <v>3000</v>
      </c>
      <c r="F401" s="120">
        <f t="shared" si="41"/>
        <v>0</v>
      </c>
      <c r="G401" s="184"/>
      <c r="H401" s="124">
        <v>42110</v>
      </c>
      <c r="I401" s="121" t="e">
        <f>VLOOKUP(H401,Presupuesto!$B$8:$C$583,2,0)</f>
        <v>#N/A</v>
      </c>
      <c r="J401" s="121">
        <f t="shared" si="40"/>
        <v>0</v>
      </c>
      <c r="K401" s="121"/>
    </row>
    <row r="402" spans="3:11" x14ac:dyDescent="0.25">
      <c r="C402" s="122" t="s">
        <v>68</v>
      </c>
      <c r="D402" s="174"/>
      <c r="E402" s="123">
        <v>10000</v>
      </c>
      <c r="F402" s="120">
        <f t="shared" si="41"/>
        <v>0</v>
      </c>
      <c r="G402" s="184"/>
      <c r="H402" s="124">
        <v>42110</v>
      </c>
      <c r="I402" s="121" t="e">
        <f>VLOOKUP(H402,Presupuesto!$B$8:$C$583,2,0)</f>
        <v>#N/A</v>
      </c>
      <c r="J402" s="121">
        <f t="shared" si="40"/>
        <v>0</v>
      </c>
      <c r="K402" s="121"/>
    </row>
    <row r="403" spans="3:11" x14ac:dyDescent="0.25">
      <c r="C403" s="122" t="s">
        <v>69</v>
      </c>
      <c r="D403" s="174"/>
      <c r="E403" s="123">
        <v>8000</v>
      </c>
      <c r="F403" s="120">
        <f t="shared" si="41"/>
        <v>0</v>
      </c>
      <c r="G403" s="184"/>
      <c r="H403" s="124">
        <v>42120</v>
      </c>
      <c r="I403" s="121" t="e">
        <f>VLOOKUP(H403,Presupuesto!$B$8:$C$583,2,0)</f>
        <v>#N/A</v>
      </c>
      <c r="J403" s="121">
        <f t="shared" si="40"/>
        <v>0</v>
      </c>
      <c r="K403" s="121"/>
    </row>
    <row r="404" spans="3:11" x14ac:dyDescent="0.25">
      <c r="C404" s="122" t="s">
        <v>70</v>
      </c>
      <c r="D404" s="174"/>
      <c r="E404" s="123">
        <v>2000</v>
      </c>
      <c r="F404" s="120">
        <f t="shared" si="41"/>
        <v>0</v>
      </c>
      <c r="G404" s="184"/>
      <c r="H404" s="124">
        <v>42120</v>
      </c>
      <c r="I404" s="121" t="e">
        <f>VLOOKUP(H404,Presupuesto!$B$8:$C$583,2,0)</f>
        <v>#N/A</v>
      </c>
      <c r="J404" s="121">
        <f t="shared" si="40"/>
        <v>0</v>
      </c>
      <c r="K404" s="121"/>
    </row>
    <row r="405" spans="3:11" x14ac:dyDescent="0.25">
      <c r="C405" s="122" t="s">
        <v>71</v>
      </c>
      <c r="D405" s="174"/>
      <c r="E405" s="123">
        <v>5000</v>
      </c>
      <c r="F405" s="120">
        <f t="shared" si="41"/>
        <v>0</v>
      </c>
      <c r="G405" s="184"/>
      <c r="H405" s="124">
        <v>42120</v>
      </c>
      <c r="I405" s="121" t="e">
        <f>VLOOKUP(H405,Presupuesto!$B$8:$C$583,2,0)</f>
        <v>#N/A</v>
      </c>
      <c r="J405" s="121">
        <f t="shared" si="40"/>
        <v>0</v>
      </c>
      <c r="K405" s="121"/>
    </row>
    <row r="406" spans="3:11" ht="15.75" thickBot="1" x14ac:dyDescent="0.3">
      <c r="C406" s="125" t="s">
        <v>72</v>
      </c>
      <c r="D406" s="182"/>
      <c r="E406" s="127">
        <v>100000</v>
      </c>
      <c r="F406" s="128">
        <f t="shared" si="41"/>
        <v>0</v>
      </c>
      <c r="G406" s="185"/>
      <c r="H406" s="129">
        <v>42120</v>
      </c>
      <c r="I406" s="129" t="e">
        <f>VLOOKUP(H406,Presupuesto!$B$8:$C$583,2,0)</f>
        <v>#N/A</v>
      </c>
      <c r="J406" s="129">
        <f t="shared" si="40"/>
        <v>0</v>
      </c>
      <c r="K406" s="147"/>
    </row>
    <row r="408" spans="3:11" ht="15.75" thickBot="1" x14ac:dyDescent="0.3"/>
    <row r="409" spans="3:11" ht="15.75" thickBot="1" x14ac:dyDescent="0.3">
      <c r="C409" s="29" t="s">
        <v>43</v>
      </c>
      <c r="D409" s="30">
        <f>SUM(F416:F425)</f>
        <v>0</v>
      </c>
      <c r="E409" s="201"/>
      <c r="F409" s="201"/>
      <c r="G409" s="96"/>
      <c r="H409" s="201"/>
      <c r="I409" s="201"/>
    </row>
    <row r="410" spans="3:11" x14ac:dyDescent="0.25">
      <c r="C410" s="72"/>
      <c r="D410" s="31"/>
      <c r="E410" s="116"/>
      <c r="F410" s="116"/>
      <c r="G410" s="116"/>
      <c r="H410" s="93"/>
      <c r="I410" s="93"/>
      <c r="J410" s="93"/>
      <c r="K410" s="135"/>
    </row>
    <row r="411" spans="3:11" x14ac:dyDescent="0.25">
      <c r="C411" s="72"/>
      <c r="D411" s="31"/>
      <c r="E411" s="116"/>
      <c r="F411" s="116"/>
      <c r="G411" s="116"/>
      <c r="H411" s="93"/>
      <c r="I411" s="93"/>
      <c r="J411" s="93"/>
      <c r="K411" s="135"/>
    </row>
    <row r="412" spans="3:11" ht="15.75" x14ac:dyDescent="0.25">
      <c r="C412" s="234" t="s">
        <v>476</v>
      </c>
      <c r="D412" s="235"/>
      <c r="E412" s="116"/>
      <c r="F412" s="116"/>
      <c r="G412" s="116"/>
      <c r="H412" s="93"/>
      <c r="I412" s="93"/>
      <c r="J412" s="93"/>
      <c r="K412" s="135"/>
    </row>
    <row r="413" spans="3:11" ht="18.75" x14ac:dyDescent="0.25">
      <c r="C413" s="253" t="e">
        <f>IFERROR(VLOOKUP(D412,'Desarrollo Curricular'!$E:$F,2,FALSE),IFERROR(VLOOKUP(D412,Investigación!$E:$F,2,FALSE),IFERROR(VLOOKUP(D412,'Vinculación Univ. Sociedad'!$E:$F,2,FALSE),IFERROR(VLOOKUP(D412,'Docencia y Recursos Humanos '!$E:$F,2,FALSE),IFERROR(VLOOKUP(D412,Estudiantes!$E:$F,2,FALSE),IFERROR(VLOOKUP(D412,'Gestion Administrativa'!$E:$F,2,FALSE),IFERROR(VLOOKUP(D412,'Gestion Academica'!$E:$F,2,FALSE),IFERROR(VLOOKUP(D412,Graduados!$E:$F,2,FALSE),IFERROR(VLOOKUP(D412,'Gestión del Conocimiento'!$E:$F,2,FALSE),IFERROR(VLOOKUP(D412,Gobernabilidad!$E:$F,2,FALSE),IFERROR(VLOOKUP(D412,'NIVEL DE ES Y  SISTEMA NACIONAL'!$E:$F,2,FALSE),VLOOKUP(D412,'Lo Esencial'!$E:$F,2,0))))))))))))</f>
        <v>#N/A</v>
      </c>
      <c r="D413" s="31"/>
      <c r="E413" s="116"/>
      <c r="F413" s="116"/>
      <c r="G413" s="116"/>
      <c r="H413" s="93"/>
      <c r="I413" s="93"/>
      <c r="J413" s="93"/>
      <c r="K413" s="135"/>
    </row>
    <row r="414" spans="3:11" ht="15.75" thickBot="1" x14ac:dyDescent="0.3">
      <c r="C414" s="72"/>
      <c r="D414" s="31"/>
      <c r="E414" s="116"/>
      <c r="F414" s="116"/>
      <c r="G414" s="116"/>
      <c r="H414" s="93"/>
      <c r="I414" s="93"/>
      <c r="J414" s="93"/>
      <c r="K414" s="135"/>
    </row>
    <row r="415" spans="3:11" ht="30.75" thickBot="1" x14ac:dyDescent="0.3">
      <c r="C415" s="149" t="s">
        <v>44</v>
      </c>
      <c r="D415" s="151" t="s">
        <v>55</v>
      </c>
      <c r="E415" s="151" t="s">
        <v>57</v>
      </c>
      <c r="F415" s="150" t="s">
        <v>27</v>
      </c>
      <c r="G415" s="156" t="s">
        <v>213</v>
      </c>
      <c r="H415" s="151" t="s">
        <v>46</v>
      </c>
      <c r="I415" s="151" t="s">
        <v>214</v>
      </c>
      <c r="J415" s="151" t="s">
        <v>495</v>
      </c>
      <c r="K415" s="151" t="s">
        <v>496</v>
      </c>
    </row>
    <row r="416" spans="3:11" x14ac:dyDescent="0.25">
      <c r="C416" s="118" t="s">
        <v>63</v>
      </c>
      <c r="D416" s="181"/>
      <c r="E416" s="119">
        <v>2800</v>
      </c>
      <c r="F416" s="120">
        <f>D416*E416</f>
        <v>0</v>
      </c>
      <c r="G416" s="184"/>
      <c r="H416" s="121" t="s">
        <v>334</v>
      </c>
      <c r="I416" s="121" t="str">
        <f>VLOOKUP(H416,Presupuesto!$B$8:$C$583,2,0)</f>
        <v>OTROS SERVICIOS PERSONALES. (11900-00)</v>
      </c>
      <c r="J416" s="264"/>
      <c r="K416" s="121"/>
    </row>
    <row r="417" spans="3:11" x14ac:dyDescent="0.25">
      <c r="C417" s="122" t="s">
        <v>64</v>
      </c>
      <c r="D417" s="174"/>
      <c r="E417" s="123">
        <v>2400</v>
      </c>
      <c r="F417" s="120">
        <f>D417*E417</f>
        <v>0</v>
      </c>
      <c r="G417" s="184"/>
      <c r="H417" s="124" t="s">
        <v>1302</v>
      </c>
      <c r="I417" s="121" t="str">
        <f>VLOOKUP(H417,Presupuesto!$B$8:$C$583,2,0)</f>
        <v>MUEBLES VARIOS DE OFICINA</v>
      </c>
      <c r="J417" s="121">
        <f t="shared" ref="J417:J425" si="42">$J$17</f>
        <v>0</v>
      </c>
      <c r="K417" s="121"/>
    </row>
    <row r="418" spans="3:11" x14ac:dyDescent="0.25">
      <c r="C418" s="122" t="s">
        <v>65</v>
      </c>
      <c r="D418" s="174"/>
      <c r="E418" s="123">
        <v>1000</v>
      </c>
      <c r="F418" s="120">
        <f t="shared" ref="F418:F425" si="43">D418*E418</f>
        <v>0</v>
      </c>
      <c r="G418" s="184"/>
      <c r="H418" s="124">
        <v>42110</v>
      </c>
      <c r="I418" s="121" t="e">
        <f>VLOOKUP(H418,Presupuesto!$B$8:$C$583,2,0)</f>
        <v>#N/A</v>
      </c>
      <c r="J418" s="121">
        <f t="shared" si="42"/>
        <v>0</v>
      </c>
      <c r="K418" s="121"/>
    </row>
    <row r="419" spans="3:11" x14ac:dyDescent="0.25">
      <c r="C419" s="122" t="s">
        <v>66</v>
      </c>
      <c r="D419" s="174"/>
      <c r="E419" s="123">
        <v>6000</v>
      </c>
      <c r="F419" s="120">
        <f t="shared" si="43"/>
        <v>0</v>
      </c>
      <c r="G419" s="184"/>
      <c r="H419" s="124" t="s">
        <v>337</v>
      </c>
      <c r="I419" s="121" t="str">
        <f>VLOOKUP(H419,Presupuesto!$B$8:$C$583,2,0)</f>
        <v>SUELDOS Y SALARIOS BASICOS (11100-00)</v>
      </c>
      <c r="J419" s="121">
        <f t="shared" si="42"/>
        <v>0</v>
      </c>
      <c r="K419" s="121"/>
    </row>
    <row r="420" spans="3:11" x14ac:dyDescent="0.25">
      <c r="C420" s="122" t="s">
        <v>67</v>
      </c>
      <c r="D420" s="174"/>
      <c r="E420" s="123">
        <v>3000</v>
      </c>
      <c r="F420" s="120">
        <f t="shared" si="43"/>
        <v>0</v>
      </c>
      <c r="G420" s="184"/>
      <c r="H420" s="124">
        <v>42110</v>
      </c>
      <c r="I420" s="121" t="e">
        <f>VLOOKUP(H420,Presupuesto!$B$8:$C$583,2,0)</f>
        <v>#N/A</v>
      </c>
      <c r="J420" s="121">
        <f t="shared" si="42"/>
        <v>0</v>
      </c>
      <c r="K420" s="121"/>
    </row>
    <row r="421" spans="3:11" x14ac:dyDescent="0.25">
      <c r="C421" s="122" t="s">
        <v>68</v>
      </c>
      <c r="D421" s="174"/>
      <c r="E421" s="123">
        <v>10000</v>
      </c>
      <c r="F421" s="120">
        <f t="shared" si="43"/>
        <v>0</v>
      </c>
      <c r="G421" s="184"/>
      <c r="H421" s="124">
        <v>42110</v>
      </c>
      <c r="I421" s="121" t="e">
        <f>VLOOKUP(H421,Presupuesto!$B$8:$C$583,2,0)</f>
        <v>#N/A</v>
      </c>
      <c r="J421" s="121">
        <f t="shared" si="42"/>
        <v>0</v>
      </c>
      <c r="K421" s="121"/>
    </row>
    <row r="422" spans="3:11" x14ac:dyDescent="0.25">
      <c r="C422" s="122" t="s">
        <v>69</v>
      </c>
      <c r="D422" s="174"/>
      <c r="E422" s="123">
        <v>8000</v>
      </c>
      <c r="F422" s="120">
        <f t="shared" si="43"/>
        <v>0</v>
      </c>
      <c r="G422" s="184"/>
      <c r="H422" s="124">
        <v>42120</v>
      </c>
      <c r="I422" s="121" t="e">
        <f>VLOOKUP(H422,Presupuesto!$B$8:$C$583,2,0)</f>
        <v>#N/A</v>
      </c>
      <c r="J422" s="121">
        <f t="shared" si="42"/>
        <v>0</v>
      </c>
      <c r="K422" s="121"/>
    </row>
    <row r="423" spans="3:11" x14ac:dyDescent="0.25">
      <c r="C423" s="122" t="s">
        <v>70</v>
      </c>
      <c r="D423" s="174"/>
      <c r="E423" s="123">
        <v>2000</v>
      </c>
      <c r="F423" s="120">
        <f t="shared" si="43"/>
        <v>0</v>
      </c>
      <c r="G423" s="184"/>
      <c r="H423" s="124">
        <v>42120</v>
      </c>
      <c r="I423" s="121" t="e">
        <f>VLOOKUP(H423,Presupuesto!$B$8:$C$583,2,0)</f>
        <v>#N/A</v>
      </c>
      <c r="J423" s="121">
        <f t="shared" si="42"/>
        <v>0</v>
      </c>
      <c r="K423" s="121"/>
    </row>
    <row r="424" spans="3:11" x14ac:dyDescent="0.25">
      <c r="C424" s="122" t="s">
        <v>71</v>
      </c>
      <c r="D424" s="174"/>
      <c r="E424" s="123">
        <v>5000</v>
      </c>
      <c r="F424" s="120">
        <f t="shared" si="43"/>
        <v>0</v>
      </c>
      <c r="G424" s="184"/>
      <c r="H424" s="124">
        <v>42120</v>
      </c>
      <c r="I424" s="121" t="e">
        <f>VLOOKUP(H424,Presupuesto!$B$8:$C$583,2,0)</f>
        <v>#N/A</v>
      </c>
      <c r="J424" s="121">
        <f t="shared" si="42"/>
        <v>0</v>
      </c>
      <c r="K424" s="121"/>
    </row>
    <row r="425" spans="3:11" ht="15.75" thickBot="1" x14ac:dyDescent="0.3">
      <c r="C425" s="125" t="s">
        <v>72</v>
      </c>
      <c r="D425" s="182"/>
      <c r="E425" s="127">
        <v>100000</v>
      </c>
      <c r="F425" s="128">
        <f t="shared" si="43"/>
        <v>0</v>
      </c>
      <c r="G425" s="185"/>
      <c r="H425" s="129">
        <v>42120</v>
      </c>
      <c r="I425" s="129" t="e">
        <f>VLOOKUP(H425,Presupuesto!$B$8:$C$583,2,0)</f>
        <v>#N/A</v>
      </c>
      <c r="J425" s="129">
        <f t="shared" si="42"/>
        <v>0</v>
      </c>
      <c r="K425" s="147"/>
    </row>
    <row r="427" spans="3:11" ht="15.75" thickBot="1" x14ac:dyDescent="0.3"/>
    <row r="428" spans="3:11" ht="15.75" thickBot="1" x14ac:dyDescent="0.3">
      <c r="C428" s="29" t="s">
        <v>43</v>
      </c>
      <c r="D428" s="30">
        <f>SUM(F435:F444)</f>
        <v>0</v>
      </c>
      <c r="E428" s="201"/>
      <c r="F428" s="201"/>
      <c r="G428" s="96"/>
      <c r="H428" s="201"/>
      <c r="I428" s="201"/>
    </row>
    <row r="429" spans="3:11" x14ac:dyDescent="0.25">
      <c r="C429" s="72"/>
      <c r="D429" s="31"/>
      <c r="E429" s="116"/>
      <c r="F429" s="116"/>
      <c r="G429" s="116"/>
      <c r="H429" s="93"/>
      <c r="I429" s="93"/>
      <c r="J429" s="93"/>
      <c r="K429" s="135"/>
    </row>
    <row r="430" spans="3:11" x14ac:dyDescent="0.25">
      <c r="C430" s="72"/>
      <c r="D430" s="31"/>
      <c r="E430" s="116"/>
      <c r="F430" s="116"/>
      <c r="G430" s="116"/>
      <c r="H430" s="93"/>
      <c r="I430" s="93"/>
      <c r="J430" s="93"/>
      <c r="K430" s="135"/>
    </row>
    <row r="431" spans="3:11" ht="15.75" x14ac:dyDescent="0.25">
      <c r="C431" s="234" t="s">
        <v>476</v>
      </c>
      <c r="D431" s="235"/>
      <c r="E431" s="116"/>
      <c r="F431" s="116"/>
      <c r="G431" s="116"/>
      <c r="H431" s="93"/>
      <c r="I431" s="93"/>
      <c r="J431" s="93"/>
      <c r="K431" s="135"/>
    </row>
    <row r="432" spans="3:11" ht="18.75" x14ac:dyDescent="0.25">
      <c r="C432" s="253" t="e">
        <f>IFERROR(VLOOKUP(D431,'Desarrollo Curricular'!$E:$F,2,FALSE),IFERROR(VLOOKUP(D431,Investigación!$E:$F,2,FALSE),IFERROR(VLOOKUP(D431,'Vinculación Univ. Sociedad'!$E:$F,2,FALSE),IFERROR(VLOOKUP(D431,'Docencia y Recursos Humanos '!$E:$F,2,FALSE),IFERROR(VLOOKUP(D431,Estudiantes!$E:$F,2,FALSE),IFERROR(VLOOKUP(D431,'Gestion Administrativa'!$E:$F,2,FALSE),IFERROR(VLOOKUP(D431,'Gestion Academica'!$E:$F,2,FALSE),IFERROR(VLOOKUP(D431,Graduados!$E:$F,2,FALSE),IFERROR(VLOOKUP(D431,'Gestión del Conocimiento'!$E:$F,2,FALSE),IFERROR(VLOOKUP(D431,Gobernabilidad!$E:$F,2,FALSE),IFERROR(VLOOKUP(D431,'NIVEL DE ES Y  SISTEMA NACIONAL'!$E:$F,2,FALSE),VLOOKUP(D431,'Lo Esencial'!$E:$F,2,0))))))))))))</f>
        <v>#N/A</v>
      </c>
      <c r="D432" s="31"/>
      <c r="E432" s="116"/>
      <c r="F432" s="116"/>
      <c r="G432" s="116"/>
      <c r="H432" s="93"/>
      <c r="I432" s="93"/>
      <c r="J432" s="93"/>
      <c r="K432" s="135"/>
    </row>
    <row r="433" spans="3:11" ht="15.75" thickBot="1" x14ac:dyDescent="0.3">
      <c r="C433" s="72"/>
      <c r="D433" s="31"/>
      <c r="E433" s="116"/>
      <c r="F433" s="116"/>
      <c r="G433" s="116"/>
      <c r="H433" s="93"/>
      <c r="I433" s="93"/>
      <c r="J433" s="93"/>
      <c r="K433" s="135"/>
    </row>
    <row r="434" spans="3:11" ht="30.75" thickBot="1" x14ac:dyDescent="0.3">
      <c r="C434" s="149" t="s">
        <v>44</v>
      </c>
      <c r="D434" s="151" t="s">
        <v>55</v>
      </c>
      <c r="E434" s="151" t="s">
        <v>57</v>
      </c>
      <c r="F434" s="150" t="s">
        <v>27</v>
      </c>
      <c r="G434" s="156" t="s">
        <v>213</v>
      </c>
      <c r="H434" s="151" t="s">
        <v>46</v>
      </c>
      <c r="I434" s="151" t="s">
        <v>214</v>
      </c>
      <c r="J434" s="151" t="s">
        <v>495</v>
      </c>
      <c r="K434" s="151" t="s">
        <v>496</v>
      </c>
    </row>
    <row r="435" spans="3:11" x14ac:dyDescent="0.25">
      <c r="C435" s="118" t="s">
        <v>63</v>
      </c>
      <c r="D435" s="181"/>
      <c r="E435" s="119">
        <v>2800</v>
      </c>
      <c r="F435" s="120">
        <f>D435*E435</f>
        <v>0</v>
      </c>
      <c r="G435" s="184"/>
      <c r="H435" s="121" t="s">
        <v>334</v>
      </c>
      <c r="I435" s="121" t="str">
        <f>VLOOKUP(H435,Presupuesto!$B$8:$C$583,2,0)</f>
        <v>OTROS SERVICIOS PERSONALES. (11900-00)</v>
      </c>
      <c r="J435" s="264"/>
      <c r="K435" s="121"/>
    </row>
    <row r="436" spans="3:11" x14ac:dyDescent="0.25">
      <c r="C436" s="122" t="s">
        <v>64</v>
      </c>
      <c r="D436" s="174"/>
      <c r="E436" s="123">
        <v>2400</v>
      </c>
      <c r="F436" s="120">
        <f>D436*E436</f>
        <v>0</v>
      </c>
      <c r="G436" s="184"/>
      <c r="H436" s="124" t="s">
        <v>1302</v>
      </c>
      <c r="I436" s="121" t="str">
        <f>VLOOKUP(H436,Presupuesto!$B$8:$C$583,2,0)</f>
        <v>MUEBLES VARIOS DE OFICINA</v>
      </c>
      <c r="J436" s="121">
        <f t="shared" ref="J436:J444" si="44">$J$17</f>
        <v>0</v>
      </c>
      <c r="K436" s="121"/>
    </row>
    <row r="437" spans="3:11" x14ac:dyDescent="0.25">
      <c r="C437" s="122" t="s">
        <v>65</v>
      </c>
      <c r="D437" s="174"/>
      <c r="E437" s="123">
        <v>1000</v>
      </c>
      <c r="F437" s="120">
        <f t="shared" ref="F437:F444" si="45">D437*E437</f>
        <v>0</v>
      </c>
      <c r="G437" s="184"/>
      <c r="H437" s="124">
        <v>42110</v>
      </c>
      <c r="I437" s="121" t="e">
        <f>VLOOKUP(H437,Presupuesto!$B$8:$C$583,2,0)</f>
        <v>#N/A</v>
      </c>
      <c r="J437" s="121">
        <f t="shared" si="44"/>
        <v>0</v>
      </c>
      <c r="K437" s="121"/>
    </row>
    <row r="438" spans="3:11" x14ac:dyDescent="0.25">
      <c r="C438" s="122" t="s">
        <v>66</v>
      </c>
      <c r="D438" s="174"/>
      <c r="E438" s="123">
        <v>6000</v>
      </c>
      <c r="F438" s="120">
        <f t="shared" si="45"/>
        <v>0</v>
      </c>
      <c r="G438" s="184"/>
      <c r="H438" s="124" t="s">
        <v>337</v>
      </c>
      <c r="I438" s="121" t="str">
        <f>VLOOKUP(H438,Presupuesto!$B$8:$C$583,2,0)</f>
        <v>SUELDOS Y SALARIOS BASICOS (11100-00)</v>
      </c>
      <c r="J438" s="121">
        <f t="shared" si="44"/>
        <v>0</v>
      </c>
      <c r="K438" s="121"/>
    </row>
    <row r="439" spans="3:11" x14ac:dyDescent="0.25">
      <c r="C439" s="122" t="s">
        <v>67</v>
      </c>
      <c r="D439" s="174"/>
      <c r="E439" s="123">
        <v>3000</v>
      </c>
      <c r="F439" s="120">
        <f t="shared" si="45"/>
        <v>0</v>
      </c>
      <c r="G439" s="184"/>
      <c r="H439" s="124">
        <v>42110</v>
      </c>
      <c r="I439" s="121" t="e">
        <f>VLOOKUP(H439,Presupuesto!$B$8:$C$583,2,0)</f>
        <v>#N/A</v>
      </c>
      <c r="J439" s="121">
        <f t="shared" si="44"/>
        <v>0</v>
      </c>
      <c r="K439" s="121"/>
    </row>
    <row r="440" spans="3:11" x14ac:dyDescent="0.25">
      <c r="C440" s="122" t="s">
        <v>68</v>
      </c>
      <c r="D440" s="174"/>
      <c r="E440" s="123">
        <v>10000</v>
      </c>
      <c r="F440" s="120">
        <f t="shared" si="45"/>
        <v>0</v>
      </c>
      <c r="G440" s="184"/>
      <c r="H440" s="124">
        <v>42110</v>
      </c>
      <c r="I440" s="121" t="e">
        <f>VLOOKUP(H440,Presupuesto!$B$8:$C$583,2,0)</f>
        <v>#N/A</v>
      </c>
      <c r="J440" s="121">
        <f t="shared" si="44"/>
        <v>0</v>
      </c>
      <c r="K440" s="121"/>
    </row>
    <row r="441" spans="3:11" x14ac:dyDescent="0.25">
      <c r="C441" s="122" t="s">
        <v>69</v>
      </c>
      <c r="D441" s="174"/>
      <c r="E441" s="123">
        <v>8000</v>
      </c>
      <c r="F441" s="120">
        <f t="shared" si="45"/>
        <v>0</v>
      </c>
      <c r="G441" s="184"/>
      <c r="H441" s="124">
        <v>42120</v>
      </c>
      <c r="I441" s="121" t="e">
        <f>VLOOKUP(H441,Presupuesto!$B$8:$C$583,2,0)</f>
        <v>#N/A</v>
      </c>
      <c r="J441" s="121">
        <f t="shared" si="44"/>
        <v>0</v>
      </c>
      <c r="K441" s="121"/>
    </row>
    <row r="442" spans="3:11" x14ac:dyDescent="0.25">
      <c r="C442" s="122" t="s">
        <v>70</v>
      </c>
      <c r="D442" s="174"/>
      <c r="E442" s="123">
        <v>2000</v>
      </c>
      <c r="F442" s="120">
        <f t="shared" si="45"/>
        <v>0</v>
      </c>
      <c r="G442" s="184"/>
      <c r="H442" s="124">
        <v>42120</v>
      </c>
      <c r="I442" s="121" t="e">
        <f>VLOOKUP(H442,Presupuesto!$B$8:$C$583,2,0)</f>
        <v>#N/A</v>
      </c>
      <c r="J442" s="121">
        <f t="shared" si="44"/>
        <v>0</v>
      </c>
      <c r="K442" s="121"/>
    </row>
    <row r="443" spans="3:11" x14ac:dyDescent="0.25">
      <c r="C443" s="122" t="s">
        <v>71</v>
      </c>
      <c r="D443" s="174"/>
      <c r="E443" s="123">
        <v>5000</v>
      </c>
      <c r="F443" s="120">
        <f t="shared" si="45"/>
        <v>0</v>
      </c>
      <c r="G443" s="184"/>
      <c r="H443" s="124">
        <v>42120</v>
      </c>
      <c r="I443" s="121" t="e">
        <f>VLOOKUP(H443,Presupuesto!$B$8:$C$583,2,0)</f>
        <v>#N/A</v>
      </c>
      <c r="J443" s="121">
        <f t="shared" si="44"/>
        <v>0</v>
      </c>
      <c r="K443" s="121"/>
    </row>
    <row r="444" spans="3:11" ht="15.75" thickBot="1" x14ac:dyDescent="0.3">
      <c r="C444" s="125" t="s">
        <v>72</v>
      </c>
      <c r="D444" s="182"/>
      <c r="E444" s="127">
        <v>100000</v>
      </c>
      <c r="F444" s="128">
        <f t="shared" si="45"/>
        <v>0</v>
      </c>
      <c r="G444" s="185"/>
      <c r="H444" s="129">
        <v>42120</v>
      </c>
      <c r="I444" s="129" t="e">
        <f>VLOOKUP(H444,Presupuesto!$B$8:$C$583,2,0)</f>
        <v>#N/A</v>
      </c>
      <c r="J444" s="129">
        <f t="shared" si="44"/>
        <v>0</v>
      </c>
      <c r="K444" s="147"/>
    </row>
    <row r="446" spans="3:11" ht="15.75" thickBot="1" x14ac:dyDescent="0.3"/>
    <row r="447" spans="3:11" ht="15.75" thickBot="1" x14ac:dyDescent="0.3">
      <c r="C447" s="29" t="s">
        <v>43</v>
      </c>
      <c r="D447" s="30">
        <f>SUM(F454:F463)</f>
        <v>0</v>
      </c>
      <c r="E447" s="201"/>
      <c r="F447" s="201"/>
      <c r="G447" s="96"/>
      <c r="H447" s="201"/>
      <c r="I447" s="201"/>
    </row>
    <row r="448" spans="3:11" x14ac:dyDescent="0.25">
      <c r="C448" s="72"/>
      <c r="D448" s="31"/>
      <c r="E448" s="116"/>
      <c r="F448" s="116"/>
      <c r="G448" s="116"/>
      <c r="H448" s="93"/>
      <c r="I448" s="93"/>
      <c r="J448" s="93"/>
      <c r="K448" s="135"/>
    </row>
    <row r="449" spans="3:11" x14ac:dyDescent="0.25">
      <c r="C449" s="72"/>
      <c r="D449" s="31"/>
      <c r="E449" s="116"/>
      <c r="F449" s="116"/>
      <c r="G449" s="116"/>
      <c r="H449" s="93"/>
      <c r="I449" s="93"/>
      <c r="J449" s="93"/>
      <c r="K449" s="135"/>
    </row>
    <row r="450" spans="3:11" ht="15.75" x14ac:dyDescent="0.25">
      <c r="C450" s="234" t="s">
        <v>476</v>
      </c>
      <c r="D450" s="235"/>
      <c r="E450" s="116"/>
      <c r="F450" s="116"/>
      <c r="G450" s="116"/>
      <c r="H450" s="93"/>
      <c r="I450" s="93"/>
      <c r="J450" s="93"/>
      <c r="K450" s="135"/>
    </row>
    <row r="451" spans="3:11" ht="18.75" x14ac:dyDescent="0.25">
      <c r="C451" s="253" t="e">
        <f>IFERROR(VLOOKUP(D450,'Desarrollo Curricular'!$E:$F,2,FALSE),IFERROR(VLOOKUP(D450,Investigación!$E:$F,2,FALSE),IFERROR(VLOOKUP(D450,'Vinculación Univ. Sociedad'!$E:$F,2,FALSE),IFERROR(VLOOKUP(D450,'Docencia y Recursos Humanos '!$E:$F,2,FALSE),IFERROR(VLOOKUP(D450,Estudiantes!$E:$F,2,FALSE),IFERROR(VLOOKUP(D450,'Gestion Administrativa'!$E:$F,2,FALSE),IFERROR(VLOOKUP(D450,'Gestion Academica'!$E:$F,2,FALSE),IFERROR(VLOOKUP(D450,Graduados!$E:$F,2,FALSE),IFERROR(VLOOKUP(D450,'Gestión del Conocimiento'!$E:$F,2,FALSE),IFERROR(VLOOKUP(D450,Gobernabilidad!$E:$F,2,FALSE),IFERROR(VLOOKUP(D450,'NIVEL DE ES Y  SISTEMA NACIONAL'!$E:$F,2,FALSE),VLOOKUP(D450,'Lo Esencial'!$E:$F,2,0))))))))))))</f>
        <v>#N/A</v>
      </c>
      <c r="D451" s="31"/>
      <c r="E451" s="116"/>
      <c r="F451" s="116"/>
      <c r="G451" s="116"/>
      <c r="H451" s="93"/>
      <c r="I451" s="93"/>
      <c r="J451" s="93"/>
      <c r="K451" s="135"/>
    </row>
    <row r="452" spans="3:11" ht="15.75" thickBot="1" x14ac:dyDescent="0.3">
      <c r="C452" s="72"/>
      <c r="D452" s="31"/>
      <c r="E452" s="116"/>
      <c r="F452" s="116"/>
      <c r="G452" s="116"/>
      <c r="H452" s="93"/>
      <c r="I452" s="93"/>
      <c r="J452" s="93"/>
      <c r="K452" s="135"/>
    </row>
    <row r="453" spans="3:11" ht="30.75" thickBot="1" x14ac:dyDescent="0.3">
      <c r="C453" s="149" t="s">
        <v>44</v>
      </c>
      <c r="D453" s="151" t="s">
        <v>55</v>
      </c>
      <c r="E453" s="151" t="s">
        <v>57</v>
      </c>
      <c r="F453" s="150" t="s">
        <v>27</v>
      </c>
      <c r="G453" s="156" t="s">
        <v>213</v>
      </c>
      <c r="H453" s="151" t="s">
        <v>46</v>
      </c>
      <c r="I453" s="151" t="s">
        <v>214</v>
      </c>
      <c r="J453" s="151" t="s">
        <v>495</v>
      </c>
      <c r="K453" s="151" t="s">
        <v>496</v>
      </c>
    </row>
    <row r="454" spans="3:11" x14ac:dyDescent="0.25">
      <c r="C454" s="118" t="s">
        <v>63</v>
      </c>
      <c r="D454" s="181"/>
      <c r="E454" s="119">
        <v>2800</v>
      </c>
      <c r="F454" s="120">
        <f>D454*E454</f>
        <v>0</v>
      </c>
      <c r="G454" s="184"/>
      <c r="H454" s="121" t="s">
        <v>334</v>
      </c>
      <c r="I454" s="121" t="str">
        <f>VLOOKUP(H454,Presupuesto!$B$8:$C$583,2,0)</f>
        <v>OTROS SERVICIOS PERSONALES. (11900-00)</v>
      </c>
      <c r="J454" s="264"/>
      <c r="K454" s="121"/>
    </row>
    <row r="455" spans="3:11" x14ac:dyDescent="0.25">
      <c r="C455" s="122" t="s">
        <v>64</v>
      </c>
      <c r="D455" s="174"/>
      <c r="E455" s="123">
        <v>2400</v>
      </c>
      <c r="F455" s="120">
        <f>D455*E455</f>
        <v>0</v>
      </c>
      <c r="G455" s="184"/>
      <c r="H455" s="124" t="s">
        <v>1302</v>
      </c>
      <c r="I455" s="121" t="str">
        <f>VLOOKUP(H455,Presupuesto!$B$8:$C$583,2,0)</f>
        <v>MUEBLES VARIOS DE OFICINA</v>
      </c>
      <c r="J455" s="121">
        <f t="shared" ref="J455:J463" si="46">$J$17</f>
        <v>0</v>
      </c>
      <c r="K455" s="121"/>
    </row>
    <row r="456" spans="3:11" x14ac:dyDescent="0.25">
      <c r="C456" s="122" t="s">
        <v>65</v>
      </c>
      <c r="D456" s="174"/>
      <c r="E456" s="123">
        <v>1000</v>
      </c>
      <c r="F456" s="120">
        <f t="shared" ref="F456:F463" si="47">D456*E456</f>
        <v>0</v>
      </c>
      <c r="G456" s="184"/>
      <c r="H456" s="124">
        <v>42110</v>
      </c>
      <c r="I456" s="121" t="e">
        <f>VLOOKUP(H456,Presupuesto!$B$8:$C$583,2,0)</f>
        <v>#N/A</v>
      </c>
      <c r="J456" s="121">
        <f t="shared" si="46"/>
        <v>0</v>
      </c>
      <c r="K456" s="121"/>
    </row>
    <row r="457" spans="3:11" x14ac:dyDescent="0.25">
      <c r="C457" s="122" t="s">
        <v>66</v>
      </c>
      <c r="D457" s="174"/>
      <c r="E457" s="123">
        <v>6000</v>
      </c>
      <c r="F457" s="120">
        <f t="shared" si="47"/>
        <v>0</v>
      </c>
      <c r="G457" s="184"/>
      <c r="H457" s="124" t="s">
        <v>337</v>
      </c>
      <c r="I457" s="121" t="str">
        <f>VLOOKUP(H457,Presupuesto!$B$8:$C$583,2,0)</f>
        <v>SUELDOS Y SALARIOS BASICOS (11100-00)</v>
      </c>
      <c r="J457" s="121">
        <f t="shared" si="46"/>
        <v>0</v>
      </c>
      <c r="K457" s="121"/>
    </row>
    <row r="458" spans="3:11" x14ac:dyDescent="0.25">
      <c r="C458" s="122" t="s">
        <v>67</v>
      </c>
      <c r="D458" s="174"/>
      <c r="E458" s="123">
        <v>3000</v>
      </c>
      <c r="F458" s="120">
        <f t="shared" si="47"/>
        <v>0</v>
      </c>
      <c r="G458" s="184"/>
      <c r="H458" s="124">
        <v>42110</v>
      </c>
      <c r="I458" s="121" t="e">
        <f>VLOOKUP(H458,Presupuesto!$B$8:$C$583,2,0)</f>
        <v>#N/A</v>
      </c>
      <c r="J458" s="121">
        <f t="shared" si="46"/>
        <v>0</v>
      </c>
      <c r="K458" s="121"/>
    </row>
    <row r="459" spans="3:11" x14ac:dyDescent="0.25">
      <c r="C459" s="122" t="s">
        <v>68</v>
      </c>
      <c r="D459" s="174"/>
      <c r="E459" s="123">
        <v>10000</v>
      </c>
      <c r="F459" s="120">
        <f t="shared" si="47"/>
        <v>0</v>
      </c>
      <c r="G459" s="184"/>
      <c r="H459" s="124">
        <v>42110</v>
      </c>
      <c r="I459" s="121" t="e">
        <f>VLOOKUP(H459,Presupuesto!$B$8:$C$583,2,0)</f>
        <v>#N/A</v>
      </c>
      <c r="J459" s="121">
        <f t="shared" si="46"/>
        <v>0</v>
      </c>
      <c r="K459" s="121"/>
    </row>
    <row r="460" spans="3:11" x14ac:dyDescent="0.25">
      <c r="C460" s="122" t="s">
        <v>69</v>
      </c>
      <c r="D460" s="174"/>
      <c r="E460" s="123">
        <v>8000</v>
      </c>
      <c r="F460" s="120">
        <f t="shared" si="47"/>
        <v>0</v>
      </c>
      <c r="G460" s="184"/>
      <c r="H460" s="124">
        <v>42120</v>
      </c>
      <c r="I460" s="121" t="e">
        <f>VLOOKUP(H460,Presupuesto!$B$8:$C$583,2,0)</f>
        <v>#N/A</v>
      </c>
      <c r="J460" s="121">
        <f t="shared" si="46"/>
        <v>0</v>
      </c>
      <c r="K460" s="121"/>
    </row>
    <row r="461" spans="3:11" x14ac:dyDescent="0.25">
      <c r="C461" s="122" t="s">
        <v>70</v>
      </c>
      <c r="D461" s="174"/>
      <c r="E461" s="123">
        <v>2000</v>
      </c>
      <c r="F461" s="120">
        <f t="shared" si="47"/>
        <v>0</v>
      </c>
      <c r="G461" s="184"/>
      <c r="H461" s="124">
        <v>42120</v>
      </c>
      <c r="I461" s="121" t="e">
        <f>VLOOKUP(H461,Presupuesto!$B$8:$C$583,2,0)</f>
        <v>#N/A</v>
      </c>
      <c r="J461" s="121">
        <f t="shared" si="46"/>
        <v>0</v>
      </c>
      <c r="K461" s="121"/>
    </row>
    <row r="462" spans="3:11" x14ac:dyDescent="0.25">
      <c r="C462" s="122" t="s">
        <v>71</v>
      </c>
      <c r="D462" s="174"/>
      <c r="E462" s="123">
        <v>5000</v>
      </c>
      <c r="F462" s="120">
        <f t="shared" si="47"/>
        <v>0</v>
      </c>
      <c r="G462" s="184"/>
      <c r="H462" s="124">
        <v>42120</v>
      </c>
      <c r="I462" s="121" t="e">
        <f>VLOOKUP(H462,Presupuesto!$B$8:$C$583,2,0)</f>
        <v>#N/A</v>
      </c>
      <c r="J462" s="121">
        <f t="shared" si="46"/>
        <v>0</v>
      </c>
      <c r="K462" s="121"/>
    </row>
    <row r="463" spans="3:11" ht="15.75" thickBot="1" x14ac:dyDescent="0.3">
      <c r="C463" s="125" t="s">
        <v>72</v>
      </c>
      <c r="D463" s="182"/>
      <c r="E463" s="127">
        <v>100000</v>
      </c>
      <c r="F463" s="128">
        <f t="shared" si="47"/>
        <v>0</v>
      </c>
      <c r="G463" s="185"/>
      <c r="H463" s="129">
        <v>42120</v>
      </c>
      <c r="I463" s="129" t="e">
        <f>VLOOKUP(H463,Presupuesto!$B$8:$C$583,2,0)</f>
        <v>#N/A</v>
      </c>
      <c r="J463" s="129">
        <f t="shared" si="46"/>
        <v>0</v>
      </c>
      <c r="K463" s="147"/>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G245:G254 G264:G273 G283:G292 G302:G311 G321:G330 G340:G349 G359:G368 G378:G387 G397:G406 G416:G425 G435:G444 G454:G46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K245:K254 K264:K273 K283:K292 K302:K311 K321:K330 K340:K349 K359:K368 K378:K387 K397:K406 K416:K425 K435:K444 K454:K463">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J245:J254 J264:J273 J283:J292 J302:J311 J321:J330 J340:J349 J359:J368 J378:J387 J397:J406 J416:J425 J435:J444 J454:J463">
      <formula1>$A$2:$K$2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H245:H254 H264:H273 H283:H292 H302:H311 H321:H330 H340:H349 H359:H368 H378:H387 H397:H406 H416:H425 H435:H444 H454:H463">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D30"/>
  <sheetViews>
    <sheetView showGridLines="0" topLeftCell="C4" zoomScale="86" zoomScaleNormal="86" workbookViewId="0">
      <selection activeCell="D12" sqref="D12"/>
    </sheetView>
  </sheetViews>
  <sheetFormatPr baseColWidth="10" defaultColWidth="11.5703125" defaultRowHeight="15" x14ac:dyDescent="0.25"/>
  <cols>
    <col min="1" max="1" width="5.7109375" style="108" customWidth="1"/>
    <col min="2" max="2" width="17" style="108" customWidth="1"/>
    <col min="3" max="3" width="46.85546875" style="108" bestFit="1" customWidth="1"/>
    <col min="4" max="4" width="23.7109375" style="108" bestFit="1" customWidth="1"/>
    <col min="5" max="6" width="13.85546875" style="108" customWidth="1"/>
    <col min="7" max="7" width="16.140625" style="94" customWidth="1"/>
    <col min="8" max="8" width="14.85546875" style="108" customWidth="1"/>
    <col min="9" max="9" width="58.42578125" style="108" customWidth="1"/>
    <col min="10" max="10" width="22.42578125" style="108" bestFit="1" customWidth="1"/>
    <col min="11" max="11" width="11.5703125" style="108"/>
    <col min="12" max="12" width="15" style="108" customWidth="1"/>
    <col min="13"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c r="CB2" s="145" t="s">
        <v>1657</v>
      </c>
      <c r="CC2" s="145" t="s">
        <v>1658</v>
      </c>
      <c r="CD2" s="145" t="s">
        <v>1656</v>
      </c>
      <c r="CE2" s="145" t="s">
        <v>1659</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CB3" s="108">
        <v>35000</v>
      </c>
      <c r="CC3" s="108">
        <v>15000</v>
      </c>
      <c r="CD3" s="108">
        <v>35000</v>
      </c>
      <c r="CE3" s="108">
        <v>15000</v>
      </c>
    </row>
    <row r="4" spans="1:576" ht="15.75" thickBot="1" x14ac:dyDescent="0.3"/>
    <row r="5" spans="1:576" ht="53.25" thickBot="1" x14ac:dyDescent="0.3">
      <c r="C5" s="109" t="s">
        <v>467</v>
      </c>
      <c r="D5" s="226">
        <f>SUMIF(C:C,$C$9,D:D)</f>
        <v>215500</v>
      </c>
    </row>
    <row r="7" spans="1:576" x14ac:dyDescent="0.25">
      <c r="C7" s="130"/>
      <c r="D7" s="130"/>
      <c r="E7" s="130"/>
      <c r="F7" s="130"/>
      <c r="G7" s="95"/>
      <c r="H7" s="130"/>
      <c r="I7" s="130"/>
    </row>
    <row r="8" spans="1:576" ht="15.75" thickBot="1" x14ac:dyDescent="0.3">
      <c r="C8" s="130"/>
      <c r="D8" s="130"/>
      <c r="E8" s="130"/>
      <c r="F8" s="130"/>
      <c r="G8" s="95"/>
      <c r="H8" s="130"/>
      <c r="I8" s="130"/>
    </row>
    <row r="9" spans="1:576" ht="15.75" thickBot="1" x14ac:dyDescent="0.3">
      <c r="B9" s="116"/>
      <c r="C9" s="29" t="s">
        <v>43</v>
      </c>
      <c r="D9" s="131">
        <f>SUM(F16:F29)</f>
        <v>215500</v>
      </c>
      <c r="F9" s="72"/>
      <c r="G9" s="96"/>
      <c r="H9" s="72"/>
      <c r="I9" s="72"/>
    </row>
    <row r="10" spans="1:576" x14ac:dyDescent="0.25">
      <c r="B10" s="116"/>
      <c r="C10" s="72"/>
      <c r="D10" s="31"/>
      <c r="E10" s="116"/>
      <c r="F10" s="116"/>
      <c r="G10" s="116"/>
      <c r="H10" s="93"/>
      <c r="I10" s="93"/>
      <c r="J10" s="93"/>
      <c r="K10" s="135"/>
    </row>
    <row r="11" spans="1:576" x14ac:dyDescent="0.25">
      <c r="B11" s="116"/>
      <c r="C11" s="72"/>
      <c r="D11" s="31"/>
      <c r="E11" s="116"/>
      <c r="F11" s="116"/>
      <c r="G11" s="116"/>
      <c r="H11" s="93"/>
      <c r="I11" s="93"/>
      <c r="J11" s="93"/>
      <c r="K11" s="135"/>
    </row>
    <row r="12" spans="1:576" ht="15.75" x14ac:dyDescent="0.25">
      <c r="B12" s="116"/>
      <c r="C12" s="234" t="s">
        <v>476</v>
      </c>
      <c r="D12" s="235" t="s">
        <v>1930</v>
      </c>
      <c r="E12" s="116"/>
      <c r="F12" s="116"/>
      <c r="G12" s="116"/>
      <c r="H12" s="93"/>
      <c r="I12" s="93"/>
      <c r="J12" s="93"/>
      <c r="K12" s="135"/>
    </row>
    <row r="13" spans="1:576" ht="18.75" x14ac:dyDescent="0.25">
      <c r="B13" s="116"/>
      <c r="C13" s="253"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Definir los ejes atraves de los cuales se puede trabajar para que la utilizacion de la biblioteca sea una realdad (compra de impresora, aanner, aire acondicionado, bibliografia autorizada, equipo, capacitacion e instalaciòn del mismo)        Definir acciones innovadoras que vinculen la biblioteca virtual con la fisica con nuevos mecaismos y accesos de bùsqueda.    Difundir la accesibilidad a traves de la red al riquisimo acervo bibliografico  que se conv¡erva en la biblioteca del IIJ. a profesionales universitarios, docentes y sociedad en general.       Proporcionar un acceso libre y gratuito a documentos digitalizados para permitir la consulta, lectura y descarga de libros.</v>
      </c>
      <c r="D13" s="31"/>
      <c r="E13" s="116"/>
      <c r="F13" s="116"/>
      <c r="G13" s="116"/>
      <c r="H13" s="93"/>
      <c r="I13" s="93"/>
      <c r="J13" s="93"/>
      <c r="K13" s="135"/>
    </row>
    <row r="14" spans="1:576" x14ac:dyDescent="0.25">
      <c r="B14" s="116"/>
      <c r="F14" s="116"/>
      <c r="G14" s="93"/>
      <c r="H14" s="93"/>
      <c r="I14" s="93"/>
    </row>
    <row r="15" spans="1:576" ht="32.25" customHeight="1" thickBot="1" x14ac:dyDescent="0.3">
      <c r="B15" s="116"/>
      <c r="C15" s="172" t="s">
        <v>44</v>
      </c>
      <c r="D15" s="172" t="s">
        <v>55</v>
      </c>
      <c r="E15" s="172" t="s">
        <v>57</v>
      </c>
      <c r="F15" s="173" t="s">
        <v>27</v>
      </c>
      <c r="G15" s="173" t="s">
        <v>213</v>
      </c>
      <c r="H15" s="172" t="s">
        <v>46</v>
      </c>
      <c r="I15" s="172" t="s">
        <v>214</v>
      </c>
      <c r="J15" s="172" t="s">
        <v>495</v>
      </c>
      <c r="K15" s="172" t="s">
        <v>496</v>
      </c>
      <c r="L15" s="172" t="s">
        <v>551</v>
      </c>
    </row>
    <row r="16" spans="1:576" ht="15.75" thickBot="1" x14ac:dyDescent="0.3">
      <c r="B16" s="116"/>
      <c r="C16" s="443" t="s">
        <v>1659</v>
      </c>
      <c r="D16" s="181">
        <v>6</v>
      </c>
      <c r="E16" s="119">
        <f>HLOOKUP($C16,$CB$2:$CE$3,2,0)</f>
        <v>15000</v>
      </c>
      <c r="F16" s="120">
        <f>D16*E16</f>
        <v>90000</v>
      </c>
      <c r="G16" s="188" t="s">
        <v>212</v>
      </c>
      <c r="H16" s="121" t="s">
        <v>1333</v>
      </c>
      <c r="I16" s="121" t="str">
        <f>VLOOKUP(H16,Presupuesto!$B$8:$C$583,2,0)</f>
        <v>EQUIPO DE COMPUTACION</v>
      </c>
      <c r="J16" s="264" t="s">
        <v>188</v>
      </c>
      <c r="K16" s="121" t="s">
        <v>479</v>
      </c>
      <c r="L16" s="121"/>
    </row>
    <row r="17" spans="2:12" x14ac:dyDescent="0.25">
      <c r="B17" s="116"/>
      <c r="C17" s="443" t="s">
        <v>1657</v>
      </c>
      <c r="D17" s="174">
        <v>1</v>
      </c>
      <c r="E17" s="119">
        <f>HLOOKUP($C17,$CB$2:$CE$3,2,0)</f>
        <v>35000</v>
      </c>
      <c r="F17" s="120">
        <f>D17*E17</f>
        <v>35000</v>
      </c>
      <c r="G17" s="188" t="s">
        <v>212</v>
      </c>
      <c r="H17" s="124" t="s">
        <v>1333</v>
      </c>
      <c r="I17" s="124" t="str">
        <f>VLOOKUP(H17,Presupuesto!$B$8:$C$583,2,0)</f>
        <v>EQUIPO DE COMPUTACION</v>
      </c>
      <c r="J17" s="121" t="str">
        <f>$J$16</f>
        <v>Investigación</v>
      </c>
      <c r="K17" s="121" t="s">
        <v>497</v>
      </c>
      <c r="L17" s="121"/>
    </row>
    <row r="18" spans="2:12" x14ac:dyDescent="0.25">
      <c r="B18" s="116"/>
      <c r="C18" s="122" t="s">
        <v>73</v>
      </c>
      <c r="D18" s="174">
        <v>2</v>
      </c>
      <c r="E18" s="123">
        <v>4000</v>
      </c>
      <c r="F18" s="120">
        <f t="shared" ref="F18:F29" si="0">D18*E18</f>
        <v>8000</v>
      </c>
      <c r="G18" s="188" t="s">
        <v>212</v>
      </c>
      <c r="H18" s="124" t="s">
        <v>1305</v>
      </c>
      <c r="I18" s="124" t="str">
        <f>VLOOKUP(H18,Presupuesto!$B$8:$C$583,2,0)</f>
        <v>EQUIPOS VARIOS DE OFICINA</v>
      </c>
      <c r="J18" s="121" t="str">
        <f t="shared" ref="J18:J29" si="1">$J$16</f>
        <v>Investigación</v>
      </c>
      <c r="K18" s="121" t="s">
        <v>480</v>
      </c>
      <c r="L18" s="121"/>
    </row>
    <row r="19" spans="2:12" x14ac:dyDescent="0.25">
      <c r="B19" s="116"/>
      <c r="C19" s="122" t="s">
        <v>74</v>
      </c>
      <c r="D19" s="174">
        <v>2</v>
      </c>
      <c r="E19" s="123">
        <v>8000</v>
      </c>
      <c r="F19" s="120">
        <f t="shared" si="0"/>
        <v>16000</v>
      </c>
      <c r="G19" s="188" t="s">
        <v>212</v>
      </c>
      <c r="H19" s="124" t="s">
        <v>1333</v>
      </c>
      <c r="I19" s="124" t="str">
        <f>VLOOKUP(H19,Presupuesto!$B$8:$C$583,2,0)</f>
        <v>EQUIPO DE COMPUTACION</v>
      </c>
      <c r="J19" s="121" t="str">
        <f t="shared" si="1"/>
        <v>Investigación</v>
      </c>
      <c r="K19" s="121" t="s">
        <v>481</v>
      </c>
      <c r="L19" s="121"/>
    </row>
    <row r="20" spans="2:12" x14ac:dyDescent="0.25">
      <c r="B20" s="116"/>
      <c r="C20" s="122" t="s">
        <v>75</v>
      </c>
      <c r="D20" s="174"/>
      <c r="E20" s="123">
        <v>5000</v>
      </c>
      <c r="F20" s="120">
        <f t="shared" si="0"/>
        <v>0</v>
      </c>
      <c r="G20" s="188" t="s">
        <v>212</v>
      </c>
      <c r="H20" s="124" t="s">
        <v>1333</v>
      </c>
      <c r="I20" s="124" t="str">
        <f>VLOOKUP(H20,Presupuesto!$B$8:$C$583,2,0)</f>
        <v>EQUIPO DE COMPUTACION</v>
      </c>
      <c r="J20" s="121" t="str">
        <f t="shared" si="1"/>
        <v>Investigación</v>
      </c>
      <c r="K20" s="121" t="s">
        <v>482</v>
      </c>
      <c r="L20" s="121"/>
    </row>
    <row r="21" spans="2:12" x14ac:dyDescent="0.25">
      <c r="B21" s="116"/>
      <c r="C21" s="122" t="s">
        <v>35</v>
      </c>
      <c r="D21" s="174">
        <v>2</v>
      </c>
      <c r="E21" s="123">
        <v>13000</v>
      </c>
      <c r="F21" s="120">
        <f t="shared" si="0"/>
        <v>26000</v>
      </c>
      <c r="G21" s="188" t="s">
        <v>212</v>
      </c>
      <c r="H21" s="124" t="s">
        <v>1319</v>
      </c>
      <c r="I21" s="124" t="str">
        <f>VLOOKUP(H21,Presupuesto!$B$8:$C$583,2,0)</f>
        <v>EQUIPO DE TRANSPORTE TRACCION Y ELEVACION</v>
      </c>
      <c r="J21" s="121" t="str">
        <f t="shared" si="1"/>
        <v>Investigación</v>
      </c>
      <c r="K21" s="121" t="s">
        <v>483</v>
      </c>
      <c r="L21" s="121"/>
    </row>
    <row r="22" spans="2:12" x14ac:dyDescent="0.25">
      <c r="B22" s="116"/>
      <c r="C22" s="122" t="s">
        <v>76</v>
      </c>
      <c r="D22" s="174">
        <v>1</v>
      </c>
      <c r="E22" s="123">
        <v>15000</v>
      </c>
      <c r="F22" s="120">
        <f t="shared" si="0"/>
        <v>15000</v>
      </c>
      <c r="G22" s="188" t="s">
        <v>212</v>
      </c>
      <c r="H22" s="124" t="s">
        <v>1319</v>
      </c>
      <c r="I22" s="124" t="str">
        <f>VLOOKUP(H22,Presupuesto!$B$8:$C$583,2,0)</f>
        <v>EQUIPO DE TRANSPORTE TRACCION Y ELEVACION</v>
      </c>
      <c r="J22" s="121" t="str">
        <f t="shared" si="1"/>
        <v>Investigación</v>
      </c>
      <c r="K22" s="121" t="s">
        <v>484</v>
      </c>
      <c r="L22" s="121"/>
    </row>
    <row r="23" spans="2:12" x14ac:dyDescent="0.25">
      <c r="B23" s="116"/>
      <c r="C23" s="122" t="s">
        <v>77</v>
      </c>
      <c r="D23" s="174">
        <v>1</v>
      </c>
      <c r="E23" s="123">
        <v>10000</v>
      </c>
      <c r="F23" s="120">
        <f t="shared" si="0"/>
        <v>10000</v>
      </c>
      <c r="G23" s="188" t="s">
        <v>212</v>
      </c>
      <c r="H23" s="124" t="s">
        <v>1319</v>
      </c>
      <c r="I23" s="124" t="str">
        <f>VLOOKUP(H23,Presupuesto!$B$8:$C$583,2,0)</f>
        <v>EQUIPO DE TRANSPORTE TRACCION Y ELEVACION</v>
      </c>
      <c r="J23" s="121" t="str">
        <f t="shared" si="1"/>
        <v>Investigación</v>
      </c>
      <c r="K23" s="121" t="s">
        <v>485</v>
      </c>
      <c r="L23" s="121"/>
    </row>
    <row r="24" spans="2:12" x14ac:dyDescent="0.25">
      <c r="C24" s="122" t="s">
        <v>78</v>
      </c>
      <c r="D24" s="174"/>
      <c r="E24" s="123">
        <v>10000</v>
      </c>
      <c r="F24" s="120">
        <f t="shared" si="0"/>
        <v>0</v>
      </c>
      <c r="G24" s="188" t="s">
        <v>212</v>
      </c>
      <c r="H24" s="124" t="s">
        <v>1365</v>
      </c>
      <c r="I24" s="124" t="str">
        <f>VLOOKUP(H24,Presupuesto!$B$8:$C$583,2,0)</f>
        <v>APLICACIONES INFORMATICAS</v>
      </c>
      <c r="J24" s="121" t="str">
        <f t="shared" si="1"/>
        <v>Investigación</v>
      </c>
      <c r="K24" s="121" t="s">
        <v>486</v>
      </c>
      <c r="L24" s="121"/>
    </row>
    <row r="25" spans="2:12" x14ac:dyDescent="0.25">
      <c r="C25" s="132" t="s">
        <v>79</v>
      </c>
      <c r="D25" s="174"/>
      <c r="E25" s="123">
        <v>2000</v>
      </c>
      <c r="F25" s="120">
        <f t="shared" si="0"/>
        <v>0</v>
      </c>
      <c r="G25" s="188" t="s">
        <v>212</v>
      </c>
      <c r="H25" s="133" t="s">
        <v>1333</v>
      </c>
      <c r="I25" s="133" t="str">
        <f>VLOOKUP(H25,Presupuesto!$B$8:$C$583,2,0)</f>
        <v>EQUIPO DE COMPUTACION</v>
      </c>
      <c r="J25" s="121" t="str">
        <f t="shared" si="1"/>
        <v>Investigación</v>
      </c>
      <c r="K25" s="121" t="s">
        <v>487</v>
      </c>
      <c r="L25" s="121"/>
    </row>
    <row r="26" spans="2:12" x14ac:dyDescent="0.25">
      <c r="C26" s="132" t="s">
        <v>80</v>
      </c>
      <c r="D26" s="174">
        <v>6</v>
      </c>
      <c r="E26" s="123">
        <v>1500</v>
      </c>
      <c r="F26" s="120">
        <f t="shared" si="0"/>
        <v>9000</v>
      </c>
      <c r="G26" s="188" t="s">
        <v>212</v>
      </c>
      <c r="H26" s="133" t="s">
        <v>1265</v>
      </c>
      <c r="I26" s="133" t="str">
        <f>VLOOKUP(H26,Presupuesto!$B$8:$C$583,2,0)</f>
        <v>UTILES Y MATERIALES ELECTRICOS</v>
      </c>
      <c r="J26" s="121" t="str">
        <f t="shared" si="1"/>
        <v>Investigación</v>
      </c>
      <c r="K26" s="121" t="s">
        <v>488</v>
      </c>
      <c r="L26" s="121"/>
    </row>
    <row r="27" spans="2:12" x14ac:dyDescent="0.25">
      <c r="C27" s="132" t="s">
        <v>81</v>
      </c>
      <c r="D27" s="174">
        <v>1</v>
      </c>
      <c r="E27" s="123">
        <v>1500</v>
      </c>
      <c r="F27" s="120">
        <f t="shared" si="0"/>
        <v>1500</v>
      </c>
      <c r="G27" s="188" t="s">
        <v>212</v>
      </c>
      <c r="H27" s="133" t="s">
        <v>1333</v>
      </c>
      <c r="I27" s="133" t="str">
        <f>VLOOKUP(H27,Presupuesto!$B$8:$C$583,2,0)</f>
        <v>EQUIPO DE COMPUTACION</v>
      </c>
      <c r="J27" s="121" t="str">
        <f t="shared" si="1"/>
        <v>Investigación</v>
      </c>
      <c r="K27" s="121" t="s">
        <v>489</v>
      </c>
      <c r="L27" s="121"/>
    </row>
    <row r="28" spans="2:12" x14ac:dyDescent="0.25">
      <c r="C28" s="132" t="s">
        <v>82</v>
      </c>
      <c r="D28" s="174">
        <v>6</v>
      </c>
      <c r="E28" s="123">
        <v>500</v>
      </c>
      <c r="F28" s="120">
        <f t="shared" si="0"/>
        <v>3000</v>
      </c>
      <c r="G28" s="188" t="s">
        <v>212</v>
      </c>
      <c r="H28" s="133" t="s">
        <v>1274</v>
      </c>
      <c r="I28" s="133" t="str">
        <f>VLOOKUP(H28,Presupuesto!$B$8:$C$583,2,0)</f>
        <v>OTROS RESPUESTOS Y ACCESORIOS MENORES</v>
      </c>
      <c r="J28" s="121" t="str">
        <f t="shared" si="1"/>
        <v>Investigación</v>
      </c>
      <c r="K28" s="121" t="s">
        <v>1949</v>
      </c>
      <c r="L28" s="121"/>
    </row>
    <row r="29" spans="2:12" ht="15.75" thickBot="1" x14ac:dyDescent="0.3">
      <c r="B29" s="116"/>
      <c r="C29" s="125" t="s">
        <v>83</v>
      </c>
      <c r="D29" s="182">
        <v>100</v>
      </c>
      <c r="E29" s="127">
        <v>20</v>
      </c>
      <c r="F29" s="128">
        <f t="shared" si="0"/>
        <v>2000</v>
      </c>
      <c r="G29" s="185" t="s">
        <v>212</v>
      </c>
      <c r="H29" s="129" t="s">
        <v>1274</v>
      </c>
      <c r="I29" s="129" t="str">
        <f>VLOOKUP(H29,Presupuesto!$B$8:$C$583,2,0)</f>
        <v>OTROS RESPUESTOS Y ACCESORIOS MENORES</v>
      </c>
      <c r="J29" s="129" t="str">
        <f t="shared" si="1"/>
        <v>Investigación</v>
      </c>
      <c r="K29" s="121" t="s">
        <v>497</v>
      </c>
      <c r="L29" s="147"/>
    </row>
    <row r="30" spans="2:12" x14ac:dyDescent="0.25">
      <c r="B30" s="116"/>
      <c r="F30" s="116"/>
      <c r="G30" s="93"/>
      <c r="H30" s="93"/>
      <c r="I30" s="93"/>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6:G29">
      <formula1>$R$2:$S$2</formula1>
    </dataValidation>
    <dataValidation type="list" allowBlank="1" showInputMessage="1" showErrorMessage="1" errorTitle="¡Ingreso Inválido!" error="Seleccione una opción de la lista." promptTitle="Dimensión Estratégica" prompt="Seleccione una opción de la lista." sqref="J16:J29">
      <formula1>$A$2:$K$2</formula1>
    </dataValidation>
    <dataValidation type="list" allowBlank="1" showInputMessage="1" showErrorMessage="1" errorTitle="¡Ingreso Inválido!" error="Seleccione una opción de la lista" promptTitle="Mes Requerido" prompt="Seleccione el mes en el que requiere el recurso." sqref="K16:K29">
      <formula1>$U$2:$AF$2</formula1>
    </dataValidation>
    <dataValidation type="list" allowBlank="1" showInputMessage="1" showErrorMessage="1" errorTitle="¡Ingreso Inválido!" error="Verifique el valor ingresado" promptTitle="Objeto de Gasto" prompt="Ingrese el Objeto de Gasto" sqref="H16:H29">
      <formula1>$A$1:$VD$1</formula1>
    </dataValidation>
    <dataValidation type="list" allowBlank="1" showInputMessage="1" showErrorMessage="1" sqref="C16:C17">
      <formula1>$CB$2:$CE$2</formula1>
    </dataValidation>
  </dataValidations>
  <pageMargins left="0.7" right="0.7" top="0.75" bottom="0.75" header="0.3" footer="0.3"/>
  <pageSetup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D189"/>
  <sheetViews>
    <sheetView showGridLines="0" topLeftCell="A49" zoomScale="86" zoomScaleNormal="86" workbookViewId="0">
      <selection activeCell="C151" sqref="C151"/>
    </sheetView>
  </sheetViews>
  <sheetFormatPr baseColWidth="10" defaultColWidth="11.5703125" defaultRowHeight="15" x14ac:dyDescent="0.25"/>
  <cols>
    <col min="1" max="1" width="1.85546875" style="108" customWidth="1"/>
    <col min="2" max="2" width="17" style="108" customWidth="1"/>
    <col min="3" max="3" width="53.42578125" style="108" customWidth="1"/>
    <col min="4" max="4" width="29.42578125" style="108" bestFit="1" customWidth="1"/>
    <col min="5" max="5" width="13.85546875" style="108" customWidth="1"/>
    <col min="6" max="6" width="21.85546875" style="108" customWidth="1"/>
    <col min="7" max="7" width="16.5703125" style="94" customWidth="1"/>
    <col min="8" max="8" width="14.28515625" style="108" customWidth="1"/>
    <col min="9" max="9" width="40.28515625" style="108" customWidth="1"/>
    <col min="10" max="10" width="28.140625" style="108" bestFit="1" customWidth="1"/>
    <col min="11" max="11" width="19.85546875" style="108" bestFit="1" customWidth="1"/>
    <col min="12"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53.25" thickBot="1" x14ac:dyDescent="0.3">
      <c r="C5" s="109" t="s">
        <v>469</v>
      </c>
      <c r="D5" s="226">
        <f>SUMIF(C:C,$C$10,D:D)</f>
        <v>1012145</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c r="K8" s="108" t="s">
        <v>552</v>
      </c>
    </row>
    <row r="9" spans="1:576" ht="15.75" thickBot="1" x14ac:dyDescent="0.3">
      <c r="C9" s="130"/>
      <c r="D9" s="130"/>
      <c r="E9" s="130"/>
      <c r="F9" s="130"/>
      <c r="G9" s="95"/>
      <c r="H9" s="130"/>
      <c r="I9" s="130"/>
      <c r="K9" s="200" t="s">
        <v>553</v>
      </c>
    </row>
    <row r="10" spans="1:576" ht="15.75" thickBot="1" x14ac:dyDescent="0.3">
      <c r="C10" s="180" t="s">
        <v>53</v>
      </c>
      <c r="D10" s="131">
        <f>SUM(F17:F17)</f>
        <v>152000</v>
      </c>
      <c r="F10" s="72"/>
      <c r="G10" s="96"/>
      <c r="H10" s="72"/>
      <c r="I10" s="72"/>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476</v>
      </c>
      <c r="D13" s="235" t="s">
        <v>1708</v>
      </c>
      <c r="E13" s="116"/>
      <c r="F13" s="116"/>
      <c r="G13" s="116"/>
      <c r="H13" s="93"/>
      <c r="I13" s="93"/>
      <c r="J13" s="93"/>
      <c r="K13" s="135"/>
    </row>
    <row r="14" spans="1:576" ht="18.75" x14ac:dyDescent="0.25">
      <c r="B14" s="116"/>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 Hacer alianzas estrategicas de capacitacion  sobre formulacion de proyectos de investigacion juridica con otras unidades de la UNAH</v>
      </c>
      <c r="D14" s="31"/>
      <c r="E14" s="116"/>
      <c r="F14" s="116"/>
      <c r="G14" s="116"/>
      <c r="H14" s="93"/>
      <c r="I14" s="93"/>
      <c r="J14" s="93"/>
      <c r="K14" s="135"/>
    </row>
    <row r="15" spans="1:576" ht="15.75" thickBot="1" x14ac:dyDescent="0.3">
      <c r="F15" s="116"/>
      <c r="G15" s="93"/>
      <c r="H15" s="93"/>
      <c r="I15" s="93"/>
    </row>
    <row r="16" spans="1:576" ht="30.75" thickBot="1" x14ac:dyDescent="0.3">
      <c r="C16" s="152" t="s">
        <v>1922</v>
      </c>
      <c r="D16" s="152" t="s">
        <v>55</v>
      </c>
      <c r="E16" s="159" t="s">
        <v>57</v>
      </c>
      <c r="F16" s="158" t="s">
        <v>27</v>
      </c>
      <c r="G16" s="156" t="s">
        <v>213</v>
      </c>
      <c r="H16" s="159" t="s">
        <v>46</v>
      </c>
      <c r="I16" s="156" t="s">
        <v>214</v>
      </c>
      <c r="J16" s="156" t="s">
        <v>495</v>
      </c>
      <c r="K16" s="156" t="s">
        <v>496</v>
      </c>
    </row>
    <row r="17" spans="3:11" x14ac:dyDescent="0.25">
      <c r="C17" s="266"/>
      <c r="D17" s="267">
        <v>1</v>
      </c>
      <c r="E17" s="265">
        <v>152000</v>
      </c>
      <c r="F17" s="120">
        <v>152000</v>
      </c>
      <c r="G17" s="184" t="s">
        <v>212</v>
      </c>
      <c r="H17" s="165" t="s">
        <v>835</v>
      </c>
      <c r="I17" s="153" t="str">
        <f>VLOOKUP(H17,Presupuesto!$B$8:$C$583,2,0)</f>
        <v>AGUINALDO Y DECIMO CUARTO MES</v>
      </c>
      <c r="J17" s="264" t="s">
        <v>188</v>
      </c>
      <c r="K17" s="121" t="s">
        <v>479</v>
      </c>
    </row>
    <row r="19" spans="3:11" ht="15.75" thickBot="1" x14ac:dyDescent="0.3">
      <c r="F19" s="113"/>
      <c r="G19" s="112"/>
      <c r="H19" s="113"/>
      <c r="I19" s="113"/>
    </row>
    <row r="20" spans="3:11" ht="15.75" thickBot="1" x14ac:dyDescent="0.3">
      <c r="C20" s="180" t="s">
        <v>53</v>
      </c>
      <c r="D20" s="131">
        <f>SUM(F27:F27)</f>
        <v>120</v>
      </c>
      <c r="F20" s="72"/>
      <c r="G20" s="96"/>
      <c r="H20" s="72"/>
      <c r="I20" s="72"/>
    </row>
    <row r="21" spans="3:11" x14ac:dyDescent="0.25">
      <c r="C21" s="72"/>
      <c r="D21" s="31"/>
      <c r="E21" s="116"/>
      <c r="F21" s="116"/>
      <c r="G21" s="116"/>
      <c r="H21" s="93"/>
      <c r="I21" s="93"/>
      <c r="J21" s="93"/>
      <c r="K21" s="135"/>
    </row>
    <row r="22" spans="3:11" x14ac:dyDescent="0.25">
      <c r="C22" s="72"/>
      <c r="D22" s="31"/>
      <c r="E22" s="116"/>
      <c r="F22" s="116"/>
      <c r="G22" s="116"/>
      <c r="H22" s="93"/>
      <c r="I22" s="93"/>
      <c r="J22" s="93"/>
      <c r="K22" s="135"/>
    </row>
    <row r="23" spans="3:11" ht="15.75" x14ac:dyDescent="0.25">
      <c r="C23" s="234" t="s">
        <v>476</v>
      </c>
      <c r="D23" s="235" t="s">
        <v>1712</v>
      </c>
      <c r="E23" s="116"/>
      <c r="F23" s="116"/>
      <c r="G23" s="116"/>
      <c r="H23" s="93"/>
      <c r="I23" s="93"/>
      <c r="J23" s="93"/>
      <c r="K23" s="135"/>
    </row>
    <row r="24" spans="3:11" ht="18.75" x14ac:dyDescent="0.25">
      <c r="C24" s="253" t="str">
        <f>IFERROR(VLOOKUP(D23,'Desarrollo Curricular'!$E:$F,2,FALSE),IFERROR(VLOOKUP(D23,Investigación!$E:$F,2,FALSE),IFERROR(VLOOKUP(D23,'Vinculación Univ. Sociedad'!$E:$F,2,FALSE),IFERROR(VLOOKUP(D23,'Docencia y Recursos Humanos '!$E:$F,2,FALSE),IFERROR(VLOOKUP(D23,Estudiantes!$E:$F,2,FALSE),IFERROR(VLOOKUP(D23,'Gestion Administrativa'!$E:$F,2,FALSE),IFERROR(VLOOKUP(D23,'Gestion Academica'!$E:$F,2,FALSE),IFERROR(VLOOKUP(D23,Graduados!$E:$F,2,FALSE),IFERROR(VLOOKUP(D23,'Gestión del Conocimiento'!$E:$F,2,FALSE),IFERROR(VLOOKUP(D23,Gobernabilidad!$E:$F,2,FALSE),IFERROR(VLOOKUP(D23,'NIVEL DE ES Y  SISTEMA NACIONAL'!$E:$F,2,FALSE),VLOOKUP(D23,'Lo Esencial'!$E:$F,2,0))))))))))))</f>
        <v xml:space="preserve"> Revision de los programas de las asignaturas o cursos, laboratorios y talleres para enfocarlos en la investigacion basada en competencia, nuevo plan de estudios y propuesta de nueva oferta academica de la facultad de ciencias juridicas. </v>
      </c>
      <c r="D24" s="31"/>
      <c r="E24" s="116"/>
      <c r="F24" s="116"/>
      <c r="G24" s="116"/>
      <c r="H24" s="93"/>
      <c r="I24" s="93"/>
      <c r="J24" s="93"/>
      <c r="K24" s="135"/>
    </row>
    <row r="25" spans="3:11" ht="15.75" thickBot="1" x14ac:dyDescent="0.3">
      <c r="F25" s="116"/>
      <c r="G25" s="93"/>
      <c r="H25" s="93"/>
      <c r="I25" s="93"/>
    </row>
    <row r="26" spans="3:11" ht="30.75" thickBot="1" x14ac:dyDescent="0.3">
      <c r="C26" s="152" t="s">
        <v>44</v>
      </c>
      <c r="D26" s="152" t="s">
        <v>55</v>
      </c>
      <c r="E26" s="159" t="s">
        <v>57</v>
      </c>
      <c r="F26" s="158" t="s">
        <v>27</v>
      </c>
      <c r="G26" s="156" t="s">
        <v>213</v>
      </c>
      <c r="H26" s="159" t="s">
        <v>46</v>
      </c>
      <c r="I26" s="156" t="s">
        <v>214</v>
      </c>
      <c r="J26" s="156" t="s">
        <v>495</v>
      </c>
      <c r="K26" s="156" t="s">
        <v>496</v>
      </c>
    </row>
    <row r="27" spans="3:11" x14ac:dyDescent="0.25">
      <c r="C27" s="266"/>
      <c r="D27" s="267">
        <v>4</v>
      </c>
      <c r="E27" s="265">
        <v>30</v>
      </c>
      <c r="F27" s="120">
        <f t="shared" ref="F27" si="0">D27*E27</f>
        <v>120</v>
      </c>
      <c r="G27" s="184" t="s">
        <v>212</v>
      </c>
      <c r="H27" s="165" t="s">
        <v>835</v>
      </c>
      <c r="I27" s="153" t="str">
        <f>VLOOKUP(H27,Presupuesto!$B$8:$C$583,2,0)</f>
        <v>AGUINALDO Y DECIMO CUARTO MES</v>
      </c>
      <c r="J27" s="264" t="s">
        <v>188</v>
      </c>
      <c r="K27" s="121" t="s">
        <v>479</v>
      </c>
    </row>
    <row r="29" spans="3:11" ht="15.75" thickBot="1" x14ac:dyDescent="0.3"/>
    <row r="30" spans="3:11" ht="15.75" thickBot="1" x14ac:dyDescent="0.3">
      <c r="C30" s="180" t="s">
        <v>53</v>
      </c>
      <c r="D30" s="131">
        <f>SUM(F37:F37)</f>
        <v>120</v>
      </c>
      <c r="F30" s="72"/>
      <c r="G30" s="96"/>
      <c r="H30" s="72"/>
      <c r="I30" s="72"/>
    </row>
    <row r="31" spans="3:11" x14ac:dyDescent="0.25">
      <c r="C31" s="72"/>
      <c r="D31" s="31"/>
      <c r="E31" s="116"/>
      <c r="F31" s="116"/>
      <c r="G31" s="116"/>
      <c r="H31" s="93"/>
      <c r="I31" s="93"/>
      <c r="J31" s="93"/>
      <c r="K31" s="135"/>
    </row>
    <row r="32" spans="3:11" x14ac:dyDescent="0.25">
      <c r="C32" s="72"/>
      <c r="D32" s="31"/>
      <c r="E32" s="116"/>
      <c r="F32" s="116"/>
      <c r="G32" s="116"/>
      <c r="H32" s="93"/>
      <c r="I32" s="93"/>
      <c r="J32" s="93"/>
      <c r="K32" s="135"/>
    </row>
    <row r="33" spans="3:11" ht="15.75" x14ac:dyDescent="0.25">
      <c r="C33" s="234" t="s">
        <v>476</v>
      </c>
      <c r="D33" s="235" t="s">
        <v>1923</v>
      </c>
      <c r="E33" s="116"/>
      <c r="F33" s="116"/>
      <c r="G33" s="116"/>
      <c r="H33" s="93"/>
      <c r="I33" s="93"/>
      <c r="J33" s="93"/>
      <c r="K33" s="135"/>
    </row>
    <row r="34" spans="3:11" ht="18.75" x14ac:dyDescent="0.25">
      <c r="C34" s="253" t="e">
        <f>IFERROR(VLOOKUP(D33,'Desarrollo Curricular'!$E:$F,2,FALSE),IFERROR(VLOOKUP(D33,Investigación!$E:$F,2,FALSE),IFERROR(VLOOKUP(D33,'Vinculación Univ. Sociedad'!$E:$F,2,FALSE),IFERROR(VLOOKUP(D33,'Docencia y Recursos Humanos '!$E:$F,2,FALSE),IFERROR(VLOOKUP(D33,Estudiantes!$E:$F,2,FALSE),IFERROR(VLOOKUP(D33,'Gestion Administrativa'!$E:$F,2,FALSE),IFERROR(VLOOKUP(D33,'Gestion Academica'!$E:$F,2,FALSE),IFERROR(VLOOKUP(D33,Graduados!$E:$F,2,FALSE),IFERROR(VLOOKUP(D33,'Gestión del Conocimiento'!$E:$F,2,FALSE),IFERROR(VLOOKUP(D33,Gobernabilidad!$E:$F,2,FALSE),IFERROR(VLOOKUP(D33,'NIVEL DE ES Y  SISTEMA NACIONAL'!$E:$F,2,FALSE),VLOOKUP(D33,'Lo Esencial'!$E:$F,2,0))))))))))))</f>
        <v>#N/A</v>
      </c>
      <c r="D34" s="31"/>
      <c r="E34" s="116"/>
      <c r="F34" s="116"/>
      <c r="G34" s="116"/>
      <c r="H34" s="93"/>
      <c r="I34" s="93"/>
      <c r="J34" s="93"/>
      <c r="K34" s="135"/>
    </row>
    <row r="35" spans="3:11" ht="15.75" thickBot="1" x14ac:dyDescent="0.3">
      <c r="F35" s="116"/>
      <c r="G35" s="93"/>
      <c r="H35" s="93"/>
      <c r="I35" s="93"/>
    </row>
    <row r="36" spans="3:11" ht="30.75" thickBot="1" x14ac:dyDescent="0.3">
      <c r="C36" s="152" t="s">
        <v>44</v>
      </c>
      <c r="D36" s="152" t="s">
        <v>55</v>
      </c>
      <c r="E36" s="159" t="s">
        <v>57</v>
      </c>
      <c r="F36" s="158" t="s">
        <v>27</v>
      </c>
      <c r="G36" s="156" t="s">
        <v>213</v>
      </c>
      <c r="H36" s="159" t="s">
        <v>46</v>
      </c>
      <c r="I36" s="156" t="s">
        <v>214</v>
      </c>
      <c r="J36" s="156" t="s">
        <v>495</v>
      </c>
      <c r="K36" s="156" t="s">
        <v>496</v>
      </c>
    </row>
    <row r="37" spans="3:11" x14ac:dyDescent="0.25">
      <c r="C37" s="266"/>
      <c r="D37" s="267">
        <v>2</v>
      </c>
      <c r="E37" s="265">
        <v>60</v>
      </c>
      <c r="F37" s="120">
        <f t="shared" ref="F37" si="1">D37*E37</f>
        <v>120</v>
      </c>
      <c r="G37" s="184" t="s">
        <v>212</v>
      </c>
      <c r="H37" s="165" t="s">
        <v>835</v>
      </c>
      <c r="I37" s="153" t="str">
        <f>VLOOKUP(H37,Presupuesto!$B$8:$C$583,2,0)</f>
        <v>AGUINALDO Y DECIMO CUARTO MES</v>
      </c>
      <c r="J37" s="264" t="s">
        <v>188</v>
      </c>
      <c r="K37" s="121" t="s">
        <v>479</v>
      </c>
    </row>
    <row r="39" spans="3:11" ht="15.75" thickBot="1" x14ac:dyDescent="0.3"/>
    <row r="40" spans="3:11" ht="15.75" thickBot="1" x14ac:dyDescent="0.3">
      <c r="C40" s="180" t="s">
        <v>53</v>
      </c>
      <c r="D40" s="131">
        <f>SUM(F47:F47)</f>
        <v>75</v>
      </c>
      <c r="F40" s="72"/>
      <c r="G40" s="96"/>
      <c r="H40" s="72"/>
      <c r="I40" s="72"/>
    </row>
    <row r="41" spans="3:11" x14ac:dyDescent="0.25">
      <c r="C41" s="72"/>
      <c r="D41" s="31"/>
      <c r="E41" s="116"/>
      <c r="F41" s="116"/>
      <c r="G41" s="116"/>
      <c r="H41" s="93"/>
      <c r="I41" s="93"/>
      <c r="J41" s="93"/>
      <c r="K41" s="135"/>
    </row>
    <row r="42" spans="3:11" x14ac:dyDescent="0.25">
      <c r="C42" s="72"/>
      <c r="D42" s="31"/>
      <c r="E42" s="116"/>
      <c r="F42" s="116"/>
      <c r="G42" s="116"/>
      <c r="H42" s="93"/>
      <c r="I42" s="93"/>
      <c r="J42" s="93"/>
      <c r="K42" s="135"/>
    </row>
    <row r="43" spans="3:11" ht="15.75" x14ac:dyDescent="0.25">
      <c r="C43" s="234" t="s">
        <v>476</v>
      </c>
      <c r="D43" s="235" t="s">
        <v>1718</v>
      </c>
      <c r="E43" s="116"/>
      <c r="F43" s="116"/>
      <c r="G43" s="116"/>
      <c r="H43" s="93"/>
      <c r="I43" s="93"/>
      <c r="J43" s="93"/>
      <c r="K43" s="135"/>
    </row>
    <row r="44" spans="3:11" ht="18.75" x14ac:dyDescent="0.25">
      <c r="C44" s="253" t="str">
        <f>IFERROR(VLOOKUP(D43,'Desarrollo Curricular'!$E:$F,2,FALSE),IFERROR(VLOOKUP(D43,Investigación!$E:$F,2,FALSE),IFERROR(VLOOKUP(D43,'Vinculación Univ. Sociedad'!$E:$F,2,FALSE),IFERROR(VLOOKUP(D43,'Docencia y Recursos Humanos '!$E:$F,2,FALSE),IFERROR(VLOOKUP(D43,Estudiantes!$E:$F,2,FALSE),IFERROR(VLOOKUP(D43,'Gestion Administrativa'!$E:$F,2,FALSE),IFERROR(VLOOKUP(D43,'Gestion Academica'!$E:$F,2,FALSE),IFERROR(VLOOKUP(D43,Graduados!$E:$F,2,FALSE),IFERROR(VLOOKUP(D43,'Gestión del Conocimiento'!$E:$F,2,FALSE),IFERROR(VLOOKUP(D43,Gobernabilidad!$E:$F,2,FALSE),IFERROR(VLOOKUP(D43,'NIVEL DE ES Y  SISTEMA NACIONAL'!$E:$F,2,FALSE),VLOOKUP(D43,'Lo Esencial'!$E:$F,2,0))))))))))))</f>
        <v xml:space="preserve"> Medir el rendimiento en investigacion.</v>
      </c>
      <c r="D44" s="31"/>
      <c r="E44" s="116"/>
      <c r="F44" s="116"/>
      <c r="G44" s="116"/>
      <c r="H44" s="93"/>
      <c r="I44" s="93"/>
      <c r="J44" s="93"/>
      <c r="K44" s="135"/>
    </row>
    <row r="45" spans="3:11" ht="15.75" thickBot="1" x14ac:dyDescent="0.3">
      <c r="F45" s="116"/>
      <c r="G45" s="93"/>
      <c r="H45" s="93"/>
      <c r="I45" s="93"/>
    </row>
    <row r="46" spans="3:11" ht="30.75" thickBot="1" x14ac:dyDescent="0.3">
      <c r="C46" s="152" t="s">
        <v>44</v>
      </c>
      <c r="D46" s="152" t="s">
        <v>55</v>
      </c>
      <c r="E46" s="159" t="s">
        <v>57</v>
      </c>
      <c r="F46" s="158" t="s">
        <v>27</v>
      </c>
      <c r="G46" s="156" t="s">
        <v>213</v>
      </c>
      <c r="H46" s="159" t="s">
        <v>46</v>
      </c>
      <c r="I46" s="156" t="s">
        <v>214</v>
      </c>
      <c r="J46" s="156" t="s">
        <v>495</v>
      </c>
      <c r="K46" s="156" t="s">
        <v>496</v>
      </c>
    </row>
    <row r="47" spans="3:11" x14ac:dyDescent="0.25">
      <c r="C47" s="266"/>
      <c r="D47" s="267">
        <v>1</v>
      </c>
      <c r="E47" s="265">
        <v>75</v>
      </c>
      <c r="F47" s="120">
        <f t="shared" ref="F47" si="2">D47*E47</f>
        <v>75</v>
      </c>
      <c r="G47" s="184" t="s">
        <v>212</v>
      </c>
      <c r="H47" s="165" t="s">
        <v>835</v>
      </c>
      <c r="I47" s="153" t="str">
        <f>VLOOKUP(H47,Presupuesto!$B$8:$C$583,2,0)</f>
        <v>AGUINALDO Y DECIMO CUARTO MES</v>
      </c>
      <c r="J47" s="264" t="s">
        <v>188</v>
      </c>
      <c r="K47" s="121" t="s">
        <v>479</v>
      </c>
    </row>
    <row r="49" spans="3:11" ht="15.75" thickBot="1" x14ac:dyDescent="0.3">
      <c r="F49" s="113"/>
      <c r="G49" s="112"/>
      <c r="H49" s="113"/>
      <c r="I49" s="116"/>
    </row>
    <row r="50" spans="3:11" ht="15.75" thickBot="1" x14ac:dyDescent="0.3">
      <c r="C50" s="180" t="s">
        <v>53</v>
      </c>
      <c r="D50" s="131">
        <f>SUM(F57:F57)</f>
        <v>59990</v>
      </c>
      <c r="F50" s="72"/>
      <c r="G50" s="96"/>
      <c r="H50" s="72"/>
      <c r="I50" s="72"/>
    </row>
    <row r="51" spans="3:11" x14ac:dyDescent="0.25">
      <c r="C51" s="72"/>
      <c r="D51" s="31"/>
      <c r="E51" s="116"/>
      <c r="F51" s="116"/>
      <c r="G51" s="116"/>
      <c r="H51" s="93"/>
      <c r="I51" s="93"/>
      <c r="J51" s="93"/>
      <c r="K51" s="135"/>
    </row>
    <row r="52" spans="3:11" x14ac:dyDescent="0.25">
      <c r="C52" s="72"/>
      <c r="D52" s="31"/>
      <c r="E52" s="116"/>
      <c r="F52" s="116"/>
      <c r="G52" s="108"/>
      <c r="H52" s="93"/>
      <c r="I52" s="93"/>
      <c r="J52" s="93"/>
      <c r="K52" s="135"/>
    </row>
    <row r="53" spans="3:11" ht="15.75" x14ac:dyDescent="0.25">
      <c r="C53" s="234" t="s">
        <v>476</v>
      </c>
      <c r="D53" s="235" t="s">
        <v>1717</v>
      </c>
      <c r="E53" s="116"/>
      <c r="F53" s="116"/>
      <c r="G53" s="116"/>
      <c r="H53" s="93"/>
      <c r="I53" s="93"/>
      <c r="J53" s="93"/>
      <c r="K53" s="135"/>
    </row>
    <row r="54" spans="3:11" ht="18.75" x14ac:dyDescent="0.25">
      <c r="C54" s="253" t="str">
        <f>IFERROR(VLOOKUP(D53,'Desarrollo Curricular'!$E:$F,2,FALSE),IFERROR(VLOOKUP(D53,Investigación!$E:$F,2,FALSE),IFERROR(VLOOKUP(D53,'Vinculación Univ. Sociedad'!$E:$F,2,FALSE),IFERROR(VLOOKUP(D53,'Docencia y Recursos Humanos '!$E:$F,2,FALSE),IFERROR(VLOOKUP(D53,Estudiantes!$E:$F,2,FALSE),IFERROR(VLOOKUP(D53,'Gestion Administrativa'!$E:$F,2,FALSE),IFERROR(VLOOKUP(D53,'Gestion Academica'!$E:$F,2,FALSE),IFERROR(VLOOKUP(D53,Graduados!$E:$F,2,FALSE),IFERROR(VLOOKUP(D53,'Gestión del Conocimiento'!$E:$F,2,FALSE),IFERROR(VLOOKUP(D53,Gobernabilidad!$E:$F,2,FALSE),IFERROR(VLOOKUP(D53,'NIVEL DE ES Y  SISTEMA NACIONAL'!$E:$F,2,FALSE),VLOOKUP(D53,'Lo Esencial'!$E:$F,2,0))))))))))))</f>
        <v xml:space="preserve"> Evaluacion diagnostica sobre las necesidades de informacion de diversos sectores sociales, acadèmicos y diseño del sistema  a aplicar en los pròximos cinco (5) años.</v>
      </c>
      <c r="D54" s="31"/>
      <c r="E54" s="116"/>
      <c r="F54" s="116"/>
      <c r="G54" s="116"/>
      <c r="H54" s="93"/>
      <c r="I54" s="93"/>
      <c r="J54" s="93"/>
      <c r="K54" s="135"/>
    </row>
    <row r="55" spans="3:11" ht="15.75" thickBot="1" x14ac:dyDescent="0.3">
      <c r="F55" s="116"/>
      <c r="G55" s="93"/>
      <c r="H55" s="93"/>
      <c r="I55" s="93"/>
    </row>
    <row r="56" spans="3:11" ht="30.75" thickBot="1" x14ac:dyDescent="0.3">
      <c r="C56" s="152" t="s">
        <v>44</v>
      </c>
      <c r="D56" s="152" t="s">
        <v>55</v>
      </c>
      <c r="E56" s="159" t="s">
        <v>57</v>
      </c>
      <c r="F56" s="158" t="s">
        <v>27</v>
      </c>
      <c r="G56" s="156" t="s">
        <v>213</v>
      </c>
      <c r="H56" s="159" t="s">
        <v>46</v>
      </c>
      <c r="I56" s="156" t="s">
        <v>214</v>
      </c>
      <c r="J56" s="156" t="s">
        <v>495</v>
      </c>
      <c r="K56" s="156" t="s">
        <v>496</v>
      </c>
    </row>
    <row r="57" spans="3:11" x14ac:dyDescent="0.25">
      <c r="C57" s="266"/>
      <c r="D57" s="267">
        <v>1</v>
      </c>
      <c r="E57" s="265">
        <v>59990</v>
      </c>
      <c r="F57" s="120">
        <f t="shared" ref="F57" si="3">D57*E57</f>
        <v>59990</v>
      </c>
      <c r="G57" s="184" t="s">
        <v>212</v>
      </c>
      <c r="H57" s="165" t="s">
        <v>835</v>
      </c>
      <c r="I57" s="153" t="str">
        <f>VLOOKUP(H57,Presupuesto!$B$8:$C$583,2,0)</f>
        <v>AGUINALDO Y DECIMO CUARTO MES</v>
      </c>
      <c r="J57" s="264" t="s">
        <v>188</v>
      </c>
      <c r="K57" s="121" t="s">
        <v>479</v>
      </c>
    </row>
    <row r="59" spans="3:11" ht="15.75" thickBot="1" x14ac:dyDescent="0.3"/>
    <row r="60" spans="3:11" ht="15.75" thickBot="1" x14ac:dyDescent="0.3">
      <c r="C60" s="180" t="s">
        <v>53</v>
      </c>
      <c r="D60" s="131">
        <v>95000</v>
      </c>
      <c r="F60" s="72"/>
      <c r="G60" s="96"/>
      <c r="H60" s="72"/>
      <c r="I60" s="72"/>
    </row>
    <row r="61" spans="3:11" x14ac:dyDescent="0.25">
      <c r="C61" s="72"/>
      <c r="D61" s="31"/>
      <c r="E61" s="116"/>
      <c r="F61" s="116"/>
      <c r="G61" s="116"/>
      <c r="H61" s="93"/>
      <c r="I61" s="93"/>
      <c r="J61" s="93"/>
      <c r="K61" s="135"/>
    </row>
    <row r="62" spans="3:11" x14ac:dyDescent="0.25">
      <c r="C62" s="72"/>
      <c r="D62" s="31"/>
      <c r="E62" s="116"/>
      <c r="F62" s="116"/>
      <c r="G62" s="116"/>
      <c r="H62" s="93"/>
      <c r="I62" s="93"/>
      <c r="J62" s="93"/>
      <c r="K62" s="135"/>
    </row>
    <row r="63" spans="3:11" ht="15.75" x14ac:dyDescent="0.25">
      <c r="C63" s="234" t="s">
        <v>476</v>
      </c>
      <c r="D63" s="235" t="s">
        <v>1719</v>
      </c>
      <c r="E63" s="116"/>
      <c r="F63" s="116"/>
      <c r="G63" s="116"/>
      <c r="H63" s="93"/>
      <c r="I63" s="93"/>
      <c r="J63" s="93"/>
      <c r="K63" s="135"/>
    </row>
    <row r="64" spans="3:11" ht="18.75" x14ac:dyDescent="0.25">
      <c r="C64" s="253" t="str">
        <f>IFERROR(VLOOKUP(D63,'Desarrollo Curricular'!$E:$F,2,FALSE),IFERROR(VLOOKUP(D63,Investigación!$E:$F,2,FALSE),IFERROR(VLOOKUP(D63,'Vinculación Univ. Sociedad'!$E:$F,2,FALSE),IFERROR(VLOOKUP(D63,'Docencia y Recursos Humanos '!$E:$F,2,FALSE),IFERROR(VLOOKUP(D63,Estudiantes!$E:$F,2,FALSE),IFERROR(VLOOKUP(D63,'Gestion Administrativa'!$E:$F,2,FALSE),IFERROR(VLOOKUP(D63,'Gestion Academica'!$E:$F,2,FALSE),IFERROR(VLOOKUP(D63,Graduados!$E:$F,2,FALSE),IFERROR(VLOOKUP(D63,'Gestión del Conocimiento'!$E:$F,2,FALSE),IFERROR(VLOOKUP(D63,Gobernabilidad!$E:$F,2,FALSE),IFERROR(VLOOKUP(D63,'NIVEL DE ES Y  SISTEMA NACIONAL'!$E:$F,2,FALSE),VLOOKUP(D63,'Lo Esencial'!$E:$F,2,0))))))))))))</f>
        <v>1 0 cursos abiertos en grupos de 100 personas:      * Nuevas tecnologias           * Investigacion documental * Coaching cientifico            * Planeacion Estrategica</v>
      </c>
      <c r="D64" s="31"/>
      <c r="E64" s="116"/>
      <c r="F64" s="116"/>
      <c r="G64" s="116"/>
      <c r="H64" s="93"/>
      <c r="I64" s="93"/>
      <c r="J64" s="93"/>
      <c r="K64" s="135"/>
    </row>
    <row r="65" spans="3:11" ht="15.75" thickBot="1" x14ac:dyDescent="0.3">
      <c r="F65" s="116"/>
      <c r="G65" s="93"/>
      <c r="H65" s="93"/>
      <c r="I65" s="93"/>
    </row>
    <row r="66" spans="3:11" ht="30.75" thickBot="1" x14ac:dyDescent="0.3">
      <c r="C66" s="152" t="s">
        <v>44</v>
      </c>
      <c r="D66" s="152" t="s">
        <v>55</v>
      </c>
      <c r="E66" s="159" t="s">
        <v>57</v>
      </c>
      <c r="F66" s="158" t="s">
        <v>27</v>
      </c>
      <c r="G66" s="156" t="s">
        <v>213</v>
      </c>
      <c r="H66" s="159" t="s">
        <v>46</v>
      </c>
      <c r="I66" s="156" t="s">
        <v>214</v>
      </c>
      <c r="J66" s="156" t="s">
        <v>495</v>
      </c>
      <c r="K66" s="156" t="s">
        <v>496</v>
      </c>
    </row>
    <row r="67" spans="3:11" x14ac:dyDescent="0.25">
      <c r="C67" s="266"/>
      <c r="D67" s="267">
        <v>10</v>
      </c>
      <c r="E67" s="265">
        <v>9500</v>
      </c>
      <c r="F67" s="120">
        <f t="shared" ref="F67" si="4">D67*E67</f>
        <v>95000</v>
      </c>
      <c r="G67" s="184" t="s">
        <v>212</v>
      </c>
      <c r="H67" s="165" t="s">
        <v>835</v>
      </c>
      <c r="I67" s="153" t="str">
        <f>VLOOKUP(H67,Presupuesto!$B$8:$C$583,2,0)</f>
        <v>AGUINALDO Y DECIMO CUARTO MES</v>
      </c>
      <c r="J67" s="264" t="s">
        <v>188</v>
      </c>
      <c r="K67" s="121" t="s">
        <v>479</v>
      </c>
    </row>
    <row r="68" spans="3:11" ht="15.75" thickBot="1" x14ac:dyDescent="0.3"/>
    <row r="69" spans="3:11" ht="15.75" thickBot="1" x14ac:dyDescent="0.3">
      <c r="C69" s="180" t="s">
        <v>53</v>
      </c>
      <c r="D69" s="131">
        <v>59990</v>
      </c>
      <c r="F69" s="72"/>
      <c r="G69" s="96"/>
      <c r="H69" s="72"/>
      <c r="I69" s="72"/>
    </row>
    <row r="70" spans="3:11" ht="15.75" thickBot="1" x14ac:dyDescent="0.3">
      <c r="C70" s="72"/>
      <c r="D70" s="31"/>
      <c r="E70" s="116"/>
      <c r="F70" s="116"/>
      <c r="G70" s="116"/>
      <c r="H70" s="93"/>
      <c r="I70" s="93"/>
      <c r="J70" s="93"/>
      <c r="K70" s="135"/>
    </row>
    <row r="71" spans="3:11" x14ac:dyDescent="0.25">
      <c r="C71" s="72"/>
      <c r="D71" s="31"/>
      <c r="E71" s="116"/>
      <c r="F71" s="116"/>
      <c r="G71" s="116"/>
      <c r="H71" s="93"/>
      <c r="I71" s="93"/>
      <c r="J71" s="93"/>
      <c r="K71" s="135"/>
    </row>
    <row r="72" spans="3:11" ht="15.75" x14ac:dyDescent="0.25">
      <c r="C72" s="234" t="s">
        <v>476</v>
      </c>
      <c r="D72" s="235" t="s">
        <v>1727</v>
      </c>
      <c r="E72" s="116"/>
      <c r="F72" s="116"/>
      <c r="G72" s="116"/>
      <c r="H72" s="93"/>
      <c r="I72" s="93"/>
      <c r="J72" s="93"/>
      <c r="K72" s="135"/>
    </row>
    <row r="73" spans="3:11" ht="18.75" x14ac:dyDescent="0.25">
      <c r="C73" s="253" t="str">
        <f>IFERROR(VLOOKUP(D72,'Desarrollo Curricular'!$E:$F,2,FALSE),IFERROR(VLOOKUP(D72,Investigación!$E:$F,2,FALSE),IFERROR(VLOOKUP(D72,'Vinculación Univ. Sociedad'!$E:$F,2,FALSE),IFERROR(VLOOKUP(D72,'Docencia y Recursos Humanos '!$E:$F,2,FALSE),IFERROR(VLOOKUP(D72,Estudiantes!$E:$F,2,FALSE),IFERROR(VLOOKUP(D72,'Gestion Administrativa'!$E:$F,2,FALSE),IFERROR(VLOOKUP(D72,'Gestion Academica'!$E:$F,2,FALSE),IFERROR(VLOOKUP(D72,Graduados!$E:$F,2,FALSE),IFERROR(VLOOKUP(D72,'Gestión del Conocimiento'!$E:$F,2,FALSE),IFERROR(VLOOKUP(D72,Gobernabilidad!$E:$F,2,FALSE),IFERROR(VLOOKUP(D72,'NIVEL DE ES Y  SISTEMA NACIONAL'!$E:$F,2,FALSE),VLOOKUP(D72,'Lo Esencial'!$E:$F,2,0))))))))))))</f>
        <v>Diseño de sistema de asignacion de actividades formaticas (tareas) en coordinacion con los profesores. * diseño transversal del plan de estudios armonizados con ejes de investigacion.</v>
      </c>
      <c r="D73" s="31"/>
      <c r="E73" s="116"/>
      <c r="F73" s="116"/>
      <c r="G73" s="116"/>
      <c r="H73" s="93"/>
      <c r="I73" s="93"/>
      <c r="J73" s="93"/>
      <c r="K73" s="135"/>
    </row>
    <row r="74" spans="3:11" ht="15.75" thickBot="1" x14ac:dyDescent="0.3">
      <c r="F74" s="116"/>
      <c r="G74" s="93"/>
      <c r="H74" s="93"/>
      <c r="I74" s="93"/>
    </row>
    <row r="75" spans="3:11" ht="30.75" thickBot="1" x14ac:dyDescent="0.3">
      <c r="C75" s="152" t="s">
        <v>44</v>
      </c>
      <c r="D75" s="152" t="s">
        <v>55</v>
      </c>
      <c r="E75" s="159" t="s">
        <v>57</v>
      </c>
      <c r="F75" s="158" t="s">
        <v>27</v>
      </c>
      <c r="G75" s="156" t="s">
        <v>213</v>
      </c>
      <c r="H75" s="159" t="s">
        <v>46</v>
      </c>
      <c r="I75" s="156" t="s">
        <v>214</v>
      </c>
      <c r="J75" s="156" t="s">
        <v>495</v>
      </c>
      <c r="K75" s="156" t="s">
        <v>496</v>
      </c>
    </row>
    <row r="76" spans="3:11" x14ac:dyDescent="0.25">
      <c r="C76" s="266"/>
      <c r="D76" s="267">
        <v>1</v>
      </c>
      <c r="E76" s="265">
        <v>59990</v>
      </c>
      <c r="F76" s="120">
        <f>D76*E76</f>
        <v>59990</v>
      </c>
      <c r="G76" s="184" t="s">
        <v>212</v>
      </c>
      <c r="H76" s="165" t="s">
        <v>835</v>
      </c>
      <c r="I76" s="153" t="str">
        <f>VLOOKUP(H76,Presupuesto!$B$8:$C$583,2,0)</f>
        <v>AGUINALDO Y DECIMO CUARTO MES</v>
      </c>
      <c r="J76" s="264" t="s">
        <v>188</v>
      </c>
      <c r="K76" s="121" t="s">
        <v>479</v>
      </c>
    </row>
    <row r="78" spans="3:11" ht="15.75" thickBot="1" x14ac:dyDescent="0.3">
      <c r="C78" s="108" t="s">
        <v>53</v>
      </c>
      <c r="F78" s="113"/>
      <c r="G78" s="112"/>
      <c r="H78" s="113"/>
      <c r="I78" s="113"/>
    </row>
    <row r="79" spans="3:11" ht="15.75" thickBot="1" x14ac:dyDescent="0.3">
      <c r="C79" s="180" t="s">
        <v>53</v>
      </c>
      <c r="D79" s="131">
        <v>75950</v>
      </c>
      <c r="F79" s="72"/>
      <c r="G79" s="96"/>
      <c r="H79" s="72"/>
      <c r="I79" s="72"/>
    </row>
    <row r="80" spans="3:11" x14ac:dyDescent="0.25">
      <c r="C80" s="72"/>
      <c r="D80" s="31"/>
      <c r="E80" s="116"/>
      <c r="F80" s="116"/>
      <c r="G80" s="116"/>
      <c r="H80" s="93"/>
      <c r="I80" s="93"/>
      <c r="J80" s="93"/>
      <c r="K80" s="135"/>
    </row>
    <row r="81" spans="3:11" x14ac:dyDescent="0.25">
      <c r="C81" s="72" t="s">
        <v>476</v>
      </c>
      <c r="D81" s="31"/>
      <c r="E81" s="116"/>
      <c r="F81" s="116"/>
      <c r="G81" s="116"/>
      <c r="H81" s="93"/>
      <c r="I81" s="93"/>
      <c r="J81" s="93"/>
      <c r="K81" s="135"/>
    </row>
    <row r="82" spans="3:11" ht="15.75" x14ac:dyDescent="0.25">
      <c r="C82" s="234" t="s">
        <v>476</v>
      </c>
      <c r="D82" s="235" t="s">
        <v>1728</v>
      </c>
      <c r="E82" s="116"/>
      <c r="F82" s="116"/>
      <c r="G82" s="116"/>
      <c r="H82" s="93"/>
      <c r="I82" s="93"/>
      <c r="J82" s="93"/>
      <c r="K82" s="135"/>
    </row>
    <row r="83" spans="3:11" ht="19.5" thickBot="1" x14ac:dyDescent="0.3">
      <c r="C83" s="253" t="str">
        <f>IFERROR(VLOOKUP(D82,'Desarrollo Curricular'!$E:$F,2,FALSE),IFERROR(VLOOKUP(D82,Investigación!$E:$F,2,FALSE),IFERROR(VLOOKUP(D82,'Vinculación Univ. Sociedad'!$E:$F,2,FALSE),IFERROR(VLOOKUP(D82,'Docencia y Recursos Humanos '!$E:$F,2,FALSE),IFERROR(VLOOKUP(D82,Estudiantes!$E:$F,2,FALSE),IFERROR(VLOOKUP(D82,'Gestion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Cursos libres aplicados a competencias.</v>
      </c>
      <c r="D83" s="31"/>
      <c r="E83" s="116"/>
      <c r="F83" s="116"/>
      <c r="G83" s="116"/>
      <c r="H83" s="93"/>
      <c r="I83" s="93"/>
      <c r="J83" s="93"/>
      <c r="K83" s="135"/>
    </row>
    <row r="84" spans="3:11" ht="30.75" thickBot="1" x14ac:dyDescent="0.3">
      <c r="C84" s="152" t="s">
        <v>44</v>
      </c>
      <c r="D84" s="152" t="s">
        <v>55</v>
      </c>
      <c r="E84" s="159" t="s">
        <v>57</v>
      </c>
      <c r="F84" s="158" t="s">
        <v>27</v>
      </c>
      <c r="G84" s="156" t="s">
        <v>213</v>
      </c>
      <c r="H84" s="159" t="s">
        <v>46</v>
      </c>
      <c r="I84" s="156" t="s">
        <v>214</v>
      </c>
      <c r="J84" s="156" t="s">
        <v>495</v>
      </c>
      <c r="K84" s="156" t="s">
        <v>496</v>
      </c>
    </row>
    <row r="85" spans="3:11" x14ac:dyDescent="0.25">
      <c r="C85" s="266"/>
      <c r="D85" s="267">
        <v>1</v>
      </c>
      <c r="E85" s="265">
        <v>75950</v>
      </c>
      <c r="F85" s="120">
        <f t="shared" ref="F85" si="5">D85*E85</f>
        <v>75950</v>
      </c>
      <c r="G85" s="184" t="s">
        <v>212</v>
      </c>
      <c r="H85" s="165" t="s">
        <v>835</v>
      </c>
      <c r="I85" s="153" t="str">
        <f>VLOOKUP(H85,Presupuesto!$B$8:$C$583,2,0)</f>
        <v>AGUINALDO Y DECIMO CUARTO MES</v>
      </c>
      <c r="J85" s="264" t="s">
        <v>188</v>
      </c>
      <c r="K85" s="121" t="s">
        <v>479</v>
      </c>
    </row>
    <row r="87" spans="3:11" ht="15.75" thickBot="1" x14ac:dyDescent="0.3"/>
    <row r="88" spans="3:11" ht="15.75" thickBot="1" x14ac:dyDescent="0.3">
      <c r="C88" s="180" t="s">
        <v>53</v>
      </c>
      <c r="D88" s="131">
        <f>SUM(F95:F95)</f>
        <v>64220</v>
      </c>
      <c r="F88" s="72"/>
      <c r="G88" s="96"/>
      <c r="H88" s="72"/>
      <c r="I88" s="72"/>
    </row>
    <row r="89" spans="3:11" x14ac:dyDescent="0.25">
      <c r="C89" s="72"/>
      <c r="D89" s="31"/>
      <c r="E89" s="116"/>
      <c r="F89" s="116"/>
      <c r="G89" s="116"/>
      <c r="H89" s="93"/>
      <c r="I89" s="93"/>
      <c r="J89" s="93"/>
      <c r="K89" s="135"/>
    </row>
    <row r="90" spans="3:11" x14ac:dyDescent="0.25">
      <c r="C90" s="72"/>
      <c r="D90" s="31"/>
      <c r="E90" s="116"/>
      <c r="F90" s="116"/>
      <c r="G90" s="116"/>
      <c r="H90" s="93"/>
      <c r="I90" s="93"/>
      <c r="J90" s="93"/>
      <c r="K90" s="135"/>
    </row>
    <row r="91" spans="3:11" ht="15.75" x14ac:dyDescent="0.25">
      <c r="C91" s="234" t="s">
        <v>476</v>
      </c>
      <c r="D91" s="235" t="s">
        <v>1733</v>
      </c>
      <c r="E91" s="116"/>
      <c r="F91" s="116"/>
      <c r="G91" s="116"/>
      <c r="H91" s="93"/>
      <c r="I91" s="93"/>
      <c r="J91" s="93"/>
      <c r="K91" s="135"/>
    </row>
    <row r="92" spans="3:11" ht="18.75" x14ac:dyDescent="0.25">
      <c r="C92" s="253" t="str">
        <f>IFERROR(VLOOKUP(D91,'Desarrollo Curricular'!$E:$F,2,FALSE),IFERROR(VLOOKUP(D91,Investigación!$E:$F,2,FALSE),IFERROR(VLOOKUP(D91,'Vinculación Univ. Sociedad'!$E:$F,2,FALSE),IFERROR(VLOOKUP(D91,'Docencia y Recursos Humanos '!$E:$F,2,FALSE),IFERROR(VLOOKUP(D91,Estudiantes!$E:$F,2,FALSE),IFERROR(VLOOKUP(D91,'Gestion Administrativa'!$E:$F,2,FALSE),IFERROR(VLOOKUP(D91,'Gestion Academica'!$E:$F,2,FALSE),IFERROR(VLOOKUP(D91,Graduados!$E:$F,2,FALSE),IFERROR(VLOOKUP(D91,'Gestión del Conocimiento'!$E:$F,2,FALSE),IFERROR(VLOOKUP(D91,Gobernabilidad!$E:$F,2,FALSE),IFERROR(VLOOKUP(D91,'NIVEL DE ES Y  SISTEMA NACIONAL'!$E:$F,2,FALSE),VLOOKUP(D91,'Lo Esencial'!$E:$F,2,0))))))))))))</f>
        <v>Gestionar con los docentes de la facultad de derecho para que estudiantes de la carrera realicen investigaciones en el instituto.</v>
      </c>
      <c r="D92" s="31"/>
      <c r="E92" s="116"/>
      <c r="F92" s="116"/>
      <c r="G92" s="116"/>
      <c r="H92" s="93"/>
      <c r="I92" s="93"/>
      <c r="J92" s="93"/>
      <c r="K92" s="135"/>
    </row>
    <row r="93" spans="3:11" ht="15.75" thickBot="1" x14ac:dyDescent="0.3">
      <c r="F93" s="116"/>
      <c r="G93" s="93"/>
      <c r="H93" s="93"/>
      <c r="I93" s="93"/>
    </row>
    <row r="94" spans="3:11" ht="30.75" thickBot="1" x14ac:dyDescent="0.3">
      <c r="C94" s="152" t="s">
        <v>44</v>
      </c>
      <c r="D94" s="152" t="s">
        <v>55</v>
      </c>
      <c r="E94" s="159" t="s">
        <v>57</v>
      </c>
      <c r="F94" s="158" t="s">
        <v>27</v>
      </c>
      <c r="G94" s="156" t="s">
        <v>213</v>
      </c>
      <c r="H94" s="159" t="s">
        <v>46</v>
      </c>
      <c r="I94" s="156" t="s">
        <v>214</v>
      </c>
      <c r="J94" s="156" t="s">
        <v>495</v>
      </c>
      <c r="K94" s="156" t="s">
        <v>496</v>
      </c>
    </row>
    <row r="95" spans="3:11" x14ac:dyDescent="0.25">
      <c r="C95" s="266"/>
      <c r="D95" s="267">
        <v>1</v>
      </c>
      <c r="E95" s="265">
        <v>64220</v>
      </c>
      <c r="F95" s="120">
        <f t="shared" ref="F95" si="6">D95*E95</f>
        <v>64220</v>
      </c>
      <c r="G95" s="184" t="s">
        <v>212</v>
      </c>
      <c r="H95" s="165" t="s">
        <v>835</v>
      </c>
      <c r="I95" s="153" t="str">
        <f>VLOOKUP(H95,Presupuesto!$B$8:$C$583,2,0)</f>
        <v>AGUINALDO Y DECIMO CUARTO MES</v>
      </c>
      <c r="J95" s="264" t="s">
        <v>188</v>
      </c>
      <c r="K95" s="121" t="s">
        <v>479</v>
      </c>
    </row>
    <row r="97" spans="3:11" ht="15.75" thickBot="1" x14ac:dyDescent="0.3"/>
    <row r="98" spans="3:11" ht="15.75" thickBot="1" x14ac:dyDescent="0.3">
      <c r="C98" s="180" t="s">
        <v>53</v>
      </c>
      <c r="D98" s="131">
        <f>SUM(F105:F105)</f>
        <v>49800</v>
      </c>
      <c r="F98" s="72"/>
      <c r="G98" s="96"/>
      <c r="H98" s="72"/>
      <c r="I98" s="72"/>
    </row>
    <row r="99" spans="3:11" x14ac:dyDescent="0.25">
      <c r="C99" s="72"/>
      <c r="D99" s="31"/>
      <c r="E99" s="116"/>
      <c r="F99" s="116"/>
      <c r="G99" s="116"/>
      <c r="H99" s="93"/>
      <c r="I99" s="93"/>
      <c r="J99" s="93"/>
      <c r="K99" s="135"/>
    </row>
    <row r="100" spans="3:11" x14ac:dyDescent="0.25">
      <c r="C100" s="72"/>
      <c r="D100" s="31"/>
      <c r="E100" s="116"/>
      <c r="F100" s="116"/>
      <c r="G100" s="116"/>
      <c r="H100" s="93"/>
      <c r="I100" s="93"/>
      <c r="J100" s="93"/>
      <c r="K100" s="135"/>
    </row>
    <row r="101" spans="3:11" ht="15.75" x14ac:dyDescent="0.25">
      <c r="C101" s="234" t="s">
        <v>476</v>
      </c>
      <c r="D101" s="235" t="s">
        <v>1731</v>
      </c>
      <c r="E101" s="116"/>
      <c r="F101" s="116"/>
      <c r="G101" s="116"/>
      <c r="H101" s="93"/>
      <c r="I101" s="93"/>
      <c r="J101" s="93"/>
      <c r="K101" s="135"/>
    </row>
    <row r="102" spans="3:11" ht="18.75" x14ac:dyDescent="0.25">
      <c r="C102" s="253" t="str">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Gestionar convenios con universidades nacionales.</v>
      </c>
      <c r="D102" s="31"/>
      <c r="E102" s="116"/>
      <c r="F102" s="116"/>
      <c r="G102" s="116"/>
      <c r="H102" s="93"/>
      <c r="I102" s="93"/>
      <c r="J102" s="93"/>
      <c r="K102" s="135"/>
    </row>
    <row r="103" spans="3:11" ht="15.75" thickBot="1" x14ac:dyDescent="0.3">
      <c r="F103" s="116"/>
      <c r="G103" s="93"/>
      <c r="H103" s="93"/>
      <c r="I103" s="93"/>
    </row>
    <row r="104" spans="3:11" ht="30.75" thickBot="1" x14ac:dyDescent="0.3">
      <c r="C104" s="152" t="s">
        <v>44</v>
      </c>
      <c r="D104" s="152" t="s">
        <v>55</v>
      </c>
      <c r="E104" s="159" t="s">
        <v>57</v>
      </c>
      <c r="F104" s="158" t="s">
        <v>27</v>
      </c>
      <c r="G104" s="156" t="s">
        <v>213</v>
      </c>
      <c r="H104" s="159" t="s">
        <v>46</v>
      </c>
      <c r="I104" s="156" t="s">
        <v>214</v>
      </c>
      <c r="J104" s="156" t="s">
        <v>495</v>
      </c>
      <c r="K104" s="156" t="s">
        <v>496</v>
      </c>
    </row>
    <row r="105" spans="3:11" x14ac:dyDescent="0.25">
      <c r="C105" s="266"/>
      <c r="D105" s="267">
        <v>1</v>
      </c>
      <c r="E105" s="265">
        <v>49800</v>
      </c>
      <c r="F105" s="120">
        <f t="shared" ref="F105" si="7">D105*E105</f>
        <v>49800</v>
      </c>
      <c r="G105" s="184" t="s">
        <v>212</v>
      </c>
      <c r="H105" s="165" t="s">
        <v>835</v>
      </c>
      <c r="I105" s="153" t="str">
        <f>VLOOKUP(H105,Presupuesto!$B$8:$C$583,2,0)</f>
        <v>AGUINALDO Y DECIMO CUARTO MES</v>
      </c>
      <c r="J105" s="264" t="s">
        <v>188</v>
      </c>
      <c r="K105" s="121" t="s">
        <v>479</v>
      </c>
    </row>
    <row r="106" spans="3:11" ht="15.75" thickBot="1" x14ac:dyDescent="0.3"/>
    <row r="107" spans="3:11" ht="15.75" thickBot="1" x14ac:dyDescent="0.3">
      <c r="C107" s="180" t="s">
        <v>53</v>
      </c>
      <c r="D107" s="131">
        <f>SUM(F114:F114)</f>
        <v>58100</v>
      </c>
      <c r="F107" s="72"/>
      <c r="G107" s="96"/>
      <c r="H107" s="72"/>
      <c r="I107" s="72"/>
    </row>
    <row r="108" spans="3:11" x14ac:dyDescent="0.25">
      <c r="C108" s="72"/>
      <c r="D108" s="31"/>
      <c r="E108" s="116"/>
      <c r="F108" s="116"/>
      <c r="G108" s="116"/>
      <c r="H108" s="93"/>
      <c r="I108" s="93"/>
      <c r="J108" s="93"/>
      <c r="K108" s="135"/>
    </row>
    <row r="109" spans="3:11" x14ac:dyDescent="0.25">
      <c r="C109" s="72"/>
      <c r="D109" s="31"/>
      <c r="E109" s="116"/>
      <c r="F109" s="116"/>
      <c r="G109" s="116"/>
      <c r="H109" s="93"/>
      <c r="I109" s="93"/>
      <c r="J109" s="93"/>
      <c r="K109" s="135"/>
    </row>
    <row r="110" spans="3:11" ht="15.75" x14ac:dyDescent="0.25">
      <c r="C110" s="234" t="s">
        <v>476</v>
      </c>
      <c r="D110" s="235" t="s">
        <v>1735</v>
      </c>
      <c r="E110" s="116"/>
      <c r="F110" s="116"/>
      <c r="G110" s="116"/>
      <c r="H110" s="93"/>
      <c r="I110" s="93"/>
      <c r="J110" s="93"/>
      <c r="K110" s="135"/>
    </row>
    <row r="111" spans="3:11" ht="18.75" x14ac:dyDescent="0.25">
      <c r="C111" s="253" t="str">
        <f>IFERROR(VLOOKUP(D110,'Desarrollo Curricular'!$E:$F,2,FALSE),IFERROR(VLOOKUP(D110,Investigación!$E:$F,2,FALSE),IFERROR(VLOOKUP(D110,'Vinculación Univ. Sociedad'!$E:$F,2,FALSE),IFERROR(VLOOKUP(D110,'Docencia y Recursos Humanos '!$E:$F,2,FALSE),IFERROR(VLOOKUP(D110,Estudiantes!$E:$F,2,FALSE),IFERROR(VLOOKUP(D110,'Gestion Administrativa'!$E:$F,2,FALSE),IFERROR(VLOOKUP(D110,'Gestion Academica'!$E:$F,2,FALSE),IFERROR(VLOOKUP(D110,Graduados!$E:$F,2,FALSE),IFERROR(VLOOKUP(D110,'Gestión del Conocimiento'!$E:$F,2,FALSE),IFERROR(VLOOKUP(D110,Gobernabilidad!$E:$F,2,FALSE),IFERROR(VLOOKUP(D110,'NIVEL DE ES Y  SISTEMA NACIONAL'!$E:$F,2,FALSE),VLOOKUP(D110,'Lo Esencial'!$E:$F,2,0))))))))))))</f>
        <v>Diseño de plataforma de gestion e informacion interna del IIJ enlace con pagina web.</v>
      </c>
      <c r="D111" s="31"/>
      <c r="E111" s="116"/>
      <c r="F111" s="116"/>
      <c r="G111" s="116"/>
      <c r="H111" s="93"/>
      <c r="I111" s="93"/>
      <c r="J111" s="93"/>
      <c r="K111" s="135"/>
    </row>
    <row r="112" spans="3:11" ht="15.75" thickBot="1" x14ac:dyDescent="0.3">
      <c r="F112" s="116"/>
      <c r="G112" s="93"/>
      <c r="H112" s="93"/>
      <c r="I112" s="93"/>
    </row>
    <row r="113" spans="3:11" ht="30.75" thickBot="1" x14ac:dyDescent="0.3">
      <c r="C113" s="152" t="s">
        <v>44</v>
      </c>
      <c r="D113" s="152" t="s">
        <v>55</v>
      </c>
      <c r="E113" s="159" t="s">
        <v>57</v>
      </c>
      <c r="F113" s="158" t="s">
        <v>27</v>
      </c>
      <c r="G113" s="156" t="s">
        <v>213</v>
      </c>
      <c r="H113" s="159" t="s">
        <v>46</v>
      </c>
      <c r="I113" s="156" t="s">
        <v>214</v>
      </c>
      <c r="J113" s="156" t="s">
        <v>495</v>
      </c>
      <c r="K113" s="156" t="s">
        <v>496</v>
      </c>
    </row>
    <row r="114" spans="3:11" x14ac:dyDescent="0.25">
      <c r="C114" s="266"/>
      <c r="D114" s="267">
        <v>1</v>
      </c>
      <c r="E114" s="265">
        <v>58100</v>
      </c>
      <c r="F114" s="120">
        <f t="shared" ref="F114" si="8">D114*E114</f>
        <v>58100</v>
      </c>
      <c r="G114" s="184" t="s">
        <v>212</v>
      </c>
      <c r="H114" s="165" t="s">
        <v>835</v>
      </c>
      <c r="I114" s="153" t="str">
        <f>VLOOKUP(H114,Presupuesto!$B$8:$C$583,2,0)</f>
        <v>AGUINALDO Y DECIMO CUARTO MES</v>
      </c>
      <c r="J114" s="264" t="s">
        <v>188</v>
      </c>
      <c r="K114" s="121" t="s">
        <v>479</v>
      </c>
    </row>
    <row r="116" spans="3:11" ht="9.75" customHeight="1" thickBot="1" x14ac:dyDescent="0.3"/>
    <row r="117" spans="3:11" ht="15.75" thickBot="1" x14ac:dyDescent="0.3">
      <c r="C117" s="180" t="s">
        <v>53</v>
      </c>
      <c r="D117" s="131">
        <f>SUM(F124:F124)</f>
        <v>34980</v>
      </c>
      <c r="F117" s="72"/>
      <c r="G117" s="96"/>
      <c r="H117" s="72"/>
      <c r="I117" s="72"/>
    </row>
    <row r="118" spans="3:11" x14ac:dyDescent="0.25">
      <c r="C118" s="72"/>
      <c r="D118" s="31"/>
      <c r="E118" s="116"/>
      <c r="F118" s="116"/>
      <c r="G118" s="116"/>
      <c r="H118" s="93"/>
      <c r="I118" s="93"/>
      <c r="J118" s="93"/>
      <c r="K118" s="135"/>
    </row>
    <row r="119" spans="3:11" x14ac:dyDescent="0.25">
      <c r="C119" s="72"/>
      <c r="D119" s="31"/>
      <c r="E119" s="116"/>
      <c r="F119" s="116"/>
      <c r="G119" s="116"/>
      <c r="H119" s="93"/>
      <c r="I119" s="93"/>
      <c r="J119" s="93"/>
      <c r="K119" s="135"/>
    </row>
    <row r="120" spans="3:11" ht="15.75" x14ac:dyDescent="0.25">
      <c r="C120" s="234" t="s">
        <v>476</v>
      </c>
      <c r="D120" s="235" t="s">
        <v>1932</v>
      </c>
      <c r="E120" s="116"/>
      <c r="F120" s="116"/>
      <c r="G120" s="116"/>
      <c r="H120" s="93"/>
      <c r="I120" s="93"/>
      <c r="J120" s="93"/>
      <c r="K120" s="135"/>
    </row>
    <row r="121" spans="3:11" ht="18.75" x14ac:dyDescent="0.25">
      <c r="C121" s="253" t="e">
        <f>IFERROR(VLOOKUP(D120,'Desarrollo Curricular'!$E:$F,2,FALSE),IFERROR(VLOOKUP(D120,Investigación!$E:$F,2,FALSE),IFERROR(VLOOKUP(D120,'Vinculación Univ. Sociedad'!$E:$F,2,FALSE),IFERROR(VLOOKUP(D120,'Docencia y Recursos Humanos '!$E:$F,2,FALSE),IFERROR(VLOOKUP(D120,Estudiantes!$E:$F,2,FALSE),IFERROR(VLOOKUP(D120,'Gestion Administrativa'!$E:$F,2,FALSE),IFERROR(VLOOKUP(D120,'Gestion Academica'!$E:$F,2,FALSE),IFERROR(VLOOKUP(D120,Graduados!$E:$F,2,FALSE),IFERROR(VLOOKUP(D120,'Gestión del Conocimiento'!$E:$F,2,FALSE),IFERROR(VLOOKUP(D120,Gobernabilidad!$E:$F,2,FALSE),IFERROR(VLOOKUP(D120,'NIVEL DE ES Y  SISTEMA NACIONAL'!$E:$F,2,FALSE),VLOOKUP(D120,'Lo Esencial'!$E:$F,2,0))))))))))))</f>
        <v>#N/A</v>
      </c>
      <c r="D121" s="31"/>
      <c r="E121" s="116"/>
      <c r="F121" s="116"/>
      <c r="G121" s="116"/>
      <c r="H121" s="93"/>
      <c r="I121" s="93"/>
      <c r="J121" s="93"/>
      <c r="K121" s="135"/>
    </row>
    <row r="122" spans="3:11" ht="15.75" thickBot="1" x14ac:dyDescent="0.3">
      <c r="F122" s="116"/>
      <c r="G122" s="93"/>
      <c r="H122" s="93"/>
      <c r="I122" s="93"/>
    </row>
    <row r="123" spans="3:11" ht="30.75" thickBot="1" x14ac:dyDescent="0.3">
      <c r="C123" s="152" t="s">
        <v>44</v>
      </c>
      <c r="D123" s="152" t="s">
        <v>55</v>
      </c>
      <c r="E123" s="159" t="s">
        <v>57</v>
      </c>
      <c r="F123" s="158" t="s">
        <v>27</v>
      </c>
      <c r="G123" s="156" t="s">
        <v>213</v>
      </c>
      <c r="H123" s="159" t="s">
        <v>46</v>
      </c>
      <c r="I123" s="156" t="s">
        <v>214</v>
      </c>
      <c r="J123" s="156" t="s">
        <v>495</v>
      </c>
      <c r="K123" s="156" t="s">
        <v>496</v>
      </c>
    </row>
    <row r="124" spans="3:11" x14ac:dyDescent="0.25">
      <c r="C124" s="266"/>
      <c r="D124" s="267">
        <v>1</v>
      </c>
      <c r="E124" s="265">
        <v>34980</v>
      </c>
      <c r="F124" s="120">
        <f t="shared" ref="F124" si="9">D124*E124</f>
        <v>34980</v>
      </c>
      <c r="G124" s="184" t="s">
        <v>212</v>
      </c>
      <c r="H124" s="165" t="s">
        <v>835</v>
      </c>
      <c r="I124" s="153" t="str">
        <f>VLOOKUP(H124,Presupuesto!$B$8:$C$583,2,0)</f>
        <v>AGUINALDO Y DECIMO CUARTO MES</v>
      </c>
      <c r="J124" s="264" t="s">
        <v>188</v>
      </c>
      <c r="K124" s="121" t="s">
        <v>479</v>
      </c>
    </row>
    <row r="126" spans="3:11" ht="15.75" thickBot="1" x14ac:dyDescent="0.3"/>
    <row r="127" spans="3:11" ht="15.75" thickBot="1" x14ac:dyDescent="0.3">
      <c r="C127" s="180" t="s">
        <v>53</v>
      </c>
      <c r="D127" s="131">
        <f>SUM(F134:F134)</f>
        <v>40120</v>
      </c>
      <c r="F127" s="72"/>
      <c r="G127" s="96"/>
      <c r="H127" s="72"/>
      <c r="I127" s="72"/>
    </row>
    <row r="128" spans="3:11" x14ac:dyDescent="0.25">
      <c r="C128" s="72"/>
      <c r="D128" s="31"/>
      <c r="E128" s="116"/>
      <c r="F128" s="116"/>
      <c r="G128" s="116"/>
      <c r="H128" s="93"/>
      <c r="I128" s="93"/>
      <c r="J128" s="93"/>
      <c r="K128" s="135"/>
    </row>
    <row r="129" spans="3:11" x14ac:dyDescent="0.25">
      <c r="C129" s="72"/>
      <c r="D129" s="31"/>
      <c r="E129" s="116"/>
      <c r="F129" s="116"/>
      <c r="G129" s="116"/>
      <c r="H129" s="93"/>
      <c r="I129" s="93"/>
      <c r="J129" s="93"/>
      <c r="K129" s="135"/>
    </row>
    <row r="130" spans="3:11" ht="15.75" x14ac:dyDescent="0.25">
      <c r="C130" s="234" t="s">
        <v>476</v>
      </c>
      <c r="D130" s="235" t="s">
        <v>1739</v>
      </c>
      <c r="E130" s="116"/>
      <c r="F130" s="116"/>
      <c r="G130" s="116"/>
      <c r="H130" s="93"/>
      <c r="I130" s="93"/>
      <c r="J130" s="93"/>
      <c r="K130" s="135"/>
    </row>
    <row r="131" spans="3:11" ht="18.75" x14ac:dyDescent="0.25">
      <c r="C131" s="253" t="str">
        <f>IFERROR(VLOOKUP(D130,'Desarrollo Curricular'!$E:$F,2,FALSE),IFERROR(VLOOKUP(D130,Investigación!$E:$F,2,FALSE),IFERROR(VLOOKUP(D130,'Vinculación Univ. Sociedad'!$E:$F,2,FALSE),IFERROR(VLOOKUP(D130,'Docencia y Recursos Humanos '!$E:$F,2,FALSE),IFERROR(VLOOKUP(D130,Estudiantes!$E:$F,2,FALSE),IFERROR(VLOOKUP(D130,'Gestion Administrativa'!$E:$F,2,FALSE),IFERROR(VLOOKUP(D130,'Gestion Academica'!$E:$F,2,FALSE),IFERROR(VLOOKUP(D130,Graduados!$E:$F,2,FALSE),IFERROR(VLOOKUP(D130,'Gestión del Conocimiento'!$E:$F,2,FALSE),IFERROR(VLOOKUP(D130,Gobernabilidad!$E:$F,2,FALSE),IFERROR(VLOOKUP(D130,'NIVEL DE ES Y  SISTEMA NACIONAL'!$E:$F,2,FALSE),VLOOKUP(D130,'Lo Esencial'!$E:$F,2,0))))))))))))</f>
        <v>Diseño de un certificado de autogestion en investigacion juridica.</v>
      </c>
      <c r="D131" s="31"/>
      <c r="E131" s="116"/>
      <c r="F131" s="116"/>
      <c r="G131" s="116"/>
      <c r="H131" s="93"/>
      <c r="I131" s="93"/>
      <c r="J131" s="93"/>
      <c r="K131" s="135"/>
    </row>
    <row r="132" spans="3:11" ht="15.75" thickBot="1" x14ac:dyDescent="0.3">
      <c r="F132" s="116"/>
      <c r="G132" s="93"/>
      <c r="H132" s="93"/>
      <c r="I132" s="93"/>
    </row>
    <row r="133" spans="3:11" ht="30.75" thickBot="1" x14ac:dyDescent="0.3">
      <c r="C133" s="152" t="s">
        <v>44</v>
      </c>
      <c r="D133" s="152" t="s">
        <v>55</v>
      </c>
      <c r="E133" s="159" t="s">
        <v>57</v>
      </c>
      <c r="F133" s="158" t="s">
        <v>27</v>
      </c>
      <c r="G133" s="156" t="s">
        <v>213</v>
      </c>
      <c r="H133" s="159" t="s">
        <v>46</v>
      </c>
      <c r="I133" s="156" t="s">
        <v>214</v>
      </c>
      <c r="J133" s="156" t="s">
        <v>495</v>
      </c>
      <c r="K133" s="156" t="s">
        <v>496</v>
      </c>
    </row>
    <row r="134" spans="3:11" x14ac:dyDescent="0.25">
      <c r="C134" s="266"/>
      <c r="D134" s="267">
        <v>1</v>
      </c>
      <c r="E134" s="265">
        <v>40120</v>
      </c>
      <c r="F134" s="120">
        <f t="shared" ref="F134" si="10">D134*E134</f>
        <v>40120</v>
      </c>
      <c r="G134" s="184" t="s">
        <v>212</v>
      </c>
      <c r="H134" s="165" t="s">
        <v>835</v>
      </c>
      <c r="I134" s="153" t="str">
        <f>VLOOKUP(H134,Presupuesto!$B$8:$C$583,2,0)</f>
        <v>AGUINALDO Y DECIMO CUARTO MES</v>
      </c>
      <c r="J134" s="264" t="s">
        <v>188</v>
      </c>
      <c r="K134" s="121" t="s">
        <v>479</v>
      </c>
    </row>
    <row r="136" spans="3:11" ht="15.75" thickBot="1" x14ac:dyDescent="0.3"/>
    <row r="137" spans="3:11" ht="15.75" thickBot="1" x14ac:dyDescent="0.3">
      <c r="C137" s="180" t="s">
        <v>53</v>
      </c>
      <c r="D137" s="131">
        <f>SUM(F144:F144)</f>
        <v>29800</v>
      </c>
      <c r="F137" s="72"/>
      <c r="G137" s="96"/>
      <c r="H137" s="72"/>
      <c r="I137" s="72"/>
    </row>
    <row r="138" spans="3:11" x14ac:dyDescent="0.25">
      <c r="C138" s="72"/>
      <c r="D138" s="31"/>
      <c r="E138" s="116"/>
      <c r="F138" s="116"/>
      <c r="G138" s="116"/>
      <c r="H138" s="93"/>
      <c r="I138" s="93"/>
      <c r="J138" s="93"/>
      <c r="K138" s="135"/>
    </row>
    <row r="139" spans="3:11" x14ac:dyDescent="0.25">
      <c r="C139" s="72"/>
      <c r="D139" s="31"/>
      <c r="E139" s="116"/>
      <c r="F139" s="116"/>
      <c r="G139" s="116"/>
      <c r="H139" s="93"/>
      <c r="I139" s="93"/>
      <c r="J139" s="93"/>
      <c r="K139" s="135"/>
    </row>
    <row r="140" spans="3:11" ht="15.75" x14ac:dyDescent="0.25">
      <c r="C140" s="234" t="s">
        <v>476</v>
      </c>
      <c r="D140" s="235" t="s">
        <v>1741</v>
      </c>
      <c r="E140" s="116"/>
      <c r="F140" s="116"/>
      <c r="G140" s="116"/>
      <c r="H140" s="93"/>
      <c r="I140" s="93"/>
      <c r="J140" s="93"/>
      <c r="K140" s="135"/>
    </row>
    <row r="141" spans="3:11" ht="18.75" x14ac:dyDescent="0.25">
      <c r="C141" s="253" t="str">
        <f>IFERROR(VLOOKUP(D140,'Desarrollo Curricular'!$E:$F,2,FALSE),IFERROR(VLOOKUP(D140,Investigación!$E:$F,2,FALSE),IFERROR(VLOOKUP(D140,'Vinculación Univ. Sociedad'!$E:$F,2,FALSE),IFERROR(VLOOKUP(D140,'Docencia y Recursos Humanos '!$E:$F,2,FALSE),IFERROR(VLOOKUP(D140,Estudiantes!$E:$F,2,FALSE),IFERROR(VLOOKUP(D140,'Gestion Administrativa'!$E:$F,2,FALSE),IFERROR(VLOOKUP(D140,'Gestion Academica'!$E:$F,2,FALSE),IFERROR(VLOOKUP(D140,Graduados!$E:$F,2,FALSE),IFERROR(VLOOKUP(D140,'Gestión del Conocimiento'!$E:$F,2,FALSE),IFERROR(VLOOKUP(D140,Gobernabilidad!$E:$F,2,FALSE),IFERROR(VLOOKUP(D140,'NIVEL DE ES Y  SISTEMA NACIONAL'!$E:$F,2,FALSE),VLOOKUP(D140,'Lo Esencial'!$E:$F,2,0))))))))))))</f>
        <v xml:space="preserve"> Implementar la formacion de docentes investigadores, cientifico, tecnologico que sirva para desarrollo integral de innovacion del conocimiento mediante la capacitacion sistematica.</v>
      </c>
      <c r="D141" s="31"/>
      <c r="E141" s="116"/>
      <c r="F141" s="116"/>
      <c r="G141" s="116"/>
      <c r="H141" s="93"/>
      <c r="I141" s="93"/>
      <c r="J141" s="93"/>
      <c r="K141" s="135"/>
    </row>
    <row r="142" spans="3:11" ht="15.75" thickBot="1" x14ac:dyDescent="0.3">
      <c r="F142" s="116"/>
      <c r="G142" s="93"/>
      <c r="H142" s="93"/>
      <c r="I142" s="93"/>
    </row>
    <row r="143" spans="3:11" ht="30.75" thickBot="1" x14ac:dyDescent="0.3">
      <c r="C143" s="152" t="s">
        <v>44</v>
      </c>
      <c r="D143" s="152" t="s">
        <v>55</v>
      </c>
      <c r="E143" s="159" t="s">
        <v>57</v>
      </c>
      <c r="F143" s="158" t="s">
        <v>27</v>
      </c>
      <c r="G143" s="156" t="s">
        <v>213</v>
      </c>
      <c r="H143" s="159" t="s">
        <v>46</v>
      </c>
      <c r="I143" s="156" t="s">
        <v>214</v>
      </c>
      <c r="J143" s="156" t="s">
        <v>495</v>
      </c>
      <c r="K143" s="156" t="s">
        <v>496</v>
      </c>
    </row>
    <row r="144" spans="3:11" x14ac:dyDescent="0.25">
      <c r="C144" s="266"/>
      <c r="D144" s="267">
        <v>1</v>
      </c>
      <c r="E144" s="265">
        <v>29800</v>
      </c>
      <c r="F144" s="120">
        <f t="shared" ref="F144" si="11">D144*E144</f>
        <v>29800</v>
      </c>
      <c r="G144" s="184" t="s">
        <v>212</v>
      </c>
      <c r="H144" s="165" t="s">
        <v>835</v>
      </c>
      <c r="I144" s="153" t="str">
        <f>VLOOKUP(H144,Presupuesto!$B$8:$C$583,2,0)</f>
        <v>AGUINALDO Y DECIMO CUARTO MES</v>
      </c>
      <c r="J144" s="264" t="s">
        <v>188</v>
      </c>
      <c r="K144" s="121" t="s">
        <v>479</v>
      </c>
    </row>
    <row r="145" spans="3:11" ht="19.5" customHeight="1" x14ac:dyDescent="0.25"/>
    <row r="146" spans="3:11" ht="15.75" thickBot="1" x14ac:dyDescent="0.3"/>
    <row r="147" spans="3:11" ht="15.75" thickBot="1" x14ac:dyDescent="0.3">
      <c r="C147" s="180" t="s">
        <v>53</v>
      </c>
      <c r="D147" s="131">
        <f>SUM(F154:F154)</f>
        <v>39500</v>
      </c>
      <c r="F147" s="72"/>
      <c r="G147" s="96"/>
      <c r="H147" s="72"/>
      <c r="I147" s="72"/>
    </row>
    <row r="148" spans="3:11" x14ac:dyDescent="0.25">
      <c r="C148" s="72"/>
      <c r="D148" s="31"/>
      <c r="E148" s="116"/>
      <c r="F148" s="116"/>
      <c r="G148" s="116"/>
      <c r="H148" s="93"/>
      <c r="I148" s="93"/>
      <c r="J148" s="93"/>
      <c r="K148" s="135"/>
    </row>
    <row r="149" spans="3:11" x14ac:dyDescent="0.25">
      <c r="C149" s="72"/>
      <c r="D149" s="31"/>
      <c r="E149" s="116"/>
      <c r="F149" s="116"/>
      <c r="G149" s="116"/>
      <c r="H149" s="93"/>
      <c r="I149" s="93"/>
      <c r="J149" s="93"/>
      <c r="K149" s="135"/>
    </row>
    <row r="150" spans="3:11" ht="15.75" x14ac:dyDescent="0.25">
      <c r="C150" s="234" t="s">
        <v>1909</v>
      </c>
      <c r="D150" s="235" t="s">
        <v>1924</v>
      </c>
      <c r="E150" s="116"/>
      <c r="F150" s="116"/>
      <c r="G150" s="116"/>
      <c r="H150" s="93"/>
      <c r="I150" s="93"/>
      <c r="J150" s="93"/>
      <c r="K150" s="135"/>
    </row>
    <row r="151" spans="3:11" ht="18.75" x14ac:dyDescent="0.25">
      <c r="C151" s="253" t="e">
        <f>IFERROR(VLOOKUP(D150,'Desarrollo Curricular'!$E:$F,2,FALSE),IFERROR(VLOOKUP(D150,Investigación!$E:$F,2,FALSE),IFERROR(VLOOKUP(D150,'Vinculación Univ. Sociedad'!$E:$F,2,FALSE),IFERROR(VLOOKUP(D150,'Docencia y Recursos Humanos '!$E:$F,2,FALSE),IFERROR(VLOOKUP(D150,Estudiantes!$E:$F,2,FALSE),IFERROR(VLOOKUP(D150,'Gestion Administrativa'!$E:$F,2,FALSE),IFERROR(VLOOKUP(D150,'Gestion Academica'!$E:$F,2,FALSE),IFERROR(VLOOKUP(D150,Graduados!$E:$F,2,FALSE),IFERROR(VLOOKUP(D150,'Gestión del Conocimiento'!$E:$F,2,FALSE),IFERROR(VLOOKUP(D150,Gobernabilidad!$E:$F,2,FALSE),IFERROR(VLOOKUP(D150,'NIVEL DE ES Y  SISTEMA NACIONAL'!$E:$F,2,FALSE),VLOOKUP(D150,'Lo Esencial'!$E:$F,2,0))))))))))))</f>
        <v>#N/A</v>
      </c>
      <c r="D151" s="31"/>
      <c r="E151" s="116"/>
      <c r="F151" s="116"/>
      <c r="G151" s="116"/>
      <c r="H151" s="93"/>
      <c r="I151" s="93"/>
      <c r="J151" s="93"/>
      <c r="K151" s="135"/>
    </row>
    <row r="152" spans="3:11" ht="15.75" thickBot="1" x14ac:dyDescent="0.3">
      <c r="F152" s="116"/>
      <c r="G152" s="93"/>
      <c r="H152" s="93"/>
      <c r="I152" s="93"/>
    </row>
    <row r="153" spans="3:11" ht="30.75" thickBot="1" x14ac:dyDescent="0.3">
      <c r="C153" s="152" t="s">
        <v>44</v>
      </c>
      <c r="D153" s="152" t="s">
        <v>55</v>
      </c>
      <c r="E153" s="159" t="s">
        <v>57</v>
      </c>
      <c r="F153" s="158" t="s">
        <v>27</v>
      </c>
      <c r="G153" s="156" t="s">
        <v>213</v>
      </c>
      <c r="H153" s="159" t="s">
        <v>46</v>
      </c>
      <c r="I153" s="156" t="s">
        <v>214</v>
      </c>
      <c r="J153" s="156" t="s">
        <v>495</v>
      </c>
      <c r="K153" s="156" t="s">
        <v>496</v>
      </c>
    </row>
    <row r="154" spans="3:11" x14ac:dyDescent="0.25">
      <c r="C154" s="266"/>
      <c r="D154" s="267">
        <v>1</v>
      </c>
      <c r="E154" s="265">
        <v>39500</v>
      </c>
      <c r="F154" s="120">
        <f t="shared" ref="F154" si="12">D154*E154</f>
        <v>39500</v>
      </c>
      <c r="G154" s="184" t="s">
        <v>212</v>
      </c>
      <c r="H154" s="165" t="s">
        <v>835</v>
      </c>
      <c r="I154" s="153" t="str">
        <f>VLOOKUP(H154,Presupuesto!$B$8:$C$583,2,0)</f>
        <v>AGUINALDO Y DECIMO CUARTO MES</v>
      </c>
      <c r="J154" s="264" t="s">
        <v>188</v>
      </c>
      <c r="K154" s="121" t="s">
        <v>479</v>
      </c>
    </row>
    <row r="156" spans="3:11" ht="15.75" thickBot="1" x14ac:dyDescent="0.3"/>
    <row r="157" spans="3:11" ht="15.75" thickBot="1" x14ac:dyDescent="0.3">
      <c r="C157" s="180" t="s">
        <v>53</v>
      </c>
      <c r="D157" s="131">
        <f>SUM(F164:F164)</f>
        <v>59880</v>
      </c>
      <c r="F157" s="72"/>
      <c r="G157" s="96"/>
      <c r="H157" s="72"/>
      <c r="I157" s="72"/>
    </row>
    <row r="158" spans="3:11" x14ac:dyDescent="0.25">
      <c r="C158" s="72"/>
      <c r="D158" s="31"/>
      <c r="E158" s="116"/>
      <c r="F158" s="116"/>
      <c r="G158" s="116"/>
      <c r="H158" s="93"/>
      <c r="I158" s="93"/>
      <c r="J158" s="93"/>
      <c r="K158" s="135"/>
    </row>
    <row r="159" spans="3:11" x14ac:dyDescent="0.25">
      <c r="C159" s="72"/>
      <c r="D159" s="31"/>
      <c r="E159" s="116"/>
      <c r="F159" s="116"/>
      <c r="G159" s="116"/>
      <c r="H159" s="93"/>
      <c r="I159" s="93"/>
      <c r="J159" s="93"/>
      <c r="K159" s="135"/>
    </row>
    <row r="160" spans="3:11" ht="15.75" x14ac:dyDescent="0.25">
      <c r="C160" s="234" t="s">
        <v>476</v>
      </c>
      <c r="D160" s="235" t="s">
        <v>1925</v>
      </c>
      <c r="E160" s="116"/>
      <c r="F160" s="116"/>
      <c r="G160" s="116"/>
      <c r="H160" s="93"/>
      <c r="I160" s="93"/>
      <c r="J160" s="93"/>
      <c r="K160" s="135"/>
    </row>
    <row r="161" spans="3:11" ht="18.75" x14ac:dyDescent="0.25">
      <c r="C161" s="253" t="e">
        <f>IFERROR(VLOOKUP(D160,'Desarrollo Curricular'!$E:$F,2,FALSE),IFERROR(VLOOKUP(D160,Investigación!$E:$F,2,FALSE),IFERROR(VLOOKUP(D160,'Vinculación Univ. Sociedad'!$E:$F,2,FALSE),IFERROR(VLOOKUP(D160,'Docencia y Recursos Humanos '!$E:$F,2,FALSE),IFERROR(VLOOKUP(D160,Estudiantes!$E:$F,2,FALSE),IFERROR(VLOOKUP(D160,'Gestion Administrativa'!$E:$F,2,FALSE),IFERROR(VLOOKUP(D160,'Gestion Academica'!$E:$F,2,FALSE),IFERROR(VLOOKUP(D160,Graduados!$E:$F,2,FALSE),IFERROR(VLOOKUP(D160,'Gestión del Conocimiento'!$E:$F,2,FALSE),IFERROR(VLOOKUP(D160,Gobernabilidad!$E:$F,2,FALSE),IFERROR(VLOOKUP(D160,'NIVEL DE ES Y  SISTEMA NACIONAL'!$E:$F,2,FALSE),VLOOKUP(D160,'Lo Esencial'!$E:$F,2,0))))))))))))</f>
        <v>#N/A</v>
      </c>
      <c r="D161" s="31"/>
      <c r="E161" s="116"/>
      <c r="F161" s="116"/>
      <c r="G161" s="116"/>
      <c r="H161" s="93"/>
      <c r="I161" s="93"/>
      <c r="J161" s="93"/>
      <c r="K161" s="135"/>
    </row>
    <row r="162" spans="3:11" ht="15.75" thickBot="1" x14ac:dyDescent="0.3">
      <c r="F162" s="116"/>
      <c r="G162" s="93"/>
      <c r="H162" s="93"/>
      <c r="I162" s="93"/>
    </row>
    <row r="163" spans="3:11" ht="30.75" thickBot="1" x14ac:dyDescent="0.3">
      <c r="C163" s="152" t="s">
        <v>44</v>
      </c>
      <c r="D163" s="152" t="s">
        <v>55</v>
      </c>
      <c r="E163" s="159" t="s">
        <v>57</v>
      </c>
      <c r="F163" s="158" t="s">
        <v>27</v>
      </c>
      <c r="G163" s="156" t="s">
        <v>213</v>
      </c>
      <c r="H163" s="159" t="s">
        <v>46</v>
      </c>
      <c r="I163" s="156" t="s">
        <v>214</v>
      </c>
      <c r="J163" s="156" t="s">
        <v>495</v>
      </c>
      <c r="K163" s="156" t="s">
        <v>496</v>
      </c>
    </row>
    <row r="164" spans="3:11" x14ac:dyDescent="0.25">
      <c r="C164" s="266"/>
      <c r="D164" s="267">
        <v>1</v>
      </c>
      <c r="E164" s="265">
        <v>59880</v>
      </c>
      <c r="F164" s="120">
        <v>59880</v>
      </c>
      <c r="G164" s="184" t="s">
        <v>212</v>
      </c>
      <c r="H164" s="165" t="s">
        <v>835</v>
      </c>
      <c r="I164" s="153" t="str">
        <f>VLOOKUP(H164,Presupuesto!$B$8:$C$583,2,0)</f>
        <v>AGUINALDO Y DECIMO CUARTO MES</v>
      </c>
      <c r="J164" s="264" t="s">
        <v>188</v>
      </c>
      <c r="K164" s="121" t="s">
        <v>479</v>
      </c>
    </row>
    <row r="167" spans="3:11" x14ac:dyDescent="0.25">
      <c r="C167" s="72"/>
      <c r="D167" s="31"/>
      <c r="E167" s="116"/>
      <c r="F167" s="116"/>
      <c r="G167" s="116"/>
      <c r="H167" s="93"/>
      <c r="I167" s="93"/>
      <c r="J167" s="93"/>
      <c r="K167" s="135"/>
    </row>
    <row r="168" spans="3:11" x14ac:dyDescent="0.25">
      <c r="C168" s="72"/>
      <c r="D168" s="31"/>
      <c r="E168" s="116"/>
      <c r="F168" s="116"/>
      <c r="G168" s="116"/>
      <c r="H168" s="93"/>
      <c r="I168" s="93"/>
      <c r="J168" s="93"/>
      <c r="K168" s="135"/>
    </row>
    <row r="170" spans="3:11" ht="15.75" thickBot="1" x14ac:dyDescent="0.3"/>
    <row r="171" spans="3:11" ht="15.75" thickBot="1" x14ac:dyDescent="0.3">
      <c r="C171" s="180" t="s">
        <v>53</v>
      </c>
      <c r="D171" s="131">
        <f>SUM(F178:F178)</f>
        <v>96250</v>
      </c>
      <c r="F171" s="72"/>
      <c r="G171" s="96"/>
      <c r="H171" s="72"/>
      <c r="I171" s="72"/>
    </row>
    <row r="172" spans="3:11" x14ac:dyDescent="0.25">
      <c r="C172" s="72"/>
      <c r="D172" s="31"/>
      <c r="E172" s="116"/>
      <c r="F172" s="116"/>
      <c r="G172" s="116"/>
      <c r="H172" s="93"/>
      <c r="I172" s="93"/>
      <c r="J172" s="93"/>
      <c r="K172" s="135"/>
    </row>
    <row r="173" spans="3:11" x14ac:dyDescent="0.25">
      <c r="C173" s="72"/>
      <c r="D173" s="31"/>
      <c r="E173" s="116"/>
      <c r="F173" s="116"/>
      <c r="G173" s="116"/>
      <c r="H173" s="93"/>
      <c r="I173" s="93"/>
      <c r="J173" s="93"/>
      <c r="K173" s="135"/>
    </row>
    <row r="174" spans="3:11" ht="15.75" x14ac:dyDescent="0.25">
      <c r="C174" s="234" t="s">
        <v>476</v>
      </c>
      <c r="D174" s="235" t="s">
        <v>1926</v>
      </c>
      <c r="E174" s="116"/>
      <c r="F174" s="116"/>
      <c r="G174" s="116"/>
      <c r="H174" s="93"/>
      <c r="I174" s="93"/>
      <c r="J174" s="93"/>
      <c r="K174" s="135"/>
    </row>
    <row r="175" spans="3:11" ht="18.75" x14ac:dyDescent="0.25">
      <c r="C175" s="253" t="e">
        <f>IFERROR(VLOOKUP(D174,'Desarrollo Curricular'!$E:$F,2,FALSE),IFERROR(VLOOKUP(D174,Investigación!$E:$F,2,FALSE),IFERROR(VLOOKUP(D174,'Vinculación Univ. Sociedad'!$E:$F,2,FALSE),IFERROR(VLOOKUP(D174,'Docencia y Recursos Humanos '!$E:$F,2,FALSE),IFERROR(VLOOKUP(D174,Estudiantes!$E:$F,2,FALSE),IFERROR(VLOOKUP(D174,'Gestion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31"/>
      <c r="E175" s="116"/>
      <c r="F175" s="116"/>
      <c r="G175" s="116"/>
      <c r="H175" s="93"/>
      <c r="I175" s="93"/>
      <c r="J175" s="93"/>
      <c r="K175" s="135"/>
    </row>
    <row r="176" spans="3:11" ht="15.75" thickBot="1" x14ac:dyDescent="0.3">
      <c r="F176" s="116"/>
      <c r="G176" s="93"/>
      <c r="H176" s="93"/>
      <c r="I176" s="93"/>
    </row>
    <row r="177" spans="3:11" ht="30.75" thickBot="1" x14ac:dyDescent="0.3">
      <c r="C177" s="152" t="s">
        <v>44</v>
      </c>
      <c r="D177" s="152" t="s">
        <v>55</v>
      </c>
      <c r="E177" s="159" t="s">
        <v>57</v>
      </c>
      <c r="F177" s="158" t="s">
        <v>27</v>
      </c>
      <c r="G177" s="156" t="s">
        <v>213</v>
      </c>
      <c r="H177" s="159" t="s">
        <v>46</v>
      </c>
      <c r="I177" s="156" t="s">
        <v>214</v>
      </c>
      <c r="J177" s="156" t="s">
        <v>495</v>
      </c>
      <c r="K177" s="156" t="s">
        <v>496</v>
      </c>
    </row>
    <row r="178" spans="3:11" x14ac:dyDescent="0.25">
      <c r="C178" s="266"/>
      <c r="D178" s="267">
        <v>1</v>
      </c>
      <c r="E178" s="265">
        <v>96250</v>
      </c>
      <c r="F178" s="120">
        <f t="shared" ref="F178" si="13">D178*E178</f>
        <v>96250</v>
      </c>
      <c r="G178" s="184" t="s">
        <v>212</v>
      </c>
      <c r="H178" s="165" t="s">
        <v>835</v>
      </c>
      <c r="I178" s="153" t="str">
        <f>VLOOKUP(H178,Presupuesto!$B$8:$C$583,2,0)</f>
        <v>AGUINALDO Y DECIMO CUARTO MES</v>
      </c>
      <c r="J178" s="264" t="s">
        <v>188</v>
      </c>
      <c r="K178" s="121" t="s">
        <v>479</v>
      </c>
    </row>
    <row r="180" spans="3:11" x14ac:dyDescent="0.25">
      <c r="F180" s="113"/>
      <c r="G180" s="112"/>
      <c r="H180" s="113"/>
      <c r="I180" s="113"/>
    </row>
    <row r="181" spans="3:11" ht="15.75" thickBot="1" x14ac:dyDescent="0.3"/>
    <row r="182" spans="3:11" ht="15.75" thickBot="1" x14ac:dyDescent="0.3">
      <c r="C182" s="180" t="s">
        <v>53</v>
      </c>
      <c r="D182" s="131">
        <f>SUM(F189:F189)</f>
        <v>96250</v>
      </c>
      <c r="F182" s="72"/>
      <c r="G182" s="96"/>
      <c r="H182" s="72"/>
      <c r="I182" s="72"/>
    </row>
    <row r="183" spans="3:11" x14ac:dyDescent="0.25">
      <c r="C183" s="72"/>
      <c r="D183" s="31"/>
      <c r="E183" s="116"/>
      <c r="F183" s="116"/>
      <c r="G183" s="116"/>
      <c r="H183" s="93"/>
      <c r="I183" s="93"/>
      <c r="J183" s="93"/>
      <c r="K183" s="135"/>
    </row>
    <row r="184" spans="3:11" x14ac:dyDescent="0.25">
      <c r="C184" s="72"/>
      <c r="D184" s="31"/>
      <c r="E184" s="116"/>
      <c r="F184" s="116"/>
      <c r="G184" s="116"/>
      <c r="H184" s="93"/>
      <c r="I184" s="93"/>
      <c r="J184" s="93"/>
      <c r="K184" s="135"/>
    </row>
    <row r="185" spans="3:11" ht="15.75" x14ac:dyDescent="0.25">
      <c r="C185" s="234" t="s">
        <v>476</v>
      </c>
      <c r="D185" s="235" t="s">
        <v>1928</v>
      </c>
      <c r="E185" s="116"/>
      <c r="F185" s="116"/>
      <c r="G185" s="116"/>
      <c r="H185" s="93"/>
      <c r="I185" s="93"/>
      <c r="J185" s="93"/>
      <c r="K185" s="135"/>
    </row>
    <row r="186" spans="3:11" ht="18.75" x14ac:dyDescent="0.25">
      <c r="C186" s="253" t="e">
        <f>IFERROR(VLOOKUP(D185,'Desarrollo Curricular'!$E:$F,2,FALSE),IFERROR(VLOOKUP(D185,Investigación!$E:$F,2,FALSE),IFERROR(VLOOKUP(D185,'Vinculación Univ. Sociedad'!$E:$F,2,FALSE),IFERROR(VLOOKUP(D185,'Docencia y Recursos Humanos '!$E:$F,2,FALSE),IFERROR(VLOOKUP(D185,Estudiantes!$E:$F,2,FALSE),IFERROR(VLOOKUP(D185,'Gestion Administrativa'!$E:$F,2,FALSE),IFERROR(VLOOKUP(D185,'Gestion Academica'!$E:$F,2,FALSE),IFERROR(VLOOKUP(D185,Graduados!$E:$F,2,FALSE),IFERROR(VLOOKUP(D185,'Gestión del Conocimiento'!$E:$F,2,FALSE),IFERROR(VLOOKUP(D185,Gobernabilidad!$E:$F,2,FALSE),IFERROR(VLOOKUP(D185,'NIVEL DE ES Y  SISTEMA NACIONAL'!$E:$F,2,FALSE),VLOOKUP(D185,'Lo Esencial'!$E:$F,2,0))))))))))))</f>
        <v>#N/A</v>
      </c>
      <c r="D186" s="31"/>
      <c r="E186" s="116"/>
      <c r="F186" s="116"/>
      <c r="G186" s="116"/>
      <c r="H186" s="93"/>
      <c r="I186" s="93"/>
      <c r="J186" s="93"/>
      <c r="K186" s="135"/>
    </row>
    <row r="187" spans="3:11" ht="15.75" thickBot="1" x14ac:dyDescent="0.3">
      <c r="F187" s="116"/>
      <c r="G187" s="93"/>
      <c r="H187" s="93"/>
      <c r="I187" s="93"/>
    </row>
    <row r="188" spans="3:11" ht="30.75" thickBot="1" x14ac:dyDescent="0.3">
      <c r="C188" s="152" t="s">
        <v>44</v>
      </c>
      <c r="D188" s="152" t="s">
        <v>55</v>
      </c>
      <c r="E188" s="159" t="s">
        <v>57</v>
      </c>
      <c r="F188" s="158" t="s">
        <v>27</v>
      </c>
      <c r="G188" s="156" t="s">
        <v>213</v>
      </c>
      <c r="H188" s="159" t="s">
        <v>46</v>
      </c>
      <c r="I188" s="156" t="s">
        <v>214</v>
      </c>
      <c r="J188" s="156" t="s">
        <v>495</v>
      </c>
      <c r="K188" s="156" t="s">
        <v>496</v>
      </c>
    </row>
    <row r="189" spans="3:11" x14ac:dyDescent="0.25">
      <c r="C189" s="266"/>
      <c r="D189" s="504">
        <v>1</v>
      </c>
      <c r="E189" s="265">
        <v>96250</v>
      </c>
      <c r="F189" s="120">
        <v>96250</v>
      </c>
      <c r="G189" s="184" t="s">
        <v>212</v>
      </c>
      <c r="H189" s="165" t="s">
        <v>835</v>
      </c>
      <c r="I189" s="153" t="s">
        <v>221</v>
      </c>
      <c r="J189" s="264" t="s">
        <v>188</v>
      </c>
      <c r="K189" s="121" t="s">
        <v>479</v>
      </c>
    </row>
  </sheetData>
  <dataValidations xWindow="840" yWindow="316" count="5">
    <dataValidation type="list" allowBlank="1" showInputMessage="1" showErrorMessage="1" errorTitle="¡Ingreso Inválido!" error="Seleccione una opción de la lista." promptTitle="Tipo de Presupuesto" prompt="Seleccione una opción de la lista." sqref="G17 G178 G164 G154 G105 G95 G85 G76 G67 G57 G47 G37 G27 G189 G114 G124 G134 G144">
      <formula1>$R$2:$S$2</formula1>
    </dataValidation>
    <dataValidation type="list" allowBlank="1" showInputMessage="1" showErrorMessage="1" errorTitle="¡Ingreso Inválido!" error="Seleccione una opción de la lista" promptTitle="Mes Requerido" prompt="Seleccione el mes en el que requiere el recurso." sqref="K17 K178 K164 K154 K105 K95 K85 K76 K67 K57 K47 K37 K27 K189 K114 K124 K134 K144">
      <formula1>$U$2:$AF$2</formula1>
    </dataValidation>
    <dataValidation type="list" allowBlank="1" showInputMessage="1" showErrorMessage="1" errorTitle="¡Ingreso Inválido!" error="Seleccione una opción de la lista." promptTitle="Dimensión Estratégica" prompt="Seleccione una opción de la lista." sqref="J17 J178 J164 J154 J105 J95 J85 J76 J67 J57 J47 J37 J27 J189 J114 J124 J134 J144">
      <formula1>$A$2:$K$2</formula1>
    </dataValidation>
    <dataValidation type="list" allowBlank="1" showInputMessage="1" showErrorMessage="1" errorTitle="¡Ingreso Inválido!" error="Verifique el valor ingresado." promptTitle="Ingrese el Objeto de Gasto" prompt="Ingrese el Objeto de Gasto" sqref="H17 H178 H164 H154 H105 H95 H85 H76 H67 H57 H47 H37 H27 H189 H114 H124 H134 H144">
      <formula1>$A$1:$VD$1</formula1>
    </dataValidation>
    <dataValidation type="list" allowBlank="1" showInputMessage="1" showErrorMessage="1" errorTitle="¡Ingreso Invalido!" error="Seleccione una opción de la lista." promptTitle="Categoria/Zona de Viáticos" prompt="Seleccione una opción de la lista" sqref="C17 C178 C164 C154 C105 C95 C85 C76 C67 C57 C47 C37 C27 C189 C114 C124 C134 C144">
      <formula1>$AH$2:$BU$2</formula1>
    </dataValidation>
  </dataValidations>
  <pageMargins left="0.7" right="0.7" top="0.75" bottom="0.75" header="0.3" footer="0.3"/>
  <pageSetup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39"/>
  <sheetViews>
    <sheetView showGridLines="0" topLeftCell="A4" zoomScale="86" zoomScaleNormal="86" workbookViewId="0">
      <selection activeCell="J105" sqref="J105"/>
    </sheetView>
  </sheetViews>
  <sheetFormatPr baseColWidth="10" defaultColWidth="11.5703125" defaultRowHeight="15" x14ac:dyDescent="0.25"/>
  <cols>
    <col min="1" max="1" width="1.85546875" style="108" customWidth="1"/>
    <col min="2" max="2" width="17" style="108" customWidth="1"/>
    <col min="3" max="3" width="41.7109375" style="108" customWidth="1"/>
    <col min="4" max="4" width="26.85546875" style="108" bestFit="1" customWidth="1"/>
    <col min="5" max="5" width="13.85546875" style="108" customWidth="1"/>
    <col min="6" max="6" width="21.85546875" style="108" customWidth="1"/>
    <col min="7" max="7" width="16.5703125" style="94" customWidth="1"/>
    <col min="8" max="8" width="24.140625" style="108" bestFit="1" customWidth="1"/>
    <col min="9" max="9" width="36" style="108" bestFit="1" customWidth="1"/>
    <col min="10" max="10" width="28.140625" style="108" bestFit="1" customWidth="1"/>
    <col min="11" max="11" width="19.85546875" style="108" bestFit="1" customWidth="1"/>
    <col min="12" max="12" width="12.7109375" style="108" bestFit="1" customWidth="1"/>
    <col min="13" max="16384" width="11.5703125" style="108"/>
  </cols>
  <sheetData>
    <row r="1" spans="1:576" ht="26.25" hidden="1" x14ac:dyDescent="0.25">
      <c r="A1" s="211"/>
      <c r="B1" s="214"/>
      <c r="C1" s="205" t="s">
        <v>337</v>
      </c>
      <c r="D1" s="205" t="s">
        <v>815</v>
      </c>
      <c r="E1" s="205" t="s">
        <v>817</v>
      </c>
      <c r="F1" s="205" t="s">
        <v>819</v>
      </c>
      <c r="G1" s="205" t="s">
        <v>821</v>
      </c>
      <c r="H1" s="205" t="s">
        <v>823</v>
      </c>
      <c r="I1" s="205" t="s">
        <v>825</v>
      </c>
      <c r="J1" s="205" t="s">
        <v>338</v>
      </c>
      <c r="K1" s="205" t="s">
        <v>828</v>
      </c>
      <c r="L1" s="205" t="s">
        <v>339</v>
      </c>
      <c r="M1" s="205" t="s">
        <v>830</v>
      </c>
      <c r="N1" s="205" t="s">
        <v>832</v>
      </c>
      <c r="O1" s="205" t="s">
        <v>834</v>
      </c>
      <c r="P1" s="205" t="s">
        <v>340</v>
      </c>
      <c r="Q1" s="205" t="s">
        <v>835</v>
      </c>
      <c r="R1" s="205" t="s">
        <v>838</v>
      </c>
      <c r="S1" s="205" t="s">
        <v>341</v>
      </c>
      <c r="T1" s="205" t="s">
        <v>840</v>
      </c>
      <c r="U1" s="205" t="s">
        <v>342</v>
      </c>
      <c r="V1" s="205" t="s">
        <v>841</v>
      </c>
      <c r="W1" s="205" t="s">
        <v>842</v>
      </c>
      <c r="X1" s="205" t="s">
        <v>846</v>
      </c>
      <c r="Y1" s="205" t="s">
        <v>334</v>
      </c>
      <c r="Z1" s="205" t="s">
        <v>861</v>
      </c>
      <c r="AA1" s="214"/>
      <c r="AB1" s="205" t="s">
        <v>863</v>
      </c>
      <c r="AC1" s="205" t="s">
        <v>344</v>
      </c>
      <c r="AD1" s="205" t="s">
        <v>865</v>
      </c>
      <c r="AE1" s="205" t="s">
        <v>867</v>
      </c>
      <c r="AF1" s="205" t="s">
        <v>345</v>
      </c>
      <c r="AG1" s="205" t="s">
        <v>869</v>
      </c>
      <c r="AH1" s="205" t="s">
        <v>871</v>
      </c>
      <c r="AI1" s="205" t="s">
        <v>346</v>
      </c>
      <c r="AJ1" s="205" t="s">
        <v>872</v>
      </c>
      <c r="AK1" s="205" t="s">
        <v>874</v>
      </c>
      <c r="AL1" s="205" t="s">
        <v>875</v>
      </c>
      <c r="AM1" s="205" t="s">
        <v>876</v>
      </c>
      <c r="AN1" s="205" t="s">
        <v>878</v>
      </c>
      <c r="AO1" s="205" t="s">
        <v>880</v>
      </c>
      <c r="AP1" s="205" t="s">
        <v>881</v>
      </c>
      <c r="AQ1" s="205" t="s">
        <v>347</v>
      </c>
      <c r="AR1" s="205" t="s">
        <v>883</v>
      </c>
      <c r="AS1" s="205" t="s">
        <v>885</v>
      </c>
      <c r="AT1" s="205" t="s">
        <v>887</v>
      </c>
      <c r="AU1" s="205" t="s">
        <v>889</v>
      </c>
      <c r="AV1" s="205" t="s">
        <v>891</v>
      </c>
      <c r="AW1" s="205" t="s">
        <v>893</v>
      </c>
      <c r="AX1" s="205" t="s">
        <v>895</v>
      </c>
      <c r="AY1" s="205" t="s">
        <v>897</v>
      </c>
      <c r="AZ1" s="214"/>
      <c r="BA1" s="205" t="s">
        <v>349</v>
      </c>
      <c r="BB1" s="205" t="s">
        <v>919</v>
      </c>
      <c r="BC1" s="205" t="s">
        <v>350</v>
      </c>
      <c r="BD1" s="205" t="s">
        <v>921</v>
      </c>
      <c r="BE1" s="205" t="s">
        <v>923</v>
      </c>
      <c r="BF1" s="214"/>
      <c r="BG1" s="205" t="s">
        <v>352</v>
      </c>
      <c r="BH1" s="205" t="s">
        <v>925</v>
      </c>
      <c r="BI1" s="205" t="s">
        <v>353</v>
      </c>
      <c r="BJ1" s="205" t="s">
        <v>927</v>
      </c>
      <c r="BK1" s="205" t="s">
        <v>929</v>
      </c>
      <c r="BL1" s="205" t="s">
        <v>931</v>
      </c>
      <c r="BM1" s="214"/>
      <c r="BN1" s="205" t="s">
        <v>937</v>
      </c>
      <c r="BO1" s="205" t="s">
        <v>939</v>
      </c>
      <c r="BP1" s="205" t="s">
        <v>355</v>
      </c>
      <c r="BQ1" s="205" t="s">
        <v>933</v>
      </c>
      <c r="BR1" s="205" t="s">
        <v>935</v>
      </c>
      <c r="BS1" s="205" t="s">
        <v>356</v>
      </c>
      <c r="BT1" s="205" t="s">
        <v>941</v>
      </c>
      <c r="BU1" s="205" t="s">
        <v>357</v>
      </c>
      <c r="BV1" s="205" t="s">
        <v>942</v>
      </c>
      <c r="BW1" s="202"/>
      <c r="BX1" s="214"/>
      <c r="BY1" s="205" t="s">
        <v>358</v>
      </c>
      <c r="BZ1" s="205" t="s">
        <v>847</v>
      </c>
      <c r="CA1" s="205" t="s">
        <v>849</v>
      </c>
      <c r="CB1" s="205" t="s">
        <v>851</v>
      </c>
      <c r="CC1" s="205" t="s">
        <v>359</v>
      </c>
      <c r="CD1" s="205" t="s">
        <v>853</v>
      </c>
      <c r="CE1" s="205" t="s">
        <v>855</v>
      </c>
      <c r="CF1" s="205" t="s">
        <v>857</v>
      </c>
      <c r="CG1" s="205" t="s">
        <v>859</v>
      </c>
      <c r="CH1" s="202"/>
      <c r="CI1" s="214"/>
      <c r="CJ1" s="205" t="s">
        <v>360</v>
      </c>
      <c r="CK1" s="205" t="s">
        <v>899</v>
      </c>
      <c r="CL1" s="205" t="s">
        <v>901</v>
      </c>
      <c r="CM1" s="205" t="s">
        <v>903</v>
      </c>
      <c r="CN1" s="205" t="s">
        <v>905</v>
      </c>
      <c r="CO1" s="205" t="s">
        <v>907</v>
      </c>
      <c r="CP1" s="205" t="s">
        <v>909</v>
      </c>
      <c r="CQ1" s="205" t="s">
        <v>911</v>
      </c>
      <c r="CR1" s="205" t="s">
        <v>913</v>
      </c>
      <c r="CS1" s="205" t="s">
        <v>915</v>
      </c>
      <c r="CT1" s="205" t="s">
        <v>917</v>
      </c>
      <c r="CU1" s="202"/>
      <c r="CV1" s="214"/>
      <c r="CW1" s="205" t="s">
        <v>943</v>
      </c>
      <c r="CX1" s="205" t="s">
        <v>944</v>
      </c>
      <c r="CY1" s="205" t="s">
        <v>946</v>
      </c>
      <c r="CZ1" s="205" t="s">
        <v>363</v>
      </c>
      <c r="DA1" s="205" t="s">
        <v>948</v>
      </c>
      <c r="DB1" s="205" t="s">
        <v>950</v>
      </c>
      <c r="DC1" s="205" t="s">
        <v>952</v>
      </c>
      <c r="DD1" s="205" t="s">
        <v>954</v>
      </c>
      <c r="DE1" s="205" t="s">
        <v>956</v>
      </c>
      <c r="DF1" s="205" t="s">
        <v>958</v>
      </c>
      <c r="DG1" s="214"/>
      <c r="DH1" s="205" t="s">
        <v>365</v>
      </c>
      <c r="DI1" s="205" t="s">
        <v>960</v>
      </c>
      <c r="DJ1" s="205" t="s">
        <v>366</v>
      </c>
      <c r="DK1" s="205" t="s">
        <v>962</v>
      </c>
      <c r="DL1" s="205" t="s">
        <v>964</v>
      </c>
      <c r="DM1" s="205" t="s">
        <v>966</v>
      </c>
      <c r="DN1" s="205" t="s">
        <v>968</v>
      </c>
      <c r="DO1" s="205" t="s">
        <v>970</v>
      </c>
      <c r="DP1" s="205" t="s">
        <v>972</v>
      </c>
      <c r="DQ1" s="205" t="s">
        <v>974</v>
      </c>
      <c r="DR1" s="205" t="s">
        <v>367</v>
      </c>
      <c r="DS1" s="205" t="s">
        <v>976</v>
      </c>
      <c r="DT1" s="205" t="s">
        <v>978</v>
      </c>
      <c r="DU1" s="205" t="s">
        <v>980</v>
      </c>
      <c r="DV1" s="214"/>
      <c r="DW1" s="205" t="s">
        <v>982</v>
      </c>
      <c r="DX1" s="205" t="s">
        <v>369</v>
      </c>
      <c r="DY1" s="205" t="s">
        <v>984</v>
      </c>
      <c r="DZ1" s="205" t="s">
        <v>370</v>
      </c>
      <c r="EA1" s="205" t="s">
        <v>986</v>
      </c>
      <c r="EB1" s="205" t="s">
        <v>988</v>
      </c>
      <c r="EC1" s="205" t="s">
        <v>990</v>
      </c>
      <c r="ED1" s="205" t="s">
        <v>992</v>
      </c>
      <c r="EE1" s="205" t="s">
        <v>994</v>
      </c>
      <c r="EF1" s="205" t="s">
        <v>996</v>
      </c>
      <c r="EG1" s="205" t="s">
        <v>998</v>
      </c>
      <c r="EH1" s="205" t="s">
        <v>1000</v>
      </c>
      <c r="EI1" s="205" t="s">
        <v>1002</v>
      </c>
      <c r="EJ1" s="205" t="s">
        <v>1004</v>
      </c>
      <c r="EK1" s="205" t="s">
        <v>1006</v>
      </c>
      <c r="EL1" s="214"/>
      <c r="EM1" s="205" t="s">
        <v>1008</v>
      </c>
      <c r="EN1" s="205" t="s">
        <v>372</v>
      </c>
      <c r="EO1" s="205" t="s">
        <v>1010</v>
      </c>
      <c r="EP1" s="205" t="s">
        <v>1012</v>
      </c>
      <c r="EQ1" s="205" t="s">
        <v>373</v>
      </c>
      <c r="ER1" s="205" t="s">
        <v>1014</v>
      </c>
      <c r="ES1" s="205" t="s">
        <v>1016</v>
      </c>
      <c r="ET1" s="205" t="s">
        <v>374</v>
      </c>
      <c r="EU1" s="205" t="s">
        <v>1018</v>
      </c>
      <c r="EV1" s="205" t="s">
        <v>1020</v>
      </c>
      <c r="EW1" s="205" t="s">
        <v>1022</v>
      </c>
      <c r="EX1" s="205" t="s">
        <v>375</v>
      </c>
      <c r="EY1" s="205" t="s">
        <v>1024</v>
      </c>
      <c r="EZ1" s="205" t="s">
        <v>1026</v>
      </c>
      <c r="FA1" s="214"/>
      <c r="FB1" s="205" t="s">
        <v>377</v>
      </c>
      <c r="FC1" s="205" t="s">
        <v>1028</v>
      </c>
      <c r="FD1" s="205" t="s">
        <v>1030</v>
      </c>
      <c r="FE1" s="205" t="s">
        <v>1032</v>
      </c>
      <c r="FF1" s="205" t="s">
        <v>1034</v>
      </c>
      <c r="FG1" s="205" t="s">
        <v>378</v>
      </c>
      <c r="FH1" s="205" t="s">
        <v>1036</v>
      </c>
      <c r="FI1" s="205" t="s">
        <v>1038</v>
      </c>
      <c r="FJ1" s="205" t="s">
        <v>1040</v>
      </c>
      <c r="FK1" s="205" t="s">
        <v>1042</v>
      </c>
      <c r="FL1" s="205" t="s">
        <v>1044</v>
      </c>
      <c r="FM1" s="205" t="s">
        <v>379</v>
      </c>
      <c r="FN1" s="205" t="s">
        <v>1047</v>
      </c>
      <c r="FO1" s="205" t="s">
        <v>380</v>
      </c>
      <c r="FP1" s="205" t="s">
        <v>1050</v>
      </c>
      <c r="FQ1" s="205" t="s">
        <v>1051</v>
      </c>
      <c r="FR1" s="205" t="s">
        <v>1053</v>
      </c>
      <c r="FS1" s="205" t="s">
        <v>381</v>
      </c>
      <c r="FT1" s="205" t="s">
        <v>1056</v>
      </c>
      <c r="FU1" s="205" t="s">
        <v>1057</v>
      </c>
      <c r="FV1" s="205" t="s">
        <v>1059</v>
      </c>
      <c r="FW1" s="205" t="s">
        <v>382</v>
      </c>
      <c r="FX1" s="205" t="s">
        <v>1062</v>
      </c>
      <c r="FY1" s="205" t="s">
        <v>1064</v>
      </c>
      <c r="FZ1" s="205" t="s">
        <v>1066</v>
      </c>
      <c r="GA1" s="214"/>
      <c r="GB1" s="205" t="s">
        <v>384</v>
      </c>
      <c r="GC1" s="205" t="s">
        <v>385</v>
      </c>
      <c r="GD1" s="214"/>
      <c r="GE1" s="205" t="s">
        <v>387</v>
      </c>
      <c r="GF1" s="205" t="s">
        <v>1089</v>
      </c>
      <c r="GG1" s="205" t="s">
        <v>1091</v>
      </c>
      <c r="GH1" s="205" t="s">
        <v>1093</v>
      </c>
      <c r="GI1" s="205" t="s">
        <v>1095</v>
      </c>
      <c r="GJ1" s="205" t="s">
        <v>1097</v>
      </c>
      <c r="GK1" s="214"/>
      <c r="GL1" s="205" t="s">
        <v>389</v>
      </c>
      <c r="GM1" s="205" t="s">
        <v>1099</v>
      </c>
      <c r="GN1" s="205" t="s">
        <v>1101</v>
      </c>
      <c r="GO1" s="205" t="s">
        <v>1103</v>
      </c>
      <c r="GP1" s="205" t="s">
        <v>1105</v>
      </c>
      <c r="GQ1" s="205" t="s">
        <v>1107</v>
      </c>
      <c r="GR1" s="205" t="s">
        <v>1109</v>
      </c>
      <c r="GS1" s="202"/>
      <c r="GT1" s="214"/>
      <c r="GU1" s="205" t="s">
        <v>390</v>
      </c>
      <c r="GV1" s="205" t="s">
        <v>1068</v>
      </c>
      <c r="GW1" s="205" t="s">
        <v>1070</v>
      </c>
      <c r="GX1" s="205" t="s">
        <v>1072</v>
      </c>
      <c r="GY1" s="205" t="s">
        <v>1074</v>
      </c>
      <c r="GZ1" s="205" t="s">
        <v>1076</v>
      </c>
      <c r="HA1" s="205" t="s">
        <v>1078</v>
      </c>
      <c r="HB1" s="214"/>
      <c r="HC1" s="205" t="s">
        <v>391</v>
      </c>
      <c r="HD1" s="205" t="s">
        <v>1080</v>
      </c>
      <c r="HE1" s="205" t="s">
        <v>1082</v>
      </c>
      <c r="HF1" s="205" t="s">
        <v>1083</v>
      </c>
      <c r="HG1" s="205" t="s">
        <v>392</v>
      </c>
      <c r="HH1" s="205" t="s">
        <v>1086</v>
      </c>
      <c r="HI1" s="205" t="s">
        <v>1087</v>
      </c>
      <c r="HJ1" s="202"/>
      <c r="HK1" s="214"/>
      <c r="HL1" s="205" t="s">
        <v>395</v>
      </c>
      <c r="HM1" s="205" t="s">
        <v>1111</v>
      </c>
      <c r="HN1" s="205" t="s">
        <v>1113</v>
      </c>
      <c r="HO1" s="205" t="s">
        <v>1115</v>
      </c>
      <c r="HP1" s="205" t="s">
        <v>1117</v>
      </c>
      <c r="HQ1" s="205" t="s">
        <v>396</v>
      </c>
      <c r="HR1" s="205" t="s">
        <v>1120</v>
      </c>
      <c r="HS1" s="214"/>
      <c r="HT1" s="205" t="s">
        <v>1122</v>
      </c>
      <c r="HU1" s="205" t="s">
        <v>1124</v>
      </c>
      <c r="HV1" s="205" t="s">
        <v>398</v>
      </c>
      <c r="HW1" s="205" t="s">
        <v>1127</v>
      </c>
      <c r="HX1" s="205" t="s">
        <v>1129</v>
      </c>
      <c r="HY1" s="205" t="s">
        <v>1130</v>
      </c>
      <c r="HZ1" s="205" t="s">
        <v>1132</v>
      </c>
      <c r="IA1" s="214"/>
      <c r="IB1" s="205" t="s">
        <v>1134</v>
      </c>
      <c r="IC1" s="205" t="s">
        <v>1136</v>
      </c>
      <c r="ID1" s="205" t="s">
        <v>1138</v>
      </c>
      <c r="IE1" s="205" t="s">
        <v>400</v>
      </c>
      <c r="IF1" s="205" t="s">
        <v>1140</v>
      </c>
      <c r="IG1" s="205" t="s">
        <v>1142</v>
      </c>
      <c r="IH1" s="205" t="s">
        <v>401</v>
      </c>
      <c r="II1" s="205" t="s">
        <v>1144</v>
      </c>
      <c r="IJ1" s="205" t="s">
        <v>1146</v>
      </c>
      <c r="IK1" s="205" t="s">
        <v>402</v>
      </c>
      <c r="IL1" s="205" t="s">
        <v>1148</v>
      </c>
      <c r="IM1" s="205" t="s">
        <v>1150</v>
      </c>
      <c r="IN1" s="205" t="s">
        <v>1152</v>
      </c>
      <c r="IO1" s="205" t="s">
        <v>1154</v>
      </c>
      <c r="IP1" s="205" t="s">
        <v>403</v>
      </c>
      <c r="IQ1" s="205" t="s">
        <v>1156</v>
      </c>
      <c r="IR1" s="214"/>
      <c r="IS1" s="205" t="s">
        <v>1164</v>
      </c>
      <c r="IT1" s="205" t="s">
        <v>1166</v>
      </c>
      <c r="IU1" s="205" t="s">
        <v>405</v>
      </c>
      <c r="IV1" s="205" t="s">
        <v>1168</v>
      </c>
      <c r="IW1" s="205" t="s">
        <v>1170</v>
      </c>
      <c r="IX1" s="205" t="s">
        <v>1172</v>
      </c>
      <c r="IY1" s="214"/>
      <c r="IZ1" s="205" t="s">
        <v>1174</v>
      </c>
      <c r="JA1" s="205" t="s">
        <v>407</v>
      </c>
      <c r="JB1" s="205" t="s">
        <v>1177</v>
      </c>
      <c r="JC1" s="205" t="s">
        <v>1179</v>
      </c>
      <c r="JD1" s="205" t="s">
        <v>1181</v>
      </c>
      <c r="JE1" s="205" t="s">
        <v>1183</v>
      </c>
      <c r="JF1" s="205" t="s">
        <v>1185</v>
      </c>
      <c r="JG1" s="205" t="s">
        <v>1187</v>
      </c>
      <c r="JH1" s="205" t="s">
        <v>408</v>
      </c>
      <c r="JI1" s="205" t="s">
        <v>1190</v>
      </c>
      <c r="JJ1" s="205" t="s">
        <v>1192</v>
      </c>
      <c r="JK1" s="205" t="s">
        <v>1194</v>
      </c>
      <c r="JL1" s="205" t="s">
        <v>1196</v>
      </c>
      <c r="JM1" s="205" t="s">
        <v>1198</v>
      </c>
      <c r="JN1" s="205" t="s">
        <v>1200</v>
      </c>
      <c r="JO1" s="205" t="s">
        <v>1202</v>
      </c>
      <c r="JP1" s="205" t="s">
        <v>1204</v>
      </c>
      <c r="JQ1" s="205" t="s">
        <v>409</v>
      </c>
      <c r="JR1" s="205" t="s">
        <v>1207</v>
      </c>
      <c r="JS1" s="205" t="s">
        <v>1209</v>
      </c>
      <c r="JT1" s="205" t="s">
        <v>1211</v>
      </c>
      <c r="JU1" s="205" t="s">
        <v>1213</v>
      </c>
      <c r="JV1" s="205" t="s">
        <v>1214</v>
      </c>
      <c r="JW1" s="205" t="s">
        <v>1216</v>
      </c>
      <c r="JX1" s="205" t="s">
        <v>1218</v>
      </c>
      <c r="JY1" s="205" t="s">
        <v>1220</v>
      </c>
      <c r="JZ1" s="205" t="s">
        <v>1222</v>
      </c>
      <c r="KA1" s="205" t="s">
        <v>1224</v>
      </c>
      <c r="KB1" s="205" t="s">
        <v>1226</v>
      </c>
      <c r="KC1" s="205" t="s">
        <v>1228</v>
      </c>
      <c r="KD1" s="205" t="s">
        <v>1230</v>
      </c>
      <c r="KE1" s="205" t="s">
        <v>1232</v>
      </c>
      <c r="KF1" s="205" t="s">
        <v>1234</v>
      </c>
      <c r="KG1" s="205" t="s">
        <v>1236</v>
      </c>
      <c r="KH1" s="205" t="s">
        <v>1238</v>
      </c>
      <c r="KI1" s="205" t="s">
        <v>1240</v>
      </c>
      <c r="KJ1" s="205" t="s">
        <v>1242</v>
      </c>
      <c r="KK1" s="205" t="s">
        <v>1244</v>
      </c>
      <c r="KL1" s="205" t="s">
        <v>1246</v>
      </c>
      <c r="KM1" s="205" t="s">
        <v>1248</v>
      </c>
      <c r="KN1" s="205" t="s">
        <v>1250</v>
      </c>
      <c r="KO1" s="205" t="s">
        <v>1252</v>
      </c>
      <c r="KP1" s="205" t="s">
        <v>1254</v>
      </c>
      <c r="KQ1" s="205" t="s">
        <v>1256</v>
      </c>
      <c r="KR1" s="214"/>
      <c r="KS1" s="205" t="s">
        <v>1258</v>
      </c>
      <c r="KT1" s="205" t="s">
        <v>411</v>
      </c>
      <c r="KU1" s="205" t="s">
        <v>1261</v>
      </c>
      <c r="KV1" s="205" t="s">
        <v>1263</v>
      </c>
      <c r="KW1" s="205" t="s">
        <v>1265</v>
      </c>
      <c r="KX1" s="205" t="s">
        <v>1267</v>
      </c>
      <c r="KY1" s="205" t="s">
        <v>412</v>
      </c>
      <c r="KZ1" s="205" t="s">
        <v>1270</v>
      </c>
      <c r="LA1" s="205" t="s">
        <v>1272</v>
      </c>
      <c r="LB1" s="205" t="s">
        <v>1274</v>
      </c>
      <c r="LC1" s="205" t="s">
        <v>1276</v>
      </c>
      <c r="LD1" s="205" t="s">
        <v>1278</v>
      </c>
      <c r="LE1" s="205" t="s">
        <v>1280</v>
      </c>
      <c r="LF1" s="205" t="s">
        <v>1282</v>
      </c>
      <c r="LG1" s="202"/>
      <c r="LH1" s="214"/>
      <c r="LI1" s="205" t="s">
        <v>413</v>
      </c>
      <c r="LJ1" s="205" t="s">
        <v>1158</v>
      </c>
      <c r="LK1" s="205" t="s">
        <v>1160</v>
      </c>
      <c r="LL1" s="205" t="s">
        <v>1162</v>
      </c>
      <c r="LM1" s="202"/>
      <c r="LN1" s="214"/>
      <c r="LO1" s="205" t="s">
        <v>416</v>
      </c>
      <c r="LP1" s="205" t="s">
        <v>417</v>
      </c>
      <c r="LQ1" s="214"/>
      <c r="LR1" s="205" t="s">
        <v>419</v>
      </c>
      <c r="LS1" s="205" t="s">
        <v>1302</v>
      </c>
      <c r="LT1" s="205" t="s">
        <v>1304</v>
      </c>
      <c r="LU1" s="205" t="s">
        <v>1305</v>
      </c>
      <c r="LV1" s="205" t="s">
        <v>1307</v>
      </c>
      <c r="LW1" s="205" t="s">
        <v>1308</v>
      </c>
      <c r="LX1" s="205" t="s">
        <v>1310</v>
      </c>
      <c r="LY1" s="205" t="s">
        <v>1312</v>
      </c>
      <c r="LZ1" s="205" t="s">
        <v>1314</v>
      </c>
      <c r="MA1" s="205" t="s">
        <v>1316</v>
      </c>
      <c r="MB1" s="205" t="s">
        <v>420</v>
      </c>
      <c r="MC1" s="205" t="s">
        <v>1319</v>
      </c>
      <c r="MD1" s="205" t="s">
        <v>1320</v>
      </c>
      <c r="ME1" s="205" t="s">
        <v>1322</v>
      </c>
      <c r="MF1" s="205" t="s">
        <v>421</v>
      </c>
      <c r="MG1" s="205" t="s">
        <v>1325</v>
      </c>
      <c r="MH1" s="205" t="s">
        <v>1326</v>
      </c>
      <c r="MI1" s="205" t="s">
        <v>1328</v>
      </c>
      <c r="MJ1" s="205" t="s">
        <v>1330</v>
      </c>
      <c r="MK1" s="205" t="s">
        <v>422</v>
      </c>
      <c r="ML1" s="205" t="s">
        <v>1333</v>
      </c>
      <c r="MM1" s="205" t="s">
        <v>1335</v>
      </c>
      <c r="MN1" s="205" t="s">
        <v>1337</v>
      </c>
      <c r="MO1" s="205" t="s">
        <v>1339</v>
      </c>
      <c r="MP1" s="205" t="s">
        <v>423</v>
      </c>
      <c r="MQ1" s="205" t="s">
        <v>1342</v>
      </c>
      <c r="MR1" s="205" t="s">
        <v>1344</v>
      </c>
      <c r="MS1" s="205" t="s">
        <v>1346</v>
      </c>
      <c r="MT1" s="205" t="s">
        <v>1348</v>
      </c>
      <c r="MU1" s="205" t="s">
        <v>1350</v>
      </c>
      <c r="MV1" s="205" t="s">
        <v>1352</v>
      </c>
      <c r="MW1" s="205" t="s">
        <v>1354</v>
      </c>
      <c r="MX1" s="205" t="s">
        <v>1356</v>
      </c>
      <c r="MY1" s="205" t="s">
        <v>1358</v>
      </c>
      <c r="MZ1" s="205" t="s">
        <v>1360</v>
      </c>
      <c r="NA1" s="205" t="s">
        <v>1362</v>
      </c>
      <c r="NB1" s="205" t="s">
        <v>1363</v>
      </c>
      <c r="NC1" s="214"/>
      <c r="ND1" s="205" t="s">
        <v>425</v>
      </c>
      <c r="NE1" s="205" t="s">
        <v>1365</v>
      </c>
      <c r="NF1" s="205" t="s">
        <v>1367</v>
      </c>
      <c r="NG1" s="205" t="s">
        <v>1369</v>
      </c>
      <c r="NH1" s="205" t="s">
        <v>1371</v>
      </c>
      <c r="NI1" s="214"/>
      <c r="NJ1" s="205" t="s">
        <v>427</v>
      </c>
      <c r="NK1" s="205" t="s">
        <v>1372</v>
      </c>
      <c r="NL1" s="205" t="s">
        <v>428</v>
      </c>
      <c r="NM1" s="205" t="s">
        <v>1374</v>
      </c>
      <c r="NN1" s="205" t="s">
        <v>1376</v>
      </c>
      <c r="NO1" s="205" t="s">
        <v>429</v>
      </c>
      <c r="NP1" s="205" t="s">
        <v>1378</v>
      </c>
      <c r="NQ1" s="205" t="s">
        <v>1380</v>
      </c>
      <c r="NR1" s="202"/>
      <c r="NS1" s="214"/>
      <c r="NT1" s="205" t="s">
        <v>430</v>
      </c>
      <c r="NU1" s="205" t="s">
        <v>1284</v>
      </c>
      <c r="NV1" s="205" t="s">
        <v>1286</v>
      </c>
      <c r="NW1" s="205" t="s">
        <v>1288</v>
      </c>
      <c r="NX1" s="205" t="s">
        <v>1290</v>
      </c>
      <c r="NY1" s="205" t="s">
        <v>431</v>
      </c>
      <c r="NZ1" s="205" t="s">
        <v>1292</v>
      </c>
      <c r="OA1" s="205" t="s">
        <v>432</v>
      </c>
      <c r="OB1" s="205" t="s">
        <v>1294</v>
      </c>
      <c r="OC1" s="214"/>
      <c r="OD1" s="205" t="s">
        <v>1296</v>
      </c>
      <c r="OE1" s="205" t="s">
        <v>433</v>
      </c>
      <c r="OF1" s="202"/>
      <c r="OG1" s="214"/>
      <c r="OH1" s="205" t="s">
        <v>1298</v>
      </c>
      <c r="OI1" s="205" t="s">
        <v>1300</v>
      </c>
      <c r="OJ1" s="205" t="s">
        <v>434</v>
      </c>
      <c r="OK1" s="202"/>
      <c r="OL1" s="214"/>
      <c r="OM1" s="205" t="s">
        <v>437</v>
      </c>
      <c r="ON1" s="205" t="s">
        <v>1382</v>
      </c>
      <c r="OO1" s="205" t="s">
        <v>1384</v>
      </c>
      <c r="OP1" s="205" t="s">
        <v>438</v>
      </c>
      <c r="OQ1" s="205" t="s">
        <v>439</v>
      </c>
      <c r="OR1" s="205" t="s">
        <v>1482</v>
      </c>
      <c r="OS1" s="205" t="s">
        <v>1484</v>
      </c>
      <c r="OT1" s="205" t="s">
        <v>1486</v>
      </c>
      <c r="OU1" s="205" t="s">
        <v>1488</v>
      </c>
      <c r="OV1" s="205" t="s">
        <v>1490</v>
      </c>
      <c r="OW1" s="214"/>
      <c r="OX1" s="205" t="s">
        <v>441</v>
      </c>
      <c r="OY1" s="205" t="s">
        <v>1492</v>
      </c>
      <c r="OZ1" s="205" t="s">
        <v>1494</v>
      </c>
      <c r="PA1" s="205" t="s">
        <v>1496</v>
      </c>
      <c r="PB1" s="205" t="s">
        <v>1498</v>
      </c>
      <c r="PC1" s="205" t="s">
        <v>1500</v>
      </c>
      <c r="PD1" s="205" t="s">
        <v>1502</v>
      </c>
      <c r="PE1" s="214"/>
      <c r="PF1" s="205" t="s">
        <v>1504</v>
      </c>
      <c r="PG1" s="205" t="s">
        <v>443</v>
      </c>
      <c r="PH1" s="214"/>
      <c r="PI1" s="205" t="s">
        <v>445</v>
      </c>
      <c r="PJ1" s="205" t="s">
        <v>1534</v>
      </c>
      <c r="PK1" s="205" t="s">
        <v>1536</v>
      </c>
      <c r="PL1" s="214"/>
      <c r="PM1" s="205" t="s">
        <v>447</v>
      </c>
      <c r="PN1" s="205" t="s">
        <v>1538</v>
      </c>
      <c r="PO1" s="205" t="s">
        <v>1539</v>
      </c>
      <c r="PP1" s="205" t="s">
        <v>1540</v>
      </c>
      <c r="PQ1" s="205" t="s">
        <v>1541</v>
      </c>
      <c r="PR1" s="205" t="s">
        <v>1543</v>
      </c>
      <c r="PS1" s="205" t="s">
        <v>1544</v>
      </c>
      <c r="PT1" s="205" t="s">
        <v>1546</v>
      </c>
      <c r="PU1" s="205" t="s">
        <v>1547</v>
      </c>
      <c r="PV1" s="202"/>
      <c r="PW1" s="214"/>
      <c r="PX1" s="205" t="s">
        <v>448</v>
      </c>
      <c r="PY1" s="205" t="s">
        <v>1386</v>
      </c>
      <c r="PZ1" s="205" t="s">
        <v>1388</v>
      </c>
      <c r="QA1" s="205" t="s">
        <v>1390</v>
      </c>
      <c r="QB1" s="205" t="s">
        <v>1392</v>
      </c>
      <c r="QC1" s="205" t="s">
        <v>1394</v>
      </c>
      <c r="QD1" s="205" t="s">
        <v>1396</v>
      </c>
      <c r="QE1" s="205" t="s">
        <v>1398</v>
      </c>
      <c r="QF1" s="205" t="s">
        <v>1400</v>
      </c>
      <c r="QG1" s="205" t="s">
        <v>1402</v>
      </c>
      <c r="QH1" s="205" t="s">
        <v>1404</v>
      </c>
      <c r="QI1" s="205" t="s">
        <v>1406</v>
      </c>
      <c r="QJ1" s="205" t="s">
        <v>1408</v>
      </c>
      <c r="QK1" s="205" t="s">
        <v>1410</v>
      </c>
      <c r="QL1" s="205" t="s">
        <v>1412</v>
      </c>
      <c r="QM1" s="205" t="s">
        <v>1414</v>
      </c>
      <c r="QN1" s="205" t="s">
        <v>1416</v>
      </c>
      <c r="QO1" s="205" t="s">
        <v>1418</v>
      </c>
      <c r="QP1" s="205" t="s">
        <v>1420</v>
      </c>
      <c r="QQ1" s="205" t="s">
        <v>1422</v>
      </c>
      <c r="QR1" s="205" t="s">
        <v>1424</v>
      </c>
      <c r="QS1" s="205" t="s">
        <v>1426</v>
      </c>
      <c r="QT1" s="205" t="s">
        <v>1428</v>
      </c>
      <c r="QU1" s="205" t="s">
        <v>449</v>
      </c>
      <c r="QV1" s="205" t="s">
        <v>1431</v>
      </c>
      <c r="QW1" s="205" t="s">
        <v>1433</v>
      </c>
      <c r="QX1" s="205" t="s">
        <v>1434</v>
      </c>
      <c r="QY1" s="205" t="s">
        <v>1436</v>
      </c>
      <c r="QZ1" s="205" t="s">
        <v>1438</v>
      </c>
      <c r="RA1" s="205" t="s">
        <v>1440</v>
      </c>
      <c r="RB1" s="205" t="s">
        <v>1442</v>
      </c>
      <c r="RC1" s="205" t="s">
        <v>1444</v>
      </c>
      <c r="RD1" s="205" t="s">
        <v>1446</v>
      </c>
      <c r="RE1" s="205" t="s">
        <v>1448</v>
      </c>
      <c r="RF1" s="205" t="s">
        <v>1450</v>
      </c>
      <c r="RG1" s="205" t="s">
        <v>1452</v>
      </c>
      <c r="RH1" s="205" t="s">
        <v>1454</v>
      </c>
      <c r="RI1" s="205" t="s">
        <v>1456</v>
      </c>
      <c r="RJ1" s="205" t="s">
        <v>1458</v>
      </c>
      <c r="RK1" s="205" t="s">
        <v>1460</v>
      </c>
      <c r="RL1" s="205" t="s">
        <v>1462</v>
      </c>
      <c r="RM1" s="205" t="s">
        <v>1464</v>
      </c>
      <c r="RN1" s="205" t="s">
        <v>1466</v>
      </c>
      <c r="RO1" s="205" t="s">
        <v>1468</v>
      </c>
      <c r="RP1" s="205" t="s">
        <v>1470</v>
      </c>
      <c r="RQ1" s="205" t="s">
        <v>1472</v>
      </c>
      <c r="RR1" s="205" t="s">
        <v>1474</v>
      </c>
      <c r="RS1" s="205" t="s">
        <v>1476</v>
      </c>
      <c r="RT1" s="205" t="s">
        <v>1478</v>
      </c>
      <c r="RU1" s="205" t="s">
        <v>1480</v>
      </c>
      <c r="RV1" s="202"/>
      <c r="RW1" s="214"/>
      <c r="RX1" s="205" t="s">
        <v>450</v>
      </c>
      <c r="RY1" s="205" t="s">
        <v>1506</v>
      </c>
      <c r="RZ1" s="205" t="s">
        <v>1508</v>
      </c>
      <c r="SA1" s="205" t="s">
        <v>1510</v>
      </c>
      <c r="SB1" s="205" t="s">
        <v>1512</v>
      </c>
      <c r="SC1" s="205" t="s">
        <v>1514</v>
      </c>
      <c r="SD1" s="205" t="s">
        <v>1516</v>
      </c>
      <c r="SE1" s="205" t="s">
        <v>1518</v>
      </c>
      <c r="SF1" s="205" t="s">
        <v>1520</v>
      </c>
      <c r="SG1" s="205" t="s">
        <v>1522</v>
      </c>
      <c r="SH1" s="205" t="s">
        <v>1524</v>
      </c>
      <c r="SI1" s="205" t="s">
        <v>1526</v>
      </c>
      <c r="SJ1" s="205" t="s">
        <v>1528</v>
      </c>
      <c r="SK1" s="205" t="s">
        <v>1530</v>
      </c>
      <c r="SL1" s="205" t="s">
        <v>1532</v>
      </c>
      <c r="SM1" s="202"/>
      <c r="SN1" s="214"/>
      <c r="SO1" s="205" t="s">
        <v>453</v>
      </c>
      <c r="SP1" s="205" t="s">
        <v>1549</v>
      </c>
      <c r="SQ1" s="205" t="s">
        <v>1551</v>
      </c>
      <c r="SR1" s="205" t="s">
        <v>454</v>
      </c>
      <c r="SS1" s="205" t="s">
        <v>1553</v>
      </c>
      <c r="ST1" s="205" t="s">
        <v>1555</v>
      </c>
      <c r="SU1" s="205" t="s">
        <v>1557</v>
      </c>
      <c r="SV1" s="205" t="s">
        <v>1559</v>
      </c>
      <c r="SW1" s="214"/>
      <c r="SX1" s="205" t="s">
        <v>456</v>
      </c>
      <c r="SY1" s="205" t="s">
        <v>1561</v>
      </c>
      <c r="SZ1" s="205" t="s">
        <v>1563</v>
      </c>
      <c r="TA1" s="205" t="s">
        <v>1565</v>
      </c>
      <c r="TB1" s="205" t="s">
        <v>1567</v>
      </c>
      <c r="TC1" s="205" t="s">
        <v>1569</v>
      </c>
      <c r="TD1" s="205" t="s">
        <v>1571</v>
      </c>
      <c r="TE1" s="205" t="s">
        <v>1573</v>
      </c>
      <c r="TF1" s="205" t="s">
        <v>1575</v>
      </c>
      <c r="TG1" s="205" t="s">
        <v>1577</v>
      </c>
      <c r="TH1" s="205" t="s">
        <v>1579</v>
      </c>
      <c r="TI1" s="205" t="s">
        <v>1581</v>
      </c>
      <c r="TJ1" s="205" t="s">
        <v>1583</v>
      </c>
      <c r="TK1" s="205" t="s">
        <v>1585</v>
      </c>
      <c r="TL1" s="205" t="s">
        <v>1587</v>
      </c>
      <c r="TM1" s="205" t="s">
        <v>1589</v>
      </c>
      <c r="TN1" s="202"/>
      <c r="TO1" s="214"/>
      <c r="TP1" s="205" t="s">
        <v>459</v>
      </c>
      <c r="TQ1" s="205" t="s">
        <v>1591</v>
      </c>
      <c r="TR1" s="205" t="s">
        <v>1593</v>
      </c>
      <c r="TS1" s="205" t="s">
        <v>1595</v>
      </c>
      <c r="TT1" s="205" t="s">
        <v>1597</v>
      </c>
      <c r="TU1" s="205" t="s">
        <v>1599</v>
      </c>
      <c r="TV1" s="205" t="s">
        <v>460</v>
      </c>
      <c r="TW1" s="205" t="s">
        <v>1601</v>
      </c>
      <c r="TX1" s="205" t="s">
        <v>1603</v>
      </c>
      <c r="TY1" s="205" t="s">
        <v>1605</v>
      </c>
      <c r="TZ1" s="205" t="s">
        <v>1607</v>
      </c>
      <c r="UA1" s="205" t="s">
        <v>1609</v>
      </c>
      <c r="UB1" s="205" t="s">
        <v>1611</v>
      </c>
      <c r="UC1" s="214"/>
      <c r="UD1" s="205" t="s">
        <v>462</v>
      </c>
      <c r="UE1" s="202"/>
      <c r="UF1" s="214"/>
      <c r="UG1" s="205" t="s">
        <v>463</v>
      </c>
      <c r="UH1" s="205" t="s">
        <v>1613</v>
      </c>
      <c r="UI1" s="205" t="s">
        <v>1615</v>
      </c>
      <c r="UJ1" s="205" t="s">
        <v>1616</v>
      </c>
      <c r="UK1" s="205" t="s">
        <v>1618</v>
      </c>
      <c r="UL1" s="205" t="s">
        <v>1620</v>
      </c>
      <c r="UM1" s="205" t="s">
        <v>1622</v>
      </c>
      <c r="UN1" s="205" t="s">
        <v>1624</v>
      </c>
      <c r="UO1" s="205" t="s">
        <v>1626</v>
      </c>
      <c r="UP1" s="205" t="s">
        <v>1628</v>
      </c>
      <c r="UQ1" s="205" t="s">
        <v>1630</v>
      </c>
      <c r="UR1" s="205" t="s">
        <v>1632</v>
      </c>
      <c r="US1" s="205" t="s">
        <v>1634</v>
      </c>
      <c r="UT1" s="205" t="s">
        <v>1636</v>
      </c>
      <c r="UU1" s="205" t="s">
        <v>1638</v>
      </c>
      <c r="UV1" s="205" t="s">
        <v>1640</v>
      </c>
      <c r="UW1" s="205" t="s">
        <v>1642</v>
      </c>
      <c r="UX1" s="202"/>
      <c r="UY1" s="205" t="s">
        <v>1646</v>
      </c>
      <c r="UZ1" s="205" t="s">
        <v>1648</v>
      </c>
      <c r="VA1" s="205" t="s">
        <v>1650</v>
      </c>
      <c r="VB1" s="205" t="s">
        <v>1652</v>
      </c>
      <c r="VC1" s="205" t="s">
        <v>1654</v>
      </c>
      <c r="VD1" s="208"/>
    </row>
    <row r="2" spans="1:576" s="145" customFormat="1" hidden="1" x14ac:dyDescent="0.25">
      <c r="A2" s="145" t="s">
        <v>206</v>
      </c>
      <c r="B2" s="145" t="s">
        <v>188</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25">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75" thickBot="1" x14ac:dyDescent="0.3"/>
    <row r="5" spans="1:576" ht="27" thickBot="1" x14ac:dyDescent="0.3">
      <c r="C5" s="109" t="s">
        <v>472</v>
      </c>
      <c r="D5" s="226">
        <f>SUMIF(C:C,$C$10,D:D)</f>
        <v>0</v>
      </c>
    </row>
    <row r="6" spans="1:576" x14ac:dyDescent="0.25">
      <c r="C6" s="130"/>
      <c r="D6" s="130"/>
      <c r="E6" s="130"/>
      <c r="F6" s="130"/>
      <c r="G6" s="95"/>
      <c r="H6" s="130"/>
      <c r="I6" s="130"/>
    </row>
    <row r="7" spans="1:576" x14ac:dyDescent="0.25">
      <c r="C7" s="130"/>
      <c r="D7" s="130"/>
      <c r="E7" s="130"/>
      <c r="F7" s="130"/>
      <c r="G7" s="95"/>
      <c r="H7" s="130"/>
      <c r="I7" s="130"/>
    </row>
    <row r="8" spans="1:576" x14ac:dyDescent="0.25">
      <c r="C8" s="130"/>
      <c r="D8" s="130"/>
      <c r="E8" s="130"/>
      <c r="F8" s="130"/>
      <c r="G8" s="95"/>
      <c r="H8" s="130"/>
      <c r="I8" s="130"/>
    </row>
    <row r="9" spans="1:576" ht="15.75" thickBot="1" x14ac:dyDescent="0.3">
      <c r="C9" s="130"/>
      <c r="D9" s="130"/>
      <c r="E9" s="130"/>
      <c r="F9" s="130"/>
      <c r="G9" s="95"/>
      <c r="H9" s="130"/>
      <c r="I9" s="130"/>
      <c r="K9" s="200"/>
    </row>
    <row r="10" spans="1:576" ht="15.75" thickBot="1" x14ac:dyDescent="0.3">
      <c r="C10" s="180" t="s">
        <v>53</v>
      </c>
      <c r="D10" s="131">
        <f>SUM(F17:F51)</f>
        <v>0</v>
      </c>
      <c r="F10" s="72"/>
      <c r="G10" s="96"/>
      <c r="H10" s="72"/>
      <c r="I10" s="72"/>
    </row>
    <row r="11" spans="1:576" x14ac:dyDescent="0.25">
      <c r="B11" s="116"/>
      <c r="C11" s="72"/>
      <c r="D11" s="31"/>
      <c r="E11" s="116"/>
      <c r="F11" s="116"/>
      <c r="G11" s="116"/>
      <c r="H11" s="93"/>
      <c r="I11" s="93"/>
      <c r="J11" s="93"/>
      <c r="K11" s="135"/>
    </row>
    <row r="12" spans="1:576" x14ac:dyDescent="0.25">
      <c r="B12" s="116"/>
      <c r="C12" s="72"/>
      <c r="D12" s="31"/>
      <c r="E12" s="116"/>
      <c r="F12" s="116"/>
      <c r="G12" s="116"/>
      <c r="H12" s="93"/>
      <c r="I12" s="93"/>
      <c r="J12" s="93"/>
      <c r="K12" s="135"/>
    </row>
    <row r="13" spans="1:576" ht="15.75" x14ac:dyDescent="0.25">
      <c r="B13" s="116"/>
      <c r="C13" s="234" t="s">
        <v>476</v>
      </c>
      <c r="D13" s="235"/>
      <c r="E13" s="116"/>
      <c r="F13" s="116"/>
      <c r="G13" s="116"/>
      <c r="H13" s="93"/>
      <c r="I13" s="93"/>
      <c r="J13" s="93"/>
      <c r="K13" s="135"/>
    </row>
    <row r="14" spans="1:576" ht="18.75" x14ac:dyDescent="0.25">
      <c r="B14" s="116"/>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K14" s="135"/>
    </row>
    <row r="15" spans="1:576" ht="15.75" thickBot="1" x14ac:dyDescent="0.3">
      <c r="F15" s="116"/>
      <c r="G15" s="93"/>
      <c r="H15" s="93"/>
      <c r="I15" s="93"/>
    </row>
    <row r="16" spans="1:576" ht="30.75" thickBot="1" x14ac:dyDescent="0.3">
      <c r="C16" s="152" t="s">
        <v>44</v>
      </c>
      <c r="D16" s="157" t="s">
        <v>55</v>
      </c>
      <c r="E16" s="159" t="s">
        <v>57</v>
      </c>
      <c r="F16" s="158" t="s">
        <v>27</v>
      </c>
      <c r="G16" s="156" t="s">
        <v>213</v>
      </c>
      <c r="H16" s="159" t="s">
        <v>46</v>
      </c>
      <c r="I16" s="156" t="s">
        <v>214</v>
      </c>
      <c r="J16" s="156" t="s">
        <v>495</v>
      </c>
      <c r="K16" s="156" t="s">
        <v>496</v>
      </c>
      <c r="L16" s="156" t="s">
        <v>554</v>
      </c>
    </row>
    <row r="17" spans="3:12" x14ac:dyDescent="0.25">
      <c r="C17" s="164"/>
      <c r="D17" s="181"/>
      <c r="E17" s="138"/>
      <c r="F17" s="120">
        <f t="shared" ref="F17:F51" si="0">D17*E17</f>
        <v>0</v>
      </c>
      <c r="G17" s="184"/>
      <c r="H17" s="165"/>
      <c r="I17" s="153" t="e">
        <f>VLOOKUP(H17,Presupuesto!$B$8:$C$583,2,0)</f>
        <v>#N/A</v>
      </c>
      <c r="J17" s="264"/>
      <c r="K17" s="121"/>
      <c r="L17" s="121"/>
    </row>
    <row r="18" spans="3:12" x14ac:dyDescent="0.25">
      <c r="C18" s="164"/>
      <c r="D18" s="181"/>
      <c r="E18" s="146"/>
      <c r="F18" s="120">
        <f t="shared" si="0"/>
        <v>0</v>
      </c>
      <c r="G18" s="184"/>
      <c r="H18" s="165"/>
      <c r="I18" s="153" t="e">
        <f>VLOOKUP(H18,Presupuesto!$B$8:$C$583,2,0)</f>
        <v>#N/A</v>
      </c>
      <c r="J18" s="121">
        <f>$J$17</f>
        <v>0</v>
      </c>
      <c r="K18" s="121"/>
      <c r="L18" s="121"/>
    </row>
    <row r="19" spans="3:12" x14ac:dyDescent="0.25">
      <c r="C19" s="164"/>
      <c r="D19" s="181"/>
      <c r="E19" s="146"/>
      <c r="F19" s="120">
        <f t="shared" si="0"/>
        <v>0</v>
      </c>
      <c r="G19" s="184"/>
      <c r="H19" s="165"/>
      <c r="I19" s="153" t="e">
        <f>VLOOKUP(H19,Presupuesto!$B$8:$C$583,2,0)</f>
        <v>#N/A</v>
      </c>
      <c r="J19" s="121">
        <f t="shared" ref="J19:J50" si="1">$J$17</f>
        <v>0</v>
      </c>
      <c r="K19" s="121"/>
      <c r="L19" s="121"/>
    </row>
    <row r="20" spans="3:12" x14ac:dyDescent="0.25">
      <c r="C20" s="164"/>
      <c r="D20" s="181"/>
      <c r="E20" s="146"/>
      <c r="F20" s="120">
        <f t="shared" si="0"/>
        <v>0</v>
      </c>
      <c r="G20" s="184"/>
      <c r="H20" s="165"/>
      <c r="I20" s="153" t="e">
        <f>VLOOKUP(H20,Presupuesto!$B$8:$C$583,2,0)</f>
        <v>#N/A</v>
      </c>
      <c r="J20" s="121">
        <f t="shared" si="1"/>
        <v>0</v>
      </c>
      <c r="K20" s="121"/>
      <c r="L20" s="121"/>
    </row>
    <row r="21" spans="3:12" x14ac:dyDescent="0.25">
      <c r="C21" s="164"/>
      <c r="D21" s="181"/>
      <c r="E21" s="146"/>
      <c r="F21" s="120">
        <f t="shared" si="0"/>
        <v>0</v>
      </c>
      <c r="G21" s="184"/>
      <c r="H21" s="165"/>
      <c r="I21" s="153" t="e">
        <f>VLOOKUP(H21,Presupuesto!$B$8:$C$583,2,0)</f>
        <v>#N/A</v>
      </c>
      <c r="J21" s="121">
        <f t="shared" si="1"/>
        <v>0</v>
      </c>
      <c r="K21" s="121"/>
      <c r="L21" s="121"/>
    </row>
    <row r="22" spans="3:12" x14ac:dyDescent="0.25">
      <c r="C22" s="164"/>
      <c r="D22" s="181"/>
      <c r="E22" s="146"/>
      <c r="F22" s="120">
        <f t="shared" si="0"/>
        <v>0</v>
      </c>
      <c r="G22" s="184"/>
      <c r="H22" s="165"/>
      <c r="I22" s="153" t="e">
        <f>VLOOKUP(H22,Presupuesto!$B$8:$C$583,2,0)</f>
        <v>#N/A</v>
      </c>
      <c r="J22" s="121">
        <f t="shared" si="1"/>
        <v>0</v>
      </c>
      <c r="K22" s="121"/>
      <c r="L22" s="121"/>
    </row>
    <row r="23" spans="3:12" x14ac:dyDescent="0.25">
      <c r="C23" s="164"/>
      <c r="D23" s="181"/>
      <c r="E23" s="146"/>
      <c r="F23" s="120">
        <f t="shared" si="0"/>
        <v>0</v>
      </c>
      <c r="G23" s="184"/>
      <c r="H23" s="165"/>
      <c r="I23" s="153" t="e">
        <f>VLOOKUP(H23,Presupuesto!$B$8:$C$583,2,0)</f>
        <v>#N/A</v>
      </c>
      <c r="J23" s="121">
        <f t="shared" si="1"/>
        <v>0</v>
      </c>
      <c r="K23" s="121"/>
      <c r="L23" s="121"/>
    </row>
    <row r="24" spans="3:12" x14ac:dyDescent="0.25">
      <c r="C24" s="164"/>
      <c r="D24" s="181"/>
      <c r="E24" s="146"/>
      <c r="F24" s="120">
        <f t="shared" si="0"/>
        <v>0</v>
      </c>
      <c r="G24" s="184"/>
      <c r="H24" s="165"/>
      <c r="I24" s="153" t="e">
        <f>VLOOKUP(H24,Presupuesto!$B$8:$C$583,2,0)</f>
        <v>#N/A</v>
      </c>
      <c r="J24" s="121">
        <f t="shared" si="1"/>
        <v>0</v>
      </c>
      <c r="K24" s="121"/>
      <c r="L24" s="121"/>
    </row>
    <row r="25" spans="3:12" x14ac:dyDescent="0.25">
      <c r="C25" s="164"/>
      <c r="D25" s="181"/>
      <c r="E25" s="146"/>
      <c r="F25" s="120">
        <f t="shared" si="0"/>
        <v>0</v>
      </c>
      <c r="G25" s="184"/>
      <c r="H25" s="165"/>
      <c r="I25" s="153" t="e">
        <f>VLOOKUP(H25,Presupuesto!$B$8:$C$583,2,0)</f>
        <v>#N/A</v>
      </c>
      <c r="J25" s="121">
        <f t="shared" si="1"/>
        <v>0</v>
      </c>
      <c r="K25" s="121"/>
      <c r="L25" s="121"/>
    </row>
    <row r="26" spans="3:12" x14ac:dyDescent="0.25">
      <c r="C26" s="164"/>
      <c r="D26" s="181"/>
      <c r="E26" s="146"/>
      <c r="F26" s="120">
        <f t="shared" si="0"/>
        <v>0</v>
      </c>
      <c r="G26" s="184"/>
      <c r="H26" s="165"/>
      <c r="I26" s="153" t="e">
        <f>VLOOKUP(H26,Presupuesto!$B$8:$C$583,2,0)</f>
        <v>#N/A</v>
      </c>
      <c r="J26" s="121">
        <f t="shared" si="1"/>
        <v>0</v>
      </c>
      <c r="K26" s="121"/>
      <c r="L26" s="121"/>
    </row>
    <row r="27" spans="3:12" x14ac:dyDescent="0.25">
      <c r="C27" s="164"/>
      <c r="D27" s="181"/>
      <c r="E27" s="146"/>
      <c r="F27" s="120">
        <f t="shared" si="0"/>
        <v>0</v>
      </c>
      <c r="G27" s="184"/>
      <c r="H27" s="165"/>
      <c r="I27" s="153" t="e">
        <f>VLOOKUP(H27,Presupuesto!$B$8:$C$583,2,0)</f>
        <v>#N/A</v>
      </c>
      <c r="J27" s="121">
        <f t="shared" si="1"/>
        <v>0</v>
      </c>
      <c r="K27" s="121"/>
      <c r="L27" s="121"/>
    </row>
    <row r="28" spans="3:12" x14ac:dyDescent="0.25">
      <c r="C28" s="164"/>
      <c r="D28" s="181"/>
      <c r="E28" s="146"/>
      <c r="F28" s="120">
        <f t="shared" si="0"/>
        <v>0</v>
      </c>
      <c r="G28" s="184"/>
      <c r="H28" s="165"/>
      <c r="I28" s="153" t="e">
        <f>VLOOKUP(H28,Presupuesto!$B$8:$C$583,2,0)</f>
        <v>#N/A</v>
      </c>
      <c r="J28" s="121">
        <f t="shared" si="1"/>
        <v>0</v>
      </c>
      <c r="K28" s="121"/>
      <c r="L28" s="121"/>
    </row>
    <row r="29" spans="3:12" x14ac:dyDescent="0.25">
      <c r="C29" s="164"/>
      <c r="D29" s="181"/>
      <c r="E29" s="146"/>
      <c r="F29" s="120">
        <f t="shared" si="0"/>
        <v>0</v>
      </c>
      <c r="G29" s="184"/>
      <c r="H29" s="165"/>
      <c r="I29" s="153" t="e">
        <f>VLOOKUP(H29,Presupuesto!$B$8:$C$583,2,0)</f>
        <v>#N/A</v>
      </c>
      <c r="J29" s="121">
        <f t="shared" si="1"/>
        <v>0</v>
      </c>
      <c r="K29" s="121"/>
      <c r="L29" s="121"/>
    </row>
    <row r="30" spans="3:12" x14ac:dyDescent="0.25">
      <c r="C30" s="164"/>
      <c r="D30" s="181"/>
      <c r="E30" s="146"/>
      <c r="F30" s="120">
        <f t="shared" si="0"/>
        <v>0</v>
      </c>
      <c r="G30" s="184"/>
      <c r="H30" s="165"/>
      <c r="I30" s="153" t="e">
        <f>VLOOKUP(H30,Presupuesto!$B$8:$C$583,2,0)</f>
        <v>#N/A</v>
      </c>
      <c r="J30" s="121">
        <f t="shared" si="1"/>
        <v>0</v>
      </c>
      <c r="K30" s="121"/>
      <c r="L30" s="121"/>
    </row>
    <row r="31" spans="3:12" x14ac:dyDescent="0.25">
      <c r="C31" s="164"/>
      <c r="D31" s="181"/>
      <c r="E31" s="146"/>
      <c r="F31" s="120">
        <f t="shared" si="0"/>
        <v>0</v>
      </c>
      <c r="G31" s="184"/>
      <c r="H31" s="165"/>
      <c r="I31" s="153" t="e">
        <f>VLOOKUP(H31,Presupuesto!$B$8:$C$583,2,0)</f>
        <v>#N/A</v>
      </c>
      <c r="J31" s="121">
        <f t="shared" si="1"/>
        <v>0</v>
      </c>
      <c r="K31" s="121"/>
      <c r="L31" s="121"/>
    </row>
    <row r="32" spans="3:12" x14ac:dyDescent="0.25">
      <c r="C32" s="164"/>
      <c r="D32" s="181"/>
      <c r="E32" s="146"/>
      <c r="F32" s="120">
        <f t="shared" si="0"/>
        <v>0</v>
      </c>
      <c r="G32" s="184"/>
      <c r="H32" s="165"/>
      <c r="I32" s="153" t="e">
        <f>VLOOKUP(H32,Presupuesto!$B$8:$C$583,2,0)</f>
        <v>#N/A</v>
      </c>
      <c r="J32" s="121">
        <f t="shared" si="1"/>
        <v>0</v>
      </c>
      <c r="K32" s="121"/>
      <c r="L32" s="121"/>
    </row>
    <row r="33" spans="3:12" x14ac:dyDescent="0.25">
      <c r="C33" s="164"/>
      <c r="D33" s="181"/>
      <c r="E33" s="146"/>
      <c r="F33" s="120">
        <f t="shared" si="0"/>
        <v>0</v>
      </c>
      <c r="G33" s="184"/>
      <c r="H33" s="165"/>
      <c r="I33" s="153" t="e">
        <f>VLOOKUP(H33,Presupuesto!$B$8:$C$583,2,0)</f>
        <v>#N/A</v>
      </c>
      <c r="J33" s="121">
        <f t="shared" si="1"/>
        <v>0</v>
      </c>
      <c r="K33" s="121"/>
      <c r="L33" s="121"/>
    </row>
    <row r="34" spans="3:12" x14ac:dyDescent="0.25">
      <c r="C34" s="164"/>
      <c r="D34" s="181"/>
      <c r="E34" s="146"/>
      <c r="F34" s="120">
        <f t="shared" si="0"/>
        <v>0</v>
      </c>
      <c r="G34" s="184"/>
      <c r="H34" s="165"/>
      <c r="I34" s="153" t="e">
        <f>VLOOKUP(H34,Presupuesto!$B$8:$C$583,2,0)</f>
        <v>#N/A</v>
      </c>
      <c r="J34" s="121">
        <f t="shared" si="1"/>
        <v>0</v>
      </c>
      <c r="K34" s="121"/>
      <c r="L34" s="121"/>
    </row>
    <row r="35" spans="3:12" x14ac:dyDescent="0.25">
      <c r="C35" s="164"/>
      <c r="D35" s="181"/>
      <c r="E35" s="146"/>
      <c r="F35" s="120">
        <f t="shared" si="0"/>
        <v>0</v>
      </c>
      <c r="G35" s="184"/>
      <c r="H35" s="165"/>
      <c r="I35" s="153" t="e">
        <f>VLOOKUP(H35,Presupuesto!$B$8:$C$583,2,0)</f>
        <v>#N/A</v>
      </c>
      <c r="J35" s="121">
        <f t="shared" si="1"/>
        <v>0</v>
      </c>
      <c r="K35" s="121"/>
      <c r="L35" s="121"/>
    </row>
    <row r="36" spans="3:12" x14ac:dyDescent="0.25">
      <c r="C36" s="164"/>
      <c r="D36" s="181"/>
      <c r="E36" s="146"/>
      <c r="F36" s="120">
        <f t="shared" si="0"/>
        <v>0</v>
      </c>
      <c r="G36" s="184"/>
      <c r="H36" s="165"/>
      <c r="I36" s="153" t="e">
        <f>VLOOKUP(H36,Presupuesto!$B$8:$C$583,2,0)</f>
        <v>#N/A</v>
      </c>
      <c r="J36" s="121">
        <f t="shared" si="1"/>
        <v>0</v>
      </c>
      <c r="K36" s="121"/>
      <c r="L36" s="121"/>
    </row>
    <row r="37" spans="3:12" x14ac:dyDescent="0.25">
      <c r="C37" s="164"/>
      <c r="D37" s="181"/>
      <c r="E37" s="146"/>
      <c r="F37" s="120">
        <f t="shared" si="0"/>
        <v>0</v>
      </c>
      <c r="G37" s="184"/>
      <c r="H37" s="165"/>
      <c r="I37" s="153" t="e">
        <f>VLOOKUP(H37,Presupuesto!$B$8:$C$583,2,0)</f>
        <v>#N/A</v>
      </c>
      <c r="J37" s="121">
        <f t="shared" si="1"/>
        <v>0</v>
      </c>
      <c r="K37" s="121"/>
      <c r="L37" s="121"/>
    </row>
    <row r="38" spans="3:12" x14ac:dyDescent="0.25">
      <c r="C38" s="164"/>
      <c r="D38" s="181"/>
      <c r="E38" s="146"/>
      <c r="F38" s="120">
        <f t="shared" si="0"/>
        <v>0</v>
      </c>
      <c r="G38" s="184"/>
      <c r="H38" s="165"/>
      <c r="I38" s="153" t="e">
        <f>VLOOKUP(H38,Presupuesto!$B$8:$C$583,2,0)</f>
        <v>#N/A</v>
      </c>
      <c r="J38" s="121">
        <f t="shared" si="1"/>
        <v>0</v>
      </c>
      <c r="K38" s="121"/>
      <c r="L38" s="121"/>
    </row>
    <row r="39" spans="3:12" x14ac:dyDescent="0.25">
      <c r="C39" s="166"/>
      <c r="D39" s="181"/>
      <c r="E39" s="141"/>
      <c r="F39" s="120">
        <f t="shared" si="0"/>
        <v>0</v>
      </c>
      <c r="G39" s="184"/>
      <c r="H39" s="167"/>
      <c r="I39" s="153" t="e">
        <f>VLOOKUP(H39,Presupuesto!$B$8:$C$583,2,0)</f>
        <v>#N/A</v>
      </c>
      <c r="J39" s="121">
        <f t="shared" si="1"/>
        <v>0</v>
      </c>
      <c r="K39" s="121"/>
      <c r="L39" s="121"/>
    </row>
    <row r="40" spans="3:12" x14ac:dyDescent="0.25">
      <c r="C40" s="166"/>
      <c r="D40" s="181"/>
      <c r="E40" s="141"/>
      <c r="F40" s="120">
        <f t="shared" si="0"/>
        <v>0</v>
      </c>
      <c r="G40" s="184"/>
      <c r="H40" s="167"/>
      <c r="I40" s="153" t="e">
        <f>VLOOKUP(H40,Presupuesto!$B$8:$C$583,2,0)</f>
        <v>#N/A</v>
      </c>
      <c r="J40" s="121">
        <f t="shared" si="1"/>
        <v>0</v>
      </c>
      <c r="K40" s="121"/>
      <c r="L40" s="121"/>
    </row>
    <row r="41" spans="3:12" x14ac:dyDescent="0.25">
      <c r="C41" s="166"/>
      <c r="D41" s="181"/>
      <c r="E41" s="141"/>
      <c r="F41" s="120">
        <f t="shared" si="0"/>
        <v>0</v>
      </c>
      <c r="G41" s="184"/>
      <c r="H41" s="167"/>
      <c r="I41" s="153" t="e">
        <f>VLOOKUP(H41,Presupuesto!$B$8:$C$583,2,0)</f>
        <v>#N/A</v>
      </c>
      <c r="J41" s="121">
        <f t="shared" si="1"/>
        <v>0</v>
      </c>
      <c r="K41" s="121"/>
      <c r="L41" s="121"/>
    </row>
    <row r="42" spans="3:12" x14ac:dyDescent="0.25">
      <c r="C42" s="166"/>
      <c r="D42" s="181"/>
      <c r="E42" s="141"/>
      <c r="F42" s="120">
        <f t="shared" si="0"/>
        <v>0</v>
      </c>
      <c r="G42" s="184"/>
      <c r="H42" s="167"/>
      <c r="I42" s="153" t="e">
        <f>VLOOKUP(H42,Presupuesto!$B$8:$C$583,2,0)</f>
        <v>#N/A</v>
      </c>
      <c r="J42" s="121">
        <f t="shared" si="1"/>
        <v>0</v>
      </c>
      <c r="K42" s="121"/>
      <c r="L42" s="121"/>
    </row>
    <row r="43" spans="3:12" x14ac:dyDescent="0.25">
      <c r="C43" s="166"/>
      <c r="D43" s="181"/>
      <c r="E43" s="141"/>
      <c r="F43" s="120">
        <f t="shared" si="0"/>
        <v>0</v>
      </c>
      <c r="G43" s="184"/>
      <c r="H43" s="167"/>
      <c r="I43" s="153" t="e">
        <f>VLOOKUP(H43,Presupuesto!$B$8:$C$583,2,0)</f>
        <v>#N/A</v>
      </c>
      <c r="J43" s="121">
        <f t="shared" si="1"/>
        <v>0</v>
      </c>
      <c r="K43" s="121"/>
      <c r="L43" s="121"/>
    </row>
    <row r="44" spans="3:12" x14ac:dyDescent="0.25">
      <c r="C44" s="166"/>
      <c r="D44" s="181"/>
      <c r="E44" s="141"/>
      <c r="F44" s="120">
        <f t="shared" si="0"/>
        <v>0</v>
      </c>
      <c r="G44" s="184"/>
      <c r="H44" s="167"/>
      <c r="I44" s="153" t="e">
        <f>VLOOKUP(H44,Presupuesto!$B$8:$C$583,2,0)</f>
        <v>#N/A</v>
      </c>
      <c r="J44" s="121">
        <f t="shared" si="1"/>
        <v>0</v>
      </c>
      <c r="K44" s="121"/>
      <c r="L44" s="121"/>
    </row>
    <row r="45" spans="3:12" x14ac:dyDescent="0.25">
      <c r="C45" s="166"/>
      <c r="D45" s="181"/>
      <c r="E45" s="141"/>
      <c r="F45" s="120">
        <f t="shared" si="0"/>
        <v>0</v>
      </c>
      <c r="G45" s="184"/>
      <c r="H45" s="167"/>
      <c r="I45" s="153" t="e">
        <f>VLOOKUP(H45,Presupuesto!$B$8:$C$583,2,0)</f>
        <v>#N/A</v>
      </c>
      <c r="J45" s="121">
        <f t="shared" si="1"/>
        <v>0</v>
      </c>
      <c r="K45" s="121"/>
      <c r="L45" s="121"/>
    </row>
    <row r="46" spans="3:12" x14ac:dyDescent="0.25">
      <c r="C46" s="166"/>
      <c r="D46" s="181"/>
      <c r="E46" s="141"/>
      <c r="F46" s="120">
        <f t="shared" si="0"/>
        <v>0</v>
      </c>
      <c r="G46" s="184"/>
      <c r="H46" s="167"/>
      <c r="I46" s="153" t="e">
        <f>VLOOKUP(H46,Presupuesto!$B$8:$C$583,2,0)</f>
        <v>#N/A</v>
      </c>
      <c r="J46" s="121">
        <f t="shared" si="1"/>
        <v>0</v>
      </c>
      <c r="K46" s="121"/>
      <c r="L46" s="121"/>
    </row>
    <row r="47" spans="3:12" x14ac:dyDescent="0.25">
      <c r="C47" s="168"/>
      <c r="D47" s="181"/>
      <c r="E47" s="141"/>
      <c r="F47" s="120">
        <f t="shared" si="0"/>
        <v>0</v>
      </c>
      <c r="G47" s="184"/>
      <c r="H47" s="169"/>
      <c r="I47" s="153" t="e">
        <f>VLOOKUP(H47,Presupuesto!$B$8:$C$583,2,0)</f>
        <v>#N/A</v>
      </c>
      <c r="J47" s="121">
        <f t="shared" si="1"/>
        <v>0</v>
      </c>
      <c r="K47" s="121"/>
      <c r="L47" s="121"/>
    </row>
    <row r="48" spans="3:12" x14ac:dyDescent="0.25">
      <c r="C48" s="168"/>
      <c r="D48" s="181"/>
      <c r="E48" s="141"/>
      <c r="F48" s="120">
        <f t="shared" si="0"/>
        <v>0</v>
      </c>
      <c r="G48" s="184"/>
      <c r="H48" s="169"/>
      <c r="I48" s="153" t="e">
        <f>VLOOKUP(H48,Presupuesto!$B$8:$C$583,2,0)</f>
        <v>#N/A</v>
      </c>
      <c r="J48" s="121">
        <f t="shared" si="1"/>
        <v>0</v>
      </c>
      <c r="K48" s="121"/>
      <c r="L48" s="121"/>
    </row>
    <row r="49" spans="3:12" x14ac:dyDescent="0.25">
      <c r="C49" s="168"/>
      <c r="D49" s="181"/>
      <c r="E49" s="141"/>
      <c r="F49" s="120">
        <f t="shared" si="0"/>
        <v>0</v>
      </c>
      <c r="G49" s="184"/>
      <c r="H49" s="169"/>
      <c r="I49" s="153" t="e">
        <f>VLOOKUP(H49,Presupuesto!$B$8:$C$583,2,0)</f>
        <v>#N/A</v>
      </c>
      <c r="J49" s="121">
        <f t="shared" si="1"/>
        <v>0</v>
      </c>
      <c r="K49" s="121"/>
      <c r="L49" s="121"/>
    </row>
    <row r="50" spans="3:12" x14ac:dyDescent="0.25">
      <c r="C50" s="168"/>
      <c r="D50" s="181"/>
      <c r="E50" s="141"/>
      <c r="F50" s="120">
        <f t="shared" si="0"/>
        <v>0</v>
      </c>
      <c r="G50" s="184"/>
      <c r="H50" s="169"/>
      <c r="I50" s="153" t="e">
        <f>VLOOKUP(H50,Presupuesto!$B$8:$C$583,2,0)</f>
        <v>#N/A</v>
      </c>
      <c r="J50" s="121">
        <f t="shared" si="1"/>
        <v>0</v>
      </c>
      <c r="K50" s="121"/>
      <c r="L50" s="121"/>
    </row>
    <row r="51" spans="3:12" ht="15.75" thickBot="1" x14ac:dyDescent="0.3">
      <c r="C51" s="170"/>
      <c r="D51" s="268"/>
      <c r="E51" s="126"/>
      <c r="F51" s="128">
        <f t="shared" si="0"/>
        <v>0</v>
      </c>
      <c r="G51" s="185"/>
      <c r="H51" s="171"/>
      <c r="I51" s="155" t="e">
        <f>VLOOKUP(H51,Presupuesto!$B$8:$C$583,2,0)</f>
        <v>#N/A</v>
      </c>
      <c r="J51" s="129">
        <f t="shared" ref="J51" si="2">$J$20</f>
        <v>0</v>
      </c>
      <c r="K51" s="147"/>
      <c r="L51" s="147"/>
    </row>
    <row r="52" spans="3:12" x14ac:dyDescent="0.25">
      <c r="F52" s="113"/>
      <c r="G52" s="112"/>
      <c r="H52" s="113"/>
      <c r="I52" s="113"/>
    </row>
    <row r="53" spans="3:12" ht="15.75" thickBot="1" x14ac:dyDescent="0.3"/>
    <row r="54" spans="3:12" ht="15.75" thickBot="1" x14ac:dyDescent="0.3">
      <c r="C54" s="180" t="s">
        <v>53</v>
      </c>
      <c r="D54" s="131">
        <f>SUM(F61:F95)</f>
        <v>0</v>
      </c>
      <c r="F54" s="72"/>
      <c r="G54" s="96"/>
      <c r="H54" s="72"/>
      <c r="I54" s="72"/>
    </row>
    <row r="55" spans="3:12" x14ac:dyDescent="0.25">
      <c r="C55" s="72"/>
      <c r="D55" s="31"/>
      <c r="E55" s="116"/>
      <c r="F55" s="116"/>
      <c r="G55" s="116"/>
      <c r="H55" s="93"/>
      <c r="I55" s="93"/>
      <c r="J55" s="93"/>
      <c r="K55" s="135"/>
    </row>
    <row r="56" spans="3:12" x14ac:dyDescent="0.25">
      <c r="C56" s="72"/>
      <c r="D56" s="31"/>
      <c r="E56" s="116"/>
      <c r="F56" s="116"/>
      <c r="G56" s="116"/>
      <c r="H56" s="93"/>
      <c r="I56" s="93"/>
      <c r="J56" s="93"/>
      <c r="K56" s="135"/>
    </row>
    <row r="57" spans="3:12" ht="15.75" x14ac:dyDescent="0.25">
      <c r="C57" s="234" t="s">
        <v>476</v>
      </c>
      <c r="D57" s="235"/>
      <c r="E57" s="116"/>
      <c r="F57" s="116"/>
      <c r="G57" s="116"/>
      <c r="H57" s="93"/>
      <c r="I57" s="93"/>
      <c r="J57" s="93"/>
      <c r="K57" s="135"/>
    </row>
    <row r="58" spans="3:12" ht="18.75" x14ac:dyDescent="0.25">
      <c r="C58" s="253"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6"/>
      <c r="F58" s="116"/>
      <c r="G58" s="116"/>
      <c r="H58" s="93"/>
      <c r="I58" s="93"/>
      <c r="J58" s="93"/>
      <c r="K58" s="135"/>
    </row>
    <row r="59" spans="3:12" ht="15.75" thickBot="1" x14ac:dyDescent="0.3">
      <c r="F59" s="116"/>
      <c r="G59" s="93"/>
      <c r="H59" s="93"/>
      <c r="I59" s="93"/>
    </row>
    <row r="60" spans="3:12" ht="30.75" thickBot="1" x14ac:dyDescent="0.3">
      <c r="C60" s="152" t="s">
        <v>44</v>
      </c>
      <c r="D60" s="157" t="s">
        <v>55</v>
      </c>
      <c r="E60" s="159" t="s">
        <v>57</v>
      </c>
      <c r="F60" s="158" t="s">
        <v>27</v>
      </c>
      <c r="G60" s="156" t="s">
        <v>213</v>
      </c>
      <c r="H60" s="159" t="s">
        <v>46</v>
      </c>
      <c r="I60" s="156" t="s">
        <v>214</v>
      </c>
      <c r="J60" s="156" t="s">
        <v>495</v>
      </c>
      <c r="K60" s="156" t="s">
        <v>496</v>
      </c>
      <c r="L60" s="156" t="s">
        <v>554</v>
      </c>
    </row>
    <row r="61" spans="3:12" x14ac:dyDescent="0.25">
      <c r="C61" s="164"/>
      <c r="D61" s="181"/>
      <c r="E61" s="138"/>
      <c r="F61" s="120">
        <f t="shared" ref="F61:F95" si="3">D61*E61</f>
        <v>0</v>
      </c>
      <c r="G61" s="184"/>
      <c r="H61" s="165"/>
      <c r="I61" s="153" t="e">
        <f>VLOOKUP(H61,Presupuesto!$B$8:$C$583,2,0)</f>
        <v>#N/A</v>
      </c>
      <c r="J61" s="264"/>
      <c r="K61" s="121"/>
      <c r="L61" s="121"/>
    </row>
    <row r="62" spans="3:12" x14ac:dyDescent="0.25">
      <c r="C62" s="164"/>
      <c r="D62" s="181"/>
      <c r="E62" s="146"/>
      <c r="F62" s="120">
        <f t="shared" si="3"/>
        <v>0</v>
      </c>
      <c r="G62" s="184"/>
      <c r="H62" s="165"/>
      <c r="I62" s="153" t="e">
        <f>VLOOKUP(H62,Presupuesto!$B$8:$C$583,2,0)</f>
        <v>#N/A</v>
      </c>
      <c r="J62" s="121">
        <f>$J$61</f>
        <v>0</v>
      </c>
      <c r="K62" s="121"/>
      <c r="L62" s="121"/>
    </row>
    <row r="63" spans="3:12" x14ac:dyDescent="0.25">
      <c r="C63" s="164"/>
      <c r="D63" s="181"/>
      <c r="E63" s="146"/>
      <c r="F63" s="120">
        <f t="shared" si="3"/>
        <v>0</v>
      </c>
      <c r="G63" s="184"/>
      <c r="H63" s="165"/>
      <c r="I63" s="153" t="e">
        <f>VLOOKUP(H63,Presupuesto!$B$8:$C$583,2,0)</f>
        <v>#N/A</v>
      </c>
      <c r="J63" s="121">
        <f t="shared" ref="J63:J95" si="4">$J$61</f>
        <v>0</v>
      </c>
      <c r="K63" s="121"/>
      <c r="L63" s="121"/>
    </row>
    <row r="64" spans="3:12" x14ac:dyDescent="0.25">
      <c r="C64" s="164"/>
      <c r="D64" s="181"/>
      <c r="E64" s="146"/>
      <c r="F64" s="120">
        <f t="shared" si="3"/>
        <v>0</v>
      </c>
      <c r="G64" s="184"/>
      <c r="H64" s="165"/>
      <c r="I64" s="153" t="e">
        <f>VLOOKUP(H64,Presupuesto!$B$8:$C$583,2,0)</f>
        <v>#N/A</v>
      </c>
      <c r="J64" s="121">
        <f t="shared" si="4"/>
        <v>0</v>
      </c>
      <c r="K64" s="121"/>
      <c r="L64" s="121"/>
    </row>
    <row r="65" spans="3:12" x14ac:dyDescent="0.25">
      <c r="C65" s="164"/>
      <c r="D65" s="181"/>
      <c r="E65" s="146"/>
      <c r="F65" s="120">
        <f t="shared" si="3"/>
        <v>0</v>
      </c>
      <c r="G65" s="184"/>
      <c r="H65" s="165"/>
      <c r="I65" s="153" t="e">
        <f>VLOOKUP(H65,Presupuesto!$B$8:$C$583,2,0)</f>
        <v>#N/A</v>
      </c>
      <c r="J65" s="121">
        <f t="shared" si="4"/>
        <v>0</v>
      </c>
      <c r="K65" s="121"/>
      <c r="L65" s="121"/>
    </row>
    <row r="66" spans="3:12" x14ac:dyDescent="0.25">
      <c r="C66" s="164"/>
      <c r="D66" s="181"/>
      <c r="E66" s="146"/>
      <c r="F66" s="120">
        <f t="shared" si="3"/>
        <v>0</v>
      </c>
      <c r="G66" s="184"/>
      <c r="H66" s="165"/>
      <c r="I66" s="153" t="e">
        <f>VLOOKUP(H66,Presupuesto!$B$8:$C$583,2,0)</f>
        <v>#N/A</v>
      </c>
      <c r="J66" s="121">
        <f t="shared" si="4"/>
        <v>0</v>
      </c>
      <c r="K66" s="121"/>
      <c r="L66" s="121"/>
    </row>
    <row r="67" spans="3:12" x14ac:dyDescent="0.25">
      <c r="C67" s="164"/>
      <c r="D67" s="181"/>
      <c r="E67" s="146"/>
      <c r="F67" s="120">
        <f t="shared" si="3"/>
        <v>0</v>
      </c>
      <c r="G67" s="184"/>
      <c r="H67" s="165"/>
      <c r="I67" s="153" t="e">
        <f>VLOOKUP(H67,Presupuesto!$B$8:$C$583,2,0)</f>
        <v>#N/A</v>
      </c>
      <c r="J67" s="121">
        <f t="shared" si="4"/>
        <v>0</v>
      </c>
      <c r="K67" s="121"/>
      <c r="L67" s="121"/>
    </row>
    <row r="68" spans="3:12" x14ac:dyDescent="0.25">
      <c r="C68" s="164"/>
      <c r="D68" s="181"/>
      <c r="E68" s="146"/>
      <c r="F68" s="120">
        <f t="shared" si="3"/>
        <v>0</v>
      </c>
      <c r="G68" s="184"/>
      <c r="H68" s="165"/>
      <c r="I68" s="153" t="e">
        <f>VLOOKUP(H68,Presupuesto!$B$8:$C$583,2,0)</f>
        <v>#N/A</v>
      </c>
      <c r="J68" s="121">
        <f t="shared" si="4"/>
        <v>0</v>
      </c>
      <c r="K68" s="121"/>
      <c r="L68" s="121"/>
    </row>
    <row r="69" spans="3:12" x14ac:dyDescent="0.25">
      <c r="C69" s="164"/>
      <c r="D69" s="181"/>
      <c r="E69" s="146"/>
      <c r="F69" s="120">
        <f t="shared" si="3"/>
        <v>0</v>
      </c>
      <c r="G69" s="184"/>
      <c r="H69" s="165"/>
      <c r="I69" s="153" t="e">
        <f>VLOOKUP(H69,Presupuesto!$B$8:$C$583,2,0)</f>
        <v>#N/A</v>
      </c>
      <c r="J69" s="121">
        <f t="shared" si="4"/>
        <v>0</v>
      </c>
      <c r="K69" s="121"/>
      <c r="L69" s="121"/>
    </row>
    <row r="70" spans="3:12" x14ac:dyDescent="0.25">
      <c r="C70" s="164"/>
      <c r="D70" s="181"/>
      <c r="E70" s="146"/>
      <c r="F70" s="120">
        <f t="shared" si="3"/>
        <v>0</v>
      </c>
      <c r="G70" s="184"/>
      <c r="H70" s="165"/>
      <c r="I70" s="153" t="e">
        <f>VLOOKUP(H70,Presupuesto!$B$8:$C$583,2,0)</f>
        <v>#N/A</v>
      </c>
      <c r="J70" s="121">
        <f t="shared" si="4"/>
        <v>0</v>
      </c>
      <c r="K70" s="121"/>
      <c r="L70" s="121"/>
    </row>
    <row r="71" spans="3:12" x14ac:dyDescent="0.25">
      <c r="C71" s="164"/>
      <c r="D71" s="181"/>
      <c r="E71" s="146"/>
      <c r="F71" s="120">
        <f t="shared" si="3"/>
        <v>0</v>
      </c>
      <c r="G71" s="184"/>
      <c r="H71" s="165"/>
      <c r="I71" s="153" t="e">
        <f>VLOOKUP(H71,Presupuesto!$B$8:$C$583,2,0)</f>
        <v>#N/A</v>
      </c>
      <c r="J71" s="121">
        <f t="shared" si="4"/>
        <v>0</v>
      </c>
      <c r="K71" s="121"/>
      <c r="L71" s="121"/>
    </row>
    <row r="72" spans="3:12" x14ac:dyDescent="0.25">
      <c r="C72" s="164"/>
      <c r="D72" s="181"/>
      <c r="E72" s="146"/>
      <c r="F72" s="120">
        <f t="shared" si="3"/>
        <v>0</v>
      </c>
      <c r="G72" s="184"/>
      <c r="H72" s="165"/>
      <c r="I72" s="153" t="e">
        <f>VLOOKUP(H72,Presupuesto!$B$8:$C$583,2,0)</f>
        <v>#N/A</v>
      </c>
      <c r="J72" s="121">
        <f t="shared" si="4"/>
        <v>0</v>
      </c>
      <c r="K72" s="121"/>
      <c r="L72" s="121"/>
    </row>
    <row r="73" spans="3:12" x14ac:dyDescent="0.25">
      <c r="C73" s="164"/>
      <c r="D73" s="181"/>
      <c r="E73" s="146"/>
      <c r="F73" s="120">
        <f t="shared" si="3"/>
        <v>0</v>
      </c>
      <c r="G73" s="184"/>
      <c r="H73" s="165"/>
      <c r="I73" s="153" t="e">
        <f>VLOOKUP(H73,Presupuesto!$B$8:$C$583,2,0)</f>
        <v>#N/A</v>
      </c>
      <c r="J73" s="121">
        <f t="shared" si="4"/>
        <v>0</v>
      </c>
      <c r="K73" s="121"/>
      <c r="L73" s="121"/>
    </row>
    <row r="74" spans="3:12" x14ac:dyDescent="0.25">
      <c r="C74" s="164"/>
      <c r="D74" s="181"/>
      <c r="E74" s="146"/>
      <c r="F74" s="120">
        <f t="shared" si="3"/>
        <v>0</v>
      </c>
      <c r="G74" s="184"/>
      <c r="H74" s="165"/>
      <c r="I74" s="153" t="e">
        <f>VLOOKUP(H74,Presupuesto!$B$8:$C$583,2,0)</f>
        <v>#N/A</v>
      </c>
      <c r="J74" s="121">
        <f t="shared" si="4"/>
        <v>0</v>
      </c>
      <c r="K74" s="121"/>
      <c r="L74" s="121"/>
    </row>
    <row r="75" spans="3:12" x14ac:dyDescent="0.25">
      <c r="C75" s="164"/>
      <c r="D75" s="181"/>
      <c r="E75" s="146"/>
      <c r="F75" s="120">
        <f t="shared" si="3"/>
        <v>0</v>
      </c>
      <c r="G75" s="184"/>
      <c r="H75" s="165"/>
      <c r="I75" s="153" t="e">
        <f>VLOOKUP(H75,Presupuesto!$B$8:$C$583,2,0)</f>
        <v>#N/A</v>
      </c>
      <c r="J75" s="121">
        <f t="shared" si="4"/>
        <v>0</v>
      </c>
      <c r="K75" s="121"/>
      <c r="L75" s="121"/>
    </row>
    <row r="76" spans="3:12" x14ac:dyDescent="0.25">
      <c r="C76" s="164"/>
      <c r="D76" s="181"/>
      <c r="E76" s="146"/>
      <c r="F76" s="120">
        <f t="shared" si="3"/>
        <v>0</v>
      </c>
      <c r="G76" s="184"/>
      <c r="H76" s="165"/>
      <c r="I76" s="153" t="e">
        <f>VLOOKUP(H76,Presupuesto!$B$8:$C$583,2,0)</f>
        <v>#N/A</v>
      </c>
      <c r="J76" s="121">
        <f t="shared" si="4"/>
        <v>0</v>
      </c>
      <c r="K76" s="121"/>
      <c r="L76" s="121"/>
    </row>
    <row r="77" spans="3:12" x14ac:dyDescent="0.25">
      <c r="C77" s="164"/>
      <c r="D77" s="181"/>
      <c r="E77" s="146"/>
      <c r="F77" s="120">
        <f t="shared" si="3"/>
        <v>0</v>
      </c>
      <c r="G77" s="184"/>
      <c r="H77" s="165"/>
      <c r="I77" s="153" t="e">
        <f>VLOOKUP(H77,Presupuesto!$B$8:$C$583,2,0)</f>
        <v>#N/A</v>
      </c>
      <c r="J77" s="121">
        <f t="shared" si="4"/>
        <v>0</v>
      </c>
      <c r="K77" s="121"/>
      <c r="L77" s="121"/>
    </row>
    <row r="78" spans="3:12" x14ac:dyDescent="0.25">
      <c r="C78" s="164"/>
      <c r="D78" s="181"/>
      <c r="E78" s="146"/>
      <c r="F78" s="120">
        <f t="shared" si="3"/>
        <v>0</v>
      </c>
      <c r="G78" s="184"/>
      <c r="H78" s="165"/>
      <c r="I78" s="153" t="e">
        <f>VLOOKUP(H78,Presupuesto!$B$8:$C$583,2,0)</f>
        <v>#N/A</v>
      </c>
      <c r="J78" s="121">
        <f t="shared" si="4"/>
        <v>0</v>
      </c>
      <c r="K78" s="121"/>
      <c r="L78" s="121"/>
    </row>
    <row r="79" spans="3:12" x14ac:dyDescent="0.25">
      <c r="C79" s="164"/>
      <c r="D79" s="181"/>
      <c r="E79" s="146"/>
      <c r="F79" s="120">
        <f t="shared" si="3"/>
        <v>0</v>
      </c>
      <c r="G79" s="184"/>
      <c r="H79" s="165"/>
      <c r="I79" s="153" t="e">
        <f>VLOOKUP(H79,Presupuesto!$B$8:$C$583,2,0)</f>
        <v>#N/A</v>
      </c>
      <c r="J79" s="121">
        <f t="shared" si="4"/>
        <v>0</v>
      </c>
      <c r="K79" s="121"/>
      <c r="L79" s="121"/>
    </row>
    <row r="80" spans="3:12" x14ac:dyDescent="0.25">
      <c r="C80" s="164"/>
      <c r="D80" s="181"/>
      <c r="E80" s="146"/>
      <c r="F80" s="120">
        <f t="shared" si="3"/>
        <v>0</v>
      </c>
      <c r="G80" s="184"/>
      <c r="H80" s="165"/>
      <c r="I80" s="153" t="e">
        <f>VLOOKUP(H80,Presupuesto!$B$8:$C$583,2,0)</f>
        <v>#N/A</v>
      </c>
      <c r="J80" s="121">
        <f t="shared" si="4"/>
        <v>0</v>
      </c>
      <c r="K80" s="121"/>
      <c r="L80" s="121"/>
    </row>
    <row r="81" spans="3:12" x14ac:dyDescent="0.25">
      <c r="C81" s="164"/>
      <c r="D81" s="181"/>
      <c r="E81" s="146"/>
      <c r="F81" s="120">
        <f t="shared" si="3"/>
        <v>0</v>
      </c>
      <c r="G81" s="184"/>
      <c r="H81" s="165"/>
      <c r="I81" s="153" t="e">
        <f>VLOOKUP(H81,Presupuesto!$B$8:$C$583,2,0)</f>
        <v>#N/A</v>
      </c>
      <c r="J81" s="121">
        <f t="shared" si="4"/>
        <v>0</v>
      </c>
      <c r="K81" s="121"/>
      <c r="L81" s="121"/>
    </row>
    <row r="82" spans="3:12" x14ac:dyDescent="0.25">
      <c r="C82" s="164"/>
      <c r="D82" s="181"/>
      <c r="E82" s="146"/>
      <c r="F82" s="120">
        <f t="shared" si="3"/>
        <v>0</v>
      </c>
      <c r="G82" s="184"/>
      <c r="H82" s="165"/>
      <c r="I82" s="153" t="e">
        <f>VLOOKUP(H82,Presupuesto!$B$8:$C$583,2,0)</f>
        <v>#N/A</v>
      </c>
      <c r="J82" s="121">
        <f t="shared" si="4"/>
        <v>0</v>
      </c>
      <c r="K82" s="121"/>
      <c r="L82" s="121"/>
    </row>
    <row r="83" spans="3:12" x14ac:dyDescent="0.25">
      <c r="C83" s="166"/>
      <c r="D83" s="181"/>
      <c r="E83" s="141"/>
      <c r="F83" s="120">
        <f t="shared" si="3"/>
        <v>0</v>
      </c>
      <c r="G83" s="184"/>
      <c r="H83" s="167"/>
      <c r="I83" s="153" t="e">
        <f>VLOOKUP(H83,Presupuesto!$B$8:$C$583,2,0)</f>
        <v>#N/A</v>
      </c>
      <c r="J83" s="121">
        <f t="shared" si="4"/>
        <v>0</v>
      </c>
      <c r="K83" s="121"/>
      <c r="L83" s="121"/>
    </row>
    <row r="84" spans="3:12" x14ac:dyDescent="0.25">
      <c r="C84" s="166"/>
      <c r="D84" s="181"/>
      <c r="E84" s="141"/>
      <c r="F84" s="120">
        <f t="shared" si="3"/>
        <v>0</v>
      </c>
      <c r="G84" s="184"/>
      <c r="H84" s="167"/>
      <c r="I84" s="153" t="e">
        <f>VLOOKUP(H84,Presupuesto!$B$8:$C$583,2,0)</f>
        <v>#N/A</v>
      </c>
      <c r="J84" s="121">
        <f t="shared" si="4"/>
        <v>0</v>
      </c>
      <c r="K84" s="121"/>
      <c r="L84" s="121"/>
    </row>
    <row r="85" spans="3:12" x14ac:dyDescent="0.25">
      <c r="C85" s="166"/>
      <c r="D85" s="181"/>
      <c r="E85" s="141"/>
      <c r="F85" s="120">
        <f t="shared" si="3"/>
        <v>0</v>
      </c>
      <c r="G85" s="184"/>
      <c r="H85" s="167"/>
      <c r="I85" s="153" t="e">
        <f>VLOOKUP(H85,Presupuesto!$B$8:$C$583,2,0)</f>
        <v>#N/A</v>
      </c>
      <c r="J85" s="121">
        <f t="shared" si="4"/>
        <v>0</v>
      </c>
      <c r="K85" s="121"/>
      <c r="L85" s="121"/>
    </row>
    <row r="86" spans="3:12" x14ac:dyDescent="0.25">
      <c r="C86" s="166"/>
      <c r="D86" s="181"/>
      <c r="E86" s="141"/>
      <c r="F86" s="120">
        <f t="shared" si="3"/>
        <v>0</v>
      </c>
      <c r="G86" s="184"/>
      <c r="H86" s="167"/>
      <c r="I86" s="153" t="e">
        <f>VLOOKUP(H86,Presupuesto!$B$8:$C$583,2,0)</f>
        <v>#N/A</v>
      </c>
      <c r="J86" s="121">
        <f t="shared" si="4"/>
        <v>0</v>
      </c>
      <c r="K86" s="121"/>
      <c r="L86" s="121"/>
    </row>
    <row r="87" spans="3:12" x14ac:dyDescent="0.25">
      <c r="C87" s="166"/>
      <c r="D87" s="181"/>
      <c r="E87" s="141"/>
      <c r="F87" s="120">
        <f t="shared" si="3"/>
        <v>0</v>
      </c>
      <c r="G87" s="184"/>
      <c r="H87" s="167"/>
      <c r="I87" s="153" t="e">
        <f>VLOOKUP(H87,Presupuesto!$B$8:$C$583,2,0)</f>
        <v>#N/A</v>
      </c>
      <c r="J87" s="121">
        <f t="shared" si="4"/>
        <v>0</v>
      </c>
      <c r="K87" s="121"/>
      <c r="L87" s="121"/>
    </row>
    <row r="88" spans="3:12" x14ac:dyDescent="0.25">
      <c r="C88" s="166"/>
      <c r="D88" s="181"/>
      <c r="E88" s="141"/>
      <c r="F88" s="120">
        <f t="shared" si="3"/>
        <v>0</v>
      </c>
      <c r="G88" s="184"/>
      <c r="H88" s="167"/>
      <c r="I88" s="153" t="e">
        <f>VLOOKUP(H88,Presupuesto!$B$8:$C$583,2,0)</f>
        <v>#N/A</v>
      </c>
      <c r="J88" s="121">
        <f t="shared" si="4"/>
        <v>0</v>
      </c>
      <c r="K88" s="121"/>
      <c r="L88" s="121"/>
    </row>
    <row r="89" spans="3:12" x14ac:dyDescent="0.25">
      <c r="C89" s="166"/>
      <c r="D89" s="181"/>
      <c r="E89" s="141"/>
      <c r="F89" s="120">
        <f t="shared" si="3"/>
        <v>0</v>
      </c>
      <c r="G89" s="184"/>
      <c r="H89" s="167"/>
      <c r="I89" s="153" t="e">
        <f>VLOOKUP(H89,Presupuesto!$B$8:$C$583,2,0)</f>
        <v>#N/A</v>
      </c>
      <c r="J89" s="121">
        <f t="shared" si="4"/>
        <v>0</v>
      </c>
      <c r="K89" s="121"/>
      <c r="L89" s="121"/>
    </row>
    <row r="90" spans="3:12" x14ac:dyDescent="0.25">
      <c r="C90" s="166"/>
      <c r="D90" s="181"/>
      <c r="E90" s="141"/>
      <c r="F90" s="120">
        <f t="shared" si="3"/>
        <v>0</v>
      </c>
      <c r="G90" s="184"/>
      <c r="H90" s="167"/>
      <c r="I90" s="153" t="e">
        <f>VLOOKUP(H90,Presupuesto!$B$8:$C$583,2,0)</f>
        <v>#N/A</v>
      </c>
      <c r="J90" s="121">
        <f t="shared" si="4"/>
        <v>0</v>
      </c>
      <c r="K90" s="121"/>
      <c r="L90" s="121"/>
    </row>
    <row r="91" spans="3:12" x14ac:dyDescent="0.25">
      <c r="C91" s="168"/>
      <c r="D91" s="181"/>
      <c r="E91" s="141"/>
      <c r="F91" s="120">
        <f t="shared" si="3"/>
        <v>0</v>
      </c>
      <c r="G91" s="184"/>
      <c r="H91" s="169"/>
      <c r="I91" s="153" t="e">
        <f>VLOOKUP(H91,Presupuesto!$B$8:$C$583,2,0)</f>
        <v>#N/A</v>
      </c>
      <c r="J91" s="121">
        <f t="shared" si="4"/>
        <v>0</v>
      </c>
      <c r="K91" s="121"/>
      <c r="L91" s="121"/>
    </row>
    <row r="92" spans="3:12" x14ac:dyDescent="0.25">
      <c r="C92" s="168"/>
      <c r="D92" s="181"/>
      <c r="E92" s="141"/>
      <c r="F92" s="120">
        <f t="shared" si="3"/>
        <v>0</v>
      </c>
      <c r="G92" s="184"/>
      <c r="H92" s="169"/>
      <c r="I92" s="153" t="e">
        <f>VLOOKUP(H92,Presupuesto!$B$8:$C$583,2,0)</f>
        <v>#N/A</v>
      </c>
      <c r="J92" s="121">
        <f t="shared" si="4"/>
        <v>0</v>
      </c>
      <c r="K92" s="121"/>
      <c r="L92" s="121"/>
    </row>
    <row r="93" spans="3:12" x14ac:dyDescent="0.25">
      <c r="C93" s="168"/>
      <c r="D93" s="181"/>
      <c r="E93" s="141"/>
      <c r="F93" s="120">
        <f t="shared" si="3"/>
        <v>0</v>
      </c>
      <c r="G93" s="184"/>
      <c r="H93" s="169"/>
      <c r="I93" s="153" t="e">
        <f>VLOOKUP(H93,Presupuesto!$B$8:$C$583,2,0)</f>
        <v>#N/A</v>
      </c>
      <c r="J93" s="121">
        <f t="shared" si="4"/>
        <v>0</v>
      </c>
      <c r="K93" s="121"/>
      <c r="L93" s="121"/>
    </row>
    <row r="94" spans="3:12" x14ac:dyDescent="0.25">
      <c r="C94" s="168"/>
      <c r="D94" s="181"/>
      <c r="E94" s="141"/>
      <c r="F94" s="120">
        <f t="shared" si="3"/>
        <v>0</v>
      </c>
      <c r="G94" s="184"/>
      <c r="H94" s="169"/>
      <c r="I94" s="153" t="e">
        <f>VLOOKUP(H94,Presupuesto!$B$8:$C$583,2,0)</f>
        <v>#N/A</v>
      </c>
      <c r="J94" s="121">
        <f t="shared" si="4"/>
        <v>0</v>
      </c>
      <c r="K94" s="121"/>
      <c r="L94" s="121"/>
    </row>
    <row r="95" spans="3:12" ht="15.75" thickBot="1" x14ac:dyDescent="0.3">
      <c r="C95" s="170"/>
      <c r="D95" s="268"/>
      <c r="E95" s="126"/>
      <c r="F95" s="128">
        <f t="shared" si="3"/>
        <v>0</v>
      </c>
      <c r="G95" s="185"/>
      <c r="H95" s="171"/>
      <c r="I95" s="155" t="e">
        <f>VLOOKUP(H95,Presupuesto!$B$8:$C$583,2,0)</f>
        <v>#N/A</v>
      </c>
      <c r="J95" s="121">
        <f t="shared" si="4"/>
        <v>0</v>
      </c>
      <c r="K95" s="147"/>
      <c r="L95" s="147"/>
    </row>
    <row r="97" spans="3:12" ht="15.75" thickBot="1" x14ac:dyDescent="0.3"/>
    <row r="98" spans="3:12" ht="15.75" thickBot="1" x14ac:dyDescent="0.3">
      <c r="C98" s="180" t="s">
        <v>53</v>
      </c>
      <c r="D98" s="131">
        <f>SUM(F105:F139)</f>
        <v>0</v>
      </c>
      <c r="F98" s="72"/>
      <c r="G98" s="96"/>
      <c r="H98" s="72"/>
      <c r="I98" s="72"/>
    </row>
    <row r="99" spans="3:12" x14ac:dyDescent="0.25">
      <c r="C99" s="72"/>
      <c r="D99" s="31"/>
      <c r="E99" s="116"/>
      <c r="F99" s="116"/>
      <c r="G99" s="116"/>
      <c r="H99" s="93"/>
      <c r="I99" s="93"/>
      <c r="J99" s="93"/>
      <c r="K99" s="135"/>
    </row>
    <row r="100" spans="3:12" x14ac:dyDescent="0.25">
      <c r="C100" s="72"/>
      <c r="D100" s="31"/>
      <c r="E100" s="116"/>
      <c r="F100" s="116"/>
      <c r="G100" s="116"/>
      <c r="H100" s="93"/>
      <c r="I100" s="93"/>
      <c r="J100" s="93"/>
      <c r="K100" s="135"/>
    </row>
    <row r="101" spans="3:12" ht="15.75" x14ac:dyDescent="0.25">
      <c r="C101" s="234" t="s">
        <v>476</v>
      </c>
      <c r="D101" s="235"/>
      <c r="E101" s="116"/>
      <c r="F101" s="116"/>
      <c r="G101" s="116"/>
      <c r="H101" s="93"/>
      <c r="I101" s="93"/>
      <c r="J101" s="93"/>
      <c r="K101" s="135"/>
    </row>
    <row r="102" spans="3:12" ht="18.75" x14ac:dyDescent="0.25">
      <c r="C102" s="253"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6"/>
      <c r="F102" s="116"/>
      <c r="G102" s="116"/>
      <c r="H102" s="93"/>
      <c r="I102" s="93"/>
      <c r="J102" s="93"/>
      <c r="K102" s="135"/>
    </row>
    <row r="103" spans="3:12" ht="15.75" thickBot="1" x14ac:dyDescent="0.3">
      <c r="F103" s="116"/>
      <c r="G103" s="93"/>
      <c r="H103" s="93"/>
      <c r="I103" s="93"/>
    </row>
    <row r="104" spans="3:12" ht="30.75" thickBot="1" x14ac:dyDescent="0.3">
      <c r="C104" s="152" t="s">
        <v>44</v>
      </c>
      <c r="D104" s="157" t="s">
        <v>55</v>
      </c>
      <c r="E104" s="159" t="s">
        <v>57</v>
      </c>
      <c r="F104" s="158" t="s">
        <v>27</v>
      </c>
      <c r="G104" s="156" t="s">
        <v>213</v>
      </c>
      <c r="H104" s="159" t="s">
        <v>46</v>
      </c>
      <c r="I104" s="156" t="s">
        <v>214</v>
      </c>
      <c r="J104" s="156" t="s">
        <v>495</v>
      </c>
      <c r="K104" s="156" t="s">
        <v>496</v>
      </c>
      <c r="L104" s="156" t="s">
        <v>554</v>
      </c>
    </row>
    <row r="105" spans="3:12" x14ac:dyDescent="0.25">
      <c r="C105" s="164"/>
      <c r="D105" s="181"/>
      <c r="E105" s="138"/>
      <c r="F105" s="120">
        <f t="shared" ref="F105:F139" si="5">D105*E105</f>
        <v>0</v>
      </c>
      <c r="G105" s="184"/>
      <c r="H105" s="165"/>
      <c r="I105" s="153" t="e">
        <f>VLOOKUP(H105,Presupuesto!$B$8:$C$583,2,0)</f>
        <v>#N/A</v>
      </c>
      <c r="J105" s="264"/>
      <c r="K105" s="121"/>
      <c r="L105" s="121"/>
    </row>
    <row r="106" spans="3:12" x14ac:dyDescent="0.25">
      <c r="C106" s="164"/>
      <c r="D106" s="181"/>
      <c r="E106" s="146"/>
      <c r="F106" s="120">
        <f t="shared" si="5"/>
        <v>0</v>
      </c>
      <c r="G106" s="184"/>
      <c r="H106" s="165"/>
      <c r="I106" s="153" t="e">
        <f>VLOOKUP(H106,Presupuesto!$B$8:$C$583,2,0)</f>
        <v>#N/A</v>
      </c>
      <c r="J106" s="121">
        <f>$J$105</f>
        <v>0</v>
      </c>
      <c r="K106" s="121"/>
      <c r="L106" s="121"/>
    </row>
    <row r="107" spans="3:12" x14ac:dyDescent="0.25">
      <c r="C107" s="164"/>
      <c r="D107" s="181"/>
      <c r="E107" s="146"/>
      <c r="F107" s="120">
        <f t="shared" si="5"/>
        <v>0</v>
      </c>
      <c r="G107" s="184"/>
      <c r="H107" s="165"/>
      <c r="I107" s="153" t="e">
        <f>VLOOKUP(H107,Presupuesto!$B$8:$C$583,2,0)</f>
        <v>#N/A</v>
      </c>
      <c r="J107" s="121">
        <f t="shared" ref="J107:J139" si="6">$J$105</f>
        <v>0</v>
      </c>
      <c r="K107" s="121"/>
      <c r="L107" s="121"/>
    </row>
    <row r="108" spans="3:12" x14ac:dyDescent="0.25">
      <c r="C108" s="164"/>
      <c r="D108" s="181"/>
      <c r="E108" s="146"/>
      <c r="F108" s="120">
        <f t="shared" si="5"/>
        <v>0</v>
      </c>
      <c r="G108" s="184"/>
      <c r="H108" s="165"/>
      <c r="I108" s="153" t="e">
        <f>VLOOKUP(H108,Presupuesto!$B$8:$C$583,2,0)</f>
        <v>#N/A</v>
      </c>
      <c r="J108" s="121">
        <f t="shared" si="6"/>
        <v>0</v>
      </c>
      <c r="K108" s="121"/>
      <c r="L108" s="121"/>
    </row>
    <row r="109" spans="3:12" x14ac:dyDescent="0.25">
      <c r="C109" s="164"/>
      <c r="D109" s="181"/>
      <c r="E109" s="146"/>
      <c r="F109" s="120">
        <f t="shared" si="5"/>
        <v>0</v>
      </c>
      <c r="G109" s="184"/>
      <c r="H109" s="165"/>
      <c r="I109" s="153" t="e">
        <f>VLOOKUP(H109,Presupuesto!$B$8:$C$583,2,0)</f>
        <v>#N/A</v>
      </c>
      <c r="J109" s="121">
        <f t="shared" si="6"/>
        <v>0</v>
      </c>
      <c r="K109" s="121"/>
      <c r="L109" s="121"/>
    </row>
    <row r="110" spans="3:12" x14ac:dyDescent="0.25">
      <c r="C110" s="164"/>
      <c r="D110" s="181"/>
      <c r="E110" s="146"/>
      <c r="F110" s="120">
        <f t="shared" si="5"/>
        <v>0</v>
      </c>
      <c r="G110" s="184"/>
      <c r="H110" s="165"/>
      <c r="I110" s="153" t="e">
        <f>VLOOKUP(H110,Presupuesto!$B$8:$C$583,2,0)</f>
        <v>#N/A</v>
      </c>
      <c r="J110" s="121">
        <f t="shared" si="6"/>
        <v>0</v>
      </c>
      <c r="K110" s="121"/>
      <c r="L110" s="121"/>
    </row>
    <row r="111" spans="3:12" x14ac:dyDescent="0.25">
      <c r="C111" s="164"/>
      <c r="D111" s="181"/>
      <c r="E111" s="146"/>
      <c r="F111" s="120">
        <f t="shared" si="5"/>
        <v>0</v>
      </c>
      <c r="G111" s="184"/>
      <c r="H111" s="165"/>
      <c r="I111" s="153" t="e">
        <f>VLOOKUP(H111,Presupuesto!$B$8:$C$583,2,0)</f>
        <v>#N/A</v>
      </c>
      <c r="J111" s="121">
        <f t="shared" si="6"/>
        <v>0</v>
      </c>
      <c r="K111" s="121"/>
      <c r="L111" s="121"/>
    </row>
    <row r="112" spans="3:12" x14ac:dyDescent="0.25">
      <c r="C112" s="164"/>
      <c r="D112" s="181"/>
      <c r="E112" s="146"/>
      <c r="F112" s="120">
        <f t="shared" si="5"/>
        <v>0</v>
      </c>
      <c r="G112" s="184"/>
      <c r="H112" s="165"/>
      <c r="I112" s="153" t="e">
        <f>VLOOKUP(H112,Presupuesto!$B$8:$C$583,2,0)</f>
        <v>#N/A</v>
      </c>
      <c r="J112" s="121">
        <f t="shared" si="6"/>
        <v>0</v>
      </c>
      <c r="K112" s="121"/>
      <c r="L112" s="121"/>
    </row>
    <row r="113" spans="3:12" x14ac:dyDescent="0.25">
      <c r="C113" s="164"/>
      <c r="D113" s="181"/>
      <c r="E113" s="146"/>
      <c r="F113" s="120">
        <f t="shared" si="5"/>
        <v>0</v>
      </c>
      <c r="G113" s="184"/>
      <c r="H113" s="165"/>
      <c r="I113" s="153" t="e">
        <f>VLOOKUP(H113,Presupuesto!$B$8:$C$583,2,0)</f>
        <v>#N/A</v>
      </c>
      <c r="J113" s="121">
        <f t="shared" si="6"/>
        <v>0</v>
      </c>
      <c r="K113" s="121"/>
      <c r="L113" s="121"/>
    </row>
    <row r="114" spans="3:12" x14ac:dyDescent="0.25">
      <c r="C114" s="164"/>
      <c r="D114" s="181"/>
      <c r="E114" s="146"/>
      <c r="F114" s="120">
        <f t="shared" si="5"/>
        <v>0</v>
      </c>
      <c r="G114" s="184"/>
      <c r="H114" s="165"/>
      <c r="I114" s="153" t="e">
        <f>VLOOKUP(H114,Presupuesto!$B$8:$C$583,2,0)</f>
        <v>#N/A</v>
      </c>
      <c r="J114" s="121">
        <f t="shared" si="6"/>
        <v>0</v>
      </c>
      <c r="K114" s="121"/>
      <c r="L114" s="121"/>
    </row>
    <row r="115" spans="3:12" x14ac:dyDescent="0.25">
      <c r="C115" s="164"/>
      <c r="D115" s="181"/>
      <c r="E115" s="146"/>
      <c r="F115" s="120">
        <f t="shared" si="5"/>
        <v>0</v>
      </c>
      <c r="G115" s="184"/>
      <c r="H115" s="165"/>
      <c r="I115" s="153" t="e">
        <f>VLOOKUP(H115,Presupuesto!$B$8:$C$583,2,0)</f>
        <v>#N/A</v>
      </c>
      <c r="J115" s="121">
        <f t="shared" si="6"/>
        <v>0</v>
      </c>
      <c r="K115" s="121"/>
      <c r="L115" s="121"/>
    </row>
    <row r="116" spans="3:12" x14ac:dyDescent="0.25">
      <c r="C116" s="164"/>
      <c r="D116" s="181"/>
      <c r="E116" s="146"/>
      <c r="F116" s="120">
        <f t="shared" si="5"/>
        <v>0</v>
      </c>
      <c r="G116" s="184"/>
      <c r="H116" s="165"/>
      <c r="I116" s="153" t="e">
        <f>VLOOKUP(H116,Presupuesto!$B$8:$C$583,2,0)</f>
        <v>#N/A</v>
      </c>
      <c r="J116" s="121">
        <f t="shared" si="6"/>
        <v>0</v>
      </c>
      <c r="K116" s="121"/>
      <c r="L116" s="121"/>
    </row>
    <row r="117" spans="3:12" x14ac:dyDescent="0.25">
      <c r="C117" s="164"/>
      <c r="D117" s="181"/>
      <c r="E117" s="146"/>
      <c r="F117" s="120">
        <f t="shared" si="5"/>
        <v>0</v>
      </c>
      <c r="G117" s="184"/>
      <c r="H117" s="165"/>
      <c r="I117" s="153" t="e">
        <f>VLOOKUP(H117,Presupuesto!$B$8:$C$583,2,0)</f>
        <v>#N/A</v>
      </c>
      <c r="J117" s="121">
        <f t="shared" si="6"/>
        <v>0</v>
      </c>
      <c r="K117" s="121"/>
      <c r="L117" s="121"/>
    </row>
    <row r="118" spans="3:12" x14ac:dyDescent="0.25">
      <c r="C118" s="164"/>
      <c r="D118" s="181"/>
      <c r="E118" s="146"/>
      <c r="F118" s="120">
        <f t="shared" si="5"/>
        <v>0</v>
      </c>
      <c r="G118" s="184"/>
      <c r="H118" s="165"/>
      <c r="I118" s="153" t="e">
        <f>VLOOKUP(H118,Presupuesto!$B$8:$C$583,2,0)</f>
        <v>#N/A</v>
      </c>
      <c r="J118" s="121">
        <f t="shared" si="6"/>
        <v>0</v>
      </c>
      <c r="K118" s="121"/>
      <c r="L118" s="121"/>
    </row>
    <row r="119" spans="3:12" x14ac:dyDescent="0.25">
      <c r="C119" s="164"/>
      <c r="D119" s="181"/>
      <c r="E119" s="146"/>
      <c r="F119" s="120">
        <f t="shared" si="5"/>
        <v>0</v>
      </c>
      <c r="G119" s="184"/>
      <c r="H119" s="165"/>
      <c r="I119" s="153" t="e">
        <f>VLOOKUP(H119,Presupuesto!$B$8:$C$583,2,0)</f>
        <v>#N/A</v>
      </c>
      <c r="J119" s="121">
        <f t="shared" si="6"/>
        <v>0</v>
      </c>
      <c r="K119" s="121"/>
      <c r="L119" s="121"/>
    </row>
    <row r="120" spans="3:12" x14ac:dyDescent="0.25">
      <c r="C120" s="164"/>
      <c r="D120" s="181"/>
      <c r="E120" s="146"/>
      <c r="F120" s="120">
        <f t="shared" si="5"/>
        <v>0</v>
      </c>
      <c r="G120" s="184"/>
      <c r="H120" s="165"/>
      <c r="I120" s="153" t="e">
        <f>VLOOKUP(H120,Presupuesto!$B$8:$C$583,2,0)</f>
        <v>#N/A</v>
      </c>
      <c r="J120" s="121">
        <f t="shared" si="6"/>
        <v>0</v>
      </c>
      <c r="K120" s="121"/>
      <c r="L120" s="121"/>
    </row>
    <row r="121" spans="3:12" x14ac:dyDescent="0.25">
      <c r="C121" s="164"/>
      <c r="D121" s="181"/>
      <c r="E121" s="146"/>
      <c r="F121" s="120">
        <f t="shared" si="5"/>
        <v>0</v>
      </c>
      <c r="G121" s="184"/>
      <c r="H121" s="165"/>
      <c r="I121" s="153" t="e">
        <f>VLOOKUP(H121,Presupuesto!$B$8:$C$583,2,0)</f>
        <v>#N/A</v>
      </c>
      <c r="J121" s="121">
        <f t="shared" si="6"/>
        <v>0</v>
      </c>
      <c r="K121" s="121"/>
      <c r="L121" s="121"/>
    </row>
    <row r="122" spans="3:12" x14ac:dyDescent="0.25">
      <c r="C122" s="164"/>
      <c r="D122" s="181"/>
      <c r="E122" s="146"/>
      <c r="F122" s="120">
        <f t="shared" si="5"/>
        <v>0</v>
      </c>
      <c r="G122" s="184"/>
      <c r="H122" s="165"/>
      <c r="I122" s="153" t="e">
        <f>VLOOKUP(H122,Presupuesto!$B$8:$C$583,2,0)</f>
        <v>#N/A</v>
      </c>
      <c r="J122" s="121">
        <f t="shared" si="6"/>
        <v>0</v>
      </c>
      <c r="K122" s="121"/>
      <c r="L122" s="121"/>
    </row>
    <row r="123" spans="3:12" x14ac:dyDescent="0.25">
      <c r="C123" s="164"/>
      <c r="D123" s="181"/>
      <c r="E123" s="146"/>
      <c r="F123" s="120">
        <f t="shared" si="5"/>
        <v>0</v>
      </c>
      <c r="G123" s="184"/>
      <c r="H123" s="165"/>
      <c r="I123" s="153" t="e">
        <f>VLOOKUP(H123,Presupuesto!$B$8:$C$583,2,0)</f>
        <v>#N/A</v>
      </c>
      <c r="J123" s="121">
        <f t="shared" si="6"/>
        <v>0</v>
      </c>
      <c r="K123" s="121"/>
      <c r="L123" s="121"/>
    </row>
    <row r="124" spans="3:12" x14ac:dyDescent="0.25">
      <c r="C124" s="164"/>
      <c r="D124" s="181"/>
      <c r="E124" s="146"/>
      <c r="F124" s="120">
        <f t="shared" si="5"/>
        <v>0</v>
      </c>
      <c r="G124" s="184"/>
      <c r="H124" s="165"/>
      <c r="I124" s="153" t="e">
        <f>VLOOKUP(H124,Presupuesto!$B$8:$C$583,2,0)</f>
        <v>#N/A</v>
      </c>
      <c r="J124" s="121">
        <f t="shared" si="6"/>
        <v>0</v>
      </c>
      <c r="K124" s="121"/>
      <c r="L124" s="121"/>
    </row>
    <row r="125" spans="3:12" x14ac:dyDescent="0.25">
      <c r="C125" s="164"/>
      <c r="D125" s="181"/>
      <c r="E125" s="146"/>
      <c r="F125" s="120">
        <f t="shared" si="5"/>
        <v>0</v>
      </c>
      <c r="G125" s="184"/>
      <c r="H125" s="165"/>
      <c r="I125" s="153" t="e">
        <f>VLOOKUP(H125,Presupuesto!$B$8:$C$583,2,0)</f>
        <v>#N/A</v>
      </c>
      <c r="J125" s="121">
        <f t="shared" si="6"/>
        <v>0</v>
      </c>
      <c r="K125" s="121"/>
      <c r="L125" s="121"/>
    </row>
    <row r="126" spans="3:12" x14ac:dyDescent="0.25">
      <c r="C126" s="164"/>
      <c r="D126" s="181"/>
      <c r="E126" s="146"/>
      <c r="F126" s="120">
        <f t="shared" si="5"/>
        <v>0</v>
      </c>
      <c r="G126" s="184"/>
      <c r="H126" s="165"/>
      <c r="I126" s="153" t="e">
        <f>VLOOKUP(H126,Presupuesto!$B$8:$C$583,2,0)</f>
        <v>#N/A</v>
      </c>
      <c r="J126" s="121">
        <f t="shared" si="6"/>
        <v>0</v>
      </c>
      <c r="K126" s="121"/>
      <c r="L126" s="121"/>
    </row>
    <row r="127" spans="3:12" x14ac:dyDescent="0.25">
      <c r="C127" s="166"/>
      <c r="D127" s="181"/>
      <c r="E127" s="141"/>
      <c r="F127" s="120">
        <f t="shared" si="5"/>
        <v>0</v>
      </c>
      <c r="G127" s="184"/>
      <c r="H127" s="167"/>
      <c r="I127" s="153" t="e">
        <f>VLOOKUP(H127,Presupuesto!$B$8:$C$583,2,0)</f>
        <v>#N/A</v>
      </c>
      <c r="J127" s="121">
        <f t="shared" si="6"/>
        <v>0</v>
      </c>
      <c r="K127" s="121"/>
      <c r="L127" s="121"/>
    </row>
    <row r="128" spans="3:12" x14ac:dyDescent="0.25">
      <c r="C128" s="166"/>
      <c r="D128" s="181"/>
      <c r="E128" s="141"/>
      <c r="F128" s="120">
        <f t="shared" si="5"/>
        <v>0</v>
      </c>
      <c r="G128" s="184"/>
      <c r="H128" s="167"/>
      <c r="I128" s="153" t="e">
        <f>VLOOKUP(H128,Presupuesto!$B$8:$C$583,2,0)</f>
        <v>#N/A</v>
      </c>
      <c r="J128" s="121">
        <f t="shared" si="6"/>
        <v>0</v>
      </c>
      <c r="K128" s="121"/>
      <c r="L128" s="121"/>
    </row>
    <row r="129" spans="3:12" x14ac:dyDescent="0.25">
      <c r="C129" s="166"/>
      <c r="D129" s="181"/>
      <c r="E129" s="141"/>
      <c r="F129" s="120">
        <f t="shared" si="5"/>
        <v>0</v>
      </c>
      <c r="G129" s="184"/>
      <c r="H129" s="167"/>
      <c r="I129" s="153" t="e">
        <f>VLOOKUP(H129,Presupuesto!$B$8:$C$583,2,0)</f>
        <v>#N/A</v>
      </c>
      <c r="J129" s="121">
        <f t="shared" si="6"/>
        <v>0</v>
      </c>
      <c r="K129" s="121"/>
      <c r="L129" s="121"/>
    </row>
    <row r="130" spans="3:12" x14ac:dyDescent="0.25">
      <c r="C130" s="166"/>
      <c r="D130" s="181"/>
      <c r="E130" s="141"/>
      <c r="F130" s="120">
        <f t="shared" si="5"/>
        <v>0</v>
      </c>
      <c r="G130" s="184"/>
      <c r="H130" s="167"/>
      <c r="I130" s="153" t="e">
        <f>VLOOKUP(H130,Presupuesto!$B$8:$C$583,2,0)</f>
        <v>#N/A</v>
      </c>
      <c r="J130" s="121">
        <f t="shared" si="6"/>
        <v>0</v>
      </c>
      <c r="K130" s="121"/>
      <c r="L130" s="121"/>
    </row>
    <row r="131" spans="3:12" x14ac:dyDescent="0.25">
      <c r="C131" s="166"/>
      <c r="D131" s="181"/>
      <c r="E131" s="141"/>
      <c r="F131" s="120">
        <f t="shared" si="5"/>
        <v>0</v>
      </c>
      <c r="G131" s="184"/>
      <c r="H131" s="167"/>
      <c r="I131" s="153" t="e">
        <f>VLOOKUP(H131,Presupuesto!$B$8:$C$583,2,0)</f>
        <v>#N/A</v>
      </c>
      <c r="J131" s="121">
        <f t="shared" si="6"/>
        <v>0</v>
      </c>
      <c r="K131" s="121"/>
      <c r="L131" s="121"/>
    </row>
    <row r="132" spans="3:12" x14ac:dyDescent="0.25">
      <c r="C132" s="166"/>
      <c r="D132" s="181"/>
      <c r="E132" s="141"/>
      <c r="F132" s="120">
        <f t="shared" si="5"/>
        <v>0</v>
      </c>
      <c r="G132" s="184"/>
      <c r="H132" s="167"/>
      <c r="I132" s="153" t="e">
        <f>VLOOKUP(H132,Presupuesto!$B$8:$C$583,2,0)</f>
        <v>#N/A</v>
      </c>
      <c r="J132" s="121">
        <f t="shared" si="6"/>
        <v>0</v>
      </c>
      <c r="K132" s="121"/>
      <c r="L132" s="121"/>
    </row>
    <row r="133" spans="3:12" x14ac:dyDescent="0.25">
      <c r="C133" s="166"/>
      <c r="D133" s="181"/>
      <c r="E133" s="141"/>
      <c r="F133" s="120">
        <f t="shared" si="5"/>
        <v>0</v>
      </c>
      <c r="G133" s="184"/>
      <c r="H133" s="167"/>
      <c r="I133" s="153" t="e">
        <f>VLOOKUP(H133,Presupuesto!$B$8:$C$583,2,0)</f>
        <v>#N/A</v>
      </c>
      <c r="J133" s="121">
        <f t="shared" si="6"/>
        <v>0</v>
      </c>
      <c r="K133" s="121"/>
      <c r="L133" s="121"/>
    </row>
    <row r="134" spans="3:12" x14ac:dyDescent="0.25">
      <c r="C134" s="166"/>
      <c r="D134" s="181"/>
      <c r="E134" s="141"/>
      <c r="F134" s="120">
        <f t="shared" si="5"/>
        <v>0</v>
      </c>
      <c r="G134" s="184"/>
      <c r="H134" s="167"/>
      <c r="I134" s="153" t="e">
        <f>VLOOKUP(H134,Presupuesto!$B$8:$C$583,2,0)</f>
        <v>#N/A</v>
      </c>
      <c r="J134" s="121">
        <f t="shared" si="6"/>
        <v>0</v>
      </c>
      <c r="K134" s="121"/>
      <c r="L134" s="121"/>
    </row>
    <row r="135" spans="3:12" x14ac:dyDescent="0.25">
      <c r="C135" s="168"/>
      <c r="D135" s="181"/>
      <c r="E135" s="141"/>
      <c r="F135" s="120">
        <f t="shared" si="5"/>
        <v>0</v>
      </c>
      <c r="G135" s="184"/>
      <c r="H135" s="169"/>
      <c r="I135" s="153" t="e">
        <f>VLOOKUP(H135,Presupuesto!$B$8:$C$583,2,0)</f>
        <v>#N/A</v>
      </c>
      <c r="J135" s="121">
        <f t="shared" si="6"/>
        <v>0</v>
      </c>
      <c r="K135" s="121"/>
      <c r="L135" s="121"/>
    </row>
    <row r="136" spans="3:12" x14ac:dyDescent="0.25">
      <c r="C136" s="168"/>
      <c r="D136" s="181"/>
      <c r="E136" s="141"/>
      <c r="F136" s="120">
        <f t="shared" si="5"/>
        <v>0</v>
      </c>
      <c r="G136" s="184"/>
      <c r="H136" s="169"/>
      <c r="I136" s="153" t="e">
        <f>VLOOKUP(H136,Presupuesto!$B$8:$C$583,2,0)</f>
        <v>#N/A</v>
      </c>
      <c r="J136" s="121">
        <f t="shared" si="6"/>
        <v>0</v>
      </c>
      <c r="K136" s="121"/>
      <c r="L136" s="121"/>
    </row>
    <row r="137" spans="3:12" x14ac:dyDescent="0.25">
      <c r="C137" s="168"/>
      <c r="D137" s="181"/>
      <c r="E137" s="141"/>
      <c r="F137" s="120">
        <f t="shared" si="5"/>
        <v>0</v>
      </c>
      <c r="G137" s="184"/>
      <c r="H137" s="169"/>
      <c r="I137" s="153" t="e">
        <f>VLOOKUP(H137,Presupuesto!$B$8:$C$583,2,0)</f>
        <v>#N/A</v>
      </c>
      <c r="J137" s="121">
        <f t="shared" si="6"/>
        <v>0</v>
      </c>
      <c r="K137" s="121"/>
      <c r="L137" s="121"/>
    </row>
    <row r="138" spans="3:12" x14ac:dyDescent="0.25">
      <c r="C138" s="168"/>
      <c r="D138" s="181"/>
      <c r="E138" s="141"/>
      <c r="F138" s="120">
        <f t="shared" si="5"/>
        <v>0</v>
      </c>
      <c r="G138" s="184"/>
      <c r="H138" s="169"/>
      <c r="I138" s="153" t="e">
        <f>VLOOKUP(H138,Presupuesto!$B$8:$C$583,2,0)</f>
        <v>#N/A</v>
      </c>
      <c r="J138" s="121">
        <f t="shared" si="6"/>
        <v>0</v>
      </c>
      <c r="K138" s="121"/>
      <c r="L138" s="121"/>
    </row>
    <row r="139" spans="3:12" ht="15.75" thickBot="1" x14ac:dyDescent="0.3">
      <c r="C139" s="170"/>
      <c r="D139" s="268"/>
      <c r="E139" s="126"/>
      <c r="F139" s="128">
        <f t="shared" si="5"/>
        <v>0</v>
      </c>
      <c r="G139" s="185"/>
      <c r="H139" s="171"/>
      <c r="I139" s="155" t="e">
        <f>VLOOKUP(H139,Presupuesto!$B$8:$C$583,2,0)</f>
        <v>#N/A</v>
      </c>
      <c r="J139" s="121">
        <f t="shared" si="6"/>
        <v>0</v>
      </c>
      <c r="K139" s="147"/>
      <c r="L139" s="147"/>
    </row>
  </sheetData>
  <dataValidations count="4">
    <dataValidation type="list" allowBlank="1" showInputMessage="1" showErrorMessage="1" errorTitle="¡Ingreso Inválido!" error="Verifique el valor ingresado." promptTitle="Ingrese el Objeto de Gasto" prompt="Ingrese el Objeto de Gasto" sqref="H17:H51 H105:H139 H61:H95">
      <formula1>$A$1:$VD$1</formula1>
    </dataValidation>
    <dataValidation type="list" allowBlank="1" showInputMessage="1" showErrorMessage="1" errorTitle="¡Ingreso Inválido!" error="Seleccione una opción de la lista." promptTitle="Dimensión Estratégica" prompt="Seleccione una opción de la lista." sqref="J105:J139 J61:J95 J17:J51">
      <formula1>$A$2:$K$2</formula1>
    </dataValidation>
    <dataValidation type="list" allowBlank="1" showInputMessage="1" showErrorMessage="1" errorTitle="¡Ingreso Inválido!" error="Seleccione una opción de la lista" promptTitle="Mes Requerido" prompt="Seleccione el mes en el que requiere el recurso." sqref="K17:K51 K105:K139 K61:K95">
      <formula1>$U$2:$AF$2</formula1>
    </dataValidation>
    <dataValidation type="list" allowBlank="1" showInputMessage="1" showErrorMessage="1" errorTitle="¡Ingreso Inválido!" error="Seleccione una opción de la lista." promptTitle="Tipo de Presupuesto" prompt="Seleccione una opción de la lista." sqref="G17:G51 G105:G139 G61:G9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Gestion Administrativa</vt:lpstr>
      <vt:lpstr>Vinculación Univ. Sociedad</vt:lpstr>
      <vt:lpstr>Docencia y Recursos Humanos </vt:lpstr>
      <vt:lpstr>Estudiantes</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2014-02-20T14:48:29Z</dcterms:modified>
</cp:coreProperties>
</file>