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420" windowWidth="11880" windowHeight="3555" tabRatio="743"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state="hidden" r:id="rId10"/>
    <sheet name="8. Venta de Servicios" sheetId="43" state="hidden" r:id="rId11"/>
    <sheet name="Desarrollo e Innov. Curricular" sheetId="28" r:id="rId12"/>
    <sheet name="Investigación" sheetId="21" r:id="rId13"/>
    <sheet name="Vinculación Univ. Sociedad" sheetId="22" r:id="rId14"/>
    <sheet name="Docencia y Profesorado Universi" sheetId="29" r:id="rId15"/>
    <sheet name="Graduados" sheetId="33" state="hidden" r:id="rId16"/>
    <sheet name="Gestión del Conocimiento" sheetId="23" r:id="rId17"/>
    <sheet name="Estudiantes" sheetId="30" r:id="rId18"/>
    <sheet name="Gestion Administrativa" sheetId="24" r:id="rId19"/>
    <sheet name="Internacionalización de la E.S." sheetId="46" state="hidden" r:id="rId20"/>
    <sheet name="Gestion Academica" sheetId="31" r:id="rId21"/>
    <sheet name="Gobernabilidad" sheetId="34" r:id="rId22"/>
    <sheet name="NIVEL DE ES Y  SISTEMA NACIONAL" sheetId="44" state="hidden" r:id="rId23"/>
    <sheet name="Lo Esencial" sheetId="45" state="hidden" r:id="rId24"/>
  </sheets>
  <externalReferences>
    <externalReference r:id="rId25"/>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J98" i="9" l="1"/>
  <c r="I98" i="9"/>
  <c r="F98" i="9"/>
  <c r="J97" i="9"/>
  <c r="I97" i="9"/>
  <c r="F97" i="9"/>
  <c r="J96" i="9"/>
  <c r="I96" i="9"/>
  <c r="F96" i="9"/>
  <c r="J95" i="9"/>
  <c r="I95" i="9"/>
  <c r="F95" i="9"/>
  <c r="J94" i="9"/>
  <c r="I94" i="9"/>
  <c r="F94" i="9"/>
  <c r="J93" i="9"/>
  <c r="I93" i="9"/>
  <c r="F93" i="9"/>
  <c r="J92" i="9"/>
  <c r="I92" i="9"/>
  <c r="F92" i="9"/>
  <c r="J91" i="9"/>
  <c r="I91" i="9"/>
  <c r="F91" i="9"/>
  <c r="J90" i="9"/>
  <c r="I90" i="9"/>
  <c r="F90" i="9"/>
  <c r="I89" i="9"/>
  <c r="F89" i="9"/>
  <c r="D82" i="9" s="1"/>
  <c r="C86" i="9"/>
  <c r="J80" i="9"/>
  <c r="I80" i="9"/>
  <c r="F80" i="9"/>
  <c r="J79" i="9"/>
  <c r="I79" i="9"/>
  <c r="F79" i="9"/>
  <c r="J78" i="9"/>
  <c r="I78" i="9"/>
  <c r="F78" i="9"/>
  <c r="J77" i="9"/>
  <c r="I77" i="9"/>
  <c r="F77" i="9"/>
  <c r="J76" i="9"/>
  <c r="I76" i="9"/>
  <c r="F76" i="9"/>
  <c r="J75" i="9"/>
  <c r="I75" i="9"/>
  <c r="F75" i="9"/>
  <c r="J74" i="9"/>
  <c r="I74" i="9"/>
  <c r="F74" i="9"/>
  <c r="J73" i="9"/>
  <c r="I73" i="9"/>
  <c r="F73" i="9"/>
  <c r="J72" i="9"/>
  <c r="I72" i="9"/>
  <c r="F72" i="9"/>
  <c r="I71" i="9"/>
  <c r="F71" i="9"/>
  <c r="C68" i="9"/>
  <c r="D64" i="9"/>
  <c r="J62" i="9"/>
  <c r="I62" i="9"/>
  <c r="F62" i="9"/>
  <c r="J61" i="9"/>
  <c r="I61" i="9"/>
  <c r="F61" i="9"/>
  <c r="J60" i="9"/>
  <c r="I60" i="9"/>
  <c r="F60" i="9"/>
  <c r="J59" i="9"/>
  <c r="I59" i="9"/>
  <c r="F59" i="9"/>
  <c r="J58" i="9"/>
  <c r="I58" i="9"/>
  <c r="F58" i="9"/>
  <c r="J57" i="9"/>
  <c r="I57" i="9"/>
  <c r="F57" i="9"/>
  <c r="J56" i="9"/>
  <c r="I56" i="9"/>
  <c r="F56" i="9"/>
  <c r="J55" i="9"/>
  <c r="I55" i="9"/>
  <c r="F55" i="9"/>
  <c r="D46" i="9" s="1"/>
  <c r="J54" i="9"/>
  <c r="I54" i="9"/>
  <c r="F54" i="9"/>
  <c r="I53" i="9"/>
  <c r="F53" i="9"/>
  <c r="C50" i="9"/>
  <c r="I183" i="12"/>
  <c r="F183" i="12"/>
  <c r="J182" i="12"/>
  <c r="I182" i="12"/>
  <c r="F182" i="12"/>
  <c r="J181" i="12"/>
  <c r="I181" i="12"/>
  <c r="F181" i="12"/>
  <c r="J180" i="12"/>
  <c r="I180" i="12"/>
  <c r="F180" i="12"/>
  <c r="J179" i="12"/>
  <c r="I179" i="12"/>
  <c r="F179" i="12"/>
  <c r="J178" i="12"/>
  <c r="I178" i="12"/>
  <c r="F178" i="12"/>
  <c r="J177" i="12"/>
  <c r="I177" i="12"/>
  <c r="F177" i="12"/>
  <c r="J176" i="12"/>
  <c r="I176" i="12"/>
  <c r="F176" i="12"/>
  <c r="J175" i="12"/>
  <c r="I175" i="12"/>
  <c r="F175"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F167" i="12"/>
  <c r="J166" i="12"/>
  <c r="I166" i="12"/>
  <c r="F166" i="12"/>
  <c r="J165" i="12"/>
  <c r="I165" i="12"/>
  <c r="F165" i="12"/>
  <c r="J164" i="12"/>
  <c r="I164" i="12"/>
  <c r="F164" i="12"/>
  <c r="J163" i="12"/>
  <c r="I163" i="12"/>
  <c r="F163" i="12"/>
  <c r="J162" i="12"/>
  <c r="I162" i="12"/>
  <c r="F162" i="12"/>
  <c r="J161" i="12"/>
  <c r="I161" i="12"/>
  <c r="F161" i="12"/>
  <c r="J160" i="12"/>
  <c r="I160" i="12"/>
  <c r="F160" i="12"/>
  <c r="J159" i="12"/>
  <c r="I159" i="12"/>
  <c r="F159" i="12"/>
  <c r="J158" i="12"/>
  <c r="I158" i="12"/>
  <c r="F158" i="12"/>
  <c r="J157" i="12"/>
  <c r="I157" i="12"/>
  <c r="F157" i="12"/>
  <c r="J156" i="12"/>
  <c r="I156" i="12"/>
  <c r="F156" i="12"/>
  <c r="J155" i="12"/>
  <c r="I155" i="12"/>
  <c r="F155" i="12"/>
  <c r="J154" i="12"/>
  <c r="I154" i="12"/>
  <c r="F154" i="12"/>
  <c r="J153" i="12"/>
  <c r="I153" i="12"/>
  <c r="F153" i="12"/>
  <c r="J152" i="12"/>
  <c r="I152" i="12"/>
  <c r="F152" i="12"/>
  <c r="J151" i="12"/>
  <c r="I151" i="12"/>
  <c r="F151" i="12"/>
  <c r="J150" i="12"/>
  <c r="I150" i="12"/>
  <c r="F150" i="12"/>
  <c r="I149" i="12"/>
  <c r="E149" i="12"/>
  <c r="F149" i="12" s="1"/>
  <c r="C146" i="12"/>
  <c r="I139" i="12"/>
  <c r="F139" i="12"/>
  <c r="J138" i="12"/>
  <c r="I138" i="12"/>
  <c r="F138" i="12"/>
  <c r="J137" i="12"/>
  <c r="I137" i="12"/>
  <c r="F137" i="12"/>
  <c r="J136" i="12"/>
  <c r="I136" i="12"/>
  <c r="F136" i="12"/>
  <c r="J135" i="12"/>
  <c r="I135" i="12"/>
  <c r="F135" i="12"/>
  <c r="J134" i="12"/>
  <c r="I134" i="12"/>
  <c r="F134" i="12"/>
  <c r="J133" i="12"/>
  <c r="I133" i="12"/>
  <c r="F133" i="12"/>
  <c r="J132" i="12"/>
  <c r="I132" i="12"/>
  <c r="F132" i="12"/>
  <c r="J131" i="12"/>
  <c r="I131" i="12"/>
  <c r="F131" i="12"/>
  <c r="J130" i="12"/>
  <c r="I130" i="12"/>
  <c r="F130" i="12"/>
  <c r="J129" i="12"/>
  <c r="I129" i="12"/>
  <c r="F129" i="12"/>
  <c r="J128" i="12"/>
  <c r="I128" i="12"/>
  <c r="F128" i="12"/>
  <c r="J127" i="12"/>
  <c r="I127" i="12"/>
  <c r="F127" i="12"/>
  <c r="J126" i="12"/>
  <c r="I126" i="12"/>
  <c r="F126" i="12"/>
  <c r="J125" i="12"/>
  <c r="I125" i="12"/>
  <c r="F125" i="12"/>
  <c r="J124" i="12"/>
  <c r="I124" i="12"/>
  <c r="F124" i="12"/>
  <c r="J123" i="12"/>
  <c r="I123" i="12"/>
  <c r="F123" i="12"/>
  <c r="J122" i="12"/>
  <c r="I122" i="12"/>
  <c r="F122" i="12"/>
  <c r="J121" i="12"/>
  <c r="I121" i="12"/>
  <c r="F121" i="12"/>
  <c r="J120" i="12"/>
  <c r="I120" i="12"/>
  <c r="F120" i="12"/>
  <c r="J119" i="12"/>
  <c r="I119" i="12"/>
  <c r="F119" i="12"/>
  <c r="J118" i="12"/>
  <c r="I118" i="12"/>
  <c r="F118" i="12"/>
  <c r="J117" i="12"/>
  <c r="I117" i="12"/>
  <c r="F117" i="12"/>
  <c r="J116" i="12"/>
  <c r="I116" i="12"/>
  <c r="F116" i="12"/>
  <c r="J115" i="12"/>
  <c r="I115" i="12"/>
  <c r="F115" i="12"/>
  <c r="J114" i="12"/>
  <c r="I114" i="12"/>
  <c r="F114" i="12"/>
  <c r="J113" i="12"/>
  <c r="I113" i="12"/>
  <c r="F113" i="12"/>
  <c r="J112" i="12"/>
  <c r="I112" i="12"/>
  <c r="F112" i="12"/>
  <c r="J111" i="12"/>
  <c r="I111" i="12"/>
  <c r="F111" i="12"/>
  <c r="J110" i="12"/>
  <c r="I110" i="12"/>
  <c r="F110" i="12"/>
  <c r="J109" i="12"/>
  <c r="I109" i="12"/>
  <c r="F109" i="12"/>
  <c r="J108" i="12"/>
  <c r="I108" i="12"/>
  <c r="F108" i="12"/>
  <c r="J107" i="12"/>
  <c r="I107" i="12"/>
  <c r="F107" i="12"/>
  <c r="J106" i="12"/>
  <c r="I106" i="12"/>
  <c r="F106" i="12"/>
  <c r="I105" i="12"/>
  <c r="E105" i="12"/>
  <c r="F105" i="12" s="1"/>
  <c r="C102" i="12"/>
  <c r="I95" i="12"/>
  <c r="F95"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J66" i="12"/>
  <c r="I66" i="12"/>
  <c r="F66" i="12"/>
  <c r="J65" i="12"/>
  <c r="I65" i="12"/>
  <c r="F65" i="12"/>
  <c r="J64" i="12"/>
  <c r="I64" i="12"/>
  <c r="F64" i="12"/>
  <c r="J63" i="12"/>
  <c r="I63" i="12"/>
  <c r="F63" i="12"/>
  <c r="J62" i="12"/>
  <c r="I62" i="12"/>
  <c r="F62" i="12"/>
  <c r="I61" i="12"/>
  <c r="E61" i="12"/>
  <c r="F61" i="12" s="1"/>
  <c r="D54" i="12" s="1"/>
  <c r="P12" i="30" s="1"/>
  <c r="C58" i="12"/>
  <c r="K2002" i="7"/>
  <c r="J2002" i="7"/>
  <c r="G2002" i="7"/>
  <c r="K2001" i="7"/>
  <c r="J2001" i="7"/>
  <c r="G2001" i="7"/>
  <c r="K2000" i="7"/>
  <c r="J2000" i="7"/>
  <c r="E2000" i="7"/>
  <c r="G2000" i="7" s="1"/>
  <c r="K1999" i="7"/>
  <c r="J1999" i="7"/>
  <c r="E1999" i="7"/>
  <c r="G1999" i="7" s="1"/>
  <c r="K1998" i="7"/>
  <c r="J1998" i="7"/>
  <c r="G1998" i="7"/>
  <c r="K1997" i="7"/>
  <c r="J1997" i="7"/>
  <c r="G1997" i="7"/>
  <c r="K1996" i="7"/>
  <c r="J1996" i="7"/>
  <c r="G1996" i="7"/>
  <c r="K1995" i="7"/>
  <c r="J1995" i="7"/>
  <c r="G1995" i="7"/>
  <c r="K1994" i="7"/>
  <c r="J1994" i="7"/>
  <c r="G1994" i="7"/>
  <c r="J1993" i="7"/>
  <c r="G1993" i="7"/>
  <c r="C1990" i="7"/>
  <c r="K1981" i="7"/>
  <c r="J1981" i="7"/>
  <c r="G1981" i="7"/>
  <c r="K1980" i="7"/>
  <c r="J1980" i="7"/>
  <c r="G1980" i="7"/>
  <c r="K1979" i="7"/>
  <c r="J1979" i="7"/>
  <c r="E1979" i="7"/>
  <c r="G1979" i="7" s="1"/>
  <c r="K1978" i="7"/>
  <c r="J1978" i="7"/>
  <c r="E1978" i="7"/>
  <c r="G1978" i="7" s="1"/>
  <c r="K1977" i="7"/>
  <c r="J1977" i="7"/>
  <c r="G1977" i="7"/>
  <c r="K1976" i="7"/>
  <c r="J1976" i="7"/>
  <c r="G1976" i="7"/>
  <c r="K1975" i="7"/>
  <c r="J1975" i="7"/>
  <c r="G1975" i="7"/>
  <c r="K1974" i="7"/>
  <c r="J1974" i="7"/>
  <c r="G1974" i="7"/>
  <c r="K1973" i="7"/>
  <c r="J1973" i="7"/>
  <c r="G1973" i="7"/>
  <c r="J1972" i="7"/>
  <c r="G1972" i="7"/>
  <c r="C1969" i="7"/>
  <c r="K1960" i="7"/>
  <c r="J1960" i="7"/>
  <c r="G1960" i="7"/>
  <c r="K1959" i="7"/>
  <c r="J1959" i="7"/>
  <c r="G1959" i="7"/>
  <c r="K1958" i="7"/>
  <c r="J1958" i="7"/>
  <c r="E1958" i="7"/>
  <c r="G1958" i="7" s="1"/>
  <c r="K1957" i="7"/>
  <c r="J1957" i="7"/>
  <c r="E1957" i="7"/>
  <c r="G1957" i="7" s="1"/>
  <c r="K1956" i="7"/>
  <c r="J1956" i="7"/>
  <c r="G1956" i="7"/>
  <c r="K1955" i="7"/>
  <c r="J1955" i="7"/>
  <c r="G1955" i="7"/>
  <c r="K1954" i="7"/>
  <c r="J1954" i="7"/>
  <c r="G1954" i="7"/>
  <c r="K1953" i="7"/>
  <c r="J1953" i="7"/>
  <c r="G1953" i="7"/>
  <c r="K1952" i="7"/>
  <c r="J1952" i="7"/>
  <c r="G1952" i="7"/>
  <c r="J1951" i="7"/>
  <c r="G1951" i="7"/>
  <c r="C1948" i="7"/>
  <c r="K1939" i="7"/>
  <c r="J1939" i="7"/>
  <c r="G1939" i="7"/>
  <c r="K1938" i="7"/>
  <c r="J1938" i="7"/>
  <c r="G1938" i="7"/>
  <c r="K1937" i="7"/>
  <c r="J1937" i="7"/>
  <c r="E1937" i="7"/>
  <c r="G1937" i="7" s="1"/>
  <c r="K1936" i="7"/>
  <c r="J1936" i="7"/>
  <c r="E1936" i="7"/>
  <c r="G1936" i="7" s="1"/>
  <c r="K1935" i="7"/>
  <c r="J1935" i="7"/>
  <c r="G1935" i="7"/>
  <c r="K1934" i="7"/>
  <c r="J1934" i="7"/>
  <c r="G1934" i="7"/>
  <c r="K1933" i="7"/>
  <c r="J1933" i="7"/>
  <c r="G1933" i="7"/>
  <c r="K1932" i="7"/>
  <c r="J1932" i="7"/>
  <c r="G1932" i="7"/>
  <c r="K1931" i="7"/>
  <c r="J1931" i="7"/>
  <c r="G1931" i="7"/>
  <c r="J1930" i="7"/>
  <c r="G1930" i="7"/>
  <c r="C1927" i="7"/>
  <c r="K1918" i="7"/>
  <c r="J1918" i="7"/>
  <c r="G1918" i="7"/>
  <c r="K1917" i="7"/>
  <c r="J1917" i="7"/>
  <c r="G1917" i="7"/>
  <c r="K1916" i="7"/>
  <c r="J1916" i="7"/>
  <c r="E1916" i="7"/>
  <c r="G1916" i="7" s="1"/>
  <c r="K1915" i="7"/>
  <c r="J1915" i="7"/>
  <c r="E1915" i="7"/>
  <c r="G1915" i="7" s="1"/>
  <c r="K1914" i="7"/>
  <c r="J1914" i="7"/>
  <c r="G1914" i="7"/>
  <c r="K1913" i="7"/>
  <c r="J1913" i="7"/>
  <c r="G1913" i="7"/>
  <c r="K1912" i="7"/>
  <c r="J1912" i="7"/>
  <c r="G1912" i="7"/>
  <c r="K1911" i="7"/>
  <c r="J1911" i="7"/>
  <c r="G1911" i="7"/>
  <c r="K1910" i="7"/>
  <c r="J1910" i="7"/>
  <c r="G1910" i="7"/>
  <c r="D1902" i="7" s="1"/>
  <c r="P16" i="30" s="1"/>
  <c r="J1909" i="7"/>
  <c r="G1909" i="7"/>
  <c r="C1906" i="7"/>
  <c r="K1897" i="7"/>
  <c r="J1897" i="7"/>
  <c r="G1897" i="7"/>
  <c r="K1896" i="7"/>
  <c r="J1896" i="7"/>
  <c r="G1896" i="7"/>
  <c r="K1895" i="7"/>
  <c r="J1895" i="7"/>
  <c r="E1895" i="7"/>
  <c r="G1895" i="7" s="1"/>
  <c r="K1894" i="7"/>
  <c r="J1894" i="7"/>
  <c r="E1894" i="7"/>
  <c r="G1894" i="7" s="1"/>
  <c r="K1893" i="7"/>
  <c r="J1893" i="7"/>
  <c r="G1893" i="7"/>
  <c r="K1892" i="7"/>
  <c r="J1892" i="7"/>
  <c r="G1892" i="7"/>
  <c r="K1891" i="7"/>
  <c r="J1891" i="7"/>
  <c r="G1891" i="7"/>
  <c r="K1890" i="7"/>
  <c r="J1890" i="7"/>
  <c r="G1890" i="7"/>
  <c r="K1889" i="7"/>
  <c r="J1889" i="7"/>
  <c r="G1889" i="7"/>
  <c r="J1888" i="7"/>
  <c r="G1888" i="7"/>
  <c r="D1881" i="7" s="1"/>
  <c r="P15" i="30" s="1"/>
  <c r="C1885" i="7"/>
  <c r="K1876" i="7"/>
  <c r="J1876" i="7"/>
  <c r="G1876" i="7"/>
  <c r="K1875" i="7"/>
  <c r="J1875" i="7"/>
  <c r="G1875" i="7"/>
  <c r="K1874" i="7"/>
  <c r="J1874" i="7"/>
  <c r="E1874" i="7"/>
  <c r="G1874" i="7" s="1"/>
  <c r="K1873" i="7"/>
  <c r="J1873" i="7"/>
  <c r="E1873" i="7"/>
  <c r="G1873" i="7" s="1"/>
  <c r="K1872" i="7"/>
  <c r="J1872" i="7"/>
  <c r="G1872" i="7"/>
  <c r="K1871" i="7"/>
  <c r="J1871" i="7"/>
  <c r="G1871" i="7"/>
  <c r="K1870" i="7"/>
  <c r="J1870" i="7"/>
  <c r="G1870" i="7"/>
  <c r="K1869" i="7"/>
  <c r="J1869" i="7"/>
  <c r="G1869" i="7"/>
  <c r="K1868" i="7"/>
  <c r="J1868" i="7"/>
  <c r="G1868" i="7"/>
  <c r="J1867" i="7"/>
  <c r="G1867" i="7"/>
  <c r="C1864" i="7"/>
  <c r="K1855" i="7"/>
  <c r="J1855" i="7"/>
  <c r="G1855" i="7"/>
  <c r="K1854" i="7"/>
  <c r="J1854" i="7"/>
  <c r="G1854" i="7"/>
  <c r="K1853" i="7"/>
  <c r="J1853" i="7"/>
  <c r="E1853" i="7"/>
  <c r="G1853" i="7" s="1"/>
  <c r="K1852" i="7"/>
  <c r="J1852" i="7"/>
  <c r="E1852" i="7"/>
  <c r="G1852" i="7" s="1"/>
  <c r="K1851" i="7"/>
  <c r="J1851" i="7"/>
  <c r="G1851" i="7"/>
  <c r="K1850" i="7"/>
  <c r="J1850" i="7"/>
  <c r="G1850" i="7"/>
  <c r="K1849" i="7"/>
  <c r="J1849" i="7"/>
  <c r="G1849" i="7"/>
  <c r="K1848" i="7"/>
  <c r="J1848" i="7"/>
  <c r="G1848" i="7"/>
  <c r="K1847" i="7"/>
  <c r="J1847" i="7"/>
  <c r="G1847" i="7"/>
  <c r="J1846" i="7"/>
  <c r="G1846" i="7"/>
  <c r="C1843" i="7"/>
  <c r="K1834" i="7"/>
  <c r="J1834" i="7"/>
  <c r="G1834" i="7"/>
  <c r="K1833" i="7"/>
  <c r="J1833" i="7"/>
  <c r="G1833" i="7"/>
  <c r="K1832" i="7"/>
  <c r="J1832" i="7"/>
  <c r="E1832" i="7"/>
  <c r="G1832" i="7" s="1"/>
  <c r="K1831" i="7"/>
  <c r="J1831" i="7"/>
  <c r="E1831" i="7"/>
  <c r="G1831" i="7" s="1"/>
  <c r="K1830" i="7"/>
  <c r="J1830" i="7"/>
  <c r="G1830" i="7"/>
  <c r="K1829" i="7"/>
  <c r="J1829" i="7"/>
  <c r="G1829" i="7"/>
  <c r="K1828" i="7"/>
  <c r="J1828" i="7"/>
  <c r="G1828" i="7"/>
  <c r="K1827" i="7"/>
  <c r="J1827" i="7"/>
  <c r="G1827" i="7"/>
  <c r="K1826" i="7"/>
  <c r="J1826" i="7"/>
  <c r="G1826" i="7"/>
  <c r="J1825" i="7"/>
  <c r="G1825" i="7"/>
  <c r="D1818" i="7" s="1"/>
  <c r="P9" i="30" s="1"/>
  <c r="C1822" i="7"/>
  <c r="J24" i="23"/>
  <c r="N24" i="23"/>
  <c r="L24" i="23"/>
  <c r="F13" i="23"/>
  <c r="D1839" i="7" l="1"/>
  <c r="P13" i="30" s="1"/>
  <c r="D98" i="12"/>
  <c r="D142" i="12"/>
  <c r="D1629" i="7" l="1"/>
  <c r="P8" i="23" s="1"/>
  <c r="K1813" i="7"/>
  <c r="J1813" i="7"/>
  <c r="G1813" i="7"/>
  <c r="K1812" i="7"/>
  <c r="J1812" i="7"/>
  <c r="G1812" i="7"/>
  <c r="K1811" i="7"/>
  <c r="J1811" i="7"/>
  <c r="E1811" i="7"/>
  <c r="G1811" i="7" s="1"/>
  <c r="K1810" i="7"/>
  <c r="J1810" i="7"/>
  <c r="E1810" i="7"/>
  <c r="G1810" i="7" s="1"/>
  <c r="K1809" i="7"/>
  <c r="J1809" i="7"/>
  <c r="G1809" i="7"/>
  <c r="K1808" i="7"/>
  <c r="J1808" i="7"/>
  <c r="G1808" i="7"/>
  <c r="K1807" i="7"/>
  <c r="J1807" i="7"/>
  <c r="G1807" i="7"/>
  <c r="K1806" i="7"/>
  <c r="J1806" i="7"/>
  <c r="G1806" i="7"/>
  <c r="K1805" i="7"/>
  <c r="J1805" i="7"/>
  <c r="G1805" i="7"/>
  <c r="J1804" i="7"/>
  <c r="G1804" i="7"/>
  <c r="C1801" i="7"/>
  <c r="K1792" i="7"/>
  <c r="J1792" i="7"/>
  <c r="G1792" i="7"/>
  <c r="K1791" i="7"/>
  <c r="J1791" i="7"/>
  <c r="G1791" i="7"/>
  <c r="K1790" i="7"/>
  <c r="J1790" i="7"/>
  <c r="E1790" i="7"/>
  <c r="G1790" i="7" s="1"/>
  <c r="K1789" i="7"/>
  <c r="J1789" i="7"/>
  <c r="E1789" i="7"/>
  <c r="G1789" i="7" s="1"/>
  <c r="K1788" i="7"/>
  <c r="J1788" i="7"/>
  <c r="G1788" i="7"/>
  <c r="K1787" i="7"/>
  <c r="J1787" i="7"/>
  <c r="G1787" i="7"/>
  <c r="K1786" i="7"/>
  <c r="J1786" i="7"/>
  <c r="G1786" i="7"/>
  <c r="K1785" i="7"/>
  <c r="J1785" i="7"/>
  <c r="G1785" i="7"/>
  <c r="K1784" i="7"/>
  <c r="J1784" i="7"/>
  <c r="G1784" i="7"/>
  <c r="J1783" i="7"/>
  <c r="G1783" i="7"/>
  <c r="C1780" i="7"/>
  <c r="K1771" i="7"/>
  <c r="J1771" i="7"/>
  <c r="G1771" i="7"/>
  <c r="K1770" i="7"/>
  <c r="J1770" i="7"/>
  <c r="G1770" i="7"/>
  <c r="K1769" i="7"/>
  <c r="J1769" i="7"/>
  <c r="E1769" i="7"/>
  <c r="G1769" i="7" s="1"/>
  <c r="K1768" i="7"/>
  <c r="J1768" i="7"/>
  <c r="E1768" i="7"/>
  <c r="G1768" i="7" s="1"/>
  <c r="K1767" i="7"/>
  <c r="J1767" i="7"/>
  <c r="G1767" i="7"/>
  <c r="K1766" i="7"/>
  <c r="J1766" i="7"/>
  <c r="G1766" i="7"/>
  <c r="K1765" i="7"/>
  <c r="J1765" i="7"/>
  <c r="G1765" i="7"/>
  <c r="K1764" i="7"/>
  <c r="J1764" i="7"/>
  <c r="G1764" i="7"/>
  <c r="K1763" i="7"/>
  <c r="J1763" i="7"/>
  <c r="G1763" i="7"/>
  <c r="J1762" i="7"/>
  <c r="G1762" i="7"/>
  <c r="C1759" i="7"/>
  <c r="K1750" i="7"/>
  <c r="J1750" i="7"/>
  <c r="G1750" i="7"/>
  <c r="K1749" i="7"/>
  <c r="J1749" i="7"/>
  <c r="G1749" i="7"/>
  <c r="K1748" i="7"/>
  <c r="J1748" i="7"/>
  <c r="E1748" i="7"/>
  <c r="G1748" i="7" s="1"/>
  <c r="K1747" i="7"/>
  <c r="J1747" i="7"/>
  <c r="E1747" i="7"/>
  <c r="G1747" i="7" s="1"/>
  <c r="K1746" i="7"/>
  <c r="J1746" i="7"/>
  <c r="G1746" i="7"/>
  <c r="K1745" i="7"/>
  <c r="J1745" i="7"/>
  <c r="G1745" i="7"/>
  <c r="K1744" i="7"/>
  <c r="J1744" i="7"/>
  <c r="G1744" i="7"/>
  <c r="K1743" i="7"/>
  <c r="J1743" i="7"/>
  <c r="G1743" i="7"/>
  <c r="K1742" i="7"/>
  <c r="J1742" i="7"/>
  <c r="G1742" i="7"/>
  <c r="J1741" i="7"/>
  <c r="G1741" i="7"/>
  <c r="C1738" i="7"/>
  <c r="K1729" i="7"/>
  <c r="J1729" i="7"/>
  <c r="G1729" i="7"/>
  <c r="K1728" i="7"/>
  <c r="J1728" i="7"/>
  <c r="G1728" i="7"/>
  <c r="K1727" i="7"/>
  <c r="J1727" i="7"/>
  <c r="E1727" i="7"/>
  <c r="G1727" i="7" s="1"/>
  <c r="K1726" i="7"/>
  <c r="J1726" i="7"/>
  <c r="E1726" i="7"/>
  <c r="G1726" i="7" s="1"/>
  <c r="K1725" i="7"/>
  <c r="J1725" i="7"/>
  <c r="G1725" i="7"/>
  <c r="K1724" i="7"/>
  <c r="J1724" i="7"/>
  <c r="G1724" i="7"/>
  <c r="K1723" i="7"/>
  <c r="J1723" i="7"/>
  <c r="G1723" i="7"/>
  <c r="K1722" i="7"/>
  <c r="J1722" i="7"/>
  <c r="G1722" i="7"/>
  <c r="K1721" i="7"/>
  <c r="J1721" i="7"/>
  <c r="G1721" i="7"/>
  <c r="J1720" i="7"/>
  <c r="G1720" i="7"/>
  <c r="C1717" i="7"/>
  <c r="K1708" i="7"/>
  <c r="J1708" i="7"/>
  <c r="G1708" i="7"/>
  <c r="K1707" i="7"/>
  <c r="J1707" i="7"/>
  <c r="G1707" i="7"/>
  <c r="K1706" i="7"/>
  <c r="J1706" i="7"/>
  <c r="E1706" i="7"/>
  <c r="G1706" i="7" s="1"/>
  <c r="K1705" i="7"/>
  <c r="J1705" i="7"/>
  <c r="E1705" i="7"/>
  <c r="G1705" i="7" s="1"/>
  <c r="K1704" i="7"/>
  <c r="J1704" i="7"/>
  <c r="G1704" i="7"/>
  <c r="K1703" i="7"/>
  <c r="J1703" i="7"/>
  <c r="G1703" i="7"/>
  <c r="K1702" i="7"/>
  <c r="J1702" i="7"/>
  <c r="G1702" i="7"/>
  <c r="K1701" i="7"/>
  <c r="J1701" i="7"/>
  <c r="G1701" i="7"/>
  <c r="K1700" i="7"/>
  <c r="J1700" i="7"/>
  <c r="G1700" i="7"/>
  <c r="D1692" i="7" s="1"/>
  <c r="P11" i="23" s="1"/>
  <c r="J1699" i="7"/>
  <c r="G1699" i="7"/>
  <c r="C1696" i="7"/>
  <c r="K1687" i="7"/>
  <c r="J1687" i="7"/>
  <c r="G1687" i="7"/>
  <c r="K1686" i="7"/>
  <c r="J1686" i="7"/>
  <c r="G1686" i="7"/>
  <c r="K1685" i="7"/>
  <c r="J1685" i="7"/>
  <c r="E1685" i="7"/>
  <c r="G1685" i="7" s="1"/>
  <c r="K1684" i="7"/>
  <c r="J1684" i="7"/>
  <c r="E1684" i="7"/>
  <c r="G1684" i="7" s="1"/>
  <c r="K1683" i="7"/>
  <c r="J1683" i="7"/>
  <c r="G1683" i="7"/>
  <c r="K1682" i="7"/>
  <c r="J1682" i="7"/>
  <c r="G1682" i="7"/>
  <c r="K1681" i="7"/>
  <c r="J1681" i="7"/>
  <c r="G1681" i="7"/>
  <c r="K1680" i="7"/>
  <c r="J1680" i="7"/>
  <c r="G1680" i="7"/>
  <c r="K1679" i="7"/>
  <c r="J1679" i="7"/>
  <c r="G1679" i="7"/>
  <c r="J1678" i="7"/>
  <c r="G1678" i="7"/>
  <c r="C1675" i="7"/>
  <c r="K1666" i="7"/>
  <c r="J1666" i="7"/>
  <c r="G1666" i="7"/>
  <c r="K1665" i="7"/>
  <c r="J1665" i="7"/>
  <c r="G1665" i="7"/>
  <c r="K1664" i="7"/>
  <c r="J1664" i="7"/>
  <c r="E1664" i="7"/>
  <c r="G1664" i="7" s="1"/>
  <c r="K1663" i="7"/>
  <c r="J1663" i="7"/>
  <c r="E1663" i="7"/>
  <c r="G1663" i="7" s="1"/>
  <c r="K1662" i="7"/>
  <c r="J1662" i="7"/>
  <c r="G1662" i="7"/>
  <c r="K1661" i="7"/>
  <c r="J1661" i="7"/>
  <c r="G1661" i="7"/>
  <c r="K1660" i="7"/>
  <c r="J1660" i="7"/>
  <c r="G1660" i="7"/>
  <c r="K1659" i="7"/>
  <c r="J1659" i="7"/>
  <c r="G1659" i="7"/>
  <c r="K1658" i="7"/>
  <c r="J1658" i="7"/>
  <c r="G1658" i="7"/>
  <c r="J1657" i="7"/>
  <c r="G1657" i="7"/>
  <c r="D1650" i="7" s="1"/>
  <c r="C1654" i="7"/>
  <c r="K1645" i="7"/>
  <c r="J1645" i="7"/>
  <c r="G1645" i="7"/>
  <c r="K1644" i="7"/>
  <c r="J1644" i="7"/>
  <c r="G1644" i="7"/>
  <c r="K1643" i="7"/>
  <c r="J1643" i="7"/>
  <c r="E1643" i="7"/>
  <c r="G1643" i="7" s="1"/>
  <c r="K1642" i="7"/>
  <c r="J1642" i="7"/>
  <c r="E1642" i="7"/>
  <c r="G1642" i="7" s="1"/>
  <c r="K1641" i="7"/>
  <c r="J1641" i="7"/>
  <c r="G1641" i="7"/>
  <c r="K1640" i="7"/>
  <c r="J1640" i="7"/>
  <c r="G1640" i="7"/>
  <c r="K1639" i="7"/>
  <c r="J1639" i="7"/>
  <c r="G1639" i="7"/>
  <c r="K1638" i="7"/>
  <c r="J1638" i="7"/>
  <c r="G1638" i="7"/>
  <c r="K1637" i="7"/>
  <c r="J1637" i="7"/>
  <c r="G1637" i="7"/>
  <c r="J1636" i="7"/>
  <c r="G1636" i="7"/>
  <c r="C1633" i="7"/>
  <c r="K1624" i="7"/>
  <c r="J1624" i="7"/>
  <c r="G1624" i="7"/>
  <c r="D1608" i="7" s="1"/>
  <c r="P7" i="23" s="1"/>
  <c r="K1623" i="7"/>
  <c r="J1623" i="7"/>
  <c r="G1623" i="7"/>
  <c r="K1622" i="7"/>
  <c r="J1622" i="7"/>
  <c r="E1622" i="7"/>
  <c r="G1622" i="7" s="1"/>
  <c r="K1621" i="7"/>
  <c r="J1621" i="7"/>
  <c r="E1621" i="7"/>
  <c r="G1621" i="7" s="1"/>
  <c r="K1620" i="7"/>
  <c r="J1620" i="7"/>
  <c r="G1620" i="7"/>
  <c r="K1619" i="7"/>
  <c r="J1619" i="7"/>
  <c r="G1619" i="7"/>
  <c r="K1618" i="7"/>
  <c r="J1618" i="7"/>
  <c r="G1618" i="7"/>
  <c r="K1617" i="7"/>
  <c r="J1617" i="7"/>
  <c r="G1617" i="7"/>
  <c r="K1616" i="7"/>
  <c r="J1616" i="7"/>
  <c r="G1616" i="7"/>
  <c r="J1615" i="7"/>
  <c r="G1615" i="7"/>
  <c r="C1612" i="7"/>
  <c r="D1734" i="7" l="1"/>
  <c r="P13" i="23" s="1"/>
  <c r="D1776" i="7"/>
  <c r="P23" i="23" s="1"/>
  <c r="D1797" i="7"/>
  <c r="P8" i="30" s="1"/>
  <c r="D1755" i="7"/>
  <c r="P22" i="23" s="1"/>
  <c r="D1713" i="7"/>
  <c r="P12" i="23" s="1"/>
  <c r="G1456" i="7"/>
  <c r="K1603" i="7"/>
  <c r="J1603" i="7"/>
  <c r="G1603" i="7"/>
  <c r="K1602" i="7"/>
  <c r="J1602" i="7"/>
  <c r="G1602" i="7"/>
  <c r="K1601" i="7"/>
  <c r="J1601" i="7"/>
  <c r="E1601" i="7"/>
  <c r="G1601" i="7" s="1"/>
  <c r="K1600" i="7"/>
  <c r="J1600" i="7"/>
  <c r="E1600" i="7"/>
  <c r="G1600" i="7" s="1"/>
  <c r="K1599" i="7"/>
  <c r="J1599" i="7"/>
  <c r="G1599" i="7"/>
  <c r="K1598" i="7"/>
  <c r="J1598" i="7"/>
  <c r="G1598" i="7"/>
  <c r="K1597" i="7"/>
  <c r="J1597" i="7"/>
  <c r="G1597" i="7"/>
  <c r="K1596" i="7"/>
  <c r="J1596" i="7"/>
  <c r="G1596" i="7"/>
  <c r="K1595" i="7"/>
  <c r="J1595" i="7"/>
  <c r="G1595" i="7"/>
  <c r="J1594" i="7"/>
  <c r="G1594" i="7"/>
  <c r="C1591" i="7"/>
  <c r="K1582" i="7"/>
  <c r="J1582" i="7"/>
  <c r="G1582" i="7"/>
  <c r="K1581" i="7"/>
  <c r="J1581" i="7"/>
  <c r="G1581" i="7"/>
  <c r="K1580" i="7"/>
  <c r="J1580" i="7"/>
  <c r="E1580" i="7"/>
  <c r="G1580" i="7" s="1"/>
  <c r="K1579" i="7"/>
  <c r="J1579" i="7"/>
  <c r="E1579" i="7"/>
  <c r="G1579" i="7" s="1"/>
  <c r="K1578" i="7"/>
  <c r="J1578" i="7"/>
  <c r="G1578" i="7"/>
  <c r="K1577" i="7"/>
  <c r="J1577" i="7"/>
  <c r="G1577" i="7"/>
  <c r="K1576" i="7"/>
  <c r="J1576" i="7"/>
  <c r="G1576" i="7"/>
  <c r="K1575" i="7"/>
  <c r="J1575" i="7"/>
  <c r="G1575" i="7"/>
  <c r="K1574" i="7"/>
  <c r="J1574" i="7"/>
  <c r="G1574" i="7"/>
  <c r="J1573" i="7"/>
  <c r="G1573" i="7"/>
  <c r="C1570" i="7"/>
  <c r="K1561" i="7"/>
  <c r="J1561" i="7"/>
  <c r="G1561" i="7"/>
  <c r="K1560" i="7"/>
  <c r="J1560" i="7"/>
  <c r="G1560" i="7"/>
  <c r="K1559" i="7"/>
  <c r="J1559" i="7"/>
  <c r="E1559" i="7"/>
  <c r="G1559" i="7" s="1"/>
  <c r="K1558" i="7"/>
  <c r="J1558" i="7"/>
  <c r="E1558" i="7"/>
  <c r="G1558" i="7" s="1"/>
  <c r="K1557" i="7"/>
  <c r="J1557" i="7"/>
  <c r="G1557" i="7"/>
  <c r="K1556" i="7"/>
  <c r="J1556" i="7"/>
  <c r="G1556" i="7"/>
  <c r="K1555" i="7"/>
  <c r="J1555" i="7"/>
  <c r="G1555" i="7"/>
  <c r="K1554" i="7"/>
  <c r="J1554" i="7"/>
  <c r="G1554" i="7"/>
  <c r="K1553" i="7"/>
  <c r="J1553" i="7"/>
  <c r="G1553" i="7"/>
  <c r="J1552" i="7"/>
  <c r="G1552" i="7"/>
  <c r="C1549" i="7"/>
  <c r="K1540" i="7"/>
  <c r="J1540" i="7"/>
  <c r="G1540" i="7"/>
  <c r="K1539" i="7"/>
  <c r="J1539" i="7"/>
  <c r="G1539" i="7"/>
  <c r="K1538" i="7"/>
  <c r="J1538" i="7"/>
  <c r="E1538" i="7"/>
  <c r="G1538" i="7" s="1"/>
  <c r="K1537" i="7"/>
  <c r="J1537" i="7"/>
  <c r="E1537" i="7"/>
  <c r="G1537" i="7" s="1"/>
  <c r="K1536" i="7"/>
  <c r="J1536" i="7"/>
  <c r="G1536" i="7"/>
  <c r="K1535" i="7"/>
  <c r="J1535" i="7"/>
  <c r="G1535" i="7"/>
  <c r="K1534" i="7"/>
  <c r="J1534" i="7"/>
  <c r="G1534" i="7"/>
  <c r="K1533" i="7"/>
  <c r="J1533" i="7"/>
  <c r="G1533" i="7"/>
  <c r="K1532" i="7"/>
  <c r="J1532" i="7"/>
  <c r="G1532" i="7"/>
  <c r="J1531" i="7"/>
  <c r="G1531" i="7"/>
  <c r="C1528" i="7"/>
  <c r="K1519" i="7"/>
  <c r="J1519" i="7"/>
  <c r="G1519" i="7"/>
  <c r="K1518" i="7"/>
  <c r="J1518" i="7"/>
  <c r="G1518" i="7"/>
  <c r="K1517" i="7"/>
  <c r="J1517" i="7"/>
  <c r="E1517" i="7"/>
  <c r="G1517" i="7" s="1"/>
  <c r="K1516" i="7"/>
  <c r="J1516" i="7"/>
  <c r="E1516" i="7"/>
  <c r="G1516" i="7" s="1"/>
  <c r="K1515" i="7"/>
  <c r="J1515" i="7"/>
  <c r="G1515" i="7"/>
  <c r="K1514" i="7"/>
  <c r="J1514" i="7"/>
  <c r="G1514" i="7"/>
  <c r="K1513" i="7"/>
  <c r="J1513" i="7"/>
  <c r="G1513" i="7"/>
  <c r="K1512" i="7"/>
  <c r="J1512" i="7"/>
  <c r="G1512" i="7"/>
  <c r="K1511" i="7"/>
  <c r="J1511" i="7"/>
  <c r="G1511" i="7"/>
  <c r="J1510" i="7"/>
  <c r="G1510" i="7"/>
  <c r="C1507" i="7"/>
  <c r="K1498" i="7"/>
  <c r="J1498" i="7"/>
  <c r="G1498" i="7"/>
  <c r="K1497" i="7"/>
  <c r="J1497" i="7"/>
  <c r="G1497" i="7"/>
  <c r="K1496" i="7"/>
  <c r="J1496" i="7"/>
  <c r="E1496" i="7"/>
  <c r="G1496" i="7" s="1"/>
  <c r="K1495" i="7"/>
  <c r="J1495" i="7"/>
  <c r="E1495" i="7"/>
  <c r="G1495" i="7" s="1"/>
  <c r="K1494" i="7"/>
  <c r="J1494" i="7"/>
  <c r="G1494" i="7"/>
  <c r="K1493" i="7"/>
  <c r="J1493" i="7"/>
  <c r="G1493" i="7"/>
  <c r="K1492" i="7"/>
  <c r="J1492" i="7"/>
  <c r="G1492" i="7"/>
  <c r="K1491" i="7"/>
  <c r="J1491" i="7"/>
  <c r="G1491" i="7"/>
  <c r="K1490" i="7"/>
  <c r="J1490" i="7"/>
  <c r="G1490" i="7"/>
  <c r="J1489" i="7"/>
  <c r="G1489" i="7"/>
  <c r="C1486" i="7"/>
  <c r="K1477" i="7"/>
  <c r="J1477" i="7"/>
  <c r="G1477" i="7"/>
  <c r="K1476" i="7"/>
  <c r="J1476" i="7"/>
  <c r="G1476" i="7"/>
  <c r="K1475" i="7"/>
  <c r="J1475" i="7"/>
  <c r="E1475" i="7"/>
  <c r="G1475" i="7" s="1"/>
  <c r="K1474" i="7"/>
  <c r="J1474" i="7"/>
  <c r="E1474" i="7"/>
  <c r="G1474" i="7" s="1"/>
  <c r="K1473" i="7"/>
  <c r="J1473" i="7"/>
  <c r="G1473" i="7"/>
  <c r="K1472" i="7"/>
  <c r="J1472" i="7"/>
  <c r="G1472" i="7"/>
  <c r="K1471" i="7"/>
  <c r="J1471" i="7"/>
  <c r="G1471" i="7"/>
  <c r="K1470" i="7"/>
  <c r="J1470" i="7"/>
  <c r="G1470" i="7"/>
  <c r="K1469" i="7"/>
  <c r="J1469" i="7"/>
  <c r="G1469" i="7"/>
  <c r="J1468" i="7"/>
  <c r="G1468" i="7"/>
  <c r="C1465" i="7"/>
  <c r="K1456" i="7"/>
  <c r="J1456" i="7"/>
  <c r="K1455" i="7"/>
  <c r="J1455" i="7"/>
  <c r="G1455" i="7"/>
  <c r="K1454" i="7"/>
  <c r="J1454" i="7"/>
  <c r="E1454" i="7"/>
  <c r="G1454" i="7" s="1"/>
  <c r="K1453" i="7"/>
  <c r="J1453" i="7"/>
  <c r="E1453" i="7"/>
  <c r="G1453" i="7" s="1"/>
  <c r="K1452" i="7"/>
  <c r="J1452" i="7"/>
  <c r="G1452" i="7"/>
  <c r="K1451" i="7"/>
  <c r="J1451" i="7"/>
  <c r="G1451" i="7"/>
  <c r="K1450" i="7"/>
  <c r="J1450" i="7"/>
  <c r="G1450" i="7"/>
  <c r="K1449" i="7"/>
  <c r="J1449" i="7"/>
  <c r="G1449" i="7"/>
  <c r="K1448" i="7"/>
  <c r="J1448" i="7"/>
  <c r="G1448" i="7"/>
  <c r="J1447" i="7"/>
  <c r="G1447" i="7"/>
  <c r="C1444" i="7"/>
  <c r="G1435" i="7"/>
  <c r="G1351" i="7"/>
  <c r="F240" i="40"/>
  <c r="I399" i="40"/>
  <c r="F399" i="40"/>
  <c r="J398" i="40"/>
  <c r="I398" i="40"/>
  <c r="F398" i="40"/>
  <c r="J397" i="40"/>
  <c r="I397" i="40"/>
  <c r="F397" i="40"/>
  <c r="J396" i="40"/>
  <c r="I396" i="40"/>
  <c r="F396" i="40"/>
  <c r="J395" i="40"/>
  <c r="I395" i="40"/>
  <c r="F395" i="40"/>
  <c r="J394" i="40"/>
  <c r="I394" i="40"/>
  <c r="F394" i="40"/>
  <c r="J393" i="40"/>
  <c r="I393" i="40"/>
  <c r="F393" i="40"/>
  <c r="J392" i="40"/>
  <c r="I392" i="40"/>
  <c r="F392" i="40"/>
  <c r="J391" i="40"/>
  <c r="I391" i="40"/>
  <c r="F391" i="40"/>
  <c r="J390" i="40"/>
  <c r="I390" i="40"/>
  <c r="F390" i="40"/>
  <c r="J389" i="40"/>
  <c r="I389" i="40"/>
  <c r="F389" i="40"/>
  <c r="J388" i="40"/>
  <c r="I388" i="40"/>
  <c r="F388" i="40"/>
  <c r="J387" i="40"/>
  <c r="I387" i="40"/>
  <c r="F387" i="40"/>
  <c r="J386" i="40"/>
  <c r="I386" i="40"/>
  <c r="F386" i="40"/>
  <c r="J385" i="40"/>
  <c r="I385" i="40"/>
  <c r="F385" i="40"/>
  <c r="J384" i="40"/>
  <c r="I384" i="40"/>
  <c r="F384" i="40"/>
  <c r="J383" i="40"/>
  <c r="I383" i="40"/>
  <c r="F383" i="40"/>
  <c r="J382" i="40"/>
  <c r="I382" i="40"/>
  <c r="F382" i="40"/>
  <c r="J381" i="40"/>
  <c r="I381" i="40"/>
  <c r="F381" i="40"/>
  <c r="J380" i="40"/>
  <c r="I380" i="40"/>
  <c r="F380" i="40"/>
  <c r="J379" i="40"/>
  <c r="I379" i="40"/>
  <c r="F379" i="40"/>
  <c r="J378" i="40"/>
  <c r="I378" i="40"/>
  <c r="F378" i="40"/>
  <c r="J377" i="40"/>
  <c r="I377" i="40"/>
  <c r="F377" i="40"/>
  <c r="J376" i="40"/>
  <c r="I376" i="40"/>
  <c r="F376" i="40"/>
  <c r="J375" i="40"/>
  <c r="I375" i="40"/>
  <c r="F375" i="40"/>
  <c r="J374" i="40"/>
  <c r="I374" i="40"/>
  <c r="F374" i="40"/>
  <c r="J373" i="40"/>
  <c r="I373" i="40"/>
  <c r="F373" i="40"/>
  <c r="J372" i="40"/>
  <c r="I372" i="40"/>
  <c r="F372" i="40"/>
  <c r="J371" i="40"/>
  <c r="I371" i="40"/>
  <c r="F371" i="40"/>
  <c r="J370" i="40"/>
  <c r="I370" i="40"/>
  <c r="J369" i="40"/>
  <c r="I369" i="40"/>
  <c r="F369" i="40"/>
  <c r="J368" i="40"/>
  <c r="I368" i="40"/>
  <c r="F368" i="40"/>
  <c r="J367" i="40"/>
  <c r="I367" i="40"/>
  <c r="F367" i="40"/>
  <c r="J366" i="40"/>
  <c r="I366" i="40"/>
  <c r="I365" i="40"/>
  <c r="F365" i="40"/>
  <c r="C362" i="40"/>
  <c r="I356" i="40"/>
  <c r="F356" i="40"/>
  <c r="J355" i="40"/>
  <c r="I355" i="40"/>
  <c r="F355" i="40"/>
  <c r="J354" i="40"/>
  <c r="I354" i="40"/>
  <c r="F354" i="40"/>
  <c r="J353" i="40"/>
  <c r="I353" i="40"/>
  <c r="F353" i="40"/>
  <c r="J352" i="40"/>
  <c r="I352" i="40"/>
  <c r="F352" i="40"/>
  <c r="J351" i="40"/>
  <c r="I351" i="40"/>
  <c r="F351" i="40"/>
  <c r="J350" i="40"/>
  <c r="I350" i="40"/>
  <c r="F350" i="40"/>
  <c r="J349" i="40"/>
  <c r="I349" i="40"/>
  <c r="F349" i="40"/>
  <c r="J348" i="40"/>
  <c r="I348" i="40"/>
  <c r="F348" i="40"/>
  <c r="J347" i="40"/>
  <c r="I347" i="40"/>
  <c r="F347" i="40"/>
  <c r="J346" i="40"/>
  <c r="I346" i="40"/>
  <c r="F346" i="40"/>
  <c r="J345" i="40"/>
  <c r="I345" i="40"/>
  <c r="F345" i="40"/>
  <c r="J344" i="40"/>
  <c r="I344" i="40"/>
  <c r="F344" i="40"/>
  <c r="J343" i="40"/>
  <c r="I343" i="40"/>
  <c r="F343" i="40"/>
  <c r="J342" i="40"/>
  <c r="I342" i="40"/>
  <c r="F342" i="40"/>
  <c r="J341" i="40"/>
  <c r="I341" i="40"/>
  <c r="F341" i="40"/>
  <c r="J340" i="40"/>
  <c r="I340" i="40"/>
  <c r="F340" i="40"/>
  <c r="J339" i="40"/>
  <c r="I339" i="40"/>
  <c r="F339" i="40"/>
  <c r="J338" i="40"/>
  <c r="I338" i="40"/>
  <c r="F338" i="40"/>
  <c r="J337" i="40"/>
  <c r="I337" i="40"/>
  <c r="F337" i="40"/>
  <c r="J336" i="40"/>
  <c r="I336" i="40"/>
  <c r="F336" i="40"/>
  <c r="J335" i="40"/>
  <c r="I335" i="40"/>
  <c r="F335" i="40"/>
  <c r="J334" i="40"/>
  <c r="I334" i="40"/>
  <c r="F334" i="40"/>
  <c r="J333" i="40"/>
  <c r="I333" i="40"/>
  <c r="F333" i="40"/>
  <c r="J332" i="40"/>
  <c r="I332" i="40"/>
  <c r="F332" i="40"/>
  <c r="J331" i="40"/>
  <c r="I331" i="40"/>
  <c r="F331" i="40"/>
  <c r="J330" i="40"/>
  <c r="I330" i="40"/>
  <c r="F330" i="40"/>
  <c r="J329" i="40"/>
  <c r="I329" i="40"/>
  <c r="F329" i="40"/>
  <c r="J328" i="40"/>
  <c r="I328" i="40"/>
  <c r="F328" i="40"/>
  <c r="J327" i="40"/>
  <c r="I327" i="40"/>
  <c r="J326" i="40"/>
  <c r="I326" i="40"/>
  <c r="F326" i="40"/>
  <c r="J325" i="40"/>
  <c r="I325" i="40"/>
  <c r="F325" i="40"/>
  <c r="J324" i="40"/>
  <c r="I324" i="40"/>
  <c r="F324" i="40"/>
  <c r="J323" i="40"/>
  <c r="I323" i="40"/>
  <c r="I322" i="40"/>
  <c r="F322" i="40"/>
  <c r="D315" i="40" s="1"/>
  <c r="P15" i="29" s="1"/>
  <c r="C319" i="40"/>
  <c r="I312" i="40"/>
  <c r="F312" i="40"/>
  <c r="J311" i="40"/>
  <c r="I311" i="40"/>
  <c r="F311" i="40"/>
  <c r="J310" i="40"/>
  <c r="I310" i="40"/>
  <c r="F310" i="40"/>
  <c r="J309" i="40"/>
  <c r="I309" i="40"/>
  <c r="F309" i="40"/>
  <c r="J308" i="40"/>
  <c r="I308" i="40"/>
  <c r="F308" i="40"/>
  <c r="J307" i="40"/>
  <c r="I307" i="40"/>
  <c r="F307" i="40"/>
  <c r="J306" i="40"/>
  <c r="I306" i="40"/>
  <c r="F306" i="40"/>
  <c r="J305" i="40"/>
  <c r="I305" i="40"/>
  <c r="F305" i="40"/>
  <c r="J304" i="40"/>
  <c r="I304" i="40"/>
  <c r="F304" i="40"/>
  <c r="J303" i="40"/>
  <c r="I303" i="40"/>
  <c r="F303" i="40"/>
  <c r="J302" i="40"/>
  <c r="I302" i="40"/>
  <c r="F302" i="40"/>
  <c r="J301" i="40"/>
  <c r="I301" i="40"/>
  <c r="F301" i="40"/>
  <c r="J300" i="40"/>
  <c r="I300" i="40"/>
  <c r="F300" i="40"/>
  <c r="J299" i="40"/>
  <c r="I299" i="40"/>
  <c r="F299" i="40"/>
  <c r="J298" i="40"/>
  <c r="I298" i="40"/>
  <c r="F298" i="40"/>
  <c r="J297" i="40"/>
  <c r="I297" i="40"/>
  <c r="F297" i="40"/>
  <c r="J296" i="40"/>
  <c r="I296" i="40"/>
  <c r="F296" i="40"/>
  <c r="J295" i="40"/>
  <c r="I295" i="40"/>
  <c r="F295" i="40"/>
  <c r="J294" i="40"/>
  <c r="I294" i="40"/>
  <c r="F294" i="40"/>
  <c r="J293" i="40"/>
  <c r="I293" i="40"/>
  <c r="F293" i="40"/>
  <c r="J292" i="40"/>
  <c r="I292" i="40"/>
  <c r="F292" i="40"/>
  <c r="J291" i="40"/>
  <c r="I291" i="40"/>
  <c r="F291" i="40"/>
  <c r="J290" i="40"/>
  <c r="I290" i="40"/>
  <c r="F290" i="40"/>
  <c r="J289" i="40"/>
  <c r="I289" i="40"/>
  <c r="F289" i="40"/>
  <c r="J288" i="40"/>
  <c r="I288" i="40"/>
  <c r="F288" i="40"/>
  <c r="J287" i="40"/>
  <c r="I287" i="40"/>
  <c r="F287" i="40"/>
  <c r="J286" i="40"/>
  <c r="I286" i="40"/>
  <c r="F286" i="40"/>
  <c r="J285" i="40"/>
  <c r="I285" i="40"/>
  <c r="F285" i="40"/>
  <c r="J284" i="40"/>
  <c r="I284" i="40"/>
  <c r="F284" i="40"/>
  <c r="J283" i="40"/>
  <c r="I283" i="40"/>
  <c r="J282" i="40"/>
  <c r="I282" i="40"/>
  <c r="F282" i="40"/>
  <c r="J281" i="40"/>
  <c r="I281" i="40"/>
  <c r="F281" i="40"/>
  <c r="J280" i="40"/>
  <c r="I280" i="40"/>
  <c r="F280" i="40"/>
  <c r="J279" i="40"/>
  <c r="I279" i="40"/>
  <c r="I278" i="40"/>
  <c r="F278" i="40"/>
  <c r="D271" i="40" s="1"/>
  <c r="P14" i="29" s="1"/>
  <c r="C275" i="40"/>
  <c r="I269" i="40"/>
  <c r="F269" i="40"/>
  <c r="J268" i="40"/>
  <c r="I268" i="40"/>
  <c r="F268" i="40"/>
  <c r="J267" i="40"/>
  <c r="I267" i="40"/>
  <c r="F267" i="40"/>
  <c r="J266" i="40"/>
  <c r="I266" i="40"/>
  <c r="F266" i="40"/>
  <c r="J265" i="40"/>
  <c r="I265" i="40"/>
  <c r="F265" i="40"/>
  <c r="J264" i="40"/>
  <c r="I264" i="40"/>
  <c r="F264" i="40"/>
  <c r="J263" i="40"/>
  <c r="I263" i="40"/>
  <c r="F263" i="40"/>
  <c r="J262" i="40"/>
  <c r="I262" i="40"/>
  <c r="F262" i="40"/>
  <c r="J261" i="40"/>
  <c r="I261" i="40"/>
  <c r="F261" i="40"/>
  <c r="J260" i="40"/>
  <c r="I260" i="40"/>
  <c r="F260" i="40"/>
  <c r="J259" i="40"/>
  <c r="I259" i="40"/>
  <c r="F259" i="40"/>
  <c r="J258" i="40"/>
  <c r="I258" i="40"/>
  <c r="F258" i="40"/>
  <c r="J257" i="40"/>
  <c r="I257" i="40"/>
  <c r="F257" i="40"/>
  <c r="J256" i="40"/>
  <c r="I256" i="40"/>
  <c r="F256" i="40"/>
  <c r="J255" i="40"/>
  <c r="I255" i="40"/>
  <c r="F255" i="40"/>
  <c r="J254" i="40"/>
  <c r="I254" i="40"/>
  <c r="F254" i="40"/>
  <c r="J253" i="40"/>
  <c r="I253" i="40"/>
  <c r="F253" i="40"/>
  <c r="J252" i="40"/>
  <c r="I252" i="40"/>
  <c r="F252" i="40"/>
  <c r="J251" i="40"/>
  <c r="I251" i="40"/>
  <c r="F251" i="40"/>
  <c r="J250" i="40"/>
  <c r="I250" i="40"/>
  <c r="F250" i="40"/>
  <c r="J249" i="40"/>
  <c r="I249" i="40"/>
  <c r="F249" i="40"/>
  <c r="J248" i="40"/>
  <c r="I248" i="40"/>
  <c r="F248" i="40"/>
  <c r="J247" i="40"/>
  <c r="I247" i="40"/>
  <c r="F247" i="40"/>
  <c r="J246" i="40"/>
  <c r="I246" i="40"/>
  <c r="F246" i="40"/>
  <c r="J245" i="40"/>
  <c r="I245" i="40"/>
  <c r="F245" i="40"/>
  <c r="J244" i="40"/>
  <c r="I244" i="40"/>
  <c r="F244" i="40"/>
  <c r="J243" i="40"/>
  <c r="I243" i="40"/>
  <c r="F243" i="40"/>
  <c r="J242" i="40"/>
  <c r="I242" i="40"/>
  <c r="F242" i="40"/>
  <c r="J241" i="40"/>
  <c r="I241" i="40"/>
  <c r="F241" i="40"/>
  <c r="J240" i="40"/>
  <c r="I240" i="40"/>
  <c r="J239" i="40"/>
  <c r="I239" i="40"/>
  <c r="F239" i="40"/>
  <c r="J238" i="40"/>
  <c r="I238" i="40"/>
  <c r="F238" i="40"/>
  <c r="J237" i="40"/>
  <c r="I237" i="40"/>
  <c r="F237" i="40"/>
  <c r="J236" i="40"/>
  <c r="I236" i="40"/>
  <c r="I235" i="40"/>
  <c r="F235" i="40"/>
  <c r="C232" i="40"/>
  <c r="I226" i="40"/>
  <c r="F226" i="40"/>
  <c r="J225" i="40"/>
  <c r="I225" i="40"/>
  <c r="F225" i="40"/>
  <c r="J224" i="40"/>
  <c r="I224" i="40"/>
  <c r="F224" i="40"/>
  <c r="J223" i="40"/>
  <c r="I223" i="40"/>
  <c r="F223" i="40"/>
  <c r="J222" i="40"/>
  <c r="I222" i="40"/>
  <c r="F222" i="40"/>
  <c r="J221" i="40"/>
  <c r="I221" i="40"/>
  <c r="F221" i="40"/>
  <c r="J220" i="40"/>
  <c r="I220" i="40"/>
  <c r="F220" i="40"/>
  <c r="J219" i="40"/>
  <c r="I219" i="40"/>
  <c r="F219" i="40"/>
  <c r="J218" i="40"/>
  <c r="I218" i="40"/>
  <c r="F218" i="40"/>
  <c r="J217" i="40"/>
  <c r="I217" i="40"/>
  <c r="F217" i="40"/>
  <c r="J216" i="40"/>
  <c r="I216" i="40"/>
  <c r="F216" i="40"/>
  <c r="J215" i="40"/>
  <c r="I215" i="40"/>
  <c r="F215" i="40"/>
  <c r="J214" i="40"/>
  <c r="I214" i="40"/>
  <c r="F214" i="40"/>
  <c r="J213" i="40"/>
  <c r="I213" i="40"/>
  <c r="F213" i="40"/>
  <c r="J212" i="40"/>
  <c r="I212" i="40"/>
  <c r="F212" i="40"/>
  <c r="J211" i="40"/>
  <c r="I211" i="40"/>
  <c r="F211" i="40"/>
  <c r="J210" i="40"/>
  <c r="I210" i="40"/>
  <c r="F210" i="40"/>
  <c r="J209" i="40"/>
  <c r="I209" i="40"/>
  <c r="F209" i="40"/>
  <c r="J208" i="40"/>
  <c r="I208" i="40"/>
  <c r="F208" i="40"/>
  <c r="J207" i="40"/>
  <c r="I207" i="40"/>
  <c r="F207" i="40"/>
  <c r="J206" i="40"/>
  <c r="I206" i="40"/>
  <c r="F206" i="40"/>
  <c r="J205" i="40"/>
  <c r="I205" i="40"/>
  <c r="F205" i="40"/>
  <c r="J204" i="40"/>
  <c r="I204" i="40"/>
  <c r="F204" i="40"/>
  <c r="J203" i="40"/>
  <c r="I203" i="40"/>
  <c r="F203" i="40"/>
  <c r="J202" i="40"/>
  <c r="I202" i="40"/>
  <c r="F202" i="40"/>
  <c r="J201" i="40"/>
  <c r="I201" i="40"/>
  <c r="F201" i="40"/>
  <c r="J200" i="40"/>
  <c r="I200" i="40"/>
  <c r="F200" i="40"/>
  <c r="J199" i="40"/>
  <c r="I199" i="40"/>
  <c r="F199" i="40"/>
  <c r="J198" i="40"/>
  <c r="I198" i="40"/>
  <c r="F198" i="40"/>
  <c r="J197" i="40"/>
  <c r="I197" i="40"/>
  <c r="J196" i="40"/>
  <c r="I196" i="40"/>
  <c r="F196" i="40"/>
  <c r="J195" i="40"/>
  <c r="I195" i="40"/>
  <c r="F195" i="40"/>
  <c r="J194" i="40"/>
  <c r="I194" i="40"/>
  <c r="F194" i="40"/>
  <c r="J193" i="40"/>
  <c r="I193" i="40"/>
  <c r="I192" i="40"/>
  <c r="F192" i="40"/>
  <c r="C189" i="40"/>
  <c r="G1225" i="7"/>
  <c r="G1204" i="7"/>
  <c r="G1183" i="7"/>
  <c r="G1120" i="7"/>
  <c r="J76" i="10"/>
  <c r="I76" i="10"/>
  <c r="F76" i="10"/>
  <c r="J75" i="10"/>
  <c r="I75" i="10"/>
  <c r="F75" i="10"/>
  <c r="J74" i="10"/>
  <c r="I74" i="10"/>
  <c r="F74" i="10"/>
  <c r="J73" i="10"/>
  <c r="I73" i="10"/>
  <c r="F73" i="10"/>
  <c r="J72" i="10"/>
  <c r="I72" i="10"/>
  <c r="F72" i="10"/>
  <c r="J71" i="10"/>
  <c r="I71" i="10"/>
  <c r="F71" i="10"/>
  <c r="J70" i="10"/>
  <c r="I70" i="10"/>
  <c r="F70" i="10"/>
  <c r="J69" i="10"/>
  <c r="I69" i="10"/>
  <c r="F69" i="10"/>
  <c r="J68" i="10"/>
  <c r="I68" i="10"/>
  <c r="F68" i="10"/>
  <c r="J67" i="10"/>
  <c r="I67" i="10"/>
  <c r="F67" i="10"/>
  <c r="J66" i="10"/>
  <c r="I66" i="10"/>
  <c r="F66" i="10"/>
  <c r="J65" i="10"/>
  <c r="I65" i="10"/>
  <c r="F65" i="10"/>
  <c r="I64" i="10"/>
  <c r="E64" i="10"/>
  <c r="F64" i="10" s="1"/>
  <c r="I63" i="10"/>
  <c r="E63" i="10"/>
  <c r="F63" i="10" s="1"/>
  <c r="C60" i="10"/>
  <c r="J53" i="10"/>
  <c r="I53" i="10"/>
  <c r="F53" i="10"/>
  <c r="J52" i="10"/>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J43" i="10"/>
  <c r="I43" i="10"/>
  <c r="F43" i="10"/>
  <c r="J42" i="10"/>
  <c r="I42" i="10"/>
  <c r="F42" i="10"/>
  <c r="I41" i="10"/>
  <c r="E41" i="10"/>
  <c r="F41" i="10" s="1"/>
  <c r="D33" i="10" s="1"/>
  <c r="P33" i="21" s="1"/>
  <c r="I40" i="10"/>
  <c r="E40" i="10"/>
  <c r="F40" i="10" s="1"/>
  <c r="C37" i="10"/>
  <c r="I183" i="40"/>
  <c r="F183" i="40"/>
  <c r="J182" i="40"/>
  <c r="I182" i="40"/>
  <c r="F182" i="40"/>
  <c r="J181" i="40"/>
  <c r="I181" i="40"/>
  <c r="F181" i="40"/>
  <c r="J180" i="40"/>
  <c r="I180" i="40"/>
  <c r="F180" i="40"/>
  <c r="J179" i="40"/>
  <c r="I179" i="40"/>
  <c r="F179" i="40"/>
  <c r="J178" i="40"/>
  <c r="I178" i="40"/>
  <c r="F178" i="40"/>
  <c r="J177" i="40"/>
  <c r="I177" i="40"/>
  <c r="F177" i="40"/>
  <c r="J176" i="40"/>
  <c r="I176" i="40"/>
  <c r="F176" i="40"/>
  <c r="J175" i="40"/>
  <c r="I175" i="40"/>
  <c r="F175" i="40"/>
  <c r="J174" i="40"/>
  <c r="I174" i="40"/>
  <c r="F174" i="40"/>
  <c r="J173" i="40"/>
  <c r="I173" i="40"/>
  <c r="F173" i="40"/>
  <c r="J172" i="40"/>
  <c r="I172" i="40"/>
  <c r="F172" i="40"/>
  <c r="J171" i="40"/>
  <c r="I171" i="40"/>
  <c r="F171" i="40"/>
  <c r="J170" i="40"/>
  <c r="I170" i="40"/>
  <c r="F170" i="40"/>
  <c r="J169" i="40"/>
  <c r="I169" i="40"/>
  <c r="F169" i="40"/>
  <c r="J168" i="40"/>
  <c r="I168" i="40"/>
  <c r="F168" i="40"/>
  <c r="J167" i="40"/>
  <c r="I167" i="40"/>
  <c r="F167" i="40"/>
  <c r="J166" i="40"/>
  <c r="I166" i="40"/>
  <c r="F166" i="40"/>
  <c r="J165" i="40"/>
  <c r="I165" i="40"/>
  <c r="F165" i="40"/>
  <c r="J164" i="40"/>
  <c r="I164" i="40"/>
  <c r="F164" i="40"/>
  <c r="J163" i="40"/>
  <c r="I163" i="40"/>
  <c r="F163" i="40"/>
  <c r="J162" i="40"/>
  <c r="I162" i="40"/>
  <c r="F162" i="40"/>
  <c r="J161" i="40"/>
  <c r="I161" i="40"/>
  <c r="F161" i="40"/>
  <c r="J160" i="40"/>
  <c r="I160" i="40"/>
  <c r="F160" i="40"/>
  <c r="J159" i="40"/>
  <c r="I159" i="40"/>
  <c r="F159" i="40"/>
  <c r="J158" i="40"/>
  <c r="I158" i="40"/>
  <c r="F158" i="40"/>
  <c r="J157" i="40"/>
  <c r="I157" i="40"/>
  <c r="F157" i="40"/>
  <c r="J156" i="40"/>
  <c r="I156" i="40"/>
  <c r="F156" i="40"/>
  <c r="J155" i="40"/>
  <c r="I155" i="40"/>
  <c r="F155" i="40"/>
  <c r="J154" i="40"/>
  <c r="I154" i="40"/>
  <c r="J153" i="40"/>
  <c r="I153" i="40"/>
  <c r="F153" i="40"/>
  <c r="J152" i="40"/>
  <c r="I152" i="40"/>
  <c r="F152" i="40"/>
  <c r="D142" i="40" s="1"/>
  <c r="P15" i="22" s="1"/>
  <c r="J151" i="40"/>
  <c r="I151" i="40"/>
  <c r="F151" i="40"/>
  <c r="J150" i="40"/>
  <c r="I150" i="40"/>
  <c r="I149" i="40"/>
  <c r="F149" i="40"/>
  <c r="C146" i="40"/>
  <c r="I140" i="40"/>
  <c r="F140" i="40"/>
  <c r="J139" i="40"/>
  <c r="I139" i="40"/>
  <c r="F139" i="40"/>
  <c r="J138" i="40"/>
  <c r="I138" i="40"/>
  <c r="F138" i="40"/>
  <c r="J137" i="40"/>
  <c r="I137" i="40"/>
  <c r="F137" i="40"/>
  <c r="J136" i="40"/>
  <c r="I136" i="40"/>
  <c r="F136" i="40"/>
  <c r="J135" i="40"/>
  <c r="I135" i="40"/>
  <c r="F135" i="40"/>
  <c r="J134" i="40"/>
  <c r="I134" i="40"/>
  <c r="F134" i="40"/>
  <c r="J133" i="40"/>
  <c r="I133" i="40"/>
  <c r="F133" i="40"/>
  <c r="J132" i="40"/>
  <c r="I132" i="40"/>
  <c r="F132" i="40"/>
  <c r="J131" i="40"/>
  <c r="I131" i="40"/>
  <c r="F131" i="40"/>
  <c r="J130" i="40"/>
  <c r="I130" i="40"/>
  <c r="F130" i="40"/>
  <c r="J129" i="40"/>
  <c r="I129" i="40"/>
  <c r="F129" i="40"/>
  <c r="J128" i="40"/>
  <c r="I128" i="40"/>
  <c r="F128" i="40"/>
  <c r="J127" i="40"/>
  <c r="I127" i="40"/>
  <c r="F127" i="40"/>
  <c r="J126" i="40"/>
  <c r="I126" i="40"/>
  <c r="F126" i="40"/>
  <c r="J125" i="40"/>
  <c r="I125" i="40"/>
  <c r="F125" i="40"/>
  <c r="J124" i="40"/>
  <c r="I124" i="40"/>
  <c r="F124" i="40"/>
  <c r="J123" i="40"/>
  <c r="I123" i="40"/>
  <c r="F123" i="40"/>
  <c r="J122" i="40"/>
  <c r="I122" i="40"/>
  <c r="F122" i="40"/>
  <c r="J121" i="40"/>
  <c r="I121" i="40"/>
  <c r="F121" i="40"/>
  <c r="J120" i="40"/>
  <c r="I120" i="40"/>
  <c r="F120" i="40"/>
  <c r="J119" i="40"/>
  <c r="I119" i="40"/>
  <c r="F119" i="40"/>
  <c r="J118" i="40"/>
  <c r="I118" i="40"/>
  <c r="F118" i="40"/>
  <c r="J117" i="40"/>
  <c r="I117" i="40"/>
  <c r="F117" i="40"/>
  <c r="J116" i="40"/>
  <c r="I116" i="40"/>
  <c r="F116" i="40"/>
  <c r="J115" i="40"/>
  <c r="I115" i="40"/>
  <c r="F115" i="40"/>
  <c r="J114" i="40"/>
  <c r="I114" i="40"/>
  <c r="F114" i="40"/>
  <c r="J113" i="40"/>
  <c r="I113" i="40"/>
  <c r="F113" i="40"/>
  <c r="J112" i="40"/>
  <c r="I112" i="40"/>
  <c r="F112" i="40"/>
  <c r="J111" i="40"/>
  <c r="I111" i="40"/>
  <c r="J110" i="40"/>
  <c r="I110" i="40"/>
  <c r="F110" i="40"/>
  <c r="J109" i="40"/>
  <c r="I109" i="40"/>
  <c r="F109" i="40"/>
  <c r="J108" i="40"/>
  <c r="I108" i="40"/>
  <c r="F108" i="40"/>
  <c r="J107" i="40"/>
  <c r="I107" i="40"/>
  <c r="F107" i="40"/>
  <c r="I106" i="40"/>
  <c r="F106" i="40"/>
  <c r="D99" i="40" s="1"/>
  <c r="C103" i="40"/>
  <c r="I96" i="40"/>
  <c r="F96" i="40"/>
  <c r="J95" i="40"/>
  <c r="I95" i="40"/>
  <c r="F95" i="40"/>
  <c r="J94" i="40"/>
  <c r="I94" i="40"/>
  <c r="F94" i="40"/>
  <c r="J93" i="40"/>
  <c r="I93" i="40"/>
  <c r="F93" i="40"/>
  <c r="J92" i="40"/>
  <c r="I92" i="40"/>
  <c r="F92" i="40"/>
  <c r="J91" i="40"/>
  <c r="I91" i="40"/>
  <c r="F91" i="40"/>
  <c r="J90" i="40"/>
  <c r="I90" i="40"/>
  <c r="F90" i="40"/>
  <c r="J89" i="40"/>
  <c r="I89" i="40"/>
  <c r="F89" i="40"/>
  <c r="J88" i="40"/>
  <c r="I88" i="40"/>
  <c r="F88" i="40"/>
  <c r="J87" i="40"/>
  <c r="I87" i="40"/>
  <c r="F87" i="40"/>
  <c r="J86" i="40"/>
  <c r="I86" i="40"/>
  <c r="F86" i="40"/>
  <c r="J85" i="40"/>
  <c r="I85" i="40"/>
  <c r="F85" i="40"/>
  <c r="J84" i="40"/>
  <c r="I84" i="40"/>
  <c r="F84" i="40"/>
  <c r="J83" i="40"/>
  <c r="I83" i="40"/>
  <c r="F83" i="40"/>
  <c r="J82" i="40"/>
  <c r="I82" i="40"/>
  <c r="F82" i="40"/>
  <c r="J81" i="40"/>
  <c r="I81" i="40"/>
  <c r="F81" i="40"/>
  <c r="J80" i="40"/>
  <c r="I80" i="40"/>
  <c r="F80" i="40"/>
  <c r="J79" i="40"/>
  <c r="I79" i="40"/>
  <c r="F79" i="40"/>
  <c r="J78" i="40"/>
  <c r="I78" i="40"/>
  <c r="F78" i="40"/>
  <c r="J77" i="40"/>
  <c r="I77" i="40"/>
  <c r="F77" i="40"/>
  <c r="J76" i="40"/>
  <c r="I76" i="40"/>
  <c r="F76" i="40"/>
  <c r="J75" i="40"/>
  <c r="I75" i="40"/>
  <c r="F75" i="40"/>
  <c r="J74" i="40"/>
  <c r="I74" i="40"/>
  <c r="F74" i="40"/>
  <c r="J73" i="40"/>
  <c r="I73" i="40"/>
  <c r="F73" i="40"/>
  <c r="J72" i="40"/>
  <c r="I72" i="40"/>
  <c r="F72" i="40"/>
  <c r="J71" i="40"/>
  <c r="I71" i="40"/>
  <c r="F71" i="40"/>
  <c r="J70" i="40"/>
  <c r="I70" i="40"/>
  <c r="F70" i="40"/>
  <c r="J69" i="40"/>
  <c r="I69" i="40"/>
  <c r="F69" i="40"/>
  <c r="J68" i="40"/>
  <c r="I68" i="40"/>
  <c r="J67" i="40"/>
  <c r="I67" i="40"/>
  <c r="J66" i="40"/>
  <c r="I66" i="40"/>
  <c r="F66" i="40"/>
  <c r="J65" i="40"/>
  <c r="I65" i="40"/>
  <c r="F65" i="40"/>
  <c r="J64" i="40"/>
  <c r="I64" i="40"/>
  <c r="F64" i="40"/>
  <c r="J63" i="40"/>
  <c r="I63" i="40"/>
  <c r="F63" i="40"/>
  <c r="I62" i="40"/>
  <c r="F62" i="40"/>
  <c r="D55" i="40" s="1"/>
  <c r="P30" i="21" s="1"/>
  <c r="C59" i="40"/>
  <c r="G1036" i="7"/>
  <c r="G1015" i="7"/>
  <c r="G994" i="7"/>
  <c r="G952" i="7"/>
  <c r="G868" i="7"/>
  <c r="E697" i="7"/>
  <c r="G679" i="7"/>
  <c r="C604" i="7"/>
  <c r="K1435" i="7"/>
  <c r="J1435" i="7"/>
  <c r="K1434" i="7"/>
  <c r="J1434" i="7"/>
  <c r="G1434" i="7"/>
  <c r="K1433" i="7"/>
  <c r="J1433" i="7"/>
  <c r="E1433" i="7"/>
  <c r="G1433" i="7" s="1"/>
  <c r="K1432" i="7"/>
  <c r="J1432" i="7"/>
  <c r="E1432" i="7"/>
  <c r="G1432" i="7" s="1"/>
  <c r="K1431" i="7"/>
  <c r="J1431" i="7"/>
  <c r="G1431" i="7"/>
  <c r="K1430" i="7"/>
  <c r="J1430" i="7"/>
  <c r="G1430" i="7"/>
  <c r="K1429" i="7"/>
  <c r="J1429" i="7"/>
  <c r="G1429" i="7"/>
  <c r="K1428" i="7"/>
  <c r="J1428" i="7"/>
  <c r="G1428" i="7"/>
  <c r="K1427" i="7"/>
  <c r="J1427" i="7"/>
  <c r="G1427" i="7"/>
  <c r="J1426" i="7"/>
  <c r="G1426" i="7"/>
  <c r="C1423" i="7"/>
  <c r="K1414" i="7"/>
  <c r="J1414" i="7"/>
  <c r="F1414" i="7"/>
  <c r="G1414" i="7" s="1"/>
  <c r="K1413" i="7"/>
  <c r="J1413" i="7"/>
  <c r="G1413" i="7"/>
  <c r="K1412" i="7"/>
  <c r="J1412" i="7"/>
  <c r="E1412" i="7"/>
  <c r="G1412" i="7" s="1"/>
  <c r="K1411" i="7"/>
  <c r="J1411" i="7"/>
  <c r="E1411" i="7"/>
  <c r="G1411" i="7" s="1"/>
  <c r="K1410" i="7"/>
  <c r="J1410" i="7"/>
  <c r="E1410" i="7"/>
  <c r="G1410" i="7" s="1"/>
  <c r="K1409" i="7"/>
  <c r="J1409" i="7"/>
  <c r="G1409" i="7"/>
  <c r="K1408" i="7"/>
  <c r="J1408" i="7"/>
  <c r="G1408" i="7"/>
  <c r="K1407" i="7"/>
  <c r="J1407" i="7"/>
  <c r="G1407" i="7"/>
  <c r="K1406" i="7"/>
  <c r="J1406" i="7"/>
  <c r="E1406" i="7"/>
  <c r="G1406" i="7" s="1"/>
  <c r="J1405" i="7"/>
  <c r="G1405" i="7"/>
  <c r="C1402" i="7"/>
  <c r="K1393" i="7"/>
  <c r="J1393" i="7"/>
  <c r="F1393" i="7"/>
  <c r="G1393" i="7" s="1"/>
  <c r="K1392" i="7"/>
  <c r="J1392" i="7"/>
  <c r="G1392" i="7"/>
  <c r="K1391" i="7"/>
  <c r="J1391" i="7"/>
  <c r="E1391" i="7"/>
  <c r="G1391" i="7" s="1"/>
  <c r="K1390" i="7"/>
  <c r="J1390" i="7"/>
  <c r="E1390" i="7"/>
  <c r="G1390" i="7" s="1"/>
  <c r="K1389" i="7"/>
  <c r="J1389" i="7"/>
  <c r="E1389" i="7"/>
  <c r="G1389" i="7" s="1"/>
  <c r="K1388" i="7"/>
  <c r="J1388" i="7"/>
  <c r="G1388" i="7"/>
  <c r="K1387" i="7"/>
  <c r="J1387" i="7"/>
  <c r="G1387" i="7"/>
  <c r="K1386" i="7"/>
  <c r="J1386" i="7"/>
  <c r="G1386" i="7"/>
  <c r="K1385" i="7"/>
  <c r="J1385" i="7"/>
  <c r="E1385" i="7"/>
  <c r="G1385" i="7" s="1"/>
  <c r="J1384" i="7"/>
  <c r="G1384" i="7"/>
  <c r="C1381" i="7"/>
  <c r="K1372" i="7"/>
  <c r="J1372" i="7"/>
  <c r="F1372" i="7"/>
  <c r="G1372" i="7" s="1"/>
  <c r="K1371" i="7"/>
  <c r="J1371" i="7"/>
  <c r="G1371" i="7"/>
  <c r="K1370" i="7"/>
  <c r="J1370" i="7"/>
  <c r="E1370" i="7"/>
  <c r="G1370" i="7" s="1"/>
  <c r="K1369" i="7"/>
  <c r="J1369" i="7"/>
  <c r="E1369" i="7"/>
  <c r="G1369" i="7" s="1"/>
  <c r="K1368" i="7"/>
  <c r="J1368" i="7"/>
  <c r="E1368" i="7"/>
  <c r="G1368" i="7" s="1"/>
  <c r="K1367" i="7"/>
  <c r="J1367" i="7"/>
  <c r="G1367" i="7"/>
  <c r="K1366" i="7"/>
  <c r="J1366" i="7"/>
  <c r="G1366" i="7"/>
  <c r="K1365" i="7"/>
  <c r="J1365" i="7"/>
  <c r="G1365" i="7"/>
  <c r="K1364" i="7"/>
  <c r="J1364" i="7"/>
  <c r="E1364" i="7"/>
  <c r="G1364" i="7" s="1"/>
  <c r="J1363" i="7"/>
  <c r="G1363" i="7"/>
  <c r="C1360" i="7"/>
  <c r="K1351" i="7"/>
  <c r="J1351" i="7"/>
  <c r="K1350" i="7"/>
  <c r="J1350" i="7"/>
  <c r="G1350" i="7"/>
  <c r="K1349" i="7"/>
  <c r="J1349" i="7"/>
  <c r="E1349" i="7"/>
  <c r="G1349" i="7" s="1"/>
  <c r="K1348" i="7"/>
  <c r="J1348" i="7"/>
  <c r="E1348" i="7"/>
  <c r="G1348" i="7" s="1"/>
  <c r="K1347" i="7"/>
  <c r="J1347" i="7"/>
  <c r="E1347" i="7"/>
  <c r="G1347" i="7" s="1"/>
  <c r="K1346" i="7"/>
  <c r="J1346" i="7"/>
  <c r="G1346" i="7"/>
  <c r="K1345" i="7"/>
  <c r="J1345" i="7"/>
  <c r="G1345" i="7"/>
  <c r="K1344" i="7"/>
  <c r="J1344" i="7"/>
  <c r="E1344" i="7"/>
  <c r="G1344" i="7" s="1"/>
  <c r="K1343" i="7"/>
  <c r="J1343" i="7"/>
  <c r="E1343" i="7"/>
  <c r="G1343" i="7" s="1"/>
  <c r="J1342" i="7"/>
  <c r="G1342" i="7"/>
  <c r="C1339" i="7"/>
  <c r="K1330" i="7"/>
  <c r="J1330" i="7"/>
  <c r="F1330" i="7"/>
  <c r="G1330" i="7" s="1"/>
  <c r="K1329" i="7"/>
  <c r="J1329" i="7"/>
  <c r="G1329" i="7"/>
  <c r="K1328" i="7"/>
  <c r="J1328" i="7"/>
  <c r="G1328" i="7"/>
  <c r="K1327" i="7"/>
  <c r="J1327" i="7"/>
  <c r="G1327" i="7"/>
  <c r="K1326" i="7"/>
  <c r="J1326" i="7"/>
  <c r="G1326" i="7"/>
  <c r="K1325" i="7"/>
  <c r="J1325" i="7"/>
  <c r="G1325" i="7"/>
  <c r="K1324" i="7"/>
  <c r="J1324" i="7"/>
  <c r="G1324" i="7"/>
  <c r="K1323" i="7"/>
  <c r="J1323" i="7"/>
  <c r="G1323" i="7"/>
  <c r="K1322" i="7"/>
  <c r="J1322" i="7"/>
  <c r="G1322" i="7"/>
  <c r="D1314" i="7" s="1"/>
  <c r="P9" i="29" s="1"/>
  <c r="J1321" i="7"/>
  <c r="G1321" i="7"/>
  <c r="C1318" i="7"/>
  <c r="K1309" i="7"/>
  <c r="J1309" i="7"/>
  <c r="F1309" i="7"/>
  <c r="G1309" i="7" s="1"/>
  <c r="K1308" i="7"/>
  <c r="J1308" i="7"/>
  <c r="G1308" i="7"/>
  <c r="K1307" i="7"/>
  <c r="J1307" i="7"/>
  <c r="G1307" i="7"/>
  <c r="E1307" i="7"/>
  <c r="K1306" i="7"/>
  <c r="J1306" i="7"/>
  <c r="G1306" i="7"/>
  <c r="E1306" i="7"/>
  <c r="K1305" i="7"/>
  <c r="J1305" i="7"/>
  <c r="E1305" i="7"/>
  <c r="G1305" i="7" s="1"/>
  <c r="K1304" i="7"/>
  <c r="J1304" i="7"/>
  <c r="G1304" i="7"/>
  <c r="K1303" i="7"/>
  <c r="J1303" i="7"/>
  <c r="G1303" i="7"/>
  <c r="K1302" i="7"/>
  <c r="J1302" i="7"/>
  <c r="E1302" i="7"/>
  <c r="G1302" i="7" s="1"/>
  <c r="K1301" i="7"/>
  <c r="J1301" i="7"/>
  <c r="E1301" i="7"/>
  <c r="G1301" i="7" s="1"/>
  <c r="D1293" i="7" s="1"/>
  <c r="J1300" i="7"/>
  <c r="G1300" i="7"/>
  <c r="C1297" i="7"/>
  <c r="K1288" i="7"/>
  <c r="J1288" i="7"/>
  <c r="F1288" i="7"/>
  <c r="G1288" i="7" s="1"/>
  <c r="K1287" i="7"/>
  <c r="J1287" i="7"/>
  <c r="G1287" i="7"/>
  <c r="K1286" i="7"/>
  <c r="J1286" i="7"/>
  <c r="G1286" i="7"/>
  <c r="E1286" i="7"/>
  <c r="K1285" i="7"/>
  <c r="J1285" i="7"/>
  <c r="G1285" i="7"/>
  <c r="E1285" i="7"/>
  <c r="K1284" i="7"/>
  <c r="J1284" i="7"/>
  <c r="E1284" i="7"/>
  <c r="G1284" i="7" s="1"/>
  <c r="K1283" i="7"/>
  <c r="J1283" i="7"/>
  <c r="G1283" i="7"/>
  <c r="K1282" i="7"/>
  <c r="J1282" i="7"/>
  <c r="G1282" i="7"/>
  <c r="K1281" i="7"/>
  <c r="J1281" i="7"/>
  <c r="G1281" i="7"/>
  <c r="K1280" i="7"/>
  <c r="J1280" i="7"/>
  <c r="G1280" i="7"/>
  <c r="D1272" i="7" s="1"/>
  <c r="P19" i="22" s="1"/>
  <c r="J1279" i="7"/>
  <c r="G1279" i="7"/>
  <c r="C1276" i="7"/>
  <c r="K1267" i="7"/>
  <c r="J1267" i="7"/>
  <c r="F1267" i="7"/>
  <c r="G1267" i="7" s="1"/>
  <c r="K1266" i="7"/>
  <c r="J1266" i="7"/>
  <c r="G1266" i="7"/>
  <c r="K1265" i="7"/>
  <c r="J1265" i="7"/>
  <c r="G1265" i="7"/>
  <c r="E1265" i="7"/>
  <c r="K1264" i="7"/>
  <c r="J1264" i="7"/>
  <c r="G1264" i="7"/>
  <c r="E1264" i="7"/>
  <c r="K1263" i="7"/>
  <c r="J1263" i="7"/>
  <c r="E1263" i="7"/>
  <c r="G1263" i="7" s="1"/>
  <c r="K1262" i="7"/>
  <c r="J1262" i="7"/>
  <c r="G1262" i="7"/>
  <c r="K1261" i="7"/>
  <c r="J1261" i="7"/>
  <c r="G1261" i="7"/>
  <c r="K1260" i="7"/>
  <c r="J1260" i="7"/>
  <c r="E1260" i="7"/>
  <c r="G1260" i="7" s="1"/>
  <c r="K1259" i="7"/>
  <c r="J1259" i="7"/>
  <c r="E1259" i="7"/>
  <c r="G1259" i="7" s="1"/>
  <c r="D1251" i="7" s="1"/>
  <c r="J1258" i="7"/>
  <c r="G1258" i="7"/>
  <c r="C1255" i="7"/>
  <c r="K1246" i="7"/>
  <c r="J1246" i="7"/>
  <c r="F1246" i="7"/>
  <c r="G1246" i="7" s="1"/>
  <c r="K1245" i="7"/>
  <c r="J1245" i="7"/>
  <c r="G1245" i="7"/>
  <c r="K1244" i="7"/>
  <c r="J1244" i="7"/>
  <c r="G1244" i="7"/>
  <c r="E1244" i="7"/>
  <c r="K1243" i="7"/>
  <c r="J1243" i="7"/>
  <c r="G1243" i="7"/>
  <c r="E1243" i="7"/>
  <c r="K1242" i="7"/>
  <c r="J1242" i="7"/>
  <c r="E1242" i="7"/>
  <c r="G1242" i="7" s="1"/>
  <c r="K1241" i="7"/>
  <c r="J1241" i="7"/>
  <c r="G1241" i="7"/>
  <c r="K1240" i="7"/>
  <c r="J1240" i="7"/>
  <c r="G1240" i="7"/>
  <c r="K1239" i="7"/>
  <c r="J1239" i="7"/>
  <c r="E1239" i="7"/>
  <c r="G1239" i="7" s="1"/>
  <c r="K1238" i="7"/>
  <c r="J1238" i="7"/>
  <c r="G1238" i="7"/>
  <c r="D1230" i="7" s="1"/>
  <c r="P17" i="22" s="1"/>
  <c r="J1237" i="7"/>
  <c r="G1237" i="7"/>
  <c r="C1234" i="7"/>
  <c r="K1225" i="7"/>
  <c r="J1225" i="7"/>
  <c r="K1224" i="7"/>
  <c r="J1224" i="7"/>
  <c r="G1224" i="7"/>
  <c r="K1223" i="7"/>
  <c r="J1223" i="7"/>
  <c r="E1223" i="7"/>
  <c r="G1223" i="7" s="1"/>
  <c r="K1222" i="7"/>
  <c r="J1222" i="7"/>
  <c r="E1222" i="7"/>
  <c r="G1222" i="7" s="1"/>
  <c r="K1221" i="7"/>
  <c r="J1221" i="7"/>
  <c r="E1221" i="7"/>
  <c r="G1221" i="7" s="1"/>
  <c r="K1220" i="7"/>
  <c r="J1220" i="7"/>
  <c r="G1220" i="7"/>
  <c r="K1219" i="7"/>
  <c r="J1219" i="7"/>
  <c r="G1219" i="7"/>
  <c r="K1218" i="7"/>
  <c r="J1218" i="7"/>
  <c r="E1218" i="7"/>
  <c r="G1218" i="7" s="1"/>
  <c r="K1217" i="7"/>
  <c r="J1217" i="7"/>
  <c r="E1217" i="7"/>
  <c r="G1217" i="7" s="1"/>
  <c r="J1216" i="7"/>
  <c r="G1216" i="7"/>
  <c r="C1213" i="7"/>
  <c r="K1204" i="7"/>
  <c r="J1204" i="7"/>
  <c r="K1203" i="7"/>
  <c r="J1203" i="7"/>
  <c r="G1203" i="7"/>
  <c r="K1202" i="7"/>
  <c r="J1202" i="7"/>
  <c r="E1202" i="7"/>
  <c r="G1202" i="7" s="1"/>
  <c r="K1201" i="7"/>
  <c r="J1201" i="7"/>
  <c r="E1201" i="7"/>
  <c r="G1201" i="7" s="1"/>
  <c r="K1200" i="7"/>
  <c r="J1200" i="7"/>
  <c r="E1200" i="7"/>
  <c r="G1200" i="7" s="1"/>
  <c r="K1199" i="7"/>
  <c r="J1199" i="7"/>
  <c r="G1199" i="7"/>
  <c r="K1198" i="7"/>
  <c r="J1198" i="7"/>
  <c r="G1198" i="7"/>
  <c r="K1197" i="7"/>
  <c r="J1197" i="7"/>
  <c r="E1197" i="7"/>
  <c r="G1197" i="7" s="1"/>
  <c r="K1196" i="7"/>
  <c r="J1196" i="7"/>
  <c r="E1196" i="7"/>
  <c r="G1196" i="7" s="1"/>
  <c r="J1195" i="7"/>
  <c r="G1195" i="7"/>
  <c r="C1192" i="7"/>
  <c r="K1183" i="7"/>
  <c r="J1183" i="7"/>
  <c r="K1182" i="7"/>
  <c r="J1182" i="7"/>
  <c r="G1182" i="7"/>
  <c r="K1181" i="7"/>
  <c r="J1181" i="7"/>
  <c r="E1181" i="7"/>
  <c r="G1181" i="7" s="1"/>
  <c r="K1180" i="7"/>
  <c r="J1180" i="7"/>
  <c r="E1180" i="7"/>
  <c r="G1180" i="7" s="1"/>
  <c r="K1179" i="7"/>
  <c r="J1179" i="7"/>
  <c r="E1179" i="7"/>
  <c r="G1179" i="7" s="1"/>
  <c r="K1178" i="7"/>
  <c r="J1178" i="7"/>
  <c r="G1178" i="7"/>
  <c r="K1177" i="7"/>
  <c r="J1177" i="7"/>
  <c r="G1177" i="7"/>
  <c r="K1176" i="7"/>
  <c r="J1176" i="7"/>
  <c r="E1176" i="7"/>
  <c r="G1176" i="7" s="1"/>
  <c r="K1175" i="7"/>
  <c r="J1175" i="7"/>
  <c r="E1175" i="7"/>
  <c r="G1175" i="7" s="1"/>
  <c r="J1174" i="7"/>
  <c r="G1174" i="7"/>
  <c r="C1171" i="7"/>
  <c r="K1162" i="7"/>
  <c r="J1162" i="7"/>
  <c r="F1162" i="7"/>
  <c r="G1162" i="7" s="1"/>
  <c r="K1161" i="7"/>
  <c r="J1161" i="7"/>
  <c r="G1161" i="7"/>
  <c r="K1160" i="7"/>
  <c r="J1160" i="7"/>
  <c r="G1160" i="7"/>
  <c r="K1159" i="7"/>
  <c r="J1159" i="7"/>
  <c r="E1159" i="7"/>
  <c r="G1159" i="7" s="1"/>
  <c r="K1158" i="7"/>
  <c r="J1158" i="7"/>
  <c r="G1158" i="7"/>
  <c r="K1157" i="7"/>
  <c r="J1157" i="7"/>
  <c r="G1157" i="7"/>
  <c r="K1156" i="7"/>
  <c r="J1156" i="7"/>
  <c r="G1156" i="7"/>
  <c r="K1155" i="7"/>
  <c r="J1155" i="7"/>
  <c r="G1155" i="7"/>
  <c r="K1154" i="7"/>
  <c r="J1154" i="7"/>
  <c r="G1154" i="7"/>
  <c r="J1153" i="7"/>
  <c r="G1153" i="7"/>
  <c r="C1150" i="7"/>
  <c r="K1141" i="7"/>
  <c r="J1141" i="7"/>
  <c r="F1141" i="7"/>
  <c r="G1141" i="7" s="1"/>
  <c r="K1140" i="7"/>
  <c r="J1140" i="7"/>
  <c r="G1140" i="7"/>
  <c r="K1139" i="7"/>
  <c r="J1139" i="7"/>
  <c r="G1139" i="7"/>
  <c r="E1139" i="7"/>
  <c r="K1138" i="7"/>
  <c r="J1138" i="7"/>
  <c r="G1138" i="7"/>
  <c r="E1138" i="7"/>
  <c r="K1137" i="7"/>
  <c r="J1137" i="7"/>
  <c r="E1137" i="7"/>
  <c r="G1137" i="7" s="1"/>
  <c r="K1136" i="7"/>
  <c r="J1136" i="7"/>
  <c r="G1136" i="7"/>
  <c r="K1135" i="7"/>
  <c r="J1135" i="7"/>
  <c r="G1135" i="7"/>
  <c r="K1134" i="7"/>
  <c r="J1134" i="7"/>
  <c r="G1134" i="7"/>
  <c r="K1133" i="7"/>
  <c r="J1133" i="7"/>
  <c r="E1133" i="7"/>
  <c r="G1133" i="7" s="1"/>
  <c r="D1125" i="7" s="1"/>
  <c r="P11" i="22" s="1"/>
  <c r="J1132" i="7"/>
  <c r="G1132" i="7"/>
  <c r="C1129" i="7"/>
  <c r="K1120" i="7"/>
  <c r="J1120" i="7"/>
  <c r="K1119" i="7"/>
  <c r="J1119" i="7"/>
  <c r="G1119" i="7"/>
  <c r="K1118" i="7"/>
  <c r="J1118" i="7"/>
  <c r="E1118" i="7"/>
  <c r="G1118" i="7" s="1"/>
  <c r="K1117" i="7"/>
  <c r="J1117" i="7"/>
  <c r="E1117" i="7"/>
  <c r="G1117" i="7" s="1"/>
  <c r="K1116" i="7"/>
  <c r="J1116" i="7"/>
  <c r="E1116" i="7"/>
  <c r="G1116" i="7" s="1"/>
  <c r="K1115" i="7"/>
  <c r="J1115" i="7"/>
  <c r="G1115" i="7"/>
  <c r="K1114" i="7"/>
  <c r="J1114" i="7"/>
  <c r="G1114" i="7"/>
  <c r="K1113" i="7"/>
  <c r="J1113" i="7"/>
  <c r="E1113" i="7"/>
  <c r="G1113" i="7" s="1"/>
  <c r="K1112" i="7"/>
  <c r="J1112" i="7"/>
  <c r="E1112" i="7"/>
  <c r="G1112" i="7" s="1"/>
  <c r="J1111" i="7"/>
  <c r="G1111" i="7"/>
  <c r="C1108" i="7"/>
  <c r="K1099" i="7"/>
  <c r="J1099" i="7"/>
  <c r="F1099" i="7"/>
  <c r="G1099" i="7" s="1"/>
  <c r="K1098" i="7"/>
  <c r="J1098" i="7"/>
  <c r="G1098" i="7"/>
  <c r="K1097" i="7"/>
  <c r="J1097" i="7"/>
  <c r="E1097" i="7"/>
  <c r="G1097" i="7" s="1"/>
  <c r="K1096" i="7"/>
  <c r="J1096" i="7"/>
  <c r="E1096" i="7"/>
  <c r="G1096" i="7" s="1"/>
  <c r="K1095" i="7"/>
  <c r="J1095" i="7"/>
  <c r="E1095" i="7"/>
  <c r="G1095" i="7" s="1"/>
  <c r="K1094" i="7"/>
  <c r="J1094" i="7"/>
  <c r="G1094" i="7"/>
  <c r="K1093" i="7"/>
  <c r="J1093" i="7"/>
  <c r="G1093" i="7"/>
  <c r="K1092" i="7"/>
  <c r="J1092" i="7"/>
  <c r="E1092" i="7"/>
  <c r="G1092" i="7" s="1"/>
  <c r="K1091" i="7"/>
  <c r="J1091" i="7"/>
  <c r="E1091" i="7"/>
  <c r="G1091" i="7" s="1"/>
  <c r="J1090" i="7"/>
  <c r="G1090" i="7"/>
  <c r="C1087" i="7"/>
  <c r="K1078" i="7"/>
  <c r="J1078" i="7"/>
  <c r="F1078" i="7"/>
  <c r="G1078" i="7" s="1"/>
  <c r="K1077" i="7"/>
  <c r="J1077" i="7"/>
  <c r="G1077" i="7"/>
  <c r="K1076" i="7"/>
  <c r="J1076" i="7"/>
  <c r="E1076" i="7"/>
  <c r="G1076" i="7" s="1"/>
  <c r="K1075" i="7"/>
  <c r="J1075" i="7"/>
  <c r="E1075" i="7"/>
  <c r="G1075" i="7" s="1"/>
  <c r="K1074" i="7"/>
  <c r="J1074" i="7"/>
  <c r="E1074" i="7"/>
  <c r="G1074" i="7" s="1"/>
  <c r="K1073" i="7"/>
  <c r="J1073" i="7"/>
  <c r="G1073" i="7"/>
  <c r="K1072" i="7"/>
  <c r="J1072" i="7"/>
  <c r="G1072" i="7"/>
  <c r="K1071" i="7"/>
  <c r="J1071" i="7"/>
  <c r="E1071" i="7"/>
  <c r="G1071" i="7" s="1"/>
  <c r="K1070" i="7"/>
  <c r="J1070" i="7"/>
  <c r="E1070" i="7"/>
  <c r="G1070" i="7" s="1"/>
  <c r="J1069" i="7"/>
  <c r="G1069" i="7"/>
  <c r="C1066" i="7"/>
  <c r="K1057" i="7"/>
  <c r="J1057" i="7"/>
  <c r="F1057" i="7"/>
  <c r="G1057" i="7" s="1"/>
  <c r="K1056" i="7"/>
  <c r="J1056" i="7"/>
  <c r="G1056" i="7"/>
  <c r="K1055" i="7"/>
  <c r="J1055" i="7"/>
  <c r="E1055" i="7"/>
  <c r="G1055" i="7" s="1"/>
  <c r="K1054" i="7"/>
  <c r="J1054" i="7"/>
  <c r="E1054" i="7"/>
  <c r="G1054" i="7" s="1"/>
  <c r="K1053" i="7"/>
  <c r="J1053" i="7"/>
  <c r="E1053" i="7"/>
  <c r="G1053" i="7" s="1"/>
  <c r="K1052" i="7"/>
  <c r="J1052" i="7"/>
  <c r="G1052" i="7"/>
  <c r="K1051" i="7"/>
  <c r="J1051" i="7"/>
  <c r="G1051" i="7"/>
  <c r="K1050" i="7"/>
  <c r="J1050" i="7"/>
  <c r="E1050" i="7"/>
  <c r="G1050" i="7" s="1"/>
  <c r="K1049" i="7"/>
  <c r="J1049" i="7"/>
  <c r="E1049" i="7"/>
  <c r="G1049" i="7" s="1"/>
  <c r="J1048" i="7"/>
  <c r="G1048" i="7"/>
  <c r="C1045" i="7"/>
  <c r="K1036" i="7"/>
  <c r="J1036" i="7"/>
  <c r="K1035" i="7"/>
  <c r="J1035" i="7"/>
  <c r="G1035" i="7"/>
  <c r="K1034" i="7"/>
  <c r="J1034" i="7"/>
  <c r="E1034" i="7"/>
  <c r="G1034" i="7" s="1"/>
  <c r="K1033" i="7"/>
  <c r="J1033" i="7"/>
  <c r="E1033" i="7"/>
  <c r="G1033" i="7" s="1"/>
  <c r="K1032" i="7"/>
  <c r="J1032" i="7"/>
  <c r="E1032" i="7"/>
  <c r="G1032" i="7" s="1"/>
  <c r="K1031" i="7"/>
  <c r="J1031" i="7"/>
  <c r="G1031" i="7"/>
  <c r="K1030" i="7"/>
  <c r="J1030" i="7"/>
  <c r="G1030" i="7"/>
  <c r="K1029" i="7"/>
  <c r="J1029" i="7"/>
  <c r="E1029" i="7"/>
  <c r="G1029" i="7" s="1"/>
  <c r="K1028" i="7"/>
  <c r="J1028" i="7"/>
  <c r="E1028" i="7"/>
  <c r="G1028" i="7" s="1"/>
  <c r="J1027" i="7"/>
  <c r="G1027" i="7"/>
  <c r="C1024" i="7"/>
  <c r="K1015" i="7"/>
  <c r="J1015" i="7"/>
  <c r="K1014" i="7"/>
  <c r="J1014" i="7"/>
  <c r="G1014" i="7"/>
  <c r="K1013" i="7"/>
  <c r="J1013" i="7"/>
  <c r="G1013" i="7"/>
  <c r="E1013" i="7"/>
  <c r="K1012" i="7"/>
  <c r="J1012" i="7"/>
  <c r="G1012" i="7"/>
  <c r="E1012" i="7"/>
  <c r="K1011" i="7"/>
  <c r="J1011" i="7"/>
  <c r="E1011" i="7"/>
  <c r="G1011" i="7" s="1"/>
  <c r="K1010" i="7"/>
  <c r="J1010" i="7"/>
  <c r="G1010" i="7"/>
  <c r="K1009" i="7"/>
  <c r="J1009" i="7"/>
  <c r="G1009" i="7"/>
  <c r="K1008" i="7"/>
  <c r="J1008" i="7"/>
  <c r="E1008" i="7"/>
  <c r="G1008" i="7" s="1"/>
  <c r="K1007" i="7"/>
  <c r="J1007" i="7"/>
  <c r="E1007" i="7"/>
  <c r="G1007" i="7" s="1"/>
  <c r="D999" i="7" s="1"/>
  <c r="P27" i="21" s="1"/>
  <c r="J1006" i="7"/>
  <c r="G1006" i="7"/>
  <c r="C1003" i="7"/>
  <c r="K994" i="7"/>
  <c r="J994" i="7"/>
  <c r="K993" i="7"/>
  <c r="J993" i="7"/>
  <c r="G993" i="7"/>
  <c r="K992" i="7"/>
  <c r="J992" i="7"/>
  <c r="E992" i="7"/>
  <c r="G992" i="7" s="1"/>
  <c r="K991" i="7"/>
  <c r="J991" i="7"/>
  <c r="E991" i="7"/>
  <c r="G991" i="7" s="1"/>
  <c r="K990" i="7"/>
  <c r="J990" i="7"/>
  <c r="E990" i="7"/>
  <c r="G990" i="7" s="1"/>
  <c r="K989" i="7"/>
  <c r="J989" i="7"/>
  <c r="G989" i="7"/>
  <c r="K988" i="7"/>
  <c r="J988" i="7"/>
  <c r="G988" i="7"/>
  <c r="K987" i="7"/>
  <c r="J987" i="7"/>
  <c r="E987" i="7"/>
  <c r="G987" i="7" s="1"/>
  <c r="K986" i="7"/>
  <c r="J986" i="7"/>
  <c r="E986" i="7"/>
  <c r="G986" i="7" s="1"/>
  <c r="J985" i="7"/>
  <c r="G985" i="7"/>
  <c r="C982" i="7"/>
  <c r="K973" i="7"/>
  <c r="J973" i="7"/>
  <c r="F973" i="7"/>
  <c r="G973" i="7" s="1"/>
  <c r="K972" i="7"/>
  <c r="J972" i="7"/>
  <c r="G972" i="7"/>
  <c r="K971" i="7"/>
  <c r="J971" i="7"/>
  <c r="E971" i="7"/>
  <c r="G971" i="7" s="1"/>
  <c r="K970" i="7"/>
  <c r="J970" i="7"/>
  <c r="E970" i="7"/>
  <c r="G970" i="7" s="1"/>
  <c r="K969" i="7"/>
  <c r="J969" i="7"/>
  <c r="E969" i="7"/>
  <c r="G969" i="7" s="1"/>
  <c r="K968" i="7"/>
  <c r="J968" i="7"/>
  <c r="G968" i="7"/>
  <c r="K967" i="7"/>
  <c r="J967" i="7"/>
  <c r="G967" i="7"/>
  <c r="K966" i="7"/>
  <c r="J966" i="7"/>
  <c r="G966" i="7"/>
  <c r="K965" i="7"/>
  <c r="J965" i="7"/>
  <c r="E965" i="7"/>
  <c r="G965" i="7" s="1"/>
  <c r="J964" i="7"/>
  <c r="G964" i="7"/>
  <c r="C961" i="7"/>
  <c r="K952" i="7"/>
  <c r="J952" i="7"/>
  <c r="K951" i="7"/>
  <c r="J951" i="7"/>
  <c r="G951" i="7"/>
  <c r="K950" i="7"/>
  <c r="J950" i="7"/>
  <c r="E950" i="7"/>
  <c r="G950" i="7" s="1"/>
  <c r="K949" i="7"/>
  <c r="J949" i="7"/>
  <c r="E949" i="7"/>
  <c r="G949" i="7" s="1"/>
  <c r="K948" i="7"/>
  <c r="J948" i="7"/>
  <c r="E948" i="7"/>
  <c r="G948" i="7" s="1"/>
  <c r="K947" i="7"/>
  <c r="J947" i="7"/>
  <c r="G947" i="7"/>
  <c r="K946" i="7"/>
  <c r="J946" i="7"/>
  <c r="G946" i="7"/>
  <c r="K945" i="7"/>
  <c r="J945" i="7"/>
  <c r="E945" i="7"/>
  <c r="G945" i="7" s="1"/>
  <c r="K944" i="7"/>
  <c r="J944" i="7"/>
  <c r="E944" i="7"/>
  <c r="G944" i="7" s="1"/>
  <c r="J943" i="7"/>
  <c r="G943" i="7"/>
  <c r="C940" i="7"/>
  <c r="K931" i="7"/>
  <c r="J931" i="7"/>
  <c r="F931" i="7"/>
  <c r="G931" i="7" s="1"/>
  <c r="K930" i="7"/>
  <c r="J930" i="7"/>
  <c r="G930" i="7"/>
  <c r="K929" i="7"/>
  <c r="J929" i="7"/>
  <c r="G929" i="7"/>
  <c r="E929" i="7"/>
  <c r="K928" i="7"/>
  <c r="J928" i="7"/>
  <c r="G928" i="7"/>
  <c r="E928" i="7"/>
  <c r="K927" i="7"/>
  <c r="J927" i="7"/>
  <c r="E927" i="7"/>
  <c r="G927" i="7" s="1"/>
  <c r="K926" i="7"/>
  <c r="J926" i="7"/>
  <c r="G926" i="7"/>
  <c r="K925" i="7"/>
  <c r="J925" i="7"/>
  <c r="G925" i="7"/>
  <c r="K924" i="7"/>
  <c r="J924" i="7"/>
  <c r="E924" i="7"/>
  <c r="G924" i="7" s="1"/>
  <c r="K923" i="7"/>
  <c r="J923" i="7"/>
  <c r="G923" i="7"/>
  <c r="D915" i="7" s="1"/>
  <c r="P23" i="21" s="1"/>
  <c r="J922" i="7"/>
  <c r="G922" i="7"/>
  <c r="C919" i="7"/>
  <c r="K910" i="7"/>
  <c r="J910" i="7"/>
  <c r="F910" i="7"/>
  <c r="G910" i="7" s="1"/>
  <c r="K909" i="7"/>
  <c r="J909" i="7"/>
  <c r="G909" i="7"/>
  <c r="K908" i="7"/>
  <c r="J908" i="7"/>
  <c r="G908" i="7"/>
  <c r="E908" i="7"/>
  <c r="K907" i="7"/>
  <c r="J907" i="7"/>
  <c r="G907" i="7"/>
  <c r="E907" i="7"/>
  <c r="K906" i="7"/>
  <c r="J906" i="7"/>
  <c r="E906" i="7"/>
  <c r="G906" i="7" s="1"/>
  <c r="K905" i="7"/>
  <c r="J905" i="7"/>
  <c r="G905" i="7"/>
  <c r="K904" i="7"/>
  <c r="J904" i="7"/>
  <c r="G904" i="7"/>
  <c r="K903" i="7"/>
  <c r="J903" i="7"/>
  <c r="E903" i="7"/>
  <c r="G903" i="7" s="1"/>
  <c r="K902" i="7"/>
  <c r="J902" i="7"/>
  <c r="G902" i="7"/>
  <c r="D894" i="7" s="1"/>
  <c r="P22" i="21" s="1"/>
  <c r="J901" i="7"/>
  <c r="G901" i="7"/>
  <c r="C898" i="7"/>
  <c r="K889" i="7"/>
  <c r="J889" i="7"/>
  <c r="F889" i="7"/>
  <c r="G889" i="7" s="1"/>
  <c r="K888" i="7"/>
  <c r="J888" i="7"/>
  <c r="G888" i="7"/>
  <c r="K887" i="7"/>
  <c r="J887" i="7"/>
  <c r="G887" i="7"/>
  <c r="E887" i="7"/>
  <c r="K886" i="7"/>
  <c r="J886" i="7"/>
  <c r="G886" i="7"/>
  <c r="E886" i="7"/>
  <c r="K885" i="7"/>
  <c r="J885" i="7"/>
  <c r="G885" i="7"/>
  <c r="E885" i="7"/>
  <c r="K884" i="7"/>
  <c r="J884" i="7"/>
  <c r="G884" i="7"/>
  <c r="K883" i="7"/>
  <c r="J883" i="7"/>
  <c r="G883" i="7"/>
  <c r="K882" i="7"/>
  <c r="J882" i="7"/>
  <c r="E882" i="7"/>
  <c r="G882" i="7" s="1"/>
  <c r="K881" i="7"/>
  <c r="J881" i="7"/>
  <c r="G881" i="7"/>
  <c r="J880" i="7"/>
  <c r="G880" i="7"/>
  <c r="C877" i="7"/>
  <c r="K868" i="7"/>
  <c r="J868" i="7"/>
  <c r="K867" i="7"/>
  <c r="J867" i="7"/>
  <c r="G867" i="7"/>
  <c r="K866" i="7"/>
  <c r="J866" i="7"/>
  <c r="G866" i="7"/>
  <c r="K865" i="7"/>
  <c r="J865" i="7"/>
  <c r="G865" i="7"/>
  <c r="K864" i="7"/>
  <c r="J864" i="7"/>
  <c r="G864" i="7"/>
  <c r="K863" i="7"/>
  <c r="J863" i="7"/>
  <c r="G863" i="7"/>
  <c r="K862" i="7"/>
  <c r="J862" i="7"/>
  <c r="G862" i="7"/>
  <c r="K861" i="7"/>
  <c r="J861" i="7"/>
  <c r="E861" i="7"/>
  <c r="G861" i="7" s="1"/>
  <c r="K860" i="7"/>
  <c r="J860" i="7"/>
  <c r="G860" i="7"/>
  <c r="J859" i="7"/>
  <c r="G859" i="7"/>
  <c r="C856" i="7"/>
  <c r="K847" i="7"/>
  <c r="J847" i="7"/>
  <c r="F847" i="7"/>
  <c r="G847" i="7" s="1"/>
  <c r="K846" i="7"/>
  <c r="J846" i="7"/>
  <c r="G846" i="7"/>
  <c r="K845" i="7"/>
  <c r="J845" i="7"/>
  <c r="E845" i="7"/>
  <c r="G845" i="7" s="1"/>
  <c r="K844" i="7"/>
  <c r="J844" i="7"/>
  <c r="E844" i="7"/>
  <c r="G844" i="7" s="1"/>
  <c r="K843" i="7"/>
  <c r="J843" i="7"/>
  <c r="E843" i="7"/>
  <c r="G843" i="7" s="1"/>
  <c r="K842" i="7"/>
  <c r="J842" i="7"/>
  <c r="G842" i="7"/>
  <c r="K841" i="7"/>
  <c r="J841" i="7"/>
  <c r="G841" i="7"/>
  <c r="K840" i="7"/>
  <c r="J840" i="7"/>
  <c r="E840" i="7"/>
  <c r="G840" i="7" s="1"/>
  <c r="K839" i="7"/>
  <c r="J839" i="7"/>
  <c r="E839" i="7"/>
  <c r="G839" i="7" s="1"/>
  <c r="J838" i="7"/>
  <c r="G838" i="7"/>
  <c r="C835" i="7"/>
  <c r="K826" i="7"/>
  <c r="J826" i="7"/>
  <c r="F826" i="7"/>
  <c r="G826" i="7" s="1"/>
  <c r="K825" i="7"/>
  <c r="J825" i="7"/>
  <c r="G825" i="7"/>
  <c r="K824" i="7"/>
  <c r="J824" i="7"/>
  <c r="E824" i="7"/>
  <c r="G824" i="7" s="1"/>
  <c r="K823" i="7"/>
  <c r="J823" i="7"/>
  <c r="E823" i="7"/>
  <c r="G823" i="7" s="1"/>
  <c r="K822" i="7"/>
  <c r="J822" i="7"/>
  <c r="E822" i="7"/>
  <c r="G822" i="7" s="1"/>
  <c r="K821" i="7"/>
  <c r="J821" i="7"/>
  <c r="G821" i="7"/>
  <c r="K820" i="7"/>
  <c r="J820" i="7"/>
  <c r="G820" i="7"/>
  <c r="K819" i="7"/>
  <c r="J819" i="7"/>
  <c r="E819" i="7"/>
  <c r="G819" i="7" s="1"/>
  <c r="K818" i="7"/>
  <c r="J818" i="7"/>
  <c r="E818" i="7"/>
  <c r="G818" i="7" s="1"/>
  <c r="D810" i="7" s="1"/>
  <c r="J817" i="7"/>
  <c r="G817" i="7"/>
  <c r="C814" i="7"/>
  <c r="K805" i="7"/>
  <c r="J805" i="7"/>
  <c r="F805" i="7"/>
  <c r="G805" i="7" s="1"/>
  <c r="K804" i="7"/>
  <c r="J804" i="7"/>
  <c r="G804" i="7"/>
  <c r="K803" i="7"/>
  <c r="J803" i="7"/>
  <c r="G803" i="7"/>
  <c r="E803" i="7"/>
  <c r="K802" i="7"/>
  <c r="J802" i="7"/>
  <c r="G802" i="7"/>
  <c r="E802" i="7"/>
  <c r="K801" i="7"/>
  <c r="J801" i="7"/>
  <c r="E801" i="7"/>
  <c r="G801" i="7" s="1"/>
  <c r="K800" i="7"/>
  <c r="J800" i="7"/>
  <c r="G800" i="7"/>
  <c r="K799" i="7"/>
  <c r="J799" i="7"/>
  <c r="G799" i="7"/>
  <c r="K798" i="7"/>
  <c r="J798" i="7"/>
  <c r="G798" i="7"/>
  <c r="K797" i="7"/>
  <c r="J797" i="7"/>
  <c r="E797" i="7"/>
  <c r="G797" i="7" s="1"/>
  <c r="D789" i="7" s="1"/>
  <c r="P17" i="21" s="1"/>
  <c r="J796" i="7"/>
  <c r="G796" i="7"/>
  <c r="C793" i="7"/>
  <c r="K784" i="7"/>
  <c r="J784" i="7"/>
  <c r="F784" i="7"/>
  <c r="G784" i="7" s="1"/>
  <c r="K783" i="7"/>
  <c r="J783" i="7"/>
  <c r="G783" i="7"/>
  <c r="K782" i="7"/>
  <c r="J782" i="7"/>
  <c r="G782" i="7"/>
  <c r="E782" i="7"/>
  <c r="K781" i="7"/>
  <c r="J781" i="7"/>
  <c r="G781" i="7"/>
  <c r="E781" i="7"/>
  <c r="K780" i="7"/>
  <c r="J780" i="7"/>
  <c r="E780" i="7"/>
  <c r="G780" i="7" s="1"/>
  <c r="K779" i="7"/>
  <c r="J779" i="7"/>
  <c r="G779" i="7"/>
  <c r="K778" i="7"/>
  <c r="J778" i="7"/>
  <c r="G778" i="7"/>
  <c r="K777" i="7"/>
  <c r="J777" i="7"/>
  <c r="E777" i="7"/>
  <c r="G777" i="7" s="1"/>
  <c r="K776" i="7"/>
  <c r="J776" i="7"/>
  <c r="E776" i="7"/>
  <c r="G776" i="7" s="1"/>
  <c r="D768" i="7" s="1"/>
  <c r="J775" i="7"/>
  <c r="G775" i="7"/>
  <c r="C772" i="7"/>
  <c r="K763" i="7"/>
  <c r="J763" i="7"/>
  <c r="F763" i="7"/>
  <c r="G763" i="7" s="1"/>
  <c r="K762" i="7"/>
  <c r="J762" i="7"/>
  <c r="G762" i="7"/>
  <c r="K761" i="7"/>
  <c r="J761" i="7"/>
  <c r="G761" i="7"/>
  <c r="E761" i="7"/>
  <c r="K760" i="7"/>
  <c r="J760" i="7"/>
  <c r="G760" i="7"/>
  <c r="E760" i="7"/>
  <c r="K759" i="7"/>
  <c r="J759" i="7"/>
  <c r="E759" i="7"/>
  <c r="G759" i="7" s="1"/>
  <c r="K758" i="7"/>
  <c r="J758" i="7"/>
  <c r="G758" i="7"/>
  <c r="K757" i="7"/>
  <c r="J757" i="7"/>
  <c r="G757" i="7"/>
  <c r="K756" i="7"/>
  <c r="J756" i="7"/>
  <c r="E756" i="7"/>
  <c r="G756" i="7" s="1"/>
  <c r="K755" i="7"/>
  <c r="J755" i="7"/>
  <c r="E755" i="7"/>
  <c r="G755" i="7" s="1"/>
  <c r="D747" i="7" s="1"/>
  <c r="P15" i="21" s="1"/>
  <c r="J754" i="7"/>
  <c r="G754" i="7"/>
  <c r="C751" i="7"/>
  <c r="K742" i="7"/>
  <c r="J742" i="7"/>
  <c r="F742" i="7"/>
  <c r="G742" i="7" s="1"/>
  <c r="K741" i="7"/>
  <c r="J741" i="7"/>
  <c r="G741" i="7"/>
  <c r="K740" i="7"/>
  <c r="J740" i="7"/>
  <c r="G740" i="7"/>
  <c r="E740" i="7"/>
  <c r="K739" i="7"/>
  <c r="J739" i="7"/>
  <c r="G739" i="7"/>
  <c r="E739" i="7"/>
  <c r="K738" i="7"/>
  <c r="J738" i="7"/>
  <c r="E738" i="7"/>
  <c r="G738" i="7" s="1"/>
  <c r="K737" i="7"/>
  <c r="J737" i="7"/>
  <c r="G737" i="7"/>
  <c r="K736" i="7"/>
  <c r="J736" i="7"/>
  <c r="G736" i="7"/>
  <c r="K735" i="7"/>
  <c r="J735" i="7"/>
  <c r="E735" i="7"/>
  <c r="G735" i="7" s="1"/>
  <c r="K734" i="7"/>
  <c r="J734" i="7"/>
  <c r="E734" i="7"/>
  <c r="G734" i="7" s="1"/>
  <c r="D726" i="7" s="1"/>
  <c r="J733" i="7"/>
  <c r="G733" i="7"/>
  <c r="C730" i="7"/>
  <c r="K721" i="7"/>
  <c r="J721" i="7"/>
  <c r="F721" i="7"/>
  <c r="G721" i="7" s="1"/>
  <c r="K720" i="7"/>
  <c r="J720" i="7"/>
  <c r="G720" i="7"/>
  <c r="K719" i="7"/>
  <c r="J719" i="7"/>
  <c r="G719" i="7"/>
  <c r="E719" i="7"/>
  <c r="K718" i="7"/>
  <c r="J718" i="7"/>
  <c r="G718" i="7"/>
  <c r="E718" i="7"/>
  <c r="K717" i="7"/>
  <c r="J717" i="7"/>
  <c r="E717" i="7"/>
  <c r="G717" i="7" s="1"/>
  <c r="K716" i="7"/>
  <c r="J716" i="7"/>
  <c r="G716" i="7"/>
  <c r="K715" i="7"/>
  <c r="J715" i="7"/>
  <c r="G715" i="7"/>
  <c r="K714" i="7"/>
  <c r="J714" i="7"/>
  <c r="E714" i="7"/>
  <c r="G714" i="7" s="1"/>
  <c r="K713" i="7"/>
  <c r="J713" i="7"/>
  <c r="G713" i="7"/>
  <c r="D705" i="7" s="1"/>
  <c r="P13" i="21" s="1"/>
  <c r="J712" i="7"/>
  <c r="G712" i="7"/>
  <c r="C709" i="7"/>
  <c r="K700" i="7"/>
  <c r="J700" i="7"/>
  <c r="F700" i="7"/>
  <c r="G700" i="7" s="1"/>
  <c r="K699" i="7"/>
  <c r="J699" i="7"/>
  <c r="G699" i="7"/>
  <c r="K698" i="7"/>
  <c r="J698" i="7"/>
  <c r="G698" i="7"/>
  <c r="K697" i="7"/>
  <c r="J697" i="7"/>
  <c r="G697" i="7"/>
  <c r="K696" i="7"/>
  <c r="J696" i="7"/>
  <c r="G696" i="7"/>
  <c r="K695" i="7"/>
  <c r="J695" i="7"/>
  <c r="G695" i="7"/>
  <c r="K694" i="7"/>
  <c r="J694" i="7"/>
  <c r="G694" i="7"/>
  <c r="K693" i="7"/>
  <c r="J693" i="7"/>
  <c r="G693" i="7"/>
  <c r="K692" i="7"/>
  <c r="J692" i="7"/>
  <c r="G692" i="7"/>
  <c r="J691" i="7"/>
  <c r="G691" i="7"/>
  <c r="C688" i="7"/>
  <c r="N37" i="28"/>
  <c r="L37" i="28"/>
  <c r="J37" i="28"/>
  <c r="H37" i="28"/>
  <c r="K532" i="7"/>
  <c r="J532" i="7"/>
  <c r="G532" i="7"/>
  <c r="K531" i="7"/>
  <c r="J531" i="7"/>
  <c r="G531" i="7"/>
  <c r="K530" i="7"/>
  <c r="J530" i="7"/>
  <c r="G530" i="7"/>
  <c r="K529" i="7"/>
  <c r="J529" i="7"/>
  <c r="G529" i="7"/>
  <c r="K528" i="7"/>
  <c r="J528" i="7"/>
  <c r="G528" i="7"/>
  <c r="K527" i="7"/>
  <c r="J527" i="7"/>
  <c r="G527" i="7"/>
  <c r="K526" i="7"/>
  <c r="J526" i="7"/>
  <c r="G526" i="7"/>
  <c r="K525" i="7"/>
  <c r="J525" i="7"/>
  <c r="G525" i="7"/>
  <c r="K524" i="7"/>
  <c r="J524" i="7"/>
  <c r="G524" i="7"/>
  <c r="J523" i="7"/>
  <c r="G523" i="7"/>
  <c r="C520" i="7"/>
  <c r="G511" i="7"/>
  <c r="K511" i="7"/>
  <c r="J511" i="7"/>
  <c r="K510" i="7"/>
  <c r="J510" i="7"/>
  <c r="G510" i="7"/>
  <c r="K509" i="7"/>
  <c r="J509" i="7"/>
  <c r="E509" i="7"/>
  <c r="G509" i="7" s="1"/>
  <c r="K508" i="7"/>
  <c r="J508" i="7"/>
  <c r="G508" i="7"/>
  <c r="K507" i="7"/>
  <c r="J507" i="7"/>
  <c r="G507" i="7"/>
  <c r="K506" i="7"/>
  <c r="J506" i="7"/>
  <c r="G506" i="7"/>
  <c r="K505" i="7"/>
  <c r="J505" i="7"/>
  <c r="G505" i="7"/>
  <c r="K504" i="7"/>
  <c r="J504" i="7"/>
  <c r="G504" i="7"/>
  <c r="K503" i="7"/>
  <c r="J503" i="7"/>
  <c r="E503" i="7"/>
  <c r="G503" i="7" s="1"/>
  <c r="J502" i="7"/>
  <c r="G502" i="7"/>
  <c r="C499" i="7"/>
  <c r="K679" i="7"/>
  <c r="J679" i="7"/>
  <c r="F679" i="7"/>
  <c r="K678" i="7"/>
  <c r="J678" i="7"/>
  <c r="G678" i="7"/>
  <c r="K677" i="7"/>
  <c r="J677" i="7"/>
  <c r="E677" i="7"/>
  <c r="G677" i="7" s="1"/>
  <c r="K676" i="7"/>
  <c r="J676" i="7"/>
  <c r="E676" i="7"/>
  <c r="G676" i="7" s="1"/>
  <c r="K675" i="7"/>
  <c r="J675" i="7"/>
  <c r="E675" i="7"/>
  <c r="G675" i="7" s="1"/>
  <c r="K674" i="7"/>
  <c r="J674" i="7"/>
  <c r="G674" i="7"/>
  <c r="K673" i="7"/>
  <c r="J673" i="7"/>
  <c r="G673" i="7"/>
  <c r="K672" i="7"/>
  <c r="J672" i="7"/>
  <c r="E672" i="7"/>
  <c r="G672" i="7" s="1"/>
  <c r="K671" i="7"/>
  <c r="J671" i="7"/>
  <c r="G671" i="7"/>
  <c r="J670" i="7"/>
  <c r="G670" i="7"/>
  <c r="C667" i="7"/>
  <c r="K658" i="7"/>
  <c r="J658" i="7"/>
  <c r="F658" i="7"/>
  <c r="G658" i="7" s="1"/>
  <c r="K657" i="7"/>
  <c r="J657" i="7"/>
  <c r="G657" i="7"/>
  <c r="K656" i="7"/>
  <c r="J656" i="7"/>
  <c r="E656" i="7"/>
  <c r="G656" i="7" s="1"/>
  <c r="K655" i="7"/>
  <c r="J655" i="7"/>
  <c r="E655" i="7"/>
  <c r="G655" i="7" s="1"/>
  <c r="K654" i="7"/>
  <c r="J654" i="7"/>
  <c r="E654" i="7"/>
  <c r="G654" i="7" s="1"/>
  <c r="K653" i="7"/>
  <c r="J653" i="7"/>
  <c r="G653" i="7"/>
  <c r="K652" i="7"/>
  <c r="J652" i="7"/>
  <c r="G652" i="7"/>
  <c r="K651" i="7"/>
  <c r="J651" i="7"/>
  <c r="G651" i="7"/>
  <c r="K650" i="7"/>
  <c r="J650" i="7"/>
  <c r="E650" i="7"/>
  <c r="G650" i="7" s="1"/>
  <c r="J649" i="7"/>
  <c r="G649" i="7"/>
  <c r="C646" i="7"/>
  <c r="K637" i="7"/>
  <c r="J637" i="7"/>
  <c r="F637" i="7"/>
  <c r="G637" i="7" s="1"/>
  <c r="K636" i="7"/>
  <c r="J636" i="7"/>
  <c r="G636" i="7"/>
  <c r="K635" i="7"/>
  <c r="J635" i="7"/>
  <c r="E635" i="7"/>
  <c r="G635" i="7" s="1"/>
  <c r="K634" i="7"/>
  <c r="J634" i="7"/>
  <c r="E634" i="7"/>
  <c r="G634" i="7" s="1"/>
  <c r="K633" i="7"/>
  <c r="J633" i="7"/>
  <c r="E633" i="7"/>
  <c r="G633" i="7" s="1"/>
  <c r="K632" i="7"/>
  <c r="J632" i="7"/>
  <c r="G632" i="7"/>
  <c r="K631" i="7"/>
  <c r="J631" i="7"/>
  <c r="G631" i="7"/>
  <c r="K630" i="7"/>
  <c r="J630" i="7"/>
  <c r="E630" i="7"/>
  <c r="G630" i="7" s="1"/>
  <c r="K629" i="7"/>
  <c r="J629" i="7"/>
  <c r="G629" i="7"/>
  <c r="J628" i="7"/>
  <c r="G628" i="7"/>
  <c r="C625" i="7"/>
  <c r="K616" i="7"/>
  <c r="J616" i="7"/>
  <c r="F616" i="7"/>
  <c r="G616" i="7" s="1"/>
  <c r="K615" i="7"/>
  <c r="J615" i="7"/>
  <c r="G615" i="7"/>
  <c r="K614" i="7"/>
  <c r="J614" i="7"/>
  <c r="E614" i="7"/>
  <c r="G614" i="7" s="1"/>
  <c r="K613" i="7"/>
  <c r="J613" i="7"/>
  <c r="E613" i="7"/>
  <c r="G613" i="7" s="1"/>
  <c r="K612" i="7"/>
  <c r="J612" i="7"/>
  <c r="E612" i="7"/>
  <c r="G612" i="7" s="1"/>
  <c r="K611" i="7"/>
  <c r="J611" i="7"/>
  <c r="G611" i="7"/>
  <c r="K610" i="7"/>
  <c r="J610" i="7"/>
  <c r="G610" i="7"/>
  <c r="K609" i="7"/>
  <c r="J609" i="7"/>
  <c r="E609" i="7"/>
  <c r="G609" i="7" s="1"/>
  <c r="K608" i="7"/>
  <c r="J608" i="7"/>
  <c r="G608" i="7"/>
  <c r="J607" i="7"/>
  <c r="G607" i="7"/>
  <c r="K595" i="7"/>
  <c r="J595" i="7"/>
  <c r="F595" i="7"/>
  <c r="G595" i="7" s="1"/>
  <c r="K594" i="7"/>
  <c r="J594" i="7"/>
  <c r="G594" i="7"/>
  <c r="K593" i="7"/>
  <c r="J593" i="7"/>
  <c r="E593" i="7"/>
  <c r="G593" i="7" s="1"/>
  <c r="K592" i="7"/>
  <c r="J592" i="7"/>
  <c r="E592" i="7"/>
  <c r="G592" i="7" s="1"/>
  <c r="K591" i="7"/>
  <c r="J591" i="7"/>
  <c r="E591" i="7"/>
  <c r="G591" i="7" s="1"/>
  <c r="K590" i="7"/>
  <c r="J590" i="7"/>
  <c r="G590" i="7"/>
  <c r="K589" i="7"/>
  <c r="J589" i="7"/>
  <c r="G589" i="7"/>
  <c r="K588" i="7"/>
  <c r="J588" i="7"/>
  <c r="G588" i="7"/>
  <c r="K587" i="7"/>
  <c r="J587" i="7"/>
  <c r="G587" i="7"/>
  <c r="J586" i="7"/>
  <c r="G586" i="7"/>
  <c r="C583" i="7"/>
  <c r="K574" i="7"/>
  <c r="J574" i="7"/>
  <c r="F574" i="7"/>
  <c r="G574" i="7" s="1"/>
  <c r="K573" i="7"/>
  <c r="J573" i="7"/>
  <c r="G573" i="7"/>
  <c r="K572" i="7"/>
  <c r="J572" i="7"/>
  <c r="G572" i="7"/>
  <c r="K571" i="7"/>
  <c r="J571" i="7"/>
  <c r="G571" i="7"/>
  <c r="K570" i="7"/>
  <c r="J570" i="7"/>
  <c r="G570" i="7"/>
  <c r="K569" i="7"/>
  <c r="J569" i="7"/>
  <c r="G569" i="7"/>
  <c r="K568" i="7"/>
  <c r="J568" i="7"/>
  <c r="G568" i="7"/>
  <c r="K567" i="7"/>
  <c r="J567" i="7"/>
  <c r="G567" i="7"/>
  <c r="K566" i="7"/>
  <c r="J566" i="7"/>
  <c r="G566" i="7"/>
  <c r="J565" i="7"/>
  <c r="G565" i="7"/>
  <c r="C562" i="7"/>
  <c r="K553" i="7"/>
  <c r="J553" i="7"/>
  <c r="F553" i="7"/>
  <c r="G553" i="7" s="1"/>
  <c r="K552" i="7"/>
  <c r="J552" i="7"/>
  <c r="G552" i="7"/>
  <c r="K551" i="7"/>
  <c r="J551" i="7"/>
  <c r="E551" i="7"/>
  <c r="G551" i="7" s="1"/>
  <c r="K550" i="7"/>
  <c r="J550" i="7"/>
  <c r="E550" i="7"/>
  <c r="G550" i="7" s="1"/>
  <c r="K549" i="7"/>
  <c r="J549" i="7"/>
  <c r="E549" i="7"/>
  <c r="G549" i="7" s="1"/>
  <c r="K548" i="7"/>
  <c r="J548" i="7"/>
  <c r="G548" i="7"/>
  <c r="K547" i="7"/>
  <c r="J547" i="7"/>
  <c r="G547" i="7"/>
  <c r="K546" i="7"/>
  <c r="J546" i="7"/>
  <c r="E546" i="7"/>
  <c r="G546" i="7" s="1"/>
  <c r="K545" i="7"/>
  <c r="J545" i="7"/>
  <c r="E545" i="7"/>
  <c r="G545" i="7" s="1"/>
  <c r="J544" i="7"/>
  <c r="G544" i="7"/>
  <c r="C541" i="7"/>
  <c r="K490" i="7"/>
  <c r="J490" i="7"/>
  <c r="F490" i="7"/>
  <c r="G490" i="7" s="1"/>
  <c r="K489" i="7"/>
  <c r="J489" i="7"/>
  <c r="G489" i="7"/>
  <c r="K488" i="7"/>
  <c r="J488" i="7"/>
  <c r="E488" i="7"/>
  <c r="G488" i="7" s="1"/>
  <c r="K487" i="7"/>
  <c r="J487" i="7"/>
  <c r="E487" i="7"/>
  <c r="G487" i="7" s="1"/>
  <c r="K486" i="7"/>
  <c r="J486" i="7"/>
  <c r="E486" i="7"/>
  <c r="G486" i="7" s="1"/>
  <c r="K485" i="7"/>
  <c r="J485" i="7"/>
  <c r="G485" i="7"/>
  <c r="K484" i="7"/>
  <c r="J484" i="7"/>
  <c r="G484" i="7"/>
  <c r="K483" i="7"/>
  <c r="J483" i="7"/>
  <c r="E483" i="7"/>
  <c r="G483" i="7" s="1"/>
  <c r="K482" i="7"/>
  <c r="J482" i="7"/>
  <c r="E482" i="7"/>
  <c r="G482" i="7" s="1"/>
  <c r="J481" i="7"/>
  <c r="G481" i="7"/>
  <c r="C478" i="7"/>
  <c r="K468" i="7"/>
  <c r="J468" i="7"/>
  <c r="F468" i="7"/>
  <c r="G468" i="7" s="1"/>
  <c r="K467" i="7"/>
  <c r="J467" i="7"/>
  <c r="G467" i="7"/>
  <c r="K466" i="7"/>
  <c r="J466" i="7"/>
  <c r="E466" i="7"/>
  <c r="G466" i="7" s="1"/>
  <c r="K465" i="7"/>
  <c r="J465" i="7"/>
  <c r="E465" i="7"/>
  <c r="G465" i="7" s="1"/>
  <c r="K464" i="7"/>
  <c r="J464" i="7"/>
  <c r="E464" i="7"/>
  <c r="G464" i="7" s="1"/>
  <c r="K463" i="7"/>
  <c r="J463" i="7"/>
  <c r="G463" i="7"/>
  <c r="K462" i="7"/>
  <c r="J462" i="7"/>
  <c r="G462" i="7"/>
  <c r="K461" i="7"/>
  <c r="J461" i="7"/>
  <c r="E461" i="7"/>
  <c r="G461" i="7" s="1"/>
  <c r="K460" i="7"/>
  <c r="J460" i="7"/>
  <c r="E460" i="7"/>
  <c r="G460" i="7" s="1"/>
  <c r="J459" i="7"/>
  <c r="G459" i="7"/>
  <c r="C456" i="7"/>
  <c r="K446" i="7"/>
  <c r="J446" i="7"/>
  <c r="F446" i="7"/>
  <c r="G446" i="7" s="1"/>
  <c r="K445" i="7"/>
  <c r="J445" i="7"/>
  <c r="G445" i="7"/>
  <c r="K444" i="7"/>
  <c r="J444" i="7"/>
  <c r="G444" i="7"/>
  <c r="K443" i="7"/>
  <c r="J443" i="7"/>
  <c r="G443" i="7"/>
  <c r="K442" i="7"/>
  <c r="J442" i="7"/>
  <c r="G442" i="7"/>
  <c r="K441" i="7"/>
  <c r="J441" i="7"/>
  <c r="G441" i="7"/>
  <c r="K440" i="7"/>
  <c r="J440" i="7"/>
  <c r="G440" i="7"/>
  <c r="K439" i="7"/>
  <c r="J439" i="7"/>
  <c r="E439" i="7"/>
  <c r="G439" i="7" s="1"/>
  <c r="K438" i="7"/>
  <c r="J438" i="7"/>
  <c r="G438" i="7"/>
  <c r="J437" i="7"/>
  <c r="G437" i="7"/>
  <c r="C434" i="7"/>
  <c r="K424" i="7"/>
  <c r="J424" i="7"/>
  <c r="F424" i="7"/>
  <c r="G424" i="7" s="1"/>
  <c r="K423" i="7"/>
  <c r="J423" i="7"/>
  <c r="G423" i="7"/>
  <c r="K422" i="7"/>
  <c r="J422" i="7"/>
  <c r="G422" i="7"/>
  <c r="K421" i="7"/>
  <c r="J421" i="7"/>
  <c r="G421" i="7"/>
  <c r="K420" i="7"/>
  <c r="J420" i="7"/>
  <c r="G420" i="7"/>
  <c r="K419" i="7"/>
  <c r="J419" i="7"/>
  <c r="G419" i="7"/>
  <c r="K418" i="7"/>
  <c r="J418" i="7"/>
  <c r="G418" i="7"/>
  <c r="K417" i="7"/>
  <c r="J417" i="7"/>
  <c r="G417" i="7"/>
  <c r="K416" i="7"/>
  <c r="J416" i="7"/>
  <c r="G416" i="7"/>
  <c r="J415" i="7"/>
  <c r="G415" i="7"/>
  <c r="C412" i="7"/>
  <c r="K402" i="7"/>
  <c r="J402" i="7"/>
  <c r="F402" i="7"/>
  <c r="G402" i="7" s="1"/>
  <c r="K401" i="7"/>
  <c r="J401" i="7"/>
  <c r="G401" i="7"/>
  <c r="K400" i="7"/>
  <c r="J400" i="7"/>
  <c r="E400" i="7"/>
  <c r="G400" i="7" s="1"/>
  <c r="K399" i="7"/>
  <c r="J399" i="7"/>
  <c r="E399" i="7"/>
  <c r="G399" i="7" s="1"/>
  <c r="K398" i="7"/>
  <c r="J398" i="7"/>
  <c r="E398" i="7"/>
  <c r="G398" i="7" s="1"/>
  <c r="K397" i="7"/>
  <c r="J397" i="7"/>
  <c r="G397" i="7"/>
  <c r="K396" i="7"/>
  <c r="J396" i="7"/>
  <c r="G396" i="7"/>
  <c r="K395" i="7"/>
  <c r="J395" i="7"/>
  <c r="E395" i="7"/>
  <c r="G395" i="7" s="1"/>
  <c r="K394" i="7"/>
  <c r="J394" i="7"/>
  <c r="G394" i="7"/>
  <c r="J393" i="7"/>
  <c r="G393" i="7"/>
  <c r="C390" i="7"/>
  <c r="K380" i="7"/>
  <c r="J380" i="7"/>
  <c r="F380" i="7"/>
  <c r="G380" i="7" s="1"/>
  <c r="K379" i="7"/>
  <c r="J379" i="7"/>
  <c r="G379" i="7"/>
  <c r="K378" i="7"/>
  <c r="J378" i="7"/>
  <c r="E378" i="7"/>
  <c r="G378" i="7" s="1"/>
  <c r="K377" i="7"/>
  <c r="J377" i="7"/>
  <c r="E377" i="7"/>
  <c r="G377" i="7" s="1"/>
  <c r="K376" i="7"/>
  <c r="J376" i="7"/>
  <c r="E376" i="7"/>
  <c r="G376" i="7" s="1"/>
  <c r="K375" i="7"/>
  <c r="J375" i="7"/>
  <c r="G375" i="7"/>
  <c r="K374" i="7"/>
  <c r="J374" i="7"/>
  <c r="G374" i="7"/>
  <c r="K373" i="7"/>
  <c r="J373" i="7"/>
  <c r="E373" i="7"/>
  <c r="G373" i="7" s="1"/>
  <c r="K372" i="7"/>
  <c r="J372" i="7"/>
  <c r="E372" i="7"/>
  <c r="G372" i="7" s="1"/>
  <c r="J371" i="7"/>
  <c r="G371" i="7"/>
  <c r="C368" i="7"/>
  <c r="K358" i="7"/>
  <c r="J358" i="7"/>
  <c r="F358" i="7"/>
  <c r="G358" i="7" s="1"/>
  <c r="K357" i="7"/>
  <c r="J357" i="7"/>
  <c r="G357" i="7"/>
  <c r="K356" i="7"/>
  <c r="J356" i="7"/>
  <c r="E356" i="7"/>
  <c r="G356" i="7" s="1"/>
  <c r="K355" i="7"/>
  <c r="J355" i="7"/>
  <c r="E355" i="7"/>
  <c r="G355" i="7" s="1"/>
  <c r="K354" i="7"/>
  <c r="J354" i="7"/>
  <c r="E354" i="7"/>
  <c r="G354" i="7" s="1"/>
  <c r="K353" i="7"/>
  <c r="J353" i="7"/>
  <c r="G353" i="7"/>
  <c r="K352" i="7"/>
  <c r="J352" i="7"/>
  <c r="G352" i="7"/>
  <c r="K351" i="7"/>
  <c r="J351" i="7"/>
  <c r="E351" i="7"/>
  <c r="G351" i="7" s="1"/>
  <c r="K350" i="7"/>
  <c r="J350" i="7"/>
  <c r="E350" i="7"/>
  <c r="G350" i="7" s="1"/>
  <c r="J349" i="7"/>
  <c r="G349" i="7"/>
  <c r="C346" i="7"/>
  <c r="K336" i="7"/>
  <c r="J336" i="7"/>
  <c r="F336" i="7"/>
  <c r="G336" i="7" s="1"/>
  <c r="K335" i="7"/>
  <c r="J335" i="7"/>
  <c r="G335" i="7"/>
  <c r="K334" i="7"/>
  <c r="J334" i="7"/>
  <c r="G334" i="7"/>
  <c r="K333" i="7"/>
  <c r="J333" i="7"/>
  <c r="G333" i="7"/>
  <c r="K332" i="7"/>
  <c r="J332" i="7"/>
  <c r="G332" i="7"/>
  <c r="K331" i="7"/>
  <c r="J331" i="7"/>
  <c r="G331" i="7"/>
  <c r="K330" i="7"/>
  <c r="J330" i="7"/>
  <c r="G330" i="7"/>
  <c r="K329" i="7"/>
  <c r="J329" i="7"/>
  <c r="E329" i="7"/>
  <c r="G329" i="7" s="1"/>
  <c r="K328" i="7"/>
  <c r="J328" i="7"/>
  <c r="G328" i="7"/>
  <c r="J327" i="7"/>
  <c r="G327" i="7"/>
  <c r="C324" i="7"/>
  <c r="K311" i="7"/>
  <c r="J311" i="7"/>
  <c r="F311" i="7"/>
  <c r="G311" i="7" s="1"/>
  <c r="K310" i="7"/>
  <c r="J310" i="7"/>
  <c r="G310" i="7"/>
  <c r="K309" i="7"/>
  <c r="J309" i="7"/>
  <c r="E309" i="7"/>
  <c r="G309" i="7" s="1"/>
  <c r="K308" i="7"/>
  <c r="J308" i="7"/>
  <c r="E308" i="7"/>
  <c r="G308" i="7" s="1"/>
  <c r="K307" i="7"/>
  <c r="J307" i="7"/>
  <c r="E307" i="7"/>
  <c r="G307" i="7" s="1"/>
  <c r="K306" i="7"/>
  <c r="J306" i="7"/>
  <c r="G306" i="7"/>
  <c r="K305" i="7"/>
  <c r="J305" i="7"/>
  <c r="G305" i="7"/>
  <c r="K304" i="7"/>
  <c r="J304" i="7"/>
  <c r="E304" i="7"/>
  <c r="G304" i="7" s="1"/>
  <c r="K303" i="7"/>
  <c r="J303" i="7"/>
  <c r="E303" i="7"/>
  <c r="G303" i="7" s="1"/>
  <c r="J302" i="7"/>
  <c r="G302" i="7"/>
  <c r="C299" i="7"/>
  <c r="K289" i="7"/>
  <c r="J289" i="7"/>
  <c r="F289" i="7"/>
  <c r="G289" i="7" s="1"/>
  <c r="K288" i="7"/>
  <c r="J288" i="7"/>
  <c r="G288" i="7"/>
  <c r="K287" i="7"/>
  <c r="J287" i="7"/>
  <c r="E287" i="7"/>
  <c r="G287" i="7" s="1"/>
  <c r="K286" i="7"/>
  <c r="J286" i="7"/>
  <c r="E286" i="7"/>
  <c r="G286" i="7" s="1"/>
  <c r="K285" i="7"/>
  <c r="J285" i="7"/>
  <c r="E285" i="7"/>
  <c r="G285" i="7" s="1"/>
  <c r="K284" i="7"/>
  <c r="J284" i="7"/>
  <c r="G284" i="7"/>
  <c r="K283" i="7"/>
  <c r="J283" i="7"/>
  <c r="G283" i="7"/>
  <c r="K282" i="7"/>
  <c r="J282" i="7"/>
  <c r="E282" i="7"/>
  <c r="G282" i="7" s="1"/>
  <c r="K281" i="7"/>
  <c r="J281" i="7"/>
  <c r="E281" i="7"/>
  <c r="G281" i="7" s="1"/>
  <c r="J280" i="7"/>
  <c r="G280" i="7"/>
  <c r="C277" i="7"/>
  <c r="K267" i="7"/>
  <c r="J267" i="7"/>
  <c r="G267" i="7"/>
  <c r="K266" i="7"/>
  <c r="J266" i="7"/>
  <c r="G266" i="7"/>
  <c r="K265" i="7"/>
  <c r="J265" i="7"/>
  <c r="E265" i="7"/>
  <c r="G265" i="7" s="1"/>
  <c r="K264" i="7"/>
  <c r="J264" i="7"/>
  <c r="E264" i="7"/>
  <c r="G264" i="7" s="1"/>
  <c r="K263" i="7"/>
  <c r="J263" i="7"/>
  <c r="E263" i="7"/>
  <c r="G263" i="7" s="1"/>
  <c r="K262" i="7"/>
  <c r="J262" i="7"/>
  <c r="G262" i="7"/>
  <c r="K261" i="7"/>
  <c r="J261" i="7"/>
  <c r="G261" i="7"/>
  <c r="K260" i="7"/>
  <c r="J260" i="7"/>
  <c r="E260" i="7"/>
  <c r="G260" i="7" s="1"/>
  <c r="K259" i="7"/>
  <c r="J259" i="7"/>
  <c r="G259" i="7"/>
  <c r="J258" i="7"/>
  <c r="G258" i="7"/>
  <c r="C255" i="7"/>
  <c r="K245" i="7"/>
  <c r="J245" i="7"/>
  <c r="G245" i="7"/>
  <c r="K244" i="7"/>
  <c r="J244" i="7"/>
  <c r="G244" i="7"/>
  <c r="K243" i="7"/>
  <c r="J243" i="7"/>
  <c r="G243" i="7"/>
  <c r="K242" i="7"/>
  <c r="J242" i="7"/>
  <c r="G242" i="7"/>
  <c r="K241" i="7"/>
  <c r="J241" i="7"/>
  <c r="G241" i="7"/>
  <c r="K240" i="7"/>
  <c r="J240" i="7"/>
  <c r="G240" i="7"/>
  <c r="K239" i="7"/>
  <c r="J239" i="7"/>
  <c r="G239" i="7"/>
  <c r="K238" i="7"/>
  <c r="J238" i="7"/>
  <c r="G238" i="7"/>
  <c r="K237" i="7"/>
  <c r="J237" i="7"/>
  <c r="G237" i="7"/>
  <c r="J236" i="7"/>
  <c r="G236" i="7"/>
  <c r="C233" i="7"/>
  <c r="K223" i="7"/>
  <c r="J223" i="7"/>
  <c r="F223" i="7"/>
  <c r="G223" i="7" s="1"/>
  <c r="K222" i="7"/>
  <c r="J222" i="7"/>
  <c r="G222" i="7"/>
  <c r="K221" i="7"/>
  <c r="J221" i="7"/>
  <c r="E221" i="7"/>
  <c r="G221" i="7" s="1"/>
  <c r="K220" i="7"/>
  <c r="J220" i="7"/>
  <c r="E220" i="7"/>
  <c r="G220" i="7" s="1"/>
  <c r="K219" i="7"/>
  <c r="J219" i="7"/>
  <c r="E219" i="7"/>
  <c r="G219" i="7" s="1"/>
  <c r="K218" i="7"/>
  <c r="J218" i="7"/>
  <c r="G218" i="7"/>
  <c r="K217" i="7"/>
  <c r="J217" i="7"/>
  <c r="G217" i="7"/>
  <c r="K216" i="7"/>
  <c r="J216" i="7"/>
  <c r="E216" i="7"/>
  <c r="G216" i="7" s="1"/>
  <c r="K215" i="7"/>
  <c r="J215" i="7"/>
  <c r="G215" i="7"/>
  <c r="J214" i="7"/>
  <c r="G214" i="7"/>
  <c r="C211" i="7"/>
  <c r="K201" i="7"/>
  <c r="J201" i="7"/>
  <c r="F201" i="7"/>
  <c r="G201" i="7" s="1"/>
  <c r="K200" i="7"/>
  <c r="J200" i="7"/>
  <c r="G200" i="7"/>
  <c r="K199" i="7"/>
  <c r="J199" i="7"/>
  <c r="G199" i="7"/>
  <c r="K198" i="7"/>
  <c r="J198" i="7"/>
  <c r="G198" i="7"/>
  <c r="K197" i="7"/>
  <c r="J197" i="7"/>
  <c r="G197" i="7"/>
  <c r="K196" i="7"/>
  <c r="J196" i="7"/>
  <c r="G196" i="7"/>
  <c r="K195" i="7"/>
  <c r="J195" i="7"/>
  <c r="G195" i="7"/>
  <c r="K194" i="7"/>
  <c r="J194" i="7"/>
  <c r="E194" i="7"/>
  <c r="G194" i="7" s="1"/>
  <c r="K193" i="7"/>
  <c r="J193" i="7"/>
  <c r="G193" i="7"/>
  <c r="J192" i="7"/>
  <c r="G192" i="7"/>
  <c r="C189" i="7"/>
  <c r="F91" i="7"/>
  <c r="G91" i="7" s="1"/>
  <c r="K179" i="7"/>
  <c r="J179" i="7"/>
  <c r="F179" i="7"/>
  <c r="G179" i="7" s="1"/>
  <c r="K178" i="7"/>
  <c r="J178" i="7"/>
  <c r="G178" i="7"/>
  <c r="K177" i="7"/>
  <c r="J177" i="7"/>
  <c r="E177" i="7"/>
  <c r="G177" i="7" s="1"/>
  <c r="K176" i="7"/>
  <c r="J176" i="7"/>
  <c r="E176" i="7"/>
  <c r="G176" i="7" s="1"/>
  <c r="K175" i="7"/>
  <c r="J175" i="7"/>
  <c r="E175" i="7"/>
  <c r="G175" i="7" s="1"/>
  <c r="K174" i="7"/>
  <c r="J174" i="7"/>
  <c r="G174" i="7"/>
  <c r="K173" i="7"/>
  <c r="J173" i="7"/>
  <c r="G173" i="7"/>
  <c r="K172" i="7"/>
  <c r="J172" i="7"/>
  <c r="E172" i="7"/>
  <c r="G172" i="7" s="1"/>
  <c r="K171" i="7"/>
  <c r="J171" i="7"/>
  <c r="G171" i="7"/>
  <c r="J170" i="7"/>
  <c r="G170" i="7"/>
  <c r="C167" i="7"/>
  <c r="K157" i="7"/>
  <c r="J157" i="7"/>
  <c r="F157" i="7"/>
  <c r="G157" i="7" s="1"/>
  <c r="K156" i="7"/>
  <c r="J156" i="7"/>
  <c r="G156" i="7"/>
  <c r="K155" i="7"/>
  <c r="J155" i="7"/>
  <c r="G155" i="7"/>
  <c r="K154" i="7"/>
  <c r="J154" i="7"/>
  <c r="G154" i="7"/>
  <c r="K153" i="7"/>
  <c r="J153" i="7"/>
  <c r="G153" i="7"/>
  <c r="K152" i="7"/>
  <c r="J152" i="7"/>
  <c r="G152" i="7"/>
  <c r="K151" i="7"/>
  <c r="J151" i="7"/>
  <c r="G151" i="7"/>
  <c r="K150" i="7"/>
  <c r="J150" i="7"/>
  <c r="G150" i="7"/>
  <c r="K149" i="7"/>
  <c r="J149" i="7"/>
  <c r="G149" i="7"/>
  <c r="J148" i="7"/>
  <c r="G148" i="7"/>
  <c r="C145" i="7"/>
  <c r="K135" i="7"/>
  <c r="J135" i="7"/>
  <c r="F135" i="7"/>
  <c r="G135" i="7" s="1"/>
  <c r="K134" i="7"/>
  <c r="J134" i="7"/>
  <c r="G134" i="7"/>
  <c r="K133" i="7"/>
  <c r="J133" i="7"/>
  <c r="E133" i="7"/>
  <c r="G133" i="7" s="1"/>
  <c r="K132" i="7"/>
  <c r="J132" i="7"/>
  <c r="E132" i="7"/>
  <c r="G132" i="7" s="1"/>
  <c r="K131" i="7"/>
  <c r="J131" i="7"/>
  <c r="E131" i="7"/>
  <c r="G131" i="7" s="1"/>
  <c r="K130" i="7"/>
  <c r="J130" i="7"/>
  <c r="G130" i="7"/>
  <c r="K129" i="7"/>
  <c r="J129" i="7"/>
  <c r="G129" i="7"/>
  <c r="K128" i="7"/>
  <c r="J128" i="7"/>
  <c r="E128" i="7"/>
  <c r="G128" i="7" s="1"/>
  <c r="K127" i="7"/>
  <c r="J127" i="7"/>
  <c r="E127" i="7"/>
  <c r="G127" i="7" s="1"/>
  <c r="J126" i="7"/>
  <c r="G126" i="7"/>
  <c r="C123" i="7"/>
  <c r="K113" i="7"/>
  <c r="J113" i="7"/>
  <c r="G113" i="7"/>
  <c r="F113" i="7"/>
  <c r="K112" i="7"/>
  <c r="J112" i="7"/>
  <c r="G112" i="7"/>
  <c r="K111" i="7"/>
  <c r="J111" i="7"/>
  <c r="E111" i="7"/>
  <c r="G111" i="7" s="1"/>
  <c r="K110" i="7"/>
  <c r="J110" i="7"/>
  <c r="E110" i="7"/>
  <c r="G110" i="7" s="1"/>
  <c r="K109" i="7"/>
  <c r="J109" i="7"/>
  <c r="E109" i="7"/>
  <c r="G109" i="7" s="1"/>
  <c r="K108" i="7"/>
  <c r="J108" i="7"/>
  <c r="G108" i="7"/>
  <c r="K107" i="7"/>
  <c r="J107" i="7"/>
  <c r="G107" i="7"/>
  <c r="K106" i="7"/>
  <c r="J106" i="7"/>
  <c r="E106" i="7"/>
  <c r="G106" i="7" s="1"/>
  <c r="K105" i="7"/>
  <c r="J105" i="7"/>
  <c r="E105" i="7"/>
  <c r="G105" i="7" s="1"/>
  <c r="J104" i="7"/>
  <c r="G104" i="7"/>
  <c r="C101" i="7"/>
  <c r="K91" i="7"/>
  <c r="J91" i="7"/>
  <c r="K90" i="7"/>
  <c r="J90" i="7"/>
  <c r="G90" i="7"/>
  <c r="K89" i="7"/>
  <c r="J89" i="7"/>
  <c r="G89" i="7"/>
  <c r="K88" i="7"/>
  <c r="J88" i="7"/>
  <c r="G88" i="7"/>
  <c r="K87" i="7"/>
  <c r="J87" i="7"/>
  <c r="G87" i="7"/>
  <c r="K86" i="7"/>
  <c r="J86" i="7"/>
  <c r="G86" i="7"/>
  <c r="K85" i="7"/>
  <c r="J85" i="7"/>
  <c r="G85" i="7"/>
  <c r="K84" i="7"/>
  <c r="J84" i="7"/>
  <c r="G84" i="7"/>
  <c r="K83" i="7"/>
  <c r="J83" i="7"/>
  <c r="E83" i="7"/>
  <c r="G83" i="7" s="1"/>
  <c r="J82" i="7"/>
  <c r="G82" i="7"/>
  <c r="C79" i="7"/>
  <c r="K69" i="7"/>
  <c r="J69" i="7"/>
  <c r="F69" i="7"/>
  <c r="G69" i="7" s="1"/>
  <c r="K68" i="7"/>
  <c r="J68" i="7"/>
  <c r="G68" i="7"/>
  <c r="K67" i="7"/>
  <c r="J67" i="7"/>
  <c r="E67" i="7"/>
  <c r="G67" i="7" s="1"/>
  <c r="K66" i="7"/>
  <c r="J66" i="7"/>
  <c r="E66" i="7"/>
  <c r="G66" i="7" s="1"/>
  <c r="K65" i="7"/>
  <c r="J65" i="7"/>
  <c r="E65" i="7"/>
  <c r="G65" i="7" s="1"/>
  <c r="K64" i="7"/>
  <c r="J64" i="7"/>
  <c r="G64" i="7"/>
  <c r="K63" i="7"/>
  <c r="J63" i="7"/>
  <c r="G63" i="7"/>
  <c r="K62" i="7"/>
  <c r="J62" i="7"/>
  <c r="E62" i="7"/>
  <c r="G62" i="7" s="1"/>
  <c r="K61" i="7"/>
  <c r="J61" i="7"/>
  <c r="E61" i="7"/>
  <c r="G61" i="7" s="1"/>
  <c r="J60" i="7"/>
  <c r="G60" i="7"/>
  <c r="C57" i="7"/>
  <c r="K48" i="7"/>
  <c r="J48" i="7"/>
  <c r="F48" i="7"/>
  <c r="G48" i="7" s="1"/>
  <c r="K47" i="7"/>
  <c r="J47" i="7"/>
  <c r="G47" i="7"/>
  <c r="K46" i="7"/>
  <c r="J46" i="7"/>
  <c r="G46" i="7"/>
  <c r="K45" i="7"/>
  <c r="J45" i="7"/>
  <c r="G45" i="7"/>
  <c r="K44" i="7"/>
  <c r="J44" i="7"/>
  <c r="G44" i="7"/>
  <c r="K43" i="7"/>
  <c r="J43" i="7"/>
  <c r="G43" i="7"/>
  <c r="K42" i="7"/>
  <c r="J42" i="7"/>
  <c r="G42" i="7"/>
  <c r="K41" i="7"/>
  <c r="J41" i="7"/>
  <c r="E41" i="7"/>
  <c r="G41" i="7" s="1"/>
  <c r="K40" i="7"/>
  <c r="J40" i="7"/>
  <c r="G40" i="7"/>
  <c r="J39" i="7"/>
  <c r="G39" i="7"/>
  <c r="C36" i="7"/>
  <c r="G24" i="23"/>
  <c r="H24" i="23"/>
  <c r="I24" i="23"/>
  <c r="K24" i="23"/>
  <c r="M24" i="23"/>
  <c r="S13" i="23"/>
  <c r="T13" i="23"/>
  <c r="U13" i="23"/>
  <c r="V13" i="23"/>
  <c r="D936" i="7" l="1"/>
  <c r="P24" i="21" s="1"/>
  <c r="D1482" i="7"/>
  <c r="P19" i="29" s="1"/>
  <c r="D1587" i="7"/>
  <c r="P24" i="29" s="1"/>
  <c r="D978" i="7"/>
  <c r="P26" i="21" s="1"/>
  <c r="D1083" i="7"/>
  <c r="D1104" i="7"/>
  <c r="P10" i="22" s="1"/>
  <c r="D684" i="7"/>
  <c r="P12" i="21" s="1"/>
  <c r="D873" i="7"/>
  <c r="P21" i="21" s="1"/>
  <c r="D1041" i="7"/>
  <c r="D1188" i="7"/>
  <c r="P14" i="22" s="1"/>
  <c r="D1335" i="7"/>
  <c r="P10" i="29" s="1"/>
  <c r="D1209" i="7"/>
  <c r="P16" i="22" s="1"/>
  <c r="D1356" i="7"/>
  <c r="P11" i="29" s="1"/>
  <c r="D1419" i="7"/>
  <c r="P16" i="29" s="1"/>
  <c r="D1020" i="7"/>
  <c r="P28" i="21" s="1"/>
  <c r="D1167" i="7"/>
  <c r="P13" i="22" s="1"/>
  <c r="D228" i="40"/>
  <c r="P8" i="29" s="1"/>
  <c r="D56" i="10"/>
  <c r="D1461" i="7"/>
  <c r="P18" i="29" s="1"/>
  <c r="D1440" i="7"/>
  <c r="P17" i="29" s="1"/>
  <c r="D1398" i="7"/>
  <c r="P13" i="29" s="1"/>
  <c r="D1377" i="7"/>
  <c r="P12" i="29" s="1"/>
  <c r="D1146" i="7"/>
  <c r="P12" i="22" s="1"/>
  <c r="D852" i="7"/>
  <c r="P20" i="21" s="1"/>
  <c r="D1062" i="7"/>
  <c r="D957" i="7"/>
  <c r="P25" i="21" s="1"/>
  <c r="D831" i="7"/>
  <c r="P19" i="21" s="1"/>
  <c r="D516" i="7"/>
  <c r="P33" i="28" s="1"/>
  <c r="D495" i="7"/>
  <c r="P32" i="28" s="1"/>
  <c r="D273" i="7"/>
  <c r="D474" i="7"/>
  <c r="D600" i="7"/>
  <c r="P8" i="21" s="1"/>
  <c r="D364" i="7"/>
  <c r="D452" i="7"/>
  <c r="D342" i="7"/>
  <c r="D430" i="7"/>
  <c r="P29" i="28" s="1"/>
  <c r="D97" i="7"/>
  <c r="D53" i="7"/>
  <c r="D119" i="7"/>
  <c r="D621" i="7"/>
  <c r="P9" i="21" s="1"/>
  <c r="D295" i="7"/>
  <c r="D229" i="7"/>
  <c r="P19" i="28" s="1"/>
  <c r="D163" i="7"/>
  <c r="P16" i="28" s="1"/>
  <c r="D663" i="7"/>
  <c r="P11" i="21" s="1"/>
  <c r="D642" i="7"/>
  <c r="P10" i="21" s="1"/>
  <c r="D579" i="7"/>
  <c r="P7" i="21" s="1"/>
  <c r="D558" i="7"/>
  <c r="D537" i="7"/>
  <c r="D408" i="7"/>
  <c r="P28" i="28" s="1"/>
  <c r="D386" i="7"/>
  <c r="D320" i="7"/>
  <c r="D251" i="7"/>
  <c r="P20" i="28" s="1"/>
  <c r="D207" i="7"/>
  <c r="P18" i="28" s="1"/>
  <c r="D185" i="7"/>
  <c r="P17" i="28" s="1"/>
  <c r="D75" i="7"/>
  <c r="P12" i="28" s="1"/>
  <c r="D141" i="7"/>
  <c r="P15" i="28" s="1"/>
  <c r="D32" i="7"/>
  <c r="F10" i="7" s="1"/>
  <c r="O24" i="23"/>
  <c r="P10" i="31"/>
  <c r="P20" i="22" l="1"/>
  <c r="P9" i="31"/>
  <c r="O9" i="31"/>
  <c r="W13" i="23"/>
  <c r="W14" i="22"/>
  <c r="V14" i="22"/>
  <c r="U14" i="22"/>
  <c r="T14" i="22"/>
  <c r="S14" i="22"/>
  <c r="O12" i="30" l="1"/>
  <c r="N19" i="24" l="1"/>
  <c r="M19" i="24"/>
  <c r="L19" i="24"/>
  <c r="K19" i="24"/>
  <c r="J19" i="24"/>
  <c r="I19" i="24"/>
  <c r="H19" i="24"/>
  <c r="G19" i="24"/>
  <c r="P19" i="24" l="1"/>
  <c r="I8" i="27" s="1"/>
  <c r="O19" i="24"/>
  <c r="N37" i="46"/>
  <c r="M37" i="46"/>
  <c r="L37" i="46"/>
  <c r="K37" i="46"/>
  <c r="J37" i="46"/>
  <c r="I37" i="46"/>
  <c r="H37" i="46"/>
  <c r="G37" i="46"/>
  <c r="P37" i="46" l="1"/>
  <c r="O37" i="46"/>
  <c r="J44" i="9" l="1"/>
  <c r="I44" i="9"/>
  <c r="F44" i="9"/>
  <c r="J43" i="9"/>
  <c r="I43" i="9"/>
  <c r="F43" i="9"/>
  <c r="J42" i="9"/>
  <c r="I42" i="9"/>
  <c r="F42" i="9"/>
  <c r="J41" i="9"/>
  <c r="I41" i="9"/>
  <c r="F41" i="9"/>
  <c r="J40" i="9"/>
  <c r="I40" i="9"/>
  <c r="F40" i="9"/>
  <c r="J39" i="9"/>
  <c r="I39" i="9"/>
  <c r="F39" i="9"/>
  <c r="J38" i="9"/>
  <c r="I38" i="9"/>
  <c r="F38" i="9"/>
  <c r="J37" i="9"/>
  <c r="I37" i="9"/>
  <c r="F37" i="9"/>
  <c r="J36" i="9"/>
  <c r="I36" i="9"/>
  <c r="F36" i="9"/>
  <c r="I35" i="9"/>
  <c r="F35" i="9"/>
  <c r="C32" i="9"/>
  <c r="D28" i="9" l="1"/>
  <c r="P11" i="30" s="1"/>
  <c r="E18" i="10"/>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AB502" i="38"/>
  <c r="AB501" i="38" s="1"/>
  <c r="AK504" i="38"/>
  <c r="V502" i="38"/>
  <c r="V501" i="38" s="1"/>
  <c r="AA502" i="38"/>
  <c r="AF502" i="38"/>
  <c r="AC506" i="38"/>
  <c r="AG507" i="38"/>
  <c r="AK508" i="38"/>
  <c r="AE502" i="38"/>
  <c r="AE501" i="38" s="1"/>
  <c r="AJ502" i="38"/>
  <c r="AJ501" i="38" s="1"/>
  <c r="E502" i="38"/>
  <c r="E501" i="38" s="1"/>
  <c r="AC509" i="38"/>
  <c r="F510" i="38"/>
  <c r="H510" i="38" s="1"/>
  <c r="D502" i="38"/>
  <c r="AH502" i="38"/>
  <c r="AH501" i="38" s="1"/>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J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J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AC59" i="38"/>
  <c r="F46" i="38"/>
  <c r="J46" i="38" s="1"/>
  <c r="F62" i="38"/>
  <c r="H62" i="38" s="1"/>
  <c r="AG61" i="38"/>
  <c r="AK60" i="38"/>
  <c r="F59" i="38"/>
  <c r="H59" i="38" s="1"/>
  <c r="Y59" i="38"/>
  <c r="AG62" i="38"/>
  <c r="Y61" i="38"/>
  <c r="AC60" i="38"/>
  <c r="AK61"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J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B520" i="38"/>
  <c r="AA520" i="38"/>
  <c r="Z520" i="38"/>
  <c r="Z519" i="38" s="1"/>
  <c r="X520" i="38"/>
  <c r="W520" i="38"/>
  <c r="W519" i="38" s="1"/>
  <c r="V520" i="38"/>
  <c r="E520" i="38"/>
  <c r="D520" i="38"/>
  <c r="AA501" i="38"/>
  <c r="AJ451" i="38"/>
  <c r="AI451" i="38"/>
  <c r="AH451" i="38"/>
  <c r="AF451" i="38"/>
  <c r="AF450" i="38" s="1"/>
  <c r="AF449" i="38" s="1"/>
  <c r="AE451" i="38"/>
  <c r="AD451" i="38"/>
  <c r="AB451" i="38"/>
  <c r="AA451" i="38"/>
  <c r="AA450" i="38" s="1"/>
  <c r="AA449" i="38" s="1"/>
  <c r="Z451" i="38"/>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E97"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Z450" i="38"/>
  <c r="Z449" i="38" s="1"/>
  <c r="AD450" i="38"/>
  <c r="AD449" i="38" s="1"/>
  <c r="AH450" i="38"/>
  <c r="AH449" i="38" s="1"/>
  <c r="D501" i="38"/>
  <c r="G501" i="38"/>
  <c r="I501" i="38"/>
  <c r="W501" i="38"/>
  <c r="Z501" i="38"/>
  <c r="AD501" i="38"/>
  <c r="AF501" i="38"/>
  <c r="G519" i="38"/>
  <c r="I519" i="38"/>
  <c r="V519" i="38"/>
  <c r="AB519" i="38"/>
  <c r="AD519" i="38"/>
  <c r="G546" i="38"/>
  <c r="I546" i="38"/>
  <c r="AD546" i="38"/>
  <c r="G560" i="38"/>
  <c r="I560" i="38"/>
  <c r="AH560" i="38"/>
  <c r="J410" i="38" l="1"/>
  <c r="H381"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AA38" i="38"/>
  <c r="AF38" i="38"/>
  <c r="H109" i="38"/>
  <c r="AL108" i="38"/>
  <c r="H101" i="38"/>
  <c r="AL100" i="38"/>
  <c r="AL109" i="38"/>
  <c r="H55" i="38"/>
  <c r="AL55" i="38"/>
  <c r="X38" i="38"/>
  <c r="AD38" i="38"/>
  <c r="AI38" i="38"/>
  <c r="H61" i="38"/>
  <c r="W38" i="38"/>
  <c r="AB38" i="38"/>
  <c r="AH38" i="38"/>
  <c r="AL99" i="38"/>
  <c r="H54" i="38"/>
  <c r="J62" i="38"/>
  <c r="AL54" i="38"/>
  <c r="AL56" i="38"/>
  <c r="H58" i="38"/>
  <c r="H46" i="38"/>
  <c r="H57"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V315" i="38"/>
  <c r="AL22" i="38"/>
  <c r="X315"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K55" i="8"/>
  <c r="J55" i="8"/>
  <c r="K54"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Y315" i="38"/>
  <c r="H423" i="38"/>
  <c r="J231" i="38"/>
  <c r="J83" i="38"/>
  <c r="AC270" i="38"/>
  <c r="H138" i="38"/>
  <c r="H211" i="38"/>
  <c r="J37" i="38"/>
  <c r="F69" i="38"/>
  <c r="J69" i="38" s="1"/>
  <c r="J385" i="38"/>
  <c r="AK519"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Y340" i="38"/>
  <c r="F315" i="38"/>
  <c r="H315" i="38" s="1"/>
  <c r="AK270" i="38"/>
  <c r="AA229" i="38"/>
  <c r="AL432" i="38"/>
  <c r="Y384" i="38"/>
  <c r="AL136" i="38"/>
  <c r="Y69" i="38"/>
  <c r="AK546" i="38"/>
  <c r="AL341" i="38"/>
  <c r="W229" i="38"/>
  <c r="AC63" i="38"/>
  <c r="AL385" i="38"/>
  <c r="AE110" i="38"/>
  <c r="AL154" i="38"/>
  <c r="Y449" i="38"/>
  <c r="Z229" i="38"/>
  <c r="Y63" i="38"/>
  <c r="V229" i="38"/>
  <c r="AC194" i="38"/>
  <c r="AC137" i="38"/>
  <c r="AD229" i="38"/>
  <c r="AI336" i="38"/>
  <c r="AK221" i="38"/>
  <c r="AK315" i="38"/>
  <c r="AC87" i="38"/>
  <c r="J88" i="38"/>
  <c r="AL316" i="38"/>
  <c r="AG340" i="38"/>
  <c r="AL45" i="38"/>
  <c r="F87" i="38"/>
  <c r="J87" i="38" s="1"/>
  <c r="AK393" i="38"/>
  <c r="AG519" i="38"/>
  <c r="J502" i="38"/>
  <c r="Y230" i="38"/>
  <c r="Y450" i="38"/>
  <c r="H123" i="38"/>
  <c r="H220" i="38"/>
  <c r="J339" i="38"/>
  <c r="F86" i="38"/>
  <c r="J86" i="38" s="1"/>
  <c r="AD336" i="38"/>
  <c r="W336" i="38"/>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AJ336" i="38"/>
  <c r="AL439" i="38"/>
  <c r="AG86" i="38"/>
  <c r="AL68" i="38"/>
  <c r="AF110" i="38"/>
  <c r="AG168" i="38"/>
  <c r="AL395" i="38"/>
  <c r="AK340" i="38"/>
  <c r="AC246" i="38"/>
  <c r="V110" i="38"/>
  <c r="X336" i="38"/>
  <c r="AL169" i="38"/>
  <c r="AG153" i="38"/>
  <c r="X110" i="38"/>
  <c r="V336" i="38"/>
  <c r="F122" i="38"/>
  <c r="J122" i="38" s="1"/>
  <c r="F378" i="38"/>
  <c r="J378" i="38" s="1"/>
  <c r="F168" i="38"/>
  <c r="J168" i="38" s="1"/>
  <c r="AD110" i="38"/>
  <c r="AH229" i="38"/>
  <c r="AB336" i="38"/>
  <c r="E412" i="38"/>
  <c r="AK38" i="38"/>
  <c r="AA12" i="38"/>
  <c r="H53" i="38"/>
  <c r="AL83" i="38"/>
  <c r="AG87" i="38"/>
  <c r="AL135" i="38"/>
  <c r="H136" i="38"/>
  <c r="X229" i="38"/>
  <c r="H335" i="38"/>
  <c r="AJ412"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197" i="38"/>
  <c r="H197" i="38"/>
  <c r="AL404" i="38"/>
  <c r="J435" i="38"/>
  <c r="H435" i="38"/>
  <c r="J432" i="38"/>
  <c r="H432" i="38"/>
  <c r="D518" i="38"/>
  <c r="F518" i="38" s="1"/>
  <c r="F519" i="38"/>
  <c r="D97" i="38"/>
  <c r="F97" i="38" s="1"/>
  <c r="F98" i="38"/>
  <c r="D412" i="38"/>
  <c r="F413" i="38"/>
  <c r="J439" i="38"/>
  <c r="H439" i="38"/>
  <c r="J501" i="38"/>
  <c r="H501" i="38"/>
  <c r="F270" i="38"/>
  <c r="F340" i="38"/>
  <c r="AH12" i="38"/>
  <c r="D330" i="38"/>
  <c r="F330" i="38" s="1"/>
  <c r="F331" i="38"/>
  <c r="F230" i="38"/>
  <c r="D229" i="38"/>
  <c r="AL378" i="38"/>
  <c r="D110" i="38"/>
  <c r="F111" i="38"/>
  <c r="D212" i="38"/>
  <c r="F221" i="38"/>
  <c r="AC13" i="38"/>
  <c r="Z12" i="38"/>
  <c r="AG13" i="38"/>
  <c r="AD12" i="38"/>
  <c r="AL424" i="38"/>
  <c r="F337" i="38"/>
  <c r="D336" i="38"/>
  <c r="AL502" i="38"/>
  <c r="AL238" i="38"/>
  <c r="D393" i="38"/>
  <c r="F393" i="38" s="1"/>
  <c r="F394" i="38"/>
  <c r="D545" i="38"/>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315" i="38"/>
  <c r="AL450" i="38"/>
  <c r="H69" i="38"/>
  <c r="H168" i="38"/>
  <c r="J153" i="38"/>
  <c r="AK229" i="38"/>
  <c r="H378" i="38"/>
  <c r="AL221" i="38"/>
  <c r="AL449" i="38"/>
  <c r="H246" i="38"/>
  <c r="Y229" i="38"/>
  <c r="AL122" i="38"/>
  <c r="H87" i="38"/>
  <c r="AC336" i="38"/>
  <c r="AL270" i="38"/>
  <c r="AL546" i="38"/>
  <c r="H86" i="38"/>
  <c r="AK336" i="38"/>
  <c r="AL519" i="38"/>
  <c r="J137" i="38"/>
  <c r="AG229" i="38"/>
  <c r="AL168" i="38"/>
  <c r="AL69" i="38"/>
  <c r="AL86" i="38"/>
  <c r="AG12" i="38"/>
  <c r="AG336" i="38"/>
  <c r="AK110" i="38"/>
  <c r="AG110" i="38"/>
  <c r="AL413" i="38"/>
  <c r="AC110" i="38"/>
  <c r="AL137" i="38"/>
  <c r="AL194" i="38"/>
  <c r="AL63" i="38"/>
  <c r="J450" i="38"/>
  <c r="H384" i="38"/>
  <c r="AL246" i="38"/>
  <c r="H194" i="38"/>
  <c r="AC229" i="38"/>
  <c r="AL340" i="38"/>
  <c r="AL384" i="38"/>
  <c r="J315" i="38"/>
  <c r="AL394" i="38"/>
  <c r="AL393" i="38"/>
  <c r="AK412" i="38"/>
  <c r="AL412" i="38" s="1"/>
  <c r="AL153" i="38"/>
  <c r="AL212" i="38"/>
  <c r="H122" i="38"/>
  <c r="Y110" i="38"/>
  <c r="AL337" i="38"/>
  <c r="Y336" i="38"/>
  <c r="AL76" i="38"/>
  <c r="AL87" i="38"/>
  <c r="AL230" i="38"/>
  <c r="AL545" i="38"/>
  <c r="F110" i="38"/>
  <c r="H110" i="38" s="1"/>
  <c r="J560" i="38"/>
  <c r="F212" i="38"/>
  <c r="H212" i="38" s="1"/>
  <c r="F412" i="38"/>
  <c r="H412" i="38" s="1"/>
  <c r="AL518" i="38"/>
  <c r="AC12" i="38"/>
  <c r="F336" i="38"/>
  <c r="H336" i="38" s="1"/>
  <c r="F229" i="38"/>
  <c r="J229" i="38" s="1"/>
  <c r="H394" i="38"/>
  <c r="J394" i="38"/>
  <c r="J337" i="38"/>
  <c r="H337" i="38"/>
  <c r="H230" i="38"/>
  <c r="J230" i="38"/>
  <c r="H518" i="38"/>
  <c r="J518" i="38"/>
  <c r="H546" i="38"/>
  <c r="J546" i="38"/>
  <c r="J331" i="38"/>
  <c r="H331" i="38"/>
  <c r="J270" i="38"/>
  <c r="H270" i="38"/>
  <c r="H413" i="38"/>
  <c r="J413" i="38"/>
  <c r="J221" i="38"/>
  <c r="H221" i="38"/>
  <c r="J340" i="38"/>
  <c r="H340" i="38"/>
  <c r="H97" i="38"/>
  <c r="J97" i="38"/>
  <c r="H519" i="38"/>
  <c r="J519" i="38"/>
  <c r="H393" i="38"/>
  <c r="J393" i="38"/>
  <c r="J111" i="38"/>
  <c r="H111" i="38"/>
  <c r="H330" i="38"/>
  <c r="J330" i="38"/>
  <c r="J98" i="38"/>
  <c r="H98" i="38"/>
  <c r="F31" i="8"/>
  <c r="G31" i="8" s="1"/>
  <c r="F33" i="8"/>
  <c r="G33" i="8" s="1"/>
  <c r="F28" i="8"/>
  <c r="G28" i="8" s="1"/>
  <c r="F21" i="8"/>
  <c r="G21" i="8" s="1"/>
  <c r="J545" i="38" l="1"/>
  <c r="AL229" i="38"/>
  <c r="AL110" i="38"/>
  <c r="AL336" i="38"/>
  <c r="J110" i="38"/>
  <c r="J412" i="38"/>
  <c r="H229" i="38"/>
  <c r="J212" i="38"/>
  <c r="J336" i="38"/>
  <c r="P26" i="28"/>
  <c r="C14" i="7"/>
  <c r="C14" i="8"/>
  <c r="C14" i="9"/>
  <c r="C14" i="10"/>
  <c r="C14" i="12"/>
  <c r="C14" i="40"/>
  <c r="C13" i="42"/>
  <c r="C14"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G25" i="45"/>
  <c r="N14" i="44"/>
  <c r="M14" i="44"/>
  <c r="L14" i="44"/>
  <c r="K14" i="44"/>
  <c r="J14" i="44"/>
  <c r="I14" i="44"/>
  <c r="H14" i="44"/>
  <c r="P14" i="44" s="1"/>
  <c r="G14" i="44"/>
  <c r="N13" i="33"/>
  <c r="M13" i="33"/>
  <c r="L13" i="33"/>
  <c r="K13" i="33"/>
  <c r="J13" i="33"/>
  <c r="I13" i="33"/>
  <c r="H13" i="33"/>
  <c r="G13" i="33"/>
  <c r="N17" i="30"/>
  <c r="M17" i="30"/>
  <c r="L17" i="30"/>
  <c r="K17" i="30"/>
  <c r="J17" i="30"/>
  <c r="I17" i="30"/>
  <c r="H17" i="30"/>
  <c r="G17" i="30"/>
  <c r="N25" i="29"/>
  <c r="M25" i="29"/>
  <c r="L25" i="29"/>
  <c r="K25" i="29"/>
  <c r="J25" i="29"/>
  <c r="I25" i="29"/>
  <c r="H25" i="29"/>
  <c r="G25" i="29"/>
  <c r="N20" i="22"/>
  <c r="M20" i="22"/>
  <c r="L20" i="22"/>
  <c r="K20" i="22"/>
  <c r="J20" i="22"/>
  <c r="I20" i="22"/>
  <c r="H20" i="22"/>
  <c r="G20" i="22"/>
  <c r="N38" i="21"/>
  <c r="M38" i="21"/>
  <c r="L38" i="21"/>
  <c r="K38" i="21"/>
  <c r="J38" i="21"/>
  <c r="I38" i="21"/>
  <c r="H38" i="21"/>
  <c r="G38" i="21"/>
  <c r="M37" i="28"/>
  <c r="K37" i="28"/>
  <c r="I37" i="28"/>
  <c r="G37" i="28"/>
  <c r="O37" i="28" s="1"/>
  <c r="P25" i="29" l="1"/>
  <c r="I6" i="27" s="1"/>
  <c r="O25" i="29"/>
  <c r="O17" i="30"/>
  <c r="O13" i="33"/>
  <c r="O14" i="44"/>
  <c r="O25" i="45"/>
  <c r="P13" i="33"/>
  <c r="O38" i="21"/>
  <c r="I5" i="27"/>
  <c r="D73" i="27" l="1"/>
  <c r="G17" i="8"/>
  <c r="G59" i="8"/>
  <c r="D48" i="27" s="1"/>
  <c r="G56" i="8"/>
  <c r="D47" i="27" s="1"/>
  <c r="G65" i="8"/>
  <c r="D50" i="27" s="1"/>
  <c r="G62" i="8"/>
  <c r="D49" i="27" s="1"/>
  <c r="F60" i="8" l="1"/>
  <c r="F61" i="8"/>
  <c r="D14" i="38"/>
  <c r="V14" i="38"/>
  <c r="K26" i="7"/>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J21" i="40"/>
  <c r="I21" i="40"/>
  <c r="F21" i="40"/>
  <c r="J20" i="40"/>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J51" i="40" l="1"/>
  <c r="J356" i="40"/>
  <c r="J140" i="40"/>
  <c r="J96" i="40"/>
  <c r="J269" i="40"/>
  <c r="J399" i="40"/>
  <c r="J226" i="40"/>
  <c r="J183" i="40"/>
  <c r="J312" i="40"/>
  <c r="J95" i="12"/>
  <c r="J139" i="12"/>
  <c r="J183" i="12"/>
  <c r="Q40" i="43"/>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J30" i="10"/>
  <c r="J29" i="10"/>
  <c r="J28" i="10"/>
  <c r="J27" i="10"/>
  <c r="J26" i="10"/>
  <c r="J25" i="10"/>
  <c r="J24" i="10"/>
  <c r="J23" i="10"/>
  <c r="J22" i="10"/>
  <c r="J21" i="10"/>
  <c r="J20" i="10"/>
  <c r="J19" i="10"/>
  <c r="J26" i="9"/>
  <c r="J25" i="9"/>
  <c r="J24" i="9"/>
  <c r="J23" i="9"/>
  <c r="J22" i="9"/>
  <c r="J21" i="9"/>
  <c r="J20" i="9"/>
  <c r="J19" i="9"/>
  <c r="J18" i="9"/>
  <c r="D5" i="40" l="1"/>
  <c r="C8" i="27" s="1"/>
  <c r="P29" i="21"/>
  <c r="D5" i="43"/>
  <c r="P25" i="28"/>
  <c r="H32" i="38"/>
  <c r="J32" i="38"/>
  <c r="K67" i="8"/>
  <c r="K66" i="8"/>
  <c r="K65" i="8"/>
  <c r="K64" i="8"/>
  <c r="K63" i="8"/>
  <c r="K62" i="8"/>
  <c r="K61" i="8"/>
  <c r="K60" i="8"/>
  <c r="K59" i="8"/>
  <c r="K58" i="8"/>
  <c r="K57" i="8"/>
  <c r="K19" i="8"/>
  <c r="K18" i="8"/>
  <c r="F26" i="7"/>
  <c r="G26" i="7" l="1"/>
  <c r="J25" i="7" l="1"/>
  <c r="G25"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J17" i="7"/>
  <c r="E18" i="7"/>
  <c r="G18" i="7" s="1"/>
  <c r="J18" i="7"/>
  <c r="E19" i="7"/>
  <c r="G19" i="7" s="1"/>
  <c r="Z586" i="38" s="1"/>
  <c r="J19" i="7"/>
  <c r="G20" i="7"/>
  <c r="J20" i="7"/>
  <c r="G21" i="7"/>
  <c r="J21" i="7"/>
  <c r="E22" i="7"/>
  <c r="G22" i="7" s="1"/>
  <c r="J22" i="7"/>
  <c r="E23" i="7"/>
  <c r="G23" i="7" s="1"/>
  <c r="J23" i="7"/>
  <c r="E24" i="7"/>
  <c r="G24" i="7" s="1"/>
  <c r="J24" i="7"/>
  <c r="J26" i="7"/>
  <c r="E582" i="38" l="1"/>
  <c r="E581" i="38" s="1"/>
  <c r="V60" i="38"/>
  <c r="E60" i="38"/>
  <c r="V582" i="38"/>
  <c r="D582" i="38"/>
  <c r="W586" i="38"/>
  <c r="Z581" i="38"/>
  <c r="AC586" i="38"/>
  <c r="C97" i="27"/>
  <c r="F58" i="8"/>
  <c r="G58" i="8" s="1"/>
  <c r="C51" i="27"/>
  <c r="D10" i="7"/>
  <c r="D5" i="7" l="1"/>
  <c r="C3" i="27" s="1"/>
  <c r="P9" i="28"/>
  <c r="P37" i="28" s="1"/>
  <c r="I3" i="27" s="1"/>
  <c r="F60" i="38"/>
  <c r="E38" i="38"/>
  <c r="F38" i="38" s="1"/>
  <c r="H38" i="38" s="1"/>
  <c r="Y60" i="38"/>
  <c r="AL60" i="38" s="1"/>
  <c r="V38" i="38"/>
  <c r="Y38" i="38" s="1"/>
  <c r="AL38" i="38" s="1"/>
  <c r="D581" i="38"/>
  <c r="F582" i="38"/>
  <c r="Y582" i="38"/>
  <c r="AL582" i="38" s="1"/>
  <c r="V581" i="38"/>
  <c r="W581" i="38"/>
  <c r="Y586" i="38"/>
  <c r="AL586" i="38" s="1"/>
  <c r="N12" i="34"/>
  <c r="M12" i="34"/>
  <c r="L12" i="34"/>
  <c r="K12" i="34"/>
  <c r="J12" i="34"/>
  <c r="I12" i="34"/>
  <c r="H12" i="34"/>
  <c r="G12" i="34"/>
  <c r="P11" i="34"/>
  <c r="O11" i="34"/>
  <c r="O9" i="34"/>
  <c r="N12" i="31"/>
  <c r="M12" i="31"/>
  <c r="L12" i="31"/>
  <c r="K12" i="31"/>
  <c r="J12" i="31"/>
  <c r="I12" i="31"/>
  <c r="H12" i="31"/>
  <c r="G12" i="31"/>
  <c r="P11" i="31"/>
  <c r="O1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D96" i="27" s="1"/>
  <c r="F29" i="10"/>
  <c r="D95" i="27" s="1"/>
  <c r="F28" i="10"/>
  <c r="D94" i="27" s="1"/>
  <c r="F27" i="10"/>
  <c r="F26" i="10"/>
  <c r="D92" i="27" s="1"/>
  <c r="F25" i="10"/>
  <c r="D91" i="27" s="1"/>
  <c r="F24" i="10"/>
  <c r="D90" i="27" s="1"/>
  <c r="F23" i="10"/>
  <c r="D89" i="27" s="1"/>
  <c r="F22" i="10"/>
  <c r="F21" i="10"/>
  <c r="D87" i="27" s="1"/>
  <c r="F20" i="10"/>
  <c r="D86" i="27" s="1"/>
  <c r="F19" i="10"/>
  <c r="D85" i="27" s="1"/>
  <c r="F18" i="10"/>
  <c r="D80" i="27" s="1"/>
  <c r="F17" i="10"/>
  <c r="F26" i="9"/>
  <c r="D72" i="27" s="1"/>
  <c r="F25" i="9"/>
  <c r="D71" i="27" s="1"/>
  <c r="F24" i="9"/>
  <c r="D70" i="27" s="1"/>
  <c r="F23" i="9"/>
  <c r="D69" i="27" s="1"/>
  <c r="F22" i="9"/>
  <c r="D68" i="27" s="1"/>
  <c r="F21" i="9"/>
  <c r="D67" i="27" s="1"/>
  <c r="F20" i="9"/>
  <c r="F19" i="9"/>
  <c r="D65" i="27" s="1"/>
  <c r="F18" i="9"/>
  <c r="D64" i="27" s="1"/>
  <c r="F17" i="9"/>
  <c r="F66" i="8"/>
  <c r="G66" i="8" s="1"/>
  <c r="G64" i="8"/>
  <c r="G63" i="8"/>
  <c r="G61" i="8"/>
  <c r="T10" i="4"/>
  <c r="T31" i="4" s="1"/>
  <c r="J60" i="38" l="1"/>
  <c r="J38" i="38" s="1"/>
  <c r="H60" i="38"/>
  <c r="P12" i="34"/>
  <c r="O12" i="34"/>
  <c r="J582" i="38"/>
  <c r="H582" i="38"/>
  <c r="D63" i="27"/>
  <c r="AJ36" i="38"/>
  <c r="E36" i="38"/>
  <c r="F36" i="38" s="1"/>
  <c r="D66" i="27"/>
  <c r="X14" i="38"/>
  <c r="E14" i="38"/>
  <c r="F14" i="38" s="1"/>
  <c r="D83" i="27"/>
  <c r="D97" i="27" s="1"/>
  <c r="V27" i="38"/>
  <c r="Y27" i="38" s="1"/>
  <c r="AL27" i="38" s="1"/>
  <c r="E27" i="38"/>
  <c r="F27" i="38" s="1"/>
  <c r="V21" i="38"/>
  <c r="D21" i="38"/>
  <c r="D13" i="38" s="1"/>
  <c r="D12" i="38" s="1"/>
  <c r="P12" i="31"/>
  <c r="D10" i="12"/>
  <c r="D10" i="9"/>
  <c r="P32" i="21" s="1"/>
  <c r="P38" i="21" s="1"/>
  <c r="I4" i="27" s="1"/>
  <c r="G60" i="8"/>
  <c r="F67" i="8"/>
  <c r="G67" i="8" s="1"/>
  <c r="D10" i="10"/>
  <c r="D5" i="10" s="1"/>
  <c r="C6" i="27" s="1"/>
  <c r="O12" i="31"/>
  <c r="D5" i="12" l="1"/>
  <c r="C7" i="27" s="1"/>
  <c r="P10" i="30"/>
  <c r="P17" i="30" s="1"/>
  <c r="I7" i="27" s="1"/>
  <c r="D74" i="27"/>
  <c r="H14" i="38"/>
  <c r="J14" i="38"/>
  <c r="X13" i="38"/>
  <c r="X12" i="38" s="1"/>
  <c r="Y14" i="38"/>
  <c r="AL14" i="38" s="1"/>
  <c r="J36" i="38"/>
  <c r="H36" i="38"/>
  <c r="AK36" i="38"/>
  <c r="AL36" i="38" s="1"/>
  <c r="AJ13" i="38"/>
  <c r="V13" i="38"/>
  <c r="V12" i="38" s="1"/>
  <c r="J27" i="38"/>
  <c r="H27" i="38"/>
  <c r="AJ12" i="38" l="1"/>
  <c r="AK12" i="38" s="1"/>
  <c r="AK13" i="38"/>
  <c r="D5" i="9" l="1"/>
  <c r="C5" i="27" s="1"/>
  <c r="C74" i="27"/>
  <c r="J51" i="12" l="1"/>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N546" i="38" s="1"/>
  <c r="S451" i="38"/>
  <c r="P448" i="38"/>
  <c r="P439" i="38" s="1"/>
  <c r="M438" i="38"/>
  <c r="O431" i="38"/>
  <c r="O424" i="38" s="1"/>
  <c r="L423" i="38"/>
  <c r="R414" i="38"/>
  <c r="K411" i="38"/>
  <c r="U400" i="38"/>
  <c r="N395" i="38"/>
  <c r="T390" i="38"/>
  <c r="Q385" i="38"/>
  <c r="S339" i="38"/>
  <c r="P338" i="38"/>
  <c r="M335" i="38"/>
  <c r="O271" i="38"/>
  <c r="L247" i="38"/>
  <c r="R228" i="38"/>
  <c r="K222" i="38"/>
  <c r="U211" i="38"/>
  <c r="N203" i="38"/>
  <c r="N197" i="38" s="1"/>
  <c r="T195" i="38"/>
  <c r="Q169" i="38"/>
  <c r="S166" i="38"/>
  <c r="P154" i="38"/>
  <c r="M152" i="38"/>
  <c r="O136" i="38"/>
  <c r="L135" i="38"/>
  <c r="R121" i="38"/>
  <c r="S88" i="38"/>
  <c r="P83" i="38"/>
  <c r="M70" i="38"/>
  <c r="O65" i="38"/>
  <c r="L53" i="38"/>
  <c r="T561" i="38"/>
  <c r="T560" i="38" s="1"/>
  <c r="Q547" i="38"/>
  <c r="K520" i="38"/>
  <c r="K519" i="38" s="1"/>
  <c r="O448" i="38"/>
  <c r="K423" i="38"/>
  <c r="T400" i="38"/>
  <c r="Q395" i="38"/>
  <c r="M341" i="38"/>
  <c r="R271" i="38"/>
  <c r="N222" i="38"/>
  <c r="Q203" i="38"/>
  <c r="O154" i="38"/>
  <c r="U121" i="38"/>
  <c r="R37" i="38"/>
  <c r="T547" i="38"/>
  <c r="T546" i="38" s="1"/>
  <c r="U431" i="38"/>
  <c r="O385" i="38"/>
  <c r="U271" i="38"/>
  <c r="S211" i="38"/>
  <c r="L167" i="38"/>
  <c r="N135" i="38"/>
  <c r="R53" i="38"/>
  <c r="P14" i="38"/>
  <c r="M520" i="38"/>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T519" i="38" s="1"/>
  <c r="O451" i="38"/>
  <c r="L448" i="38"/>
  <c r="R434" i="38"/>
  <c r="R432" i="38" s="1"/>
  <c r="K431"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M546" i="38" s="1"/>
  <c r="R451" i="38"/>
  <c r="K448" i="38"/>
  <c r="K439" i="38" s="1"/>
  <c r="U434" i="38"/>
  <c r="U432" i="38" s="1"/>
  <c r="N431" i="38"/>
  <c r="N424" i="38" s="1"/>
  <c r="T422" i="38"/>
  <c r="Q414" i="38"/>
  <c r="S403" i="38"/>
  <c r="P400" i="38"/>
  <c r="M395" i="38"/>
  <c r="O390" i="38"/>
  <c r="L385" i="38"/>
  <c r="R339" i="38"/>
  <c r="K338" i="38"/>
  <c r="U316" i="38"/>
  <c r="N271" i="38"/>
  <c r="T231" i="38"/>
  <c r="Q228" i="38"/>
  <c r="S220" i="38"/>
  <c r="P211" i="38"/>
  <c r="M203" i="38"/>
  <c r="O195" i="38"/>
  <c r="L169" i="38"/>
  <c r="R166" i="38"/>
  <c r="K154" i="38"/>
  <c r="U138" i="38"/>
  <c r="N136" i="38"/>
  <c r="T123" i="38"/>
  <c r="Q121" i="38"/>
  <c r="M96" i="38"/>
  <c r="O83" i="38"/>
  <c r="L70" i="38"/>
  <c r="R65" i="38"/>
  <c r="K53" i="38"/>
  <c r="U42" i="38"/>
  <c r="N37" i="38"/>
  <c r="M14" i="38"/>
  <c r="T28" i="38"/>
  <c r="S561" i="38"/>
  <c r="S560" i="38" s="1"/>
  <c r="P547" i="38"/>
  <c r="U451" i="38"/>
  <c r="N448" i="38"/>
  <c r="N439" i="38" s="1"/>
  <c r="T434" i="38"/>
  <c r="T432" i="38" s="1"/>
  <c r="Q431" i="38"/>
  <c r="Q424" i="38" s="1"/>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T451" i="38"/>
  <c r="Q448" i="38"/>
  <c r="Q439" i="38" s="1"/>
  <c r="S434" i="38"/>
  <c r="S432" i="38" s="1"/>
  <c r="P431" i="38"/>
  <c r="M423" i="38"/>
  <c r="O414" i="38"/>
  <c r="L411" i="38"/>
  <c r="L408" i="38" s="1"/>
  <c r="L407" i="38" s="1"/>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U581" i="38" s="1"/>
  <c r="L586" i="38"/>
  <c r="L581" i="38" s="1"/>
  <c r="O586" i="38"/>
  <c r="O581" i="38" s="1"/>
  <c r="M167" i="38"/>
  <c r="K135" i="38"/>
  <c r="P70" i="38"/>
  <c r="L45" i="38"/>
  <c r="T14" i="38"/>
  <c r="K438" i="38"/>
  <c r="K435" i="38" s="1"/>
  <c r="T414" i="38"/>
  <c r="S400" i="38"/>
  <c r="L341" i="38"/>
  <c r="N247" i="38"/>
  <c r="O169" i="38"/>
  <c r="U136" i="38"/>
  <c r="O70" i="38"/>
  <c r="N28" i="38"/>
  <c r="U448" i="38"/>
  <c r="U439" i="38" s="1"/>
  <c r="M403" i="38"/>
  <c r="U338" i="38"/>
  <c r="P222" i="38"/>
  <c r="R169" i="38"/>
  <c r="T136" i="38"/>
  <c r="L88" i="38"/>
  <c r="U53" i="38"/>
  <c r="S586" i="38"/>
  <c r="S581" i="38" s="1"/>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R63" i="38" s="1"/>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P519" i="38" s="1"/>
  <c r="K451" i="38"/>
  <c r="U438" i="38"/>
  <c r="U435" i="38" s="1"/>
  <c r="N434" i="38"/>
  <c r="N432" i="38" s="1"/>
  <c r="T423" i="38"/>
  <c r="Q422" i="38"/>
  <c r="S411" i="38"/>
  <c r="S408" i="38" s="1"/>
  <c r="S407" i="38" s="1"/>
  <c r="P403" i="38"/>
  <c r="M400" i="38"/>
  <c r="O392" i="38"/>
  <c r="L390" i="38"/>
  <c r="R341" i="38"/>
  <c r="K339" i="38"/>
  <c r="U335" i="38"/>
  <c r="N316" i="38"/>
  <c r="N315" i="38" s="1"/>
  <c r="T247" i="38"/>
  <c r="Q231" i="38"/>
  <c r="S222" i="38"/>
  <c r="P220" i="38"/>
  <c r="P213" i="38" s="1"/>
  <c r="M211" i="38"/>
  <c r="O196" i="38"/>
  <c r="L195" i="38"/>
  <c r="L194" i="38" s="1"/>
  <c r="R167" i="38"/>
  <c r="K166" i="38"/>
  <c r="U152" i="38"/>
  <c r="N138" i="38"/>
  <c r="T135" i="38"/>
  <c r="Q123" i="38"/>
  <c r="R96" i="38"/>
  <c r="K88" i="38"/>
  <c r="U70" i="38"/>
  <c r="N68" i="38"/>
  <c r="T53" i="38"/>
  <c r="Q45" i="38"/>
  <c r="L561" i="38"/>
  <c r="L560" i="38" s="1"/>
  <c r="S520" i="38"/>
  <c r="S519" i="38" s="1"/>
  <c r="N451" i="38"/>
  <c r="T438" i="38"/>
  <c r="T435" i="38" s="1"/>
  <c r="Q434" i="38"/>
  <c r="Q432" i="38" s="1"/>
  <c r="S423" i="38"/>
  <c r="P422" i="38"/>
  <c r="M414" i="38"/>
  <c r="O403" i="38"/>
  <c r="L400" i="38"/>
  <c r="R392" i="38"/>
  <c r="K390" i="38"/>
  <c r="U341" i="38"/>
  <c r="N339" i="38"/>
  <c r="T335" i="38"/>
  <c r="Q316" i="38"/>
  <c r="S247" i="38"/>
  <c r="S246" i="38" s="1"/>
  <c r="P231" i="38"/>
  <c r="M228" i="38"/>
  <c r="O220" i="38"/>
  <c r="L211" i="38"/>
  <c r="R196" i="38"/>
  <c r="K195" i="38"/>
  <c r="U167" i="38"/>
  <c r="N166" i="38"/>
  <c r="T152" i="38"/>
  <c r="Q138" i="38"/>
  <c r="S135" i="38"/>
  <c r="P123" i="38"/>
  <c r="M121" i="38"/>
  <c r="R88" i="38"/>
  <c r="K83" i="38"/>
  <c r="U68" i="38"/>
  <c r="N65" i="38"/>
  <c r="T45" i="38"/>
  <c r="Q42" i="38"/>
  <c r="S28" i="38"/>
  <c r="Q14" i="38"/>
  <c r="P28" i="38"/>
  <c r="O561" i="38"/>
  <c r="O560" i="38" s="1"/>
  <c r="L547" i="38"/>
  <c r="L546" i="38" s="1"/>
  <c r="L545" i="38" s="1"/>
  <c r="Q451" i="38"/>
  <c r="S438" i="38"/>
  <c r="S435" i="38" s="1"/>
  <c r="P434" i="38"/>
  <c r="P432" i="38" s="1"/>
  <c r="M431" i="38"/>
  <c r="M424" i="38" s="1"/>
  <c r="O422" i="38"/>
  <c r="L414" i="38"/>
  <c r="R403" i="38"/>
  <c r="K400" i="38"/>
  <c r="U392" i="38"/>
  <c r="N390" i="38"/>
  <c r="T341" i="38"/>
  <c r="Q339" i="38"/>
  <c r="S335" i="38"/>
  <c r="P316" i="38"/>
  <c r="M271" i="38"/>
  <c r="O231" i="38"/>
  <c r="O230" i="38" s="1"/>
  <c r="L228" i="38"/>
  <c r="R220" i="38"/>
  <c r="K211" i="38"/>
  <c r="U196" i="38"/>
  <c r="N195" i="38"/>
  <c r="T167" i="38"/>
  <c r="Q166" i="38"/>
  <c r="S152" i="38"/>
  <c r="P138" i="38"/>
  <c r="M136" i="38"/>
  <c r="O123" i="38"/>
  <c r="L121" i="38"/>
  <c r="U88" i="38"/>
  <c r="N83" i="38"/>
  <c r="T68" i="38"/>
  <c r="Q65" i="38"/>
  <c r="S45" i="38"/>
  <c r="P42" i="38"/>
  <c r="M37" i="38"/>
  <c r="R14" i="38"/>
  <c r="N561" i="38"/>
  <c r="N560" i="38" s="1"/>
  <c r="U520" i="38"/>
  <c r="U519" i="38" s="1"/>
  <c r="P451" i="38"/>
  <c r="M448" i="38"/>
  <c r="M439" i="38" s="1"/>
  <c r="O434" i="38"/>
  <c r="O432" i="38" s="1"/>
  <c r="L431" i="38"/>
  <c r="L424" i="38" s="1"/>
  <c r="R422" i="38"/>
  <c r="K414" i="38"/>
  <c r="U403" i="38"/>
  <c r="N400" i="38"/>
  <c r="T392" i="38"/>
  <c r="Q390" i="38"/>
  <c r="S341" i="38"/>
  <c r="P339" i="38"/>
  <c r="M338" i="38"/>
  <c r="O316" i="38"/>
  <c r="L271" i="38"/>
  <c r="R231" i="38"/>
  <c r="K228" i="38"/>
  <c r="U220" i="38"/>
  <c r="U213" i="38" s="1"/>
  <c r="N211" i="38"/>
  <c r="T196" i="38"/>
  <c r="Q195" i="38"/>
  <c r="S167" i="38"/>
  <c r="P166" i="38"/>
  <c r="M154" i="38"/>
  <c r="O138" i="38"/>
  <c r="L136" i="38"/>
  <c r="R123" i="38"/>
  <c r="K121" i="38"/>
  <c r="T88" i="38"/>
  <c r="Q83" i="38"/>
  <c r="S68" i="38"/>
  <c r="P65" i="38"/>
  <c r="M53" i="38"/>
  <c r="O42" i="38"/>
  <c r="L37" i="38"/>
  <c r="O14" i="38"/>
  <c r="O37" i="38"/>
  <c r="M586" i="38"/>
  <c r="M581" i="38" s="1"/>
  <c r="N586" i="38"/>
  <c r="N581" i="38" s="1"/>
  <c r="Q32" i="38"/>
  <c r="L438" i="38"/>
  <c r="N411" i="38"/>
  <c r="P385" i="38"/>
  <c r="L335" i="38"/>
  <c r="U228" i="38"/>
  <c r="P169" i="38"/>
  <c r="R136" i="38"/>
  <c r="S83" i="38"/>
  <c r="M68" i="38"/>
  <c r="K37" i="38"/>
  <c r="R448" i="38"/>
  <c r="R439" i="38" s="1"/>
  <c r="N423" i="38"/>
  <c r="M392" i="38"/>
  <c r="K335" i="38"/>
  <c r="Q222" i="38"/>
  <c r="P203" i="38"/>
  <c r="R154" i="38"/>
  <c r="T121" i="38"/>
  <c r="M88" i="38"/>
  <c r="K45" i="38"/>
  <c r="O547" i="38"/>
  <c r="O546" i="38" s="1"/>
  <c r="O545" i="38" s="1"/>
  <c r="N438" i="38"/>
  <c r="N435" i="38" s="1"/>
  <c r="O395" i="38"/>
  <c r="K341" i="38"/>
  <c r="Q247" i="38"/>
  <c r="O203" i="38"/>
  <c r="O197" i="38" s="1"/>
  <c r="U154" i="38"/>
  <c r="S121" i="38"/>
  <c r="K68" i="38"/>
  <c r="Q28" i="38"/>
  <c r="T586" i="38"/>
  <c r="T581" i="38" s="1"/>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N63" i="38" s="1"/>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R546" i="38" s="1"/>
  <c r="L520" i="38"/>
  <c r="L519" i="38" s="1"/>
  <c r="T448" i="38"/>
  <c r="T439" i="38" s="1"/>
  <c r="Q438" i="38"/>
  <c r="Q435" i="38" s="1"/>
  <c r="S431" i="38"/>
  <c r="S424" i="38" s="1"/>
  <c r="P423" i="38"/>
  <c r="M422" i="38"/>
  <c r="O411" i="38"/>
  <c r="L403" i="38"/>
  <c r="R395" i="38"/>
  <c r="K392" i="38"/>
  <c r="U385" i="38"/>
  <c r="U384" i="38" s="1"/>
  <c r="N341" i="38"/>
  <c r="T338" i="38"/>
  <c r="Q335" i="38"/>
  <c r="Q331" i="38" s="1"/>
  <c r="Q330" i="38" s="1"/>
  <c r="S271" i="38"/>
  <c r="P247" i="38"/>
  <c r="M231" i="38"/>
  <c r="O222" i="38"/>
  <c r="L220" i="38"/>
  <c r="R203" i="38"/>
  <c r="K196" i="38"/>
  <c r="U169" i="38"/>
  <c r="N167" i="38"/>
  <c r="T154" i="38"/>
  <c r="Q152" i="38"/>
  <c r="S136" i="38"/>
  <c r="P135" i="38"/>
  <c r="M123" i="38"/>
  <c r="N96" i="38"/>
  <c r="T83" i="38"/>
  <c r="Q70" i="38"/>
  <c r="S65" i="38"/>
  <c r="P53" i="38"/>
  <c r="M45" i="38"/>
  <c r="U547" i="38"/>
  <c r="U546" i="38" s="1"/>
  <c r="U545" i="38" s="1"/>
  <c r="O520" i="38"/>
  <c r="O519" i="38" s="1"/>
  <c r="S448" i="38"/>
  <c r="S439" i="38" s="1"/>
  <c r="P438" i="38"/>
  <c r="P435" i="38" s="1"/>
  <c r="M434" i="38"/>
  <c r="M432" i="38" s="1"/>
  <c r="O423" i="38"/>
  <c r="L422" i="38"/>
  <c r="R411" i="38"/>
  <c r="R408" i="38" s="1"/>
  <c r="R407" i="38" s="1"/>
  <c r="K403" i="38"/>
  <c r="U395" i="38"/>
  <c r="N392" i="38"/>
  <c r="T385" i="38"/>
  <c r="Q341" i="38"/>
  <c r="S338" i="38"/>
  <c r="P335" i="38"/>
  <c r="M316" i="38"/>
  <c r="M315" i="38" s="1"/>
  <c r="O247" i="38"/>
  <c r="L231" i="38"/>
  <c r="R222" i="38"/>
  <c r="K220" i="38"/>
  <c r="K213" i="38" s="1"/>
  <c r="U203" i="38"/>
  <c r="N196" i="38"/>
  <c r="T169" i="38"/>
  <c r="Q167" i="38"/>
  <c r="S154" i="38"/>
  <c r="P152" i="38"/>
  <c r="M138" i="38"/>
  <c r="O135" i="38"/>
  <c r="L123" i="38"/>
  <c r="U96" i="38"/>
  <c r="N88" i="38"/>
  <c r="T70" i="38"/>
  <c r="Q68" i="38"/>
  <c r="S53" i="38"/>
  <c r="P45" i="38"/>
  <c r="M42" i="38"/>
  <c r="O28" i="38"/>
  <c r="S37" i="38"/>
  <c r="L28" i="38"/>
  <c r="K561" i="38"/>
  <c r="K560" i="38" s="1"/>
  <c r="R520" i="38"/>
  <c r="R519" i="38" s="1"/>
  <c r="M451" i="38"/>
  <c r="O438" i="38"/>
  <c r="O435" i="38" s="1"/>
  <c r="L434" i="38"/>
  <c r="L432" i="38" s="1"/>
  <c r="R423" i="38"/>
  <c r="K422" i="38"/>
  <c r="U411" i="38"/>
  <c r="N403" i="38"/>
  <c r="T395" i="38"/>
  <c r="Q392" i="38"/>
  <c r="S385" i="38"/>
  <c r="P341" i="38"/>
  <c r="P340" i="38" s="1"/>
  <c r="M339" i="38"/>
  <c r="O335" i="38"/>
  <c r="O331" i="38" s="1"/>
  <c r="O330" i="38" s="1"/>
  <c r="L316" i="38"/>
  <c r="R247" i="38"/>
  <c r="K231" i="38"/>
  <c r="U222" i="38"/>
  <c r="N220" i="38"/>
  <c r="T203" i="38"/>
  <c r="T197" i="38" s="1"/>
  <c r="Q196" i="38"/>
  <c r="S169" i="38"/>
  <c r="P167" i="38"/>
  <c r="M166" i="38"/>
  <c r="O152" i="38"/>
  <c r="L138" i="38"/>
  <c r="R135" i="38"/>
  <c r="K123" i="38"/>
  <c r="T96" i="38"/>
  <c r="Q88" i="38"/>
  <c r="S70" i="38"/>
  <c r="P68" i="38"/>
  <c r="M65" i="38"/>
  <c r="O45" i="38"/>
  <c r="L42" i="38"/>
  <c r="R28" i="38"/>
  <c r="L14" i="38"/>
  <c r="S547" i="38"/>
  <c r="S546" i="38" s="1"/>
  <c r="S545" i="38" s="1"/>
  <c r="Q520" i="38"/>
  <c r="Q519" i="38" s="1"/>
  <c r="L451" i="38"/>
  <c r="L450" i="38" s="1"/>
  <c r="L449" i="38" s="1"/>
  <c r="R438" i="38"/>
  <c r="R435" i="38" s="1"/>
  <c r="K434" i="38"/>
  <c r="K432" i="38" s="1"/>
  <c r="U423" i="38"/>
  <c r="N422" i="38"/>
  <c r="T411" i="38"/>
  <c r="Q403" i="38"/>
  <c r="S395" i="38"/>
  <c r="P392" i="38"/>
  <c r="M390" i="38"/>
  <c r="O341" i="38"/>
  <c r="L339" i="38"/>
  <c r="R335" i="38"/>
  <c r="K316" i="38"/>
  <c r="U247" i="38"/>
  <c r="N231" i="38"/>
  <c r="T222" i="38"/>
  <c r="Q220" i="38"/>
  <c r="S203" i="38"/>
  <c r="P196" i="38"/>
  <c r="M195" i="38"/>
  <c r="O167" i="38"/>
  <c r="L166" i="38"/>
  <c r="R152" i="38"/>
  <c r="K138" i="38"/>
  <c r="U135" i="38"/>
  <c r="N123" i="38"/>
  <c r="S96" i="38"/>
  <c r="P88" i="38"/>
  <c r="M83" i="38"/>
  <c r="O68" i="38"/>
  <c r="L65" i="38"/>
  <c r="R45" i="38"/>
  <c r="K42" i="38"/>
  <c r="U28" i="38"/>
  <c r="S14" i="38"/>
  <c r="K14" i="38"/>
  <c r="P586" i="38"/>
  <c r="P581" i="38" s="1"/>
  <c r="Q586" i="38"/>
  <c r="Q581" i="38" s="1"/>
  <c r="R431" i="38"/>
  <c r="R424" i="38" s="1"/>
  <c r="U414" i="38"/>
  <c r="S390" i="38"/>
  <c r="O338" i="38"/>
  <c r="K247" i="38"/>
  <c r="T211" i="38"/>
  <c r="T204" i="38" s="1"/>
  <c r="S195" i="38"/>
  <c r="S194" i="38" s="1"/>
  <c r="L152" i="38"/>
  <c r="Q96" i="38"/>
  <c r="O53" i="38"/>
  <c r="K28" i="38"/>
  <c r="N520" i="38"/>
  <c r="N519" i="38" s="1"/>
  <c r="Q411" i="38"/>
  <c r="Q408" i="38" s="1"/>
  <c r="Q407" i="38" s="1"/>
  <c r="P395" i="38"/>
  <c r="R338" i="38"/>
  <c r="T228" i="38"/>
  <c r="M196" i="38"/>
  <c r="K152" i="38"/>
  <c r="P96" i="38"/>
  <c r="L68" i="38"/>
  <c r="U37" i="38"/>
  <c r="T431" i="38"/>
  <c r="T424" i="38" s="1"/>
  <c r="S414" i="38"/>
  <c r="L392" i="38"/>
  <c r="N335" i="38"/>
  <c r="M220" i="38"/>
  <c r="M213" i="38" s="1"/>
  <c r="K167" i="38"/>
  <c r="Q135" i="38"/>
  <c r="O96" i="38"/>
  <c r="N45" i="38"/>
  <c r="R586" i="38"/>
  <c r="R581" i="38" s="1"/>
  <c r="Q21" i="38"/>
  <c r="R21" i="38"/>
  <c r="L21" i="38"/>
  <c r="M21" i="38"/>
  <c r="U21" i="38"/>
  <c r="T21" i="38"/>
  <c r="P21" i="38"/>
  <c r="N21" i="38"/>
  <c r="K582" i="38"/>
  <c r="K586" i="38"/>
  <c r="O21" i="38"/>
  <c r="U14" i="38"/>
  <c r="S21" i="38"/>
  <c r="U36" i="38"/>
  <c r="N27" i="38"/>
  <c r="D34" i="27"/>
  <c r="D51" i="27" s="1"/>
  <c r="F19" i="8"/>
  <c r="G19" i="8" s="1"/>
  <c r="F18" i="8"/>
  <c r="G18" i="8" s="1"/>
  <c r="K315" i="38" l="1"/>
  <c r="N204" i="38"/>
  <c r="P315" i="38"/>
  <c r="T384" i="38"/>
  <c r="L204" i="38"/>
  <c r="U337" i="38"/>
  <c r="K122" i="38"/>
  <c r="U168" i="38"/>
  <c r="U450" i="38"/>
  <c r="U449" i="38" s="1"/>
  <c r="M197" i="38"/>
  <c r="R404" i="38"/>
  <c r="U413" i="38"/>
  <c r="P528" i="38"/>
  <c r="P518" i="38" s="1"/>
  <c r="M194" i="38"/>
  <c r="T545" i="38"/>
  <c r="O221" i="38"/>
  <c r="L315" i="38"/>
  <c r="M230" i="38"/>
  <c r="L435" i="38"/>
  <c r="Q315" i="38"/>
  <c r="P546" i="38"/>
  <c r="P545" i="38" s="1"/>
  <c r="L439" i="38"/>
  <c r="Q546" i="38"/>
  <c r="Q545" i="38" s="1"/>
  <c r="M435" i="38"/>
  <c r="S413" i="38"/>
  <c r="S412" i="38" s="1"/>
  <c r="R337" i="38"/>
  <c r="Q213" i="38"/>
  <c r="T394" i="38"/>
  <c r="U197" i="38"/>
  <c r="Q340" i="38"/>
  <c r="S270" i="38"/>
  <c r="Q221" i="38"/>
  <c r="S340" i="38"/>
  <c r="P424" i="38"/>
  <c r="K546" i="38"/>
  <c r="K545" i="38" s="1"/>
  <c r="R450" i="38"/>
  <c r="R449" i="38" s="1"/>
  <c r="K424" i="38"/>
  <c r="M519" i="38"/>
  <c r="U424" i="38"/>
  <c r="O439" i="38"/>
  <c r="Q378" i="38"/>
  <c r="Q404" i="38"/>
  <c r="K230" i="38"/>
  <c r="L122" i="38"/>
  <c r="S153" i="38"/>
  <c r="O246" i="38"/>
  <c r="Q69" i="38"/>
  <c r="L213" i="38"/>
  <c r="O394" i="38"/>
  <c r="R340" i="38"/>
  <c r="S263" i="38"/>
  <c r="U230" i="38"/>
  <c r="P408" i="38"/>
  <c r="P407" i="38" s="1"/>
  <c r="P378" i="38"/>
  <c r="U13" i="38"/>
  <c r="L13" i="38"/>
  <c r="R38" i="38"/>
  <c r="O63" i="38"/>
  <c r="U153" i="38"/>
  <c r="M87" i="38"/>
  <c r="M86" i="38" s="1"/>
  <c r="P384" i="38"/>
  <c r="L270" i="38"/>
  <c r="U87" i="38"/>
  <c r="U86" i="38" s="1"/>
  <c r="P137" i="38"/>
  <c r="N194" i="38"/>
  <c r="Q450" i="38"/>
  <c r="Q449" i="38" s="1"/>
  <c r="M111" i="38"/>
  <c r="Q122" i="38"/>
  <c r="M204" i="38"/>
  <c r="K197" i="38"/>
  <c r="P413" i="38"/>
  <c r="O194" i="38"/>
  <c r="K337" i="38"/>
  <c r="P76" i="38"/>
  <c r="T194" i="38"/>
  <c r="P337" i="38"/>
  <c r="S450" i="38"/>
  <c r="S449" i="38" s="1"/>
  <c r="N378" i="38"/>
  <c r="T221" i="38"/>
  <c r="L63" i="38"/>
  <c r="O315" i="38"/>
  <c r="K413" i="38"/>
  <c r="U340" i="38"/>
  <c r="U69" i="38"/>
  <c r="O168" i="38"/>
  <c r="P69" i="38"/>
  <c r="N384" i="38"/>
  <c r="T230" i="38"/>
  <c r="L246" i="38"/>
  <c r="K263" i="38"/>
  <c r="K404" i="38"/>
  <c r="P502" i="38"/>
  <c r="P501" i="38" s="1"/>
  <c r="Q528" i="38"/>
  <c r="Q518" i="38" s="1"/>
  <c r="N408" i="38"/>
  <c r="N407" i="38" s="1"/>
  <c r="O408" i="38"/>
  <c r="O407" i="38" s="1"/>
  <c r="T408" i="38"/>
  <c r="T407" i="38" s="1"/>
  <c r="K378" i="38"/>
  <c r="U378" i="38"/>
  <c r="O563" i="38"/>
  <c r="P563" i="38"/>
  <c r="L502" i="38"/>
  <c r="L501" i="38" s="1"/>
  <c r="L528" i="38"/>
  <c r="L518" i="38" s="1"/>
  <c r="M528" i="38"/>
  <c r="R563" i="38"/>
  <c r="R122" i="38"/>
  <c r="N13" i="38"/>
  <c r="K137" i="38"/>
  <c r="R246" i="38"/>
  <c r="T69" i="38"/>
  <c r="T111" i="38"/>
  <c r="S63" i="38"/>
  <c r="R168" i="38"/>
  <c r="P270" i="38"/>
  <c r="R194" i="38"/>
  <c r="N337" i="38"/>
  <c r="M13" i="38"/>
  <c r="Q111" i="38"/>
  <c r="M545" i="38"/>
  <c r="K270" i="38"/>
  <c r="S204" i="38"/>
  <c r="Q197" i="38"/>
  <c r="P153" i="38"/>
  <c r="T38" i="38"/>
  <c r="T76" i="38"/>
  <c r="K581" i="38"/>
  <c r="K246" i="38"/>
  <c r="N230" i="38"/>
  <c r="S394" i="38"/>
  <c r="S69" i="38"/>
  <c r="N213" i="38"/>
  <c r="S384" i="38"/>
  <c r="N87" i="38"/>
  <c r="N86" i="38" s="1"/>
  <c r="M137" i="38"/>
  <c r="T168" i="38"/>
  <c r="R221" i="38"/>
  <c r="P331" i="38"/>
  <c r="P330" i="38" s="1"/>
  <c r="T337" i="38"/>
  <c r="R394" i="38"/>
  <c r="M76" i="38"/>
  <c r="N76" i="38"/>
  <c r="O76" i="38"/>
  <c r="Q246" i="38"/>
  <c r="R153" i="38"/>
  <c r="T87" i="38"/>
  <c r="T86" i="38" s="1"/>
  <c r="O137" i="38"/>
  <c r="Q194" i="38"/>
  <c r="M337" i="38"/>
  <c r="P450" i="38"/>
  <c r="P449" i="38" s="1"/>
  <c r="O122" i="38"/>
  <c r="K204" i="38"/>
  <c r="M270" i="38"/>
  <c r="T340" i="38"/>
  <c r="O213" i="38"/>
  <c r="M413" i="38"/>
  <c r="K87" i="38"/>
  <c r="K86" i="38" s="1"/>
  <c r="N137" i="38"/>
  <c r="S221" i="38"/>
  <c r="K450" i="38"/>
  <c r="K449" i="38" s="1"/>
  <c r="U63" i="38"/>
  <c r="P63" i="38"/>
  <c r="O238" i="38"/>
  <c r="P221" i="38"/>
  <c r="P212" i="38" s="1"/>
  <c r="N246" i="38"/>
  <c r="N168" i="38"/>
  <c r="L221" i="38"/>
  <c r="S315" i="38"/>
  <c r="O413" i="38"/>
  <c r="P111" i="38"/>
  <c r="N153" i="38"/>
  <c r="L197" i="38"/>
  <c r="S230" i="38"/>
  <c r="L69" i="38"/>
  <c r="T122" i="38"/>
  <c r="P204" i="38"/>
  <c r="N270" i="38"/>
  <c r="L384" i="38"/>
  <c r="M168" i="38"/>
  <c r="T213" i="38"/>
  <c r="R315" i="38"/>
  <c r="N413" i="38"/>
  <c r="N412" i="38" s="1"/>
  <c r="L331" i="38"/>
  <c r="L330" i="38" s="1"/>
  <c r="P263" i="38"/>
  <c r="U270" i="38"/>
  <c r="N221" i="38"/>
  <c r="M69" i="38"/>
  <c r="U204" i="38"/>
  <c r="O270" i="38"/>
  <c r="Q384" i="38"/>
  <c r="K408" i="38"/>
  <c r="K407" i="38" s="1"/>
  <c r="N38" i="38"/>
  <c r="K63" i="38"/>
  <c r="U38" i="38"/>
  <c r="R331" i="38"/>
  <c r="R330" i="38" s="1"/>
  <c r="P404" i="38"/>
  <c r="S238" i="38"/>
  <c r="N331" i="38"/>
  <c r="N330" i="38" s="1"/>
  <c r="S331" i="38"/>
  <c r="S330" i="38" s="1"/>
  <c r="M378" i="38"/>
  <c r="U238" i="38"/>
  <c r="U404" i="38"/>
  <c r="O404" i="38"/>
  <c r="O393" i="38" s="1"/>
  <c r="T404" i="38"/>
  <c r="R378" i="38"/>
  <c r="M502" i="38"/>
  <c r="M501" i="38" s="1"/>
  <c r="O528" i="38"/>
  <c r="O518" i="38" s="1"/>
  <c r="Q563" i="38"/>
  <c r="U502" i="38"/>
  <c r="U501" i="38" s="1"/>
  <c r="S563" i="38"/>
  <c r="T563" i="38"/>
  <c r="P230" i="38"/>
  <c r="T246" i="38"/>
  <c r="O38" i="38"/>
  <c r="O13" i="38"/>
  <c r="P394" i="38"/>
  <c r="P87" i="38"/>
  <c r="P86" i="38" s="1"/>
  <c r="Q63" i="38"/>
  <c r="P168" i="38"/>
  <c r="R13" i="38"/>
  <c r="L111" i="38"/>
  <c r="P122" i="38"/>
  <c r="T413" i="38"/>
  <c r="T412" i="38" s="1"/>
  <c r="N69" i="38"/>
  <c r="R204" i="38"/>
  <c r="T137" i="38"/>
  <c r="L394" i="38"/>
  <c r="K153" i="38"/>
  <c r="U122" i="38"/>
  <c r="Q204" i="38"/>
  <c r="M384" i="38"/>
  <c r="S38" i="38"/>
  <c r="Q38" i="38"/>
  <c r="R384" i="38"/>
  <c r="P13" i="38"/>
  <c r="Q394" i="38"/>
  <c r="Q393" i="38" s="1"/>
  <c r="R111" i="38"/>
  <c r="N545" i="38"/>
  <c r="S13" i="38"/>
  <c r="O337" i="38"/>
  <c r="N122" i="38"/>
  <c r="S197" i="38"/>
  <c r="U246" i="38"/>
  <c r="O340" i="38"/>
  <c r="Q87" i="38"/>
  <c r="Q86" i="38" s="1"/>
  <c r="L137" i="38"/>
  <c r="S168" i="38"/>
  <c r="U221" i="38"/>
  <c r="U212" i="38" s="1"/>
  <c r="M450" i="38"/>
  <c r="M449" i="38" s="1"/>
  <c r="L230" i="38"/>
  <c r="S337" i="38"/>
  <c r="U394" i="38"/>
  <c r="M122" i="38"/>
  <c r="T153" i="38"/>
  <c r="R197" i="38"/>
  <c r="P246" i="38"/>
  <c r="N340" i="38"/>
  <c r="R545" i="38"/>
  <c r="K38" i="38"/>
  <c r="S111" i="38"/>
  <c r="K340" i="38"/>
  <c r="P197" i="38"/>
  <c r="Q13" i="38"/>
  <c r="K111" i="38"/>
  <c r="M153" i="38"/>
  <c r="R230" i="38"/>
  <c r="R213" i="38"/>
  <c r="L413" i="38"/>
  <c r="R87" i="38"/>
  <c r="R86" i="38" s="1"/>
  <c r="Q137" i="38"/>
  <c r="K194" i="38"/>
  <c r="T331" i="38"/>
  <c r="T330" i="38" s="1"/>
  <c r="N450" i="38"/>
  <c r="N449" i="38" s="1"/>
  <c r="Q230" i="38"/>
  <c r="Q76" i="38"/>
  <c r="R76" i="38"/>
  <c r="L38" i="38"/>
  <c r="S76" i="38"/>
  <c r="L76" i="38"/>
  <c r="L87" i="38"/>
  <c r="L86" i="38" s="1"/>
  <c r="O69" i="38"/>
  <c r="L340" i="38"/>
  <c r="T13" i="38"/>
  <c r="S137" i="38"/>
  <c r="U194" i="38"/>
  <c r="Q337" i="38"/>
  <c r="K394" i="38"/>
  <c r="T450" i="38"/>
  <c r="T449" i="38" s="1"/>
  <c r="K69" i="38"/>
  <c r="S122" i="38"/>
  <c r="O204" i="38"/>
  <c r="Q270" i="38"/>
  <c r="K384" i="38"/>
  <c r="M408" i="38"/>
  <c r="M407" i="38" s="1"/>
  <c r="L168" i="38"/>
  <c r="S213" i="38"/>
  <c r="U315" i="38"/>
  <c r="Q413" i="38"/>
  <c r="Q412" i="38" s="1"/>
  <c r="O87" i="38"/>
  <c r="O86" i="38" s="1"/>
  <c r="R137" i="38"/>
  <c r="P194" i="38"/>
  <c r="L337" i="38"/>
  <c r="O450" i="38"/>
  <c r="O449" i="38" s="1"/>
  <c r="T63" i="38"/>
  <c r="O384" i="38"/>
  <c r="U111" i="38"/>
  <c r="R270" i="38"/>
  <c r="Q168" i="38"/>
  <c r="K221" i="38"/>
  <c r="K212" i="38" s="1"/>
  <c r="M331" i="38"/>
  <c r="M330" i="38" s="1"/>
  <c r="R413" i="38"/>
  <c r="R412" i="38" s="1"/>
  <c r="M63" i="38"/>
  <c r="P238" i="38"/>
  <c r="U331" i="38"/>
  <c r="U330" i="38" s="1"/>
  <c r="U263" i="38"/>
  <c r="R263" i="38"/>
  <c r="K238" i="38"/>
  <c r="O263" i="38"/>
  <c r="R238" i="38"/>
  <c r="N238" i="38"/>
  <c r="N263" i="38"/>
  <c r="S404" i="38"/>
  <c r="M238" i="38"/>
  <c r="M404" i="38"/>
  <c r="L404" i="38"/>
  <c r="T263" i="38"/>
  <c r="N404" i="38"/>
  <c r="R528" i="38"/>
  <c r="R518" i="38" s="1"/>
  <c r="T502" i="38"/>
  <c r="T501" i="38" s="1"/>
  <c r="T528" i="38"/>
  <c r="T518" i="38" s="1"/>
  <c r="U528" i="38"/>
  <c r="U518" i="38" s="1"/>
  <c r="K563" i="38"/>
  <c r="L563" i="38"/>
  <c r="K502" i="38"/>
  <c r="K501" i="38" s="1"/>
  <c r="N502" i="38"/>
  <c r="N501" i="38" s="1"/>
  <c r="N528" i="38"/>
  <c r="N518" i="38" s="1"/>
  <c r="M38" i="38"/>
  <c r="O111" i="38"/>
  <c r="Q153" i="38"/>
  <c r="M246" i="38"/>
  <c r="K168" i="38"/>
  <c r="M221" i="38"/>
  <c r="M212" i="38" s="1"/>
  <c r="T315" i="38"/>
  <c r="U137" i="38"/>
  <c r="M394" i="38"/>
  <c r="N111" i="38"/>
  <c r="L153" i="38"/>
  <c r="U76" i="38"/>
  <c r="P38" i="38"/>
  <c r="R69" i="38"/>
  <c r="T270" i="38"/>
  <c r="O153" i="38"/>
  <c r="M340" i="38"/>
  <c r="S87" i="38"/>
  <c r="S86" i="38" s="1"/>
  <c r="N394" i="38"/>
  <c r="K76" i="38"/>
  <c r="T238" i="38"/>
  <c r="Q238" i="38"/>
  <c r="Q263" i="38"/>
  <c r="L238" i="38"/>
  <c r="M263" i="38"/>
  <c r="O378" i="38"/>
  <c r="K331" i="38"/>
  <c r="K330" i="38" s="1"/>
  <c r="U408" i="38"/>
  <c r="U407" i="38" s="1"/>
  <c r="L263" i="38"/>
  <c r="S378" i="38"/>
  <c r="L378" i="38"/>
  <c r="S502" i="38"/>
  <c r="S501" i="38" s="1"/>
  <c r="K528" i="38"/>
  <c r="K518" i="38" s="1"/>
  <c r="M563" i="38"/>
  <c r="Q502" i="38"/>
  <c r="Q501" i="38" s="1"/>
  <c r="T378" i="38"/>
  <c r="S528" i="38"/>
  <c r="S518" i="38" s="1"/>
  <c r="U563" i="38"/>
  <c r="N563" i="38"/>
  <c r="O502" i="38"/>
  <c r="O501" i="38" s="1"/>
  <c r="R502" i="38"/>
  <c r="R501" i="38" s="1"/>
  <c r="W21" i="38"/>
  <c r="K21" i="38"/>
  <c r="K13" i="38" s="1"/>
  <c r="E21" i="38"/>
  <c r="D10" i="8"/>
  <c r="D562" i="38"/>
  <c r="D5" i="8" l="1"/>
  <c r="C4" i="27" s="1"/>
  <c r="C14" i="27" s="1"/>
  <c r="P10" i="23"/>
  <c r="P24" i="23" s="1"/>
  <c r="I11" i="27" s="1"/>
  <c r="M518" i="38"/>
  <c r="P412" i="38"/>
  <c r="Q336" i="38"/>
  <c r="T212" i="38"/>
  <c r="M412" i="38"/>
  <c r="R393" i="38"/>
  <c r="K412" i="38"/>
  <c r="L212" i="38"/>
  <c r="U412" i="38"/>
  <c r="L412" i="38"/>
  <c r="N393" i="38"/>
  <c r="P336" i="38"/>
  <c r="Q212" i="38"/>
  <c r="U336" i="38"/>
  <c r="T393" i="38"/>
  <c r="O412" i="38"/>
  <c r="O212" i="38"/>
  <c r="K393" i="38"/>
  <c r="L12" i="38"/>
  <c r="R336" i="38"/>
  <c r="M393" i="38"/>
  <c r="S229" i="38"/>
  <c r="M229" i="38"/>
  <c r="N336" i="38"/>
  <c r="L110" i="38"/>
  <c r="U229" i="38"/>
  <c r="O229" i="38"/>
  <c r="U12" i="38"/>
  <c r="K12" i="38"/>
  <c r="T229" i="38"/>
  <c r="N110" i="38"/>
  <c r="K229" i="38"/>
  <c r="Q12" i="38"/>
  <c r="M110" i="38"/>
  <c r="U393" i="38"/>
  <c r="N212" i="38"/>
  <c r="K336" i="38"/>
  <c r="Q229" i="38"/>
  <c r="O336" i="38"/>
  <c r="R110" i="38"/>
  <c r="M336" i="38"/>
  <c r="N12" i="38"/>
  <c r="R229" i="38"/>
  <c r="S336" i="38"/>
  <c r="R12" i="38"/>
  <c r="P393" i="38"/>
  <c r="P229" i="38"/>
  <c r="S393" i="38"/>
  <c r="T12" i="38"/>
  <c r="L229" i="38"/>
  <c r="S12" i="38"/>
  <c r="P12" i="38"/>
  <c r="L393" i="38"/>
  <c r="O12" i="38"/>
  <c r="S212" i="38"/>
  <c r="R212" i="38"/>
  <c r="N229" i="38"/>
  <c r="Q110" i="38"/>
  <c r="T110" i="38"/>
  <c r="O110" i="38"/>
  <c r="U110" i="38"/>
  <c r="L336" i="38"/>
  <c r="K110" i="38"/>
  <c r="S110" i="38"/>
  <c r="P110" i="38"/>
  <c r="T336" i="38"/>
  <c r="M12" i="38"/>
  <c r="F21" i="38"/>
  <c r="E13" i="38"/>
  <c r="Y21" i="38"/>
  <c r="AL21" i="38" s="1"/>
  <c r="W13" i="38"/>
  <c r="D587" i="38"/>
  <c r="F581" i="38"/>
  <c r="F563" i="38"/>
  <c r="H563" i="38" s="1"/>
  <c r="E562" i="38"/>
  <c r="E19" i="27" l="1"/>
  <c r="I15" i="27"/>
  <c r="W12" i="38"/>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24"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<sst xmlns="http://schemas.openxmlformats.org/spreadsheetml/2006/main" count="13844" uniqueCount="2391">
  <si>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</si>
  <si>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</si>
  <si>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</si>
  <si>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</si>
  <si>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</si>
  <si>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</si>
  <si>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</si>
  <si>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</si>
  <si>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</si>
  <si>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</si>
  <si>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</si>
  <si>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</si>
  <si>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</si>
  <si>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</si>
  <si>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</si>
  <si>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</si>
  <si>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</si>
  <si>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</si>
  <si>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</si>
  <si>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</si>
  <si>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</si>
  <si>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</si>
  <si>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</si>
  <si>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</si>
  <si>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</si>
  <si>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</si>
  <si>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</si>
  <si>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</si>
  <si>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</si>
  <si>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</si>
  <si>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</si>
  <si>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</si>
  <si>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</si>
  <si>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</si>
  <si>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</si>
  <si>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</si>
  <si>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</si>
  <si>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</si>
  <si>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</si>
  <si>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</si>
  <si>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</si>
  <si>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</si>
  <si>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</si>
  <si>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</si>
  <si>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</si>
  <si>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</si>
  <si>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</si>
  <si>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</si>
  <si>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</si>
  <si>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</si>
  <si>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</si>
  <si>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</si>
  <si>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</si>
  <si>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</si>
  <si>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</si>
  <si>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</si>
  <si>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</si>
  <si>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</si>
  <si>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</si>
  <si>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</si>
  <si>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</si>
  <si>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</si>
  <si>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</si>
  <si>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</si>
  <si>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</si>
  <si>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</si>
  <si>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</si>
  <si>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</si>
  <si>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</si>
  <si>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</si>
  <si>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</si>
  <si>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</si>
  <si>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</si>
  <si>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</si>
  <si>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</si>
  <si>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</si>
  <si>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</si>
  <si>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</si>
  <si>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</si>
  <si>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</si>
  <si>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</si>
  <si>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</si>
  <si>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</si>
  <si>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</si>
  <si>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</si>
  <si>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</si>
  <si>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</si>
  <si>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</si>
  <si>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</si>
  <si>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</si>
  <si>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</si>
  <si>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</si>
  <si>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</si>
  <si>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</si>
  <si>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</si>
  <si>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</si>
  <si>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</si>
  <si>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</si>
  <si>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</si>
  <si>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</si>
  <si>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</si>
  <si>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</si>
  <si>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</si>
  <si>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</si>
  <si>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</si>
  <si>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</si>
  <si>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</si>
  <si>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</si>
  <si>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</si>
  <si>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</si>
  <si>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</si>
  <si>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</si>
  <si>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</si>
  <si>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</si>
  <si>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</si>
  <si>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</si>
  <si>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</si>
  <si>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</si>
  <si>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</si>
  <si>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</si>
  <si>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AREAS ESTRATEGICAS</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</si>
  <si>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</si>
  <si>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</si>
  <si>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</si>
  <si>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</si>
  <si>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</si>
  <si>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</si>
  <si>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</si>
  <si>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</si>
  <si>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</si>
  <si>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</si>
  <si>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</si>
  <si>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</si>
  <si>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</si>
  <si>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</si>
  <si>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</si>
  <si>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</si>
  <si>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</si>
  <si>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</si>
  <si>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</si>
  <si>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</si>
  <si>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</si>
  <si>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</si>
  <si>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</si>
  <si>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</si>
  <si>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</si>
  <si>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</si>
  <si>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</si>
  <si>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</si>
  <si>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</si>
  <si>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</si>
  <si>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</si>
  <si>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</si>
  <si>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</si>
  <si>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</si>
  <si>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</si>
  <si>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</si>
  <si>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</si>
  <si>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</si>
  <si>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</si>
  <si>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</si>
  <si>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</si>
  <si>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</si>
  <si>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</si>
  <si>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</si>
  <si>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</si>
  <si>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</si>
  <si>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</si>
  <si>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</si>
  <si>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</si>
  <si>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</si>
  <si>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</si>
  <si>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</si>
  <si>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</si>
  <si>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</si>
  <si>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</si>
  <si>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</si>
  <si>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</si>
  <si>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</si>
  <si>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</si>
  <si>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</si>
  <si>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</si>
  <si>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</si>
  <si>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</si>
  <si>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</si>
  <si>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</si>
  <si>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</si>
  <si>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</si>
  <si>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</si>
  <si>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</si>
  <si>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Evaluación</t>
  </si>
  <si>
    <t>Admisiones CURLA, Vinculacion, VOAE, Subdireccion Academica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</si>
  <si>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</si>
  <si>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</si>
  <si>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</si>
  <si>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</si>
  <si>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</si>
  <si>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</si>
  <si>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</si>
  <si>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</si>
  <si>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</si>
  <si>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</si>
  <si>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Incripcion a cusros</t>
  </si>
  <si>
    <t>Investigación</t>
  </si>
  <si>
    <t>Lápices</t>
  </si>
  <si>
    <t>ENERGIA ELECTRICA</t>
  </si>
  <si>
    <t xml:space="preserve">capacitaciones </t>
  </si>
  <si>
    <t>La UNAH.regulara la calidad y pertinencia del sistema de educacion superior</t>
  </si>
  <si>
    <t>Total</t>
  </si>
  <si>
    <t>Equipo de oficina</t>
  </si>
  <si>
    <t>Actividades de especiales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</si>
  <si>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</si>
  <si>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</si>
  <si>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</si>
  <si>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</si>
  <si>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</si>
  <si>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</si>
  <si>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</si>
  <si>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</si>
  <si>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</si>
  <si>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</si>
  <si>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</si>
  <si>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</si>
  <si>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</si>
  <si>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</si>
  <si>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</si>
  <si>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</si>
  <si>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</si>
  <si>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</si>
  <si>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</si>
  <si>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</si>
  <si>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</si>
  <si>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</si>
  <si>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</si>
  <si>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</si>
  <si>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</si>
  <si>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</si>
  <si>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</si>
  <si>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</si>
  <si>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</si>
  <si>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</si>
  <si>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</si>
  <si>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</si>
  <si>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</si>
  <si>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</si>
  <si>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</si>
  <si>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</si>
  <si>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</si>
  <si>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</si>
  <si>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</si>
  <si>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</si>
  <si>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</si>
  <si>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</si>
  <si>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</si>
  <si>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</si>
  <si>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</si>
  <si>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</si>
  <si>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</si>
  <si>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</si>
  <si>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</si>
  <si>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</si>
  <si>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</si>
  <si>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</si>
  <si>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</si>
  <si>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</si>
  <si>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</si>
  <si>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</si>
  <si>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</si>
  <si>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</si>
  <si>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</si>
  <si>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</si>
  <si>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</si>
  <si>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</si>
  <si>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</si>
  <si>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</si>
  <si>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</si>
  <si>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</si>
  <si>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</si>
  <si>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</si>
  <si>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</si>
  <si>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</si>
  <si>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</si>
  <si>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</si>
  <si>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</si>
  <si>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</si>
  <si>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</si>
  <si>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</si>
  <si>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</si>
  <si>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</si>
  <si>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</si>
  <si>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</si>
  <si>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</si>
  <si>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</si>
  <si>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</si>
  <si>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</si>
  <si>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</si>
  <si>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</si>
  <si>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</si>
  <si>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</si>
  <si>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</si>
  <si>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</si>
  <si>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</si>
  <si>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</si>
  <si>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</si>
  <si>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</si>
  <si>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</si>
  <si>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</si>
  <si>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</si>
  <si>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</si>
  <si>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</si>
  <si>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</si>
  <si>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</si>
  <si>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</si>
  <si>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</si>
  <si>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</si>
  <si>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</si>
  <si>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</si>
  <si>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</si>
  <si>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</si>
  <si>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</si>
  <si>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</si>
  <si>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</si>
  <si>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</si>
  <si>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</si>
  <si>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</si>
  <si>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</si>
  <si>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</si>
  <si>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</si>
  <si>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</si>
  <si>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</si>
  <si>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</si>
  <si>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</si>
  <si>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</si>
  <si>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</si>
  <si>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</si>
  <si>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</si>
  <si>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</si>
  <si>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</si>
  <si>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</si>
  <si>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</si>
  <si>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</si>
  <si>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</si>
  <si>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</si>
  <si>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</si>
  <si>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</si>
  <si>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</si>
  <si>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</si>
  <si>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</si>
  <si>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</si>
  <si>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</si>
  <si>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</si>
  <si>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</si>
  <si>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</si>
  <si>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</si>
  <si>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</si>
  <si>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</si>
  <si>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</si>
  <si>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</si>
  <si>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</si>
  <si>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</si>
  <si>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</si>
  <si>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</si>
  <si>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</si>
  <si>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</si>
  <si>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</si>
  <si>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</si>
  <si>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</si>
  <si>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</si>
  <si>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</si>
  <si>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</si>
  <si>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</si>
  <si>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</si>
  <si>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</si>
  <si>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</si>
  <si>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</si>
  <si>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</si>
  <si>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</si>
  <si>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</si>
  <si>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</si>
  <si>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</si>
  <si>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</si>
  <si>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</si>
  <si>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</si>
  <si>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</si>
  <si>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</si>
  <si>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</si>
  <si>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</si>
  <si>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</si>
  <si>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</si>
  <si>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</si>
  <si>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</si>
  <si>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</si>
  <si>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</si>
  <si>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</si>
  <si>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</si>
  <si>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</si>
  <si>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</si>
  <si>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</si>
  <si>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</si>
  <si>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</si>
  <si>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</si>
  <si>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</si>
  <si>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</si>
  <si>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</si>
  <si>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</si>
  <si>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</si>
  <si>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</si>
  <si>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</si>
  <si>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</si>
  <si>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</si>
  <si>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</si>
  <si>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</si>
  <si>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</si>
  <si>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</si>
  <si>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</si>
  <si>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</si>
  <si>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</si>
  <si>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</si>
  <si>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</si>
  <si>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</si>
  <si>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</si>
  <si>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</si>
  <si>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</si>
  <si>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</si>
  <si>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</si>
  <si>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</si>
  <si>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</si>
  <si>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</si>
  <si>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</si>
  <si>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</si>
  <si>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</si>
  <si>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</si>
  <si>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</si>
  <si>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</si>
  <si>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</si>
  <si>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</si>
  <si>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</si>
  <si>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</si>
  <si>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</si>
  <si>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</si>
  <si>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</si>
  <si>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</si>
  <si>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</si>
  <si>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</si>
  <si>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</si>
  <si>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</si>
  <si>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</si>
  <si>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</si>
  <si>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</si>
  <si>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</si>
  <si>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</si>
  <si>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</si>
  <si>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</si>
  <si>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</si>
  <si>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</si>
  <si>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</si>
  <si>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</si>
  <si>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</si>
  <si>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</si>
  <si>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</si>
  <si>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</si>
  <si>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</si>
  <si>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</si>
  <si>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</si>
  <si>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</si>
  <si>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</si>
  <si>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</si>
  <si>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</si>
  <si>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</si>
  <si>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</si>
  <si>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</si>
  <si>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</si>
  <si>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</si>
  <si>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</si>
  <si>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</si>
  <si>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</si>
  <si>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</si>
  <si>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</si>
  <si>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</si>
  <si>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</si>
  <si>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</si>
  <si>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</si>
  <si>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</si>
  <si>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</si>
  <si>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</si>
  <si>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</si>
  <si>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</si>
  <si>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</si>
  <si>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</si>
  <si>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</si>
  <si>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</si>
  <si>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</si>
  <si>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</si>
  <si>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</si>
  <si>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</si>
  <si>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</si>
  <si>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</si>
  <si>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</si>
  <si>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</si>
  <si>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</si>
  <si>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</si>
  <si>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</si>
  <si>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</si>
  <si>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</si>
  <si>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</si>
  <si>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</si>
  <si>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</si>
  <si>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</si>
  <si>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</si>
  <si>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</si>
  <si>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</si>
  <si>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</si>
  <si>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</si>
  <si>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</si>
  <si>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</si>
  <si>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</si>
  <si>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</si>
  <si>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</si>
  <si>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</si>
  <si>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</si>
  <si>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</si>
  <si>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</si>
  <si>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</si>
  <si>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</si>
  <si>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</si>
  <si>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</si>
  <si>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</si>
  <si>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</si>
  <si>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</si>
  <si>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</si>
  <si>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</si>
  <si>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</si>
  <si>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</si>
  <si>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</si>
  <si>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</si>
  <si>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</si>
  <si>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</si>
  <si>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</si>
  <si>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</si>
  <si>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</si>
  <si>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</si>
  <si>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</si>
  <si>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</si>
  <si>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</si>
  <si>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</si>
  <si>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</si>
  <si>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</si>
  <si>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</si>
  <si>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</si>
  <si>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</si>
  <si>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</si>
  <si>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</si>
  <si>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</si>
  <si>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</si>
  <si>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</si>
  <si>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</si>
  <si>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</si>
  <si>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</si>
  <si>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</si>
  <si>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</si>
  <si>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</si>
  <si>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</si>
  <si>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</si>
  <si>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</si>
  <si>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</si>
  <si>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</si>
  <si>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</si>
  <si>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</si>
  <si>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</si>
  <si>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</si>
  <si>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</si>
  <si>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</si>
  <si>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</si>
  <si>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</si>
  <si>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</si>
  <si>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b) El proceso de aprendizaje de la carrera responde al Modelo Educativo de la UNAH.</t>
  </si>
  <si>
    <t>1) % de docentes que están desarrollando innovaciones educativas.</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</si>
  <si>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</si>
  <si>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</si>
  <si>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</si>
  <si>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</si>
  <si>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</si>
  <si>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 Plan de Difusión Científica, Creativa y Cultural.</t>
  </si>
  <si>
    <t>1) Plan de Difusión Cultural formulado.</t>
  </si>
  <si>
    <t>1) No. de talleres conjuntos realizados; 2) No. de eventos conjuntos realizados.</t>
  </si>
  <si>
    <t>DOCENCIA Y RECURSOS HUMANOS</t>
  </si>
  <si>
    <t>a) Formación de competencias docentes para la educación superior que faciliten el aprendizaje y mejoren la eficiencia terminal.</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</si>
  <si>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</si>
  <si>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</si>
  <si>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</si>
  <si>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</si>
  <si>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</si>
  <si>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</si>
  <si>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</si>
  <si>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</si>
  <si>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</si>
  <si>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</si>
  <si>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</si>
  <si>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</si>
  <si>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</si>
  <si>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</si>
  <si>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</si>
  <si>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</si>
  <si>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1)Fortalecimiento permanente del Sistema de Registro y mejora de los servicios brindados.</t>
  </si>
  <si>
    <t>a) Las Unidades Académicas y Administrativas disponen y tienen  acceso a los servicios de la plataforma tecnológica y al programa de desarrollo tecnológico de la UNAH.</t>
  </si>
  <si>
    <t>Disponibles informes de evaluación del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</si>
  <si>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</si>
  <si>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</si>
  <si>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</si>
  <si>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</si>
  <si>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</si>
  <si>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</si>
  <si>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</si>
  <si>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</si>
  <si>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</si>
  <si>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</si>
  <si>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</si>
  <si>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</si>
  <si>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</si>
  <si>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</si>
  <si>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</si>
  <si>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</si>
  <si>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</si>
  <si>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</si>
  <si>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</si>
  <si>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</si>
  <si>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2) Integración de la UNAH en redes académicas nacionales e internacionales.</t>
  </si>
  <si>
    <t>1) Redes académicas nacionales, regionales e internacionales en las que la UNAH participe.</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</si>
  <si>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</si>
  <si>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</si>
  <si>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</si>
  <si>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</si>
  <si>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3) Institucionalizada la participación de la UNAH en los Consejos Regionales de Cultura, a través de los Grupos Gestores de LO ESENCIAL.</t>
  </si>
  <si>
    <t xml:space="preserve">1) Número de iniciativas culturales regionales realizadas con la participación de la UNAH. </t>
  </si>
  <si>
    <t>6) Apertura de una línea de investigación y gestión del conocimiento en economía de la cultura.</t>
  </si>
  <si>
    <t xml:space="preserve">1) Línea y grupo de investigación en economía de la cultura legitimado; 2) No. de tesis de investigación en proceso. </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</si>
  <si>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</si>
  <si>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</si>
  <si>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</si>
  <si>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</si>
  <si>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</si>
  <si>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</si>
  <si>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</si>
  <si>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</si>
  <si>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</si>
  <si>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</si>
  <si>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</si>
  <si>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</si>
  <si>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</si>
  <si>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</si>
  <si>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</si>
  <si>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</si>
  <si>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</si>
  <si>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</si>
  <si>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</si>
  <si>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</si>
  <si>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</si>
  <si>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</si>
  <si>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6.6.6</t>
  </si>
  <si>
    <t>10.10.10</t>
  </si>
  <si>
    <t>11.11.11</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</si>
  <si>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</si>
  <si>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</si>
  <si>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</si>
  <si>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</si>
  <si>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</si>
  <si>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</si>
  <si>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</si>
  <si>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</si>
  <si>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</si>
  <si>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</si>
  <si>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</si>
  <si>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</si>
  <si>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</si>
  <si>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</si>
  <si>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</si>
  <si>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</si>
  <si>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</si>
  <si>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</si>
  <si>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</si>
  <si>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</si>
  <si>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</si>
  <si>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</si>
  <si>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</si>
  <si>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</si>
  <si>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</si>
  <si>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</si>
  <si>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</si>
  <si>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</si>
  <si>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</si>
  <si>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</si>
  <si>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</si>
  <si>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</si>
  <si>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</si>
  <si>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</si>
  <si>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</si>
  <si>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</si>
  <si>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</si>
  <si>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</si>
  <si>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</si>
  <si>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</si>
  <si>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</si>
  <si>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</si>
  <si>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</si>
  <si>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</si>
  <si>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</si>
  <si>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</si>
  <si>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</si>
  <si>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</si>
  <si>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</si>
  <si>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</si>
  <si>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</si>
  <si>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</si>
  <si>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</si>
  <si>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</si>
  <si>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</si>
  <si>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</si>
  <si>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</si>
  <si>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</si>
  <si>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</si>
  <si>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</si>
  <si>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</si>
  <si>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</si>
  <si>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</si>
  <si>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</si>
  <si>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</si>
  <si>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</si>
  <si>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</si>
  <si>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</si>
  <si>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</si>
  <si>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</si>
  <si>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</si>
  <si>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</si>
  <si>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</si>
  <si>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</si>
  <si>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</si>
  <si>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</si>
  <si>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</si>
  <si>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</si>
  <si>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</si>
  <si>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</si>
  <si>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</si>
  <si>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</si>
  <si>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</si>
  <si>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</si>
  <si>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</si>
  <si>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</si>
  <si>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</si>
  <si>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</si>
  <si>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</si>
  <si>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</si>
  <si>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</si>
  <si>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</si>
  <si>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</si>
  <si>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</si>
  <si>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</si>
  <si>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</si>
  <si>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</si>
  <si>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</si>
  <si>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</si>
  <si>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</si>
  <si>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</si>
  <si>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</si>
  <si>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</si>
  <si>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</si>
  <si>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</si>
  <si>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</si>
  <si>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</si>
  <si>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</si>
  <si>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</si>
  <si>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</si>
  <si>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</si>
  <si>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</si>
  <si>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</si>
  <si>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</si>
  <si>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</si>
  <si>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</si>
  <si>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</si>
  <si>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</si>
  <si>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</si>
  <si>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</si>
  <si>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</si>
  <si>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</si>
  <si>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</si>
  <si>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</si>
  <si>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</si>
  <si>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</si>
  <si>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</si>
  <si>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</si>
  <si>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</si>
  <si>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</si>
  <si>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</si>
  <si>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</si>
  <si>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</si>
  <si>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</si>
  <si>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</si>
  <si>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</si>
  <si>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</si>
  <si>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</si>
  <si>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</si>
  <si>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</si>
  <si>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</si>
  <si>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</si>
  <si>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</si>
  <si>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</si>
  <si>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</si>
  <si>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</si>
  <si>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</si>
  <si>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</si>
  <si>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</si>
  <si>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</si>
  <si>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</si>
  <si>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</si>
  <si>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</si>
  <si>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</si>
  <si>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</si>
  <si>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</si>
  <si>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</si>
  <si>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</si>
  <si>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</si>
  <si>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</si>
  <si>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</si>
  <si>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</si>
  <si>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</si>
  <si>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</si>
  <si>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</si>
  <si>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</si>
  <si>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</si>
  <si>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</si>
  <si>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</si>
  <si>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</si>
  <si>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</si>
  <si>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</si>
  <si>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</si>
  <si>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</si>
  <si>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</si>
  <si>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</si>
  <si>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</si>
  <si>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</si>
  <si>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</si>
  <si>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</si>
  <si>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</si>
  <si>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</si>
  <si>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</si>
  <si>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</si>
  <si>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</si>
  <si>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</si>
  <si>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</si>
  <si>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</si>
  <si>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</si>
  <si>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</si>
  <si>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</si>
  <si>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</si>
  <si>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</si>
  <si>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</si>
  <si>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</si>
  <si>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</si>
  <si>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</si>
  <si>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</si>
  <si>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</si>
  <si>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</si>
  <si>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</si>
  <si>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</si>
  <si>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</si>
  <si>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</si>
  <si>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</si>
  <si>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</si>
  <si>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</si>
  <si>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</si>
  <si>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</si>
  <si>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</si>
  <si>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</si>
  <si>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</si>
  <si>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</si>
  <si>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</si>
  <si>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</si>
  <si>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</si>
  <si>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</si>
  <si>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</si>
  <si>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</si>
  <si>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</si>
  <si>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</si>
  <si>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</si>
  <si>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</si>
  <si>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</si>
  <si>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</si>
  <si>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</si>
  <si>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</si>
  <si>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</si>
  <si>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</si>
  <si>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</si>
  <si>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</si>
  <si>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</si>
  <si>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</si>
  <si>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</si>
  <si>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</si>
  <si>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</si>
  <si>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</si>
  <si>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</si>
  <si>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</si>
  <si>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</si>
  <si>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</si>
  <si>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</si>
  <si>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</si>
  <si>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</si>
  <si>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</si>
  <si>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</si>
  <si>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</si>
  <si>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</si>
  <si>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</si>
  <si>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</si>
  <si>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</si>
  <si>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</si>
  <si>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</si>
  <si>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</si>
  <si>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</si>
  <si>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</si>
  <si>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</si>
  <si>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</si>
  <si>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</si>
  <si>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</si>
  <si>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</si>
  <si>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</si>
  <si>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</si>
  <si>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</si>
  <si>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</si>
  <si>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</si>
  <si>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</si>
  <si>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</si>
  <si>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</si>
  <si>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</si>
  <si>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</si>
  <si>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</si>
  <si>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</si>
  <si>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</si>
  <si>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</si>
  <si>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</si>
  <si>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</si>
  <si>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</si>
  <si>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</si>
  <si>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</si>
  <si>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</si>
  <si>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</si>
  <si>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</si>
  <si>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</si>
  <si>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</si>
  <si>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</si>
  <si>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</si>
  <si>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</si>
  <si>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</si>
  <si>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</si>
  <si>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</si>
  <si>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</si>
  <si>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</si>
  <si>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</si>
  <si>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</si>
  <si>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</si>
  <si>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</si>
  <si>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</si>
  <si>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</si>
  <si>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</si>
  <si>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</si>
  <si>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</si>
  <si>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</si>
  <si>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</si>
  <si>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</si>
  <si>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</si>
  <si>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</si>
  <si>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</si>
  <si>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</si>
  <si>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</si>
  <si>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</si>
  <si>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</si>
  <si>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</si>
  <si>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</si>
  <si>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</si>
  <si>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</si>
  <si>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</si>
  <si>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</si>
  <si>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</si>
  <si>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</si>
  <si>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</si>
  <si>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</si>
  <si>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</si>
  <si>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</si>
  <si>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</si>
  <si>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</si>
  <si>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</si>
  <si>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</si>
  <si>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</si>
  <si>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</si>
  <si>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</si>
  <si>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</si>
  <si>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</si>
  <si>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</si>
  <si>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</si>
  <si>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</si>
  <si>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</si>
  <si>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</si>
  <si>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</si>
  <si>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</si>
  <si>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</si>
  <si>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</si>
  <si>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</si>
  <si>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</si>
  <si>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</si>
  <si>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</si>
  <si>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</si>
  <si>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</si>
  <si>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</si>
  <si>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</si>
  <si>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</si>
  <si>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</si>
  <si>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</si>
  <si>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</si>
  <si>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</si>
  <si>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</si>
  <si>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</si>
  <si>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</si>
  <si>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</si>
  <si>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</si>
  <si>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</si>
  <si>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</si>
  <si>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</si>
  <si>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</si>
  <si>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</si>
  <si>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</si>
  <si>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</si>
  <si>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</si>
  <si>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</si>
  <si>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</si>
  <si>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</si>
  <si>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</si>
  <si>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</si>
  <si>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</si>
  <si>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</si>
  <si>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</si>
  <si>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</si>
  <si>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</si>
  <si>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</si>
  <si>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</si>
  <si>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</si>
  <si>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</si>
  <si>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</si>
  <si>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</si>
  <si>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</si>
  <si>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</si>
  <si>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</si>
  <si>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</si>
  <si>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</si>
  <si>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</si>
  <si>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</si>
  <si>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</si>
  <si>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</si>
  <si>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</si>
  <si>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</si>
  <si>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</si>
  <si>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</si>
  <si>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</si>
  <si>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</si>
  <si>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</si>
  <si>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</si>
  <si>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</si>
  <si>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</si>
  <si>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</si>
  <si>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</si>
  <si>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</si>
  <si>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</si>
  <si>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</si>
  <si>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</si>
  <si>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</si>
  <si>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</si>
  <si>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</si>
  <si>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</si>
  <si>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</si>
  <si>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</si>
  <si>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</si>
  <si>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</si>
  <si>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</si>
  <si>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</si>
  <si>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</si>
  <si>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</si>
  <si>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</si>
  <si>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</si>
  <si>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</si>
  <si>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</si>
  <si>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</si>
  <si>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</si>
  <si>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</si>
  <si>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</si>
  <si>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</si>
  <si>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</si>
  <si>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</si>
  <si>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</si>
  <si>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</si>
  <si>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</si>
  <si>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</si>
  <si>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</si>
  <si>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</si>
  <si>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</si>
  <si>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</si>
  <si>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</si>
  <si>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</si>
  <si>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</si>
  <si>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</si>
  <si>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</si>
  <si>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</si>
  <si>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</si>
  <si>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</si>
  <si>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</si>
  <si>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</si>
  <si>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</si>
  <si>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</si>
  <si>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</si>
  <si>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</si>
  <si>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</si>
  <si>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</si>
  <si>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</si>
  <si>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</si>
  <si>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</si>
  <si>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</si>
  <si>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</si>
  <si>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</si>
  <si>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</si>
  <si>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</si>
  <si>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</si>
  <si>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</si>
  <si>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</si>
  <si>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</si>
  <si>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</si>
  <si>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</si>
  <si>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</si>
  <si>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</si>
  <si>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</si>
  <si>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</si>
  <si>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</si>
  <si>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</si>
  <si>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</si>
  <si>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</si>
  <si>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</si>
  <si>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</si>
  <si>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</si>
  <si>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</si>
  <si>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</si>
  <si>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</si>
  <si>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</si>
  <si>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</si>
  <si>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</si>
  <si>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</si>
  <si>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</si>
  <si>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</si>
  <si>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</si>
  <si>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</si>
  <si>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</si>
  <si>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</si>
  <si>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</si>
  <si>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</si>
  <si>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</si>
  <si>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</si>
  <si>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</si>
  <si>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</si>
  <si>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</si>
  <si>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</si>
  <si>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</si>
  <si>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</si>
  <si>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</si>
  <si>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</si>
  <si>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</si>
  <si>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</si>
  <si>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</si>
  <si>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</si>
  <si>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</si>
  <si>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</si>
  <si>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</si>
  <si>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</si>
  <si>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</si>
  <si>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</si>
  <si>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</si>
  <si>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</si>
  <si>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</si>
  <si>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</si>
  <si>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</si>
  <si>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</si>
  <si>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</si>
  <si>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</si>
  <si>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</si>
  <si>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</si>
  <si>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</si>
  <si>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</si>
  <si>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</si>
  <si>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</si>
  <si>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</si>
  <si>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</si>
  <si>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</si>
  <si>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</si>
  <si>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</si>
  <si>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</si>
  <si>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</si>
  <si>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</si>
  <si>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</si>
  <si>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</si>
  <si>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</si>
  <si>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</si>
  <si>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</si>
  <si>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</si>
  <si>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</si>
  <si>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</si>
  <si>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</si>
  <si>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</si>
  <si>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</si>
  <si>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</si>
  <si>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</si>
  <si>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</si>
  <si>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</si>
  <si>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</si>
  <si>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</si>
  <si>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</si>
  <si>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</si>
  <si>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</si>
  <si>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</si>
  <si>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</si>
  <si>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</si>
  <si>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</si>
  <si>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</si>
  <si>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</si>
  <si>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</si>
  <si>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</si>
  <si>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</si>
  <si>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</si>
  <si>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</si>
  <si>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</si>
  <si>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</si>
  <si>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</si>
  <si>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</si>
  <si>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</si>
  <si>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</si>
  <si>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</si>
  <si>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</si>
  <si>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</si>
  <si>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</si>
  <si>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</si>
  <si>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</si>
  <si>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</si>
  <si>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</si>
  <si>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</si>
  <si>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</si>
  <si>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</si>
  <si>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</si>
  <si>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</si>
  <si>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</si>
  <si>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</si>
  <si>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</si>
  <si>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</si>
  <si>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</si>
  <si>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</si>
  <si>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</si>
  <si>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</si>
  <si>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</si>
  <si>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</si>
  <si>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</si>
  <si>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</si>
  <si>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</si>
  <si>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</si>
  <si>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</si>
  <si>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</si>
  <si>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</si>
  <si>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</si>
  <si>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</si>
  <si>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</si>
  <si>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</si>
  <si>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</si>
  <si>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</si>
  <si>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</si>
  <si>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</si>
  <si>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</si>
  <si>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</si>
  <si>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</si>
  <si>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</si>
  <si>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</si>
  <si>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</si>
  <si>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</si>
  <si>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</si>
  <si>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</si>
  <si>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</si>
  <si>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</si>
  <si>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</si>
  <si>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</si>
  <si>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</si>
  <si>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</si>
  <si>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</si>
  <si>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</si>
  <si>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</si>
  <si>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</si>
  <si>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</si>
  <si>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</si>
  <si>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</si>
  <si>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</si>
  <si>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</si>
  <si>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</si>
  <si>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</si>
  <si>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</si>
  <si>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</si>
  <si>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</si>
  <si>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</si>
  <si>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</si>
  <si>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</si>
  <si>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</si>
  <si>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</si>
  <si>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</si>
  <si>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</si>
  <si>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</si>
  <si>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</si>
  <si>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</si>
  <si>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</si>
  <si>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</si>
  <si>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</si>
  <si>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</si>
  <si>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</si>
  <si>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</si>
  <si>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</si>
  <si>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</si>
  <si>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</si>
  <si>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</si>
  <si>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</si>
  <si>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</si>
  <si>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</si>
  <si>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</si>
  <si>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</si>
  <si>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</si>
  <si>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</si>
  <si>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</si>
  <si>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</si>
  <si>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</si>
  <si>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</si>
  <si>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</si>
  <si>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</si>
  <si>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</si>
  <si>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</si>
  <si>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</si>
  <si>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</si>
  <si>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</si>
  <si>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</si>
  <si>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</si>
  <si>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</si>
  <si>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</si>
  <si>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</si>
  <si>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</si>
  <si>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</si>
  <si>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</si>
  <si>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</si>
  <si>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</si>
  <si>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</si>
  <si>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</si>
  <si>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</si>
  <si>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</si>
  <si>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</si>
  <si>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</si>
  <si>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</si>
  <si>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</si>
  <si>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</si>
  <si>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</si>
  <si>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</si>
  <si>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</si>
  <si>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</si>
  <si>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</si>
  <si>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</si>
  <si>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</si>
  <si>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</si>
  <si>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</si>
  <si>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</si>
  <si>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</si>
  <si>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</si>
  <si>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</si>
  <si>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</si>
  <si>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</si>
  <si>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</si>
  <si>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</si>
  <si>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</si>
  <si>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</si>
  <si>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</si>
  <si>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</si>
  <si>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</si>
  <si>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</si>
  <si>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</si>
  <si>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</si>
  <si>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</si>
  <si>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</si>
  <si>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</si>
  <si>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</si>
  <si>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</si>
  <si>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</si>
  <si>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</si>
  <si>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</si>
  <si>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</si>
  <si>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</si>
  <si>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</si>
  <si>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</si>
  <si>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</si>
  <si>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</si>
  <si>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</si>
  <si>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</si>
  <si>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</si>
  <si>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</si>
  <si>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</si>
  <si>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</si>
  <si>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</si>
  <si>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</si>
  <si>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</si>
  <si>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</si>
  <si>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</si>
  <si>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</si>
  <si>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</si>
  <si>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</si>
  <si>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</si>
  <si>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</si>
  <si>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</si>
  <si>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</si>
  <si>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</si>
  <si>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</si>
  <si>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</si>
  <si>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</si>
  <si>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</si>
  <si>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</si>
  <si>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</si>
  <si>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</si>
  <si>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</si>
  <si>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</si>
  <si>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</si>
  <si>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</si>
  <si>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</si>
  <si>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</si>
  <si>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</si>
  <si>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</si>
  <si>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</si>
  <si>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</si>
  <si>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</si>
  <si>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</si>
  <si>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</si>
  <si>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</si>
  <si>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</si>
  <si>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</si>
  <si>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</si>
  <si>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</si>
  <si>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</si>
  <si>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</si>
  <si>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</si>
  <si>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</si>
  <si>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</si>
  <si>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</si>
  <si>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</si>
  <si>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</si>
  <si>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</si>
  <si>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</si>
  <si>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</si>
  <si>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</si>
  <si>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</si>
  <si>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</si>
  <si>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</si>
  <si>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</si>
  <si>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</si>
  <si>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</si>
  <si>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</si>
  <si>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</si>
  <si>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</si>
  <si>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</si>
  <si>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</si>
  <si>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</si>
  <si>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</si>
  <si>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</si>
  <si>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</si>
  <si>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</si>
  <si>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</si>
  <si>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</si>
  <si>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</si>
  <si>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</si>
  <si>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</si>
  <si>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</si>
  <si>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</si>
  <si>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</si>
  <si>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</si>
  <si>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</si>
  <si>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</si>
  <si>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</si>
  <si>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</si>
  <si>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</si>
  <si>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</si>
  <si>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</si>
  <si>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</si>
  <si>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</si>
  <si>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</si>
  <si>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</si>
  <si>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</si>
  <si>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</si>
  <si>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</si>
  <si>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</si>
  <si>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</si>
  <si>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</si>
  <si>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</si>
  <si>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</si>
  <si>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</si>
  <si>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</si>
  <si>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</si>
  <si>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</si>
  <si>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</si>
  <si>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</si>
  <si>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</si>
  <si>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</si>
  <si>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</si>
  <si>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</si>
  <si>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</si>
  <si>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</si>
  <si>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</si>
  <si>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</si>
  <si>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</si>
  <si>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</si>
  <si>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</si>
  <si>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</si>
  <si>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</si>
  <si>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</si>
  <si>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</si>
  <si>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</si>
  <si>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</si>
  <si>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</si>
  <si>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</si>
  <si>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</si>
  <si>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</si>
  <si>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</si>
  <si>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</si>
  <si>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</si>
  <si>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</si>
  <si>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1) Las Facultades y los Centros Regionales  publican artículos con estándares internacionales en revistas científicas de la UNAH.</t>
  </si>
  <si>
    <t xml:space="preserve">1) Publicación de (8) artículos en las revistas científicas de la UNAH.
(2 por año)
</t>
  </si>
  <si>
    <t>2) Las facultades y los centros Regionales participan en los encuentros académicos organizados por la Dirección de Investigación Científica (congresos,  encuentros, foros y otros eventos de investigación científica).</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</si>
  <si>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</si>
  <si>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</si>
  <si>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 xml:space="preserve">2.1) Presentación de, al menos,  (8) ponencias por cada facultad y centro regional en los congresos de investigación científica organizados por la Dirección de Investigación Científica.
(2 por año)
</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</si>
  <si>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</si>
  <si>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 xml:space="preserve">Participar en el Diplomado en investigación científica. </t>
  </si>
  <si>
    <t>Participar en los  Cursos de apoyo a la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</si>
  <si>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</si>
  <si>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</si>
  <si>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</si>
  <si>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</si>
  <si>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</si>
  <si>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</si>
  <si>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</si>
  <si>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</si>
  <si>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</si>
  <si>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</si>
  <si>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</si>
  <si>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</si>
  <si>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</si>
  <si>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</si>
  <si>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</si>
  <si>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</si>
  <si>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</si>
  <si>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</si>
  <si>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</si>
  <si>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</si>
  <si>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</si>
  <si>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</si>
  <si>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</si>
  <si>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</si>
  <si>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</si>
  <si>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</si>
  <si>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</si>
  <si>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</si>
  <si>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</si>
  <si>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</si>
  <si>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</si>
  <si>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</si>
  <si>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</si>
  <si>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</si>
  <si>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</si>
  <si>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</si>
  <si>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</si>
  <si>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</si>
  <si>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</si>
  <si>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</si>
  <si>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</si>
  <si>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</si>
  <si>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</si>
  <si>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</si>
  <si>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</si>
  <si>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</si>
  <si>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</si>
  <si>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</si>
  <si>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</si>
  <si>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</si>
  <si>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</si>
  <si>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</si>
  <si>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</si>
  <si>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</si>
  <si>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</si>
  <si>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</si>
  <si>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</si>
  <si>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</si>
  <si>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</si>
  <si>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</si>
  <si>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a) Crear un programa de  seguimiento a los graduados universitarios,  su situación laboral, actualización y formación continua, y que promuevan el cambio y acción social en sus respectivos entornos.</t>
  </si>
  <si>
    <t>b) El proceso de  reclutamiento, seguimiento, permanencia y egreso de los estudiantes facilitan y promueven la eficiencia terminal de la institución.</t>
  </si>
  <si>
    <t>4) Concertar alianzas estratégicas con instituciones públicas y privadas para garantizar la calidad de los procesos de admisión, ingreso y permanencia de los estudiantes (la Secretaria de Educación, RNP para garantizar los procesos de ingreso).</t>
  </si>
  <si>
    <t xml:space="preserve">1) Perfiles de egreso articulados con las prácticas profesionales,
para crear apoyos para mejorar la inserción laboral de los graduados de la UNAH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</si>
  <si>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</si>
  <si>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INTERNACIONALIZACIÓN DE LA EDUCACIÓN SUPERIOR</t>
  </si>
  <si>
    <t>1. Desarrollar un proceso integral de internacionalización de la educación superior como eje transversal que contribuya al fortalecimiento institucional y el mejoramiento de la calidad en el marco de la IV Reforma Universitaria, 2012-2016.</t>
  </si>
  <si>
    <t>2. Consolidar el proceso de internacionalización mediante un adecuado sistema de información y el fortalecimiento de los procesos de acreditación de los programas académicos de la UNAH, la gestión oportuna y apropiada de las funciones sustantivas de la internacionalización (convenios, proyectos, movilidad y cooperación al desarrollo) y la coordinación con las instancias pertinentes para promover la docencia, investigación y vinculación universidad-sociedad (Objetivo FACE 2012-2016).</t>
  </si>
  <si>
    <t>3.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t>
  </si>
  <si>
    <t xml:space="preserve">a) La UNAH cuenta con un sistema de gestión y aprobación de convenios y proyectos acorde a las modalidades internacionales </t>
  </si>
  <si>
    <t>a1.M1A1: desarrollar talleres a nivel de facultades, centros regionales y direcciones para presentar los nuevos enfoques de internacionalización y revisar las normas y manuales existentes</t>
  </si>
  <si>
    <t>a2.M2A1: solicitar los dictámenes, elaborar dictamen consolidado y remitir a rectoría para su presentación y aprobación ante consejo universitario</t>
  </si>
  <si>
    <t>a2.M2A2: Convenios con las universidades del CSUCA son revisados y renovados según su contenido</t>
  </si>
  <si>
    <t>a2.M2A3: convenios específicos son remitidos por la unidades y cuentan con el respaldo de los fondos que permitirán ejecutarlos</t>
  </si>
  <si>
    <t>Convenios aprobados disponibles en base de datos</t>
  </si>
  <si>
    <t>Convenios renovados disponibles en base de datos</t>
  </si>
  <si>
    <t>Convenios específicos aprobados disponibles en base de datos</t>
  </si>
  <si>
    <t>a2.M2A4: cartas de intenciones son tramitadas a fin de garantizar que el proceso de cooperación o colaboración no se demora</t>
  </si>
  <si>
    <t>Cartas de intensiones aprobadas</t>
  </si>
  <si>
    <t>b) Sistema de información de VRI (SIVRI) per-mite a la comuni-dad universitaria tomar decisiones en cuanto a acciones de internacionalización</t>
  </si>
  <si>
    <t>b1.M3A1: lanzamiento del SIVRI ante autoridades</t>
  </si>
  <si>
    <t>SIVRI funcionando</t>
  </si>
  <si>
    <t xml:space="preserve">b1.M3A2: Talleres de socialización con unidades académicas para promover el uso y alimentación del SIVRI </t>
  </si>
  <si>
    <t>No. De personas capacitadas en el uso del SIVRI.</t>
  </si>
  <si>
    <t>c) La movilidad académica y estudiantil es impulsada por las diversas unidades y facilitada desde la VRI</t>
  </si>
  <si>
    <t>c1.M4.A1: elaborados boletines sobre la base de información recibida por la VRI.</t>
  </si>
  <si>
    <t xml:space="preserve">16 boletines elaborados y distribuidos </t>
  </si>
  <si>
    <t>c2.M5A1: diseño anual de la propuesta del programa de jóvenes embajadores a distintos países de AL</t>
  </si>
  <si>
    <t>Propuesta aprobada por equipo integrado por VRI y VOAE</t>
  </si>
  <si>
    <t xml:space="preserve">c2.M5A2: implementación del programa de jóvenes embajadores </t>
  </si>
  <si>
    <t>informe De programa socializado.
-informe De misión y liquidación De cada participante.</t>
  </si>
  <si>
    <t>c3.M6A1: visita de un docente internacional a cada centro regional universitario</t>
  </si>
  <si>
    <t>Informe de la visita del docente con detalle de sus actividades realizadas</t>
  </si>
  <si>
    <t>c4.M7.A1 al menos 5 promociones al año de oportunidades de movilidad</t>
  </si>
  <si>
    <t xml:space="preserve">Convocatoria a través de circulares </t>
  </si>
  <si>
    <t xml:space="preserve">c5.M8.A1: Participación en la semana académica de Honduras Global </t>
  </si>
  <si>
    <t>Informe de detallado de la experiencia de cada participante</t>
  </si>
  <si>
    <t>c6.M9.A1: al menos dos conferencias por semestre impartidas en temas de actualidad e interés académico.</t>
  </si>
  <si>
    <t>c7.M10.A1: al menos 5 aplicaciones para participar en consorcios universitarios de Erasmus Mundus</t>
  </si>
  <si>
    <t>Aplicaciones a consorcios</t>
  </si>
  <si>
    <t xml:space="preserve">d) Fortalecer la capacidad de elaboración, presentación y negociación de iniciativas de cooperación en las unidades </t>
  </si>
  <si>
    <t>d1.M11A1 Talleres de portafolio de cooperación realizados en centros regionales y unidades académicas</t>
  </si>
  <si>
    <t>Memorias De los talleres.
-Portafolios De cooperación.</t>
  </si>
  <si>
    <t xml:space="preserve">e) Participación de la UNAH-VRI en redes y consorcios internacionales </t>
  </si>
  <si>
    <t>e1.M.12.A1: participar en dos reuniones al año.</t>
  </si>
  <si>
    <t>Memorias de informe de misión</t>
  </si>
  <si>
    <t>e2.M13.A1: participar en dos reuniones al año</t>
  </si>
  <si>
    <t>e3.M14.A1: participar en dos reuniones al año</t>
  </si>
  <si>
    <t>f) Visibilización de la UNAH a nivel nacional e internacional en temas claves del desarrollo, internacionalización y otros.</t>
  </si>
  <si>
    <t>f1.M15.A1: desarrollar conferencias magistrales con la imagen corporativa de la UNAH en eventos internacionales</t>
  </si>
  <si>
    <t>Carpeta de presentaciones</t>
  </si>
  <si>
    <t>f1.M15.A2: participación con al menos una conferencia magistral en los congresos de investigación científica de la UNAH.</t>
  </si>
  <si>
    <t xml:space="preserve">g) Monitoreo y evaluación del proceso de internacionalización </t>
  </si>
  <si>
    <t>g1.M16.A1:diseño de estrategia de monitoreo y evaluación es presentada en el primer informe semestral 2013</t>
  </si>
  <si>
    <t>-Estrategia diseñada.</t>
  </si>
  <si>
    <t>-Elaborados perfiles de puestos</t>
  </si>
  <si>
    <t>g1.M16.A2: creación de plaza de responsable de la unidad.</t>
  </si>
  <si>
    <t>Acuerdo de creación de plazas aprobado por JDU</t>
  </si>
  <si>
    <t>h1.M17.A1: diseño de tablero de comando para registro y seguimiento de actividades.</t>
  </si>
  <si>
    <t>Tablero de comandos</t>
  </si>
  <si>
    <t>h1.M17.A2: manual de procedimientos administrativos es aplicado por todo el personal.</t>
  </si>
  <si>
    <t>Manuales de procedimientos</t>
  </si>
  <si>
    <t>TOTAL INTERNACIONALIZACIÓN DE LA EDUCACIÓN SUPERIOR</t>
  </si>
  <si>
    <t>2) Estudio de satisfacción de graduados de la UNAH.</t>
  </si>
  <si>
    <t xml:space="preserve">1)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t>
  </si>
  <si>
    <t>2) Velar y promover de manera efectiva, la inclusión de los Graduados Universitarios calificados para el relevo docente (entre otros, reorientado y fortaleciendo a través de un nuevo Reglamento, a los Instructores)</t>
  </si>
  <si>
    <t xml:space="preserve">Objetivo: </t>
  </si>
  <si>
    <t xml:space="preserve">1.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t>
  </si>
  <si>
    <t>2. Velar y promover de manera efectiva, la inclusión de los Graduados Universitarios calificados para el relevo docente (entre otros, reorientado y fortaleciendo a través de un nuevo Reglamento, a los Instructores)</t>
  </si>
  <si>
    <t xml:space="preserve">3) Aplicación del Modelo Educativo en el proceso de enseñanza-aprendizaje en todas las Facultades y Centros Regionales. </t>
  </si>
  <si>
    <t xml:space="preserve">2) Mejora sostenida de los índices de  resultados de aprendizaje de los estudiantes. </t>
  </si>
  <si>
    <t xml:space="preserve">1) Al  menos (4) proyectos de investigación, compiten por recursos a nivel interno. 
(1 por año)
</t>
  </si>
  <si>
    <t xml:space="preserve">2) Al  menos, (4) proyectos de investigación, compiten por recursos a nivel externo.
(1 por año)
</t>
  </si>
  <si>
    <t xml:space="preserve">1) Las facultades y los centros regionales  participan con ponencias en eventos científicos nacionales  (externos a la UNAH) o internacionales con recursos internos y externos </t>
  </si>
  <si>
    <t xml:space="preserve">1.1) Presentación de, al menos,  (8) ponencias por cada facultad y centro regional en eventos científicos nacionales  (externos a la UNAH) o internacionales con recursos internos y externos
(2 por año)
</t>
  </si>
  <si>
    <t>1. Las facultades y los centros regionales  participan en el programa de capacitación ofertado por la Dirección de Investigación Científica</t>
  </si>
  <si>
    <t xml:space="preserve">1.Al menos, el 20% de docentes de Las facultades y los centros regionales  han cursado el diplomado en investigación científica. </t>
  </si>
  <si>
    <t>2. Al menos, el 30%  de docentes de Las facultades y los centros regionales  han recibido un curso de apoyo a la investigación</t>
  </si>
  <si>
    <t>1.  50% de Las facultades y los centros regionales  cuentan, con al menos, (1) unidad de gestión de la investigación operando de manera eficiente.</t>
  </si>
  <si>
    <t>1.  Las facultades y los centros regionales  cuentan con (1) unidad y/o instituto de investigación científica.</t>
  </si>
  <si>
    <t>1. 5% de los docentes de las facultades y los centros regionales cuentan con asignación de la labor de investigación en la carga académica.</t>
  </si>
  <si>
    <t>2. Las facultades y los centros regionales  asignan a la carga académica de cada departamento la labor de investigación.</t>
  </si>
  <si>
    <t>4. Fortalecidos los vínculos de la UNAH con el gobierno, sectores productivos, sectores sociales y otras universidades, en torno a la investigación científica, para contribuir de forma integral al conocimiento y solución de los principales problemas del país</t>
  </si>
  <si>
    <t>1. Suscripción de nuevos convenios de cooperación con otras instituciones nacionales o internacionales.</t>
  </si>
  <si>
    <t>2) Los Departamentos Acadèmicos y las Carreras desarrollan jornadas de capacitación en gestión y ejecución de proyectos de vinculación UNAH-Sociedad.</t>
  </si>
  <si>
    <t>b) Los Departamentos Académicos y las Carreras  socializan y aplican las políticas de vinculación UNAH-Sociedad a la práctica profesional universitaria y las vinculan a la docencia y a la investigación.</t>
  </si>
  <si>
    <t xml:space="preserve">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 </t>
  </si>
  <si>
    <t>2. Fortalecer de manera permanente y sostenida la Vinculación de la UNAH con el Estado, sus graduados, las fuerzas sociales, productivas y demás que integran la Sociedad Hondureña.</t>
  </si>
  <si>
    <t xml:space="preserve">OBJETIVO: </t>
  </si>
  <si>
    <t xml:space="preserve">1.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</si>
  <si>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</si>
  <si>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</si>
  <si>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</si>
  <si>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</si>
  <si>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1) Se fortalecerá el Sistema de Bibliotecas y se creará un sistema virtual para la obtención de documentos y materiales de trabajo de las diferentes carreras.</t>
  </si>
  <si>
    <t>1) Se ampliarán las áreas recreativas y de estudio de acuerdo con el Plan de desarrollo físico de la UNAH.</t>
  </si>
  <si>
    <t xml:space="preserve">1.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t>
  </si>
  <si>
    <t>2. Contribuir al logro de los objetivos planteados en el Plan de Reforma Universitaria en  la formación de ciudadanos profesionales del más alto nivel académico, científico, humanístico, cultural y artístico a nivel de educación superior.</t>
  </si>
  <si>
    <t>TOTAL DOCENCIA Y REPROFESORADO UNIVERSITARIO</t>
  </si>
  <si>
    <t>TOTAL DESARROLLO E INNOVACIÓN CURRICULAR</t>
  </si>
  <si>
    <t>1.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</si>
  <si>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 xml:space="preserve">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</si>
  <si>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 xml:space="preserve">Objetivos:  </t>
  </si>
  <si>
    <t>1) Desarrollar un proceso de consulta para revisar y adecuar las normas y manual de procedimientos existente en relación a aprobación de convenios y proyectos</t>
  </si>
  <si>
    <t xml:space="preserve">2) Los convenios internacionales recibidos por la VRI se tramitan de acuerdo a la norma </t>
  </si>
  <si>
    <t>1) Diseñado sistema de información y socializado con las diferentes unidades académicas</t>
  </si>
  <si>
    <t>1) Boletines informativos sobre oportunidades de becas y movilidad se publican cada dos meses a nivel de la comunidad universitaria</t>
  </si>
  <si>
    <t xml:space="preserve">2) Programa de jóvenes embajadores se ejecuta anualmente </t>
  </si>
  <si>
    <t>3) Movilidad docente internacional hacia centros regionales</t>
  </si>
  <si>
    <t>4) Eventos de promoción de oportunidades de movilidad con los principales socios de la UNAH</t>
  </si>
  <si>
    <t>5) Eventos de intercambios de experiencias entre estudiantes exbe-carios y estudiantes de excelencia académica</t>
  </si>
  <si>
    <t>6) Conferencias de actores internacionales organizadas por la VRI</t>
  </si>
  <si>
    <t>7) Aplicaciones a convocatorios Erasmus Mundus para optar a programas y proyectos de movilidad y fortalecimiento institucional</t>
  </si>
  <si>
    <t>1) La VRI acompaña los procesos de gestión de cooperación de las unidades académicas a fin de que cumplan con los requisitos que permitan su aprobación</t>
  </si>
  <si>
    <t>1) Participar en las reuniones del SIESCA.</t>
  </si>
  <si>
    <t>2) Participar en las reuniones de la Red GIRA</t>
  </si>
  <si>
    <t>3) Participar en las reuniones de Red INCA</t>
  </si>
  <si>
    <t>1) Participar en congresos regionales e internacionales relativos a la internacionalización de la educación superior</t>
  </si>
  <si>
    <t xml:space="preserve">1) Consolidar la unidad de monitoreo y evaluación </t>
  </si>
  <si>
    <t xml:space="preserve">h) La gestión administrativa que realiza la VRI cumple y promueve la desconcentra-ción, la ética, transparencia y rendición de cuentas.  </t>
  </si>
  <si>
    <t>1) Todas las direcciones de la VRI tendrán a partir del 2013 un sistema de rendición de cuentas de la gestión administrativa transparente.</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</si>
  <si>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</si>
  <si>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</si>
  <si>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</si>
  <si>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1.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</si>
  <si>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GOBERNABILIDAD Y PROCESO DE GESTIÓN DESCENTRALIZADAS EN REDES</t>
  </si>
  <si>
    <t xml:space="preserve">1) Todas las carreras de grado y postgrado de la Facultad de Ciencias Sociales han elaborado su autoevaluación y se encuentran en el proceso de implementación del Plan de Mejoras.                                                                                                                                                                 </t>
  </si>
  <si>
    <t>2) Todas las carreras de grado y postgrado  de la Facultad de Ciencias Sociales se encuentran en el proceso de revisión Curricular, siguiendo los lineamientos del Modelo Educativo de la UNAH y las nuevas tendencias educativas.</t>
  </si>
  <si>
    <t xml:space="preserve">3) Gestión para la cooperación internacional mediante Convenios, redes, proyectos, grupos de trabajo de cooperación académica.   </t>
  </si>
  <si>
    <t xml:space="preserve">1) 10 informes de autoevaluación de las carreras de grado y postgrado de la Facultad de Ciencias Sociales.                                         </t>
  </si>
  <si>
    <t>2) 10 Planes de Estudio de las carreras de grado y postgrado de la Facultad de Ciencias Sociales actualizado.</t>
  </si>
  <si>
    <t xml:space="preserve">1) Realizar y/o actualizar el diagnóstico de las 10 carreras de grado y postgrado de la Facultad de Ciencias Sociales .                  </t>
  </si>
  <si>
    <t>2) Realización de los procesos de reforma a los Planes de Estudio de las 10 carreras de grado y postgrado de la Facultad de Ciencias Sociales.</t>
  </si>
  <si>
    <t>3)  Realizar al menos tres (3) convenios con universidades del exterior para la adecuación de los currículos al Modelo Educativo y a la modernización de los mismos.</t>
  </si>
  <si>
    <t>3. Realizar gira a Panamá para conocer reformas en los planes y programas de estudio de todas las carreras de Ciencias Sociales para ajustarlas al Modelo Educativo de la UNAH y a las exigencias del desarrollo tecnológico, científico y del entorno social.</t>
  </si>
  <si>
    <t>1) Personal docente de la Facultad de Ciencias Sociales fortalecido en tres áreas en competencias pedagógicas, displinarias y modalidad educativa bimodal e implementando innovaciones en la Didáctica aplicada en las diferentes carreras.</t>
  </si>
  <si>
    <t>1) Número de experiencias de innovación curricular por carrera de la Facultad de Ciencias Sociales.</t>
  </si>
  <si>
    <t xml:space="preserve"> 2) Índice de repitencia, índice de eficiencia terminal, índice de deserción, índice académico global, porcentaje de aprobación del estudiantado.</t>
  </si>
  <si>
    <t>1) Ejecución de la ruta del desarrollo curricular en todas las carreras de la Facultad de Ciencias Sociales.</t>
  </si>
  <si>
    <t>2) Promoción de la obligatoriedad de mantenimiento del sistema de estadísiticas por parte de todas las instancias de gestión académica de la Facultad de Ciencias Sociales.</t>
  </si>
  <si>
    <t>2) Realizado el I Encuentro de las carreras de grado y postgrado de la Facultad de Ciencias Sociales de la UNAH</t>
  </si>
  <si>
    <t>2) Memoria del I Encuentro de las carreras de la Facultad de Ciencias Sociales.</t>
  </si>
  <si>
    <t>2.1 ) Talleres de seguimiento a las acciones con las diferentes comisiones de trabajo.          2.2) Desarrollo del I Encuentro.                              2.3 Elaboración de la Memoria del evento.</t>
  </si>
  <si>
    <t>5) Desarrollados dos (2) procesos de investigación científica desde la Decanatura de la Facultad de Ciencias Sociales.</t>
  </si>
  <si>
    <t>5) Dos (2) artículos científicos publicados en el Sitio Web y la Revista de la Facultad de Ciencias Sociales.</t>
  </si>
  <si>
    <t>7) Implementado un programa de capacitación continua para para el fortalecimiento de competencias del personal administrativo de la Facultad de Ciencias Sociales.</t>
  </si>
  <si>
    <t>5) Elaboración de propuesta y ejecución del proceso de investigación cientifica.</t>
  </si>
  <si>
    <t>7.1) Realización de un diagnóstico de necesidades de capacitación del personal administrativo de la Facultad de CC.SS         7.2) Diseño del programa de capacitación orientado al personal administrativo de la Facultad de CC.SS         7.3) Ejecución del programa de capacitación con el personal administrativo de la Facultad de CC.SS</t>
  </si>
  <si>
    <t>7) Un Programa de capacitación dirigido al personal administrativo de la Facultad de Ciencias Sociales.</t>
  </si>
  <si>
    <t>8) Dos eventos realizados sobre la rendición de cuentas de las diferentes Unidades Académicas de la Facultad de Ciencias Sociales.</t>
  </si>
  <si>
    <t>8) Promovida la política de transparencia y rendición de cuentas en las diferentes Unidades Académicas de la Facultad de Ciencias Sociales.</t>
  </si>
  <si>
    <t>1.d.1</t>
  </si>
  <si>
    <t>Actualización</t>
  </si>
  <si>
    <t>Actualizados los diagnosticos de las 10 carreras de grado y postgrado de la facultad</t>
  </si>
  <si>
    <t>Informe de Diagnostico</t>
  </si>
  <si>
    <t>Docentes y Estudiantes</t>
  </si>
  <si>
    <t>Decanatura</t>
  </si>
  <si>
    <t>Reforma</t>
  </si>
  <si>
    <t>Reforma de planes de estudios en proceso</t>
  </si>
  <si>
    <t>Recomendaciones del Plan de Mejora</t>
  </si>
  <si>
    <t xml:space="preserve">Planes de Estudios reformados </t>
  </si>
  <si>
    <t xml:space="preserve">Docentes ajustando las reformas de planes y programas </t>
  </si>
  <si>
    <t>conocer las reformas de planes y programas de la Universidad de Panamá</t>
  </si>
  <si>
    <t>Viaje</t>
  </si>
  <si>
    <t>Liquidación de viaticos, pasaporte</t>
  </si>
  <si>
    <t>Docentes de la Facultad</t>
  </si>
  <si>
    <t>1.d.2</t>
  </si>
  <si>
    <t>1.d.3</t>
  </si>
  <si>
    <t>1.d.4</t>
  </si>
  <si>
    <t>b.1 Acondicionamiento del Espacio Físico de la Decanatura de la Facultad de Ciencias Sociales.</t>
  </si>
  <si>
    <t xml:space="preserve">Oficinas de la Decanatura acondicionadas </t>
  </si>
  <si>
    <t>Contrato, planos, diseños.</t>
  </si>
  <si>
    <t xml:space="preserve">Autoridades y empleados de la Facultad </t>
  </si>
  <si>
    <t>a) Ampliar el presupuesto de la Estrutura de pago por hora                                                                                               B) Adecuación ó creación de mecanismos de registro y control docente con enfoque integral.</t>
  </si>
  <si>
    <t>Satisfacer la demanda estudiantil</t>
  </si>
  <si>
    <t>Docentes contratados por hora</t>
  </si>
  <si>
    <t>Contratos por hora. Lista de asistencia de alumnos</t>
  </si>
  <si>
    <t>Docentes y estudiantes</t>
  </si>
  <si>
    <t>1.s.1</t>
  </si>
  <si>
    <t>1)Realizar cuatro (4) talleres para Diagnósticar  el diseño curricular, validar de resultados del Diagnóstico, socializar el currículo actualizado</t>
  </si>
  <si>
    <t xml:space="preserve">Talleres realizados </t>
  </si>
  <si>
    <t>Necesidad de implementar la Reforma.</t>
  </si>
  <si>
    <t>Plan de Estudios actualizado</t>
  </si>
  <si>
    <t>Estudiantes de la Carrera de Sociología</t>
  </si>
  <si>
    <t>Comisión de Reforma Curricular de la Carrera de Sociología</t>
  </si>
  <si>
    <t>1.s.2</t>
  </si>
  <si>
    <t>Elaborar texto básico de Sociología general</t>
  </si>
  <si>
    <t>Se avanza en el proceso de reforma curricular.</t>
  </si>
  <si>
    <t>Programa actualizado</t>
  </si>
  <si>
    <t>Estudiantes de la UNAH</t>
  </si>
  <si>
    <t>Jefatura del Departamento</t>
  </si>
  <si>
    <t>Departamento genera procesos de investigación</t>
  </si>
  <si>
    <t>Necesidad de actualizar al Departamento en el proceso de investigación científica</t>
  </si>
  <si>
    <t>Informes de investigación</t>
  </si>
  <si>
    <t>Estudiantes universitarios y población en general</t>
  </si>
  <si>
    <t>Comisión de Investigación</t>
  </si>
  <si>
    <t>2) Estudios de opinión universitaria (30,000)</t>
  </si>
  <si>
    <t>3) Investigación sobre Desigualdad y Políticas Públicas (75,000)</t>
  </si>
  <si>
    <t>a.s.1</t>
  </si>
  <si>
    <t>a.s.2</t>
  </si>
  <si>
    <t>a.s.3</t>
  </si>
  <si>
    <t xml:space="preserve">1) Sistematizar las experiencias desarrolladas en las prácticas profesionales y publicarlas.
</t>
  </si>
  <si>
    <t>Publicación semestral de la Revista del Depto. De Sociología</t>
  </si>
  <si>
    <t>Departamento genera publicación científica</t>
  </si>
  <si>
    <t>Necesidad de generar cultura de investigación científica</t>
  </si>
  <si>
    <t>Revista</t>
  </si>
  <si>
    <t>b.s.1</t>
  </si>
  <si>
    <t>b.s.2</t>
  </si>
  <si>
    <t>Participación de 10 docentes en el congreso Centroamericano de Sociología ACAS en la ciudad de David, Panamá (Septiembre, 2014)</t>
  </si>
  <si>
    <t>Profesores del Departamento participan con ponencias en Congreso Internacional</t>
  </si>
  <si>
    <t>Cultura investigativa por parte de docentes del Departamento de Sociología</t>
  </si>
  <si>
    <t>Ponencias</t>
  </si>
  <si>
    <t>Académicos del campo de la Sociología</t>
  </si>
  <si>
    <t>Comisión de Eventos</t>
  </si>
  <si>
    <t xml:space="preserve">Diseñar el proyecto de creación del Centro de Promoción de Desarrollo Local </t>
  </si>
  <si>
    <t>Existe interés en el conocimiento de experiencias de Desarrollo Local</t>
  </si>
  <si>
    <t>Ausencia de información consolidada de forma académica en Desarrollo Local</t>
  </si>
  <si>
    <t>Propuesta de creación de centro</t>
  </si>
  <si>
    <t>Estudiantes de Desarrollo Local</t>
  </si>
  <si>
    <t>Coordinación de la carrera</t>
  </si>
  <si>
    <t>Encuentro Nacional sobre experiencias de Desarrollo Local con expertos y egresados y Actores Locales</t>
  </si>
  <si>
    <t>Existe interés en la difusión de experiencias de Desarrollo Local</t>
  </si>
  <si>
    <t>Ausencia de encuentros académicos en Desarrollo Local</t>
  </si>
  <si>
    <t>Encuentro
Listado de participantes</t>
  </si>
  <si>
    <t>Cuatro cursos de formacion docente</t>
  </si>
  <si>
    <t>Profesores que han participado culminan los cursos de formacion Pedagogica</t>
  </si>
  <si>
    <t>Diagnósticos realizados señalan necesidad de formacion en esta área</t>
  </si>
  <si>
    <t xml:space="preserve"> Listas de inscripcion, asistencia y diplomas</t>
  </si>
  <si>
    <t>Docentes del Departamento de Sociologia</t>
  </si>
  <si>
    <t xml:space="preserve">Unidad  de capacitacion del Departamento </t>
  </si>
  <si>
    <t>Tres cursos de actualizacion en la propia disciplina</t>
  </si>
  <si>
    <t>Profesores que han participado y culminan los cursos de actualización en la propia disciplina</t>
  </si>
  <si>
    <t>Institucionalizar un seminario permanente de formación docente de la enseñanza de la sociología general</t>
  </si>
  <si>
    <t>Profesores que han participado culminan el seminario.</t>
  </si>
  <si>
    <t>Elevar y homologar la calidad de la enseñanza de la Sociología General en todos los centros de la UNAH.</t>
  </si>
  <si>
    <t xml:space="preserve"> Programa de formación.
Equipo de facilitadores
Listado de participantes
Diplomas</t>
  </si>
  <si>
    <t>Docentes de Sociologia General de la UANH</t>
  </si>
  <si>
    <t>1) Un seminario internacional en gestión y administración de la educación superior pública</t>
  </si>
  <si>
    <t>Profesores que han participado culminan el curso</t>
  </si>
  <si>
    <t>Trasnparentar los procesos de selección de personal docente.</t>
  </si>
  <si>
    <t>Plan del taller y certificado de acreditación.</t>
  </si>
  <si>
    <t>Miembros de la Comisión.</t>
  </si>
  <si>
    <t>Jefatura del departamento</t>
  </si>
  <si>
    <t>Conocimiento del estado del relevo generacional</t>
  </si>
  <si>
    <t>Necesidad de conocer y actualizar el diagnóstico de relevo generacional</t>
  </si>
  <si>
    <t>Documento de Diagnóstico</t>
  </si>
  <si>
    <t>Nueva Generación de profesionales de Sociologia en Honduras</t>
  </si>
  <si>
    <t>Coordinación de la Licenciatura en Sociología</t>
  </si>
  <si>
    <t>A) Realizar una investigación diagnóstica sobre el relevo generacional, para Establecer una base de datos para un programa de relevo generacional.F25</t>
  </si>
  <si>
    <t>Implementación de mecanismos que aseguren la selección docente con base al perfil requerido.</t>
  </si>
  <si>
    <t>Profesores nuevas contrataciones responden al perfil.</t>
  </si>
  <si>
    <t>Necesidad de elevar la calidad y el conocimiento en el campo profesional.
Cumplimiento de la normativa institucional.</t>
  </si>
  <si>
    <t>Titulos académicos y experiencia docente - investigativa acreditada.</t>
  </si>
  <si>
    <t>Capacitación en Normas y Reglamentos institucionales que rigen los procesos de selección de personal docente.</t>
  </si>
  <si>
    <t>Profesores de la Comisión de Concurso han sido formados en las normas y reglamentos.</t>
  </si>
  <si>
    <t>Personal Docente evaluado en su desempeño.</t>
  </si>
  <si>
    <t>Constatar el cumplimiento de las responsabilidad y calidad docente.</t>
  </si>
  <si>
    <t>Jefe de Dpto. entrega evaluación de los estudiantes en cada periodo académico.</t>
  </si>
  <si>
    <t>Jefe del Departamento</t>
  </si>
  <si>
    <t>Visitas a Centros Regionales para promover la enseñanza de la asignatura de Estudios de la mujer</t>
  </si>
  <si>
    <t>Centros Regionales visitados</t>
  </si>
  <si>
    <t>Incorporar a los centros Regionales la asignatura de Estudios de la Mujer</t>
  </si>
  <si>
    <t>Listado de alumnos matriculados</t>
  </si>
  <si>
    <t>Sección Estudios de la Mujer</t>
  </si>
  <si>
    <t xml:space="preserve">Realizar la Semana Científica y Culturasl de las Carreras del Departamento de Sociología.
</t>
  </si>
  <si>
    <t>Los estudiantes de las carreras del Dpto. de Sociología promueven el desarrollo científica y cultural.</t>
  </si>
  <si>
    <t>Necesidad de integrar a los estudiantes en el desarrollo de sus propias disciplinas.</t>
  </si>
  <si>
    <t>Programa de Desarrollo de Actividades.
Fotografías de eventos desarrolladas</t>
  </si>
  <si>
    <t>Estudiantes de la carrera de Sociología y Desarrollo Local.</t>
  </si>
  <si>
    <t>Coordinadores de Carrera
Comisión de Eventos culturales</t>
  </si>
  <si>
    <t>Desarrollar visitas de campo a experiencias exitosas de desarrollo local</t>
  </si>
  <si>
    <t>Los estudiantes conocen experiencias exitosas vinculadas a su proceso de formación profesional.</t>
  </si>
  <si>
    <t>Necesidad de que los estudiantes conozcan experiencias concretas de sus propias disciplinas.</t>
  </si>
  <si>
    <t>Listado de asistencias.
Ayuda memoria</t>
  </si>
  <si>
    <t>Estudiantes de la carrera de Desarrollo Local.</t>
  </si>
  <si>
    <t>1.h.1</t>
  </si>
  <si>
    <t xml:space="preserve">a.1 Integración de comisiones y sub comisiones de desarrollo curricular.                                                                                                  </t>
  </si>
  <si>
    <t>Comisión</t>
  </si>
  <si>
    <t>Comisión de Rediseño Curricular Integrada</t>
  </si>
  <si>
    <t>Resultado del Plan de Mejora</t>
  </si>
  <si>
    <t>Informe de la Comisión</t>
  </si>
  <si>
    <t>Docentes y Estudiantes de la Carrera de Historia</t>
  </si>
  <si>
    <t>Comisión de Rediseño Curricular (Escuela de Historia)</t>
  </si>
  <si>
    <t>1.a.2</t>
  </si>
  <si>
    <t xml:space="preserve">2 Relizar talleres y un diplomado relacionados a la historia de Honduras, metodología y enseñanza de la historia e historia universal, arte </t>
  </si>
  <si>
    <t>Talleres propuestos</t>
  </si>
  <si>
    <t>Capacitación a docentes</t>
  </si>
  <si>
    <t>Diploma de Participación, listado de asistencia</t>
  </si>
  <si>
    <t>Docentes de Educación Media y Centros Regionales de la UNAH</t>
  </si>
  <si>
    <t>Coordinación de la Carrera de Historia</t>
  </si>
  <si>
    <t>b.3 Jornada de trabajo de dos días para la revisión del programa de Historia de Honduras. Participación 35 personas.</t>
  </si>
  <si>
    <t>Jornada</t>
  </si>
  <si>
    <t>Realización de jornada</t>
  </si>
  <si>
    <t>Revisión de programa</t>
  </si>
  <si>
    <t>Programa revisado</t>
  </si>
  <si>
    <t>Docentes de la Escuela de Historia</t>
  </si>
  <si>
    <t>Coordinación de la asignatura de Historia de Honduras</t>
  </si>
  <si>
    <t>1.h.2</t>
  </si>
  <si>
    <t>1.h.3</t>
  </si>
  <si>
    <t>Actualización del proyecto relacionado a la elaboración de tres tomos sobre la Historia de Honduras.</t>
  </si>
  <si>
    <t>Visitas para recolección de Información</t>
  </si>
  <si>
    <t>Recopilación de Insumos para Elaborar el I tomo del Proyecto Historia de Honduras</t>
  </si>
  <si>
    <t>Documentos, fotografías, entrevistas, libros</t>
  </si>
  <si>
    <t>Público en General</t>
  </si>
  <si>
    <t>Coordinación de la Carrera</t>
  </si>
  <si>
    <t>b.h.2</t>
  </si>
  <si>
    <t>Asistencia al XII Congreso Centroamericano de Historia a realizarse en El Salvador del 14 al 18 de julio. Participación cuatro personas</t>
  </si>
  <si>
    <t>Solicitud de gastos de viaje</t>
  </si>
  <si>
    <t>Participación en congreso</t>
  </si>
  <si>
    <t>Diplomas de participación</t>
  </si>
  <si>
    <t>Director de la Escuela</t>
  </si>
  <si>
    <t>a.1 Revisión de los programas  del Plan de estudios de la Carrera de Antropología                                                                                                             a.2 Intitucionalización de comisiones y sub comisiones de desarrollo curricular.</t>
  </si>
  <si>
    <t>Planes</t>
  </si>
  <si>
    <t>Comisión Curricular revisando el plan de estudios de la escuela de antropología</t>
  </si>
  <si>
    <t>Para la mejora del plan de implementación.</t>
  </si>
  <si>
    <t>Informe de la comisión curricular de la revision del plan de estudio.</t>
  </si>
  <si>
    <t>Coordinación de Carrera y Comisión Curricular</t>
  </si>
  <si>
    <t>1.a.1</t>
  </si>
  <si>
    <t xml:space="preserve">b.4 Diseñar dos (3)  asignaturas  del Plan de Estudios de la Licenciatura en Antropología en Linea (.Antropología General AN 101 Antropología  Social AN 201
Seminario en Etnicidad e Identidad Cultural An-126)
</t>
  </si>
  <si>
    <t>Programa</t>
  </si>
  <si>
    <t>Contar con el apoyo técnico para el diseño de programas en linea.</t>
  </si>
  <si>
    <t>Incorporar los planes de estudios a la virtualidad.</t>
  </si>
  <si>
    <t>Programas de las asignaturas virtualizados</t>
  </si>
  <si>
    <t>Estudiantes de la Carrera de Antropología</t>
  </si>
  <si>
    <t>Coordinador de Carrera de Antropología</t>
  </si>
  <si>
    <t>b.2 Capacitación del personal en sistema BIMODAL (Para 8 Docentes)                                                     b.3 Promoción e incentivos para la innovación educativa.</t>
  </si>
  <si>
    <t>Capacitado(a)</t>
  </si>
  <si>
    <t>Docentes participando en la capacitación</t>
  </si>
  <si>
    <t>Innovación en el sistema BIMODAL</t>
  </si>
  <si>
    <t>Certificado o Constacia de Participación</t>
  </si>
  <si>
    <t>Coordinación de la Carrera e Instituto de Profesionalización</t>
  </si>
  <si>
    <t>1.a.4</t>
  </si>
  <si>
    <t>1.a.5</t>
  </si>
  <si>
    <t>Capacitación de los docentes de tiempo completo y por hora en el Programa Aprender (Para 10 Docentes)</t>
  </si>
  <si>
    <t>Participación de Docentes en el Programa Aprender</t>
  </si>
  <si>
    <t>a.1 “Ruta del Guancasco”. Investigación para la documentación antropológica e histórica de la celebración del Guancasco entre Ojojona y Lepaterique.</t>
  </si>
  <si>
    <t>Participación de la Escuela en la Ruta del Guancasco</t>
  </si>
  <si>
    <t>Elaborar documento antropológico</t>
  </si>
  <si>
    <t>Informe entregado a alcaldía de ojojona y lepaterique</t>
  </si>
  <si>
    <t>Facultad de Ciencias Sociales</t>
  </si>
  <si>
    <t>a.2 Investigación sobre la Situación de la Mujer  en 7  pueblos culturalmente diferenciados</t>
  </si>
  <si>
    <t>Catedráticos y Estudiantes capacitados en metodos etnográficos</t>
  </si>
  <si>
    <t>Conocer la situación de las mujeres en 7 pueblos culturales</t>
  </si>
  <si>
    <t>3 Informes entregados</t>
  </si>
  <si>
    <t>Carrera Antropología</t>
  </si>
  <si>
    <t>a.3 Diagnostico Socio-Cultural en la Comunidad de Cristales y la Comunidad de San Juan. Colon.</t>
  </si>
  <si>
    <t>Catedráticos y Estudiantes Capacitados en el manejo de técnicas cualitativas de investigación</t>
  </si>
  <si>
    <t>Diagnosticas problemas socio-culturales</t>
  </si>
  <si>
    <t>2 Informes Entregados</t>
  </si>
  <si>
    <t>a.a.1</t>
  </si>
  <si>
    <t>a.a.2</t>
  </si>
  <si>
    <t>a.a.3</t>
  </si>
  <si>
    <t>Diseño y publicación de la Memoria del VIII Congreso Centroamericano de Antropología</t>
  </si>
  <si>
    <t>Diseño</t>
  </si>
  <si>
    <t>Memoria Publicada</t>
  </si>
  <si>
    <t>Conocer el resultado del Congreso</t>
  </si>
  <si>
    <t>Memoria</t>
  </si>
  <si>
    <t>Comunidad Universitaria</t>
  </si>
  <si>
    <t>Carrera de Antropología</t>
  </si>
  <si>
    <t>Publicación de la  Revista Digital de Estudios Antropológicos, de la Carrera de Antropología.</t>
  </si>
  <si>
    <t>Publicación</t>
  </si>
  <si>
    <t>Docentes de la Escuela participan en la elaboración de artículos de Investigación</t>
  </si>
  <si>
    <t>Divulgar los proyectos e investigaciones de la carrera</t>
  </si>
  <si>
    <t>Revista Online</t>
  </si>
  <si>
    <t>Sociedad En General</t>
  </si>
  <si>
    <t>Coordinación y Docentes de la Carrera</t>
  </si>
  <si>
    <t>b.a.3</t>
  </si>
  <si>
    <t>b.a.4</t>
  </si>
  <si>
    <t xml:space="preserve">Participación en la reunión Intermedia  de la Red Centroamericana de Antropología </t>
  </si>
  <si>
    <t>Viajes</t>
  </si>
  <si>
    <t>Contar con los fondos necesarios para la participación en eventos internacionales</t>
  </si>
  <si>
    <t>Liquidación de Gastos de Viaje.</t>
  </si>
  <si>
    <t>Docentes de la Escuela de Antropología</t>
  </si>
  <si>
    <t>Decanatura y Carrera de Antropología</t>
  </si>
  <si>
    <t>Participación en la Mesa de Arqueología en la 79  reunión Anual de la Sociedad Americana de Arqueología (SAA)</t>
  </si>
  <si>
    <t>Giras centros Regionales de Universidad</t>
  </si>
  <si>
    <t>Contar con los fondos necesarios para la realizacion de las giras.</t>
  </si>
  <si>
    <t>c.a.1</t>
  </si>
  <si>
    <t>c.a.2</t>
  </si>
  <si>
    <t>c.a.3</t>
  </si>
  <si>
    <t>e.1 Establecimiento de alianzas con Universidades e instituciones científicas para ejecución de proyectos arqueológicos y antropológicos en Honduras</t>
  </si>
  <si>
    <t>Firmados 4 Convenios propuestos por la Carrera de Antropología</t>
  </si>
  <si>
    <t>Asistencia recíproca investigación entre universidades</t>
  </si>
  <si>
    <t>Convenios Firmados</t>
  </si>
  <si>
    <t>d.1 Proyecto Arqueológico de Rescate de la Antigua Penitenciaria Central                                                                                             d.2 La carrera o unidad académica realiza gestiones ante organismos nacionales o externos para la obtención de recursos para proyectos de vinculación.</t>
  </si>
  <si>
    <t>Proyecto Arqueológico terminado</t>
  </si>
  <si>
    <t>Apoyo arqueológico al proyecto</t>
  </si>
  <si>
    <t>Documento Terminado</t>
  </si>
  <si>
    <t>Sociedad en General</t>
  </si>
  <si>
    <t>2.a.1</t>
  </si>
  <si>
    <t>Fortalecimiento e intercambio de conocimientos con maestros visitantes para la Carrera de Antropología.</t>
  </si>
  <si>
    <t>Visitante</t>
  </si>
  <si>
    <t>Maestro visitante incorporado a las actividades</t>
  </si>
  <si>
    <t>Fortalecer e intercambiar experiencias</t>
  </si>
  <si>
    <t>Lista de Asistencia a los eventos, pasaporte del maestro visitante.</t>
  </si>
  <si>
    <t>Estudiantes y Docentes</t>
  </si>
  <si>
    <t>b.1 Diseño y Creación de la Cátedra UNESCO.</t>
  </si>
  <si>
    <t>Curso</t>
  </si>
  <si>
    <t xml:space="preserve">Contar con el apoyo de UNESCO </t>
  </si>
  <si>
    <t>Mediante la creación y desarrollo de ésta cátedra, la UNAH y UNESCO desarrollan conjuntamente actividades para la salvaguarda del Patrimonio Cultural.</t>
  </si>
  <si>
    <t>Diseño y creación de la Cátedra.</t>
  </si>
  <si>
    <t>Docentes y Estudiantes Universitarios.</t>
  </si>
  <si>
    <t>Coordinación de la Escuela de Antropología y UNESCO</t>
  </si>
  <si>
    <t>b.3 Realización de la IV Jornada Universitaria sobre Identidad.</t>
  </si>
  <si>
    <t>Contar con el Financiamiento para el desarrollo de la Jornada</t>
  </si>
  <si>
    <t>Fortalecer la Identidad Nacional en la comunidad Académica de la Facultad de Ciencias Sociales y de la UNAH</t>
  </si>
  <si>
    <t>Programa de la Jornada y listado de asistencia… liquidacion de gastos de viaje.</t>
  </si>
  <si>
    <t>Coordinación de  la Carrera de Antropología.</t>
  </si>
  <si>
    <t>a.5 Equipamiento del departamento y Carrera de Antropología</t>
  </si>
  <si>
    <t>Equipo</t>
  </si>
  <si>
    <t>Equipo Comprado</t>
  </si>
  <si>
    <t>Fortalecer el proceso de enseñanza-aprendizaje de los estudiantes</t>
  </si>
  <si>
    <t>Facturas de Compra, Inventarios de Equipo</t>
  </si>
  <si>
    <t>Coordinación de la Carrera y Decanatura</t>
  </si>
  <si>
    <t>b.4 Compra de fondos bibliográficos</t>
  </si>
  <si>
    <t>Libro</t>
  </si>
  <si>
    <t>Contar con los fondos para la compra de libros</t>
  </si>
  <si>
    <t>Tener acceso a Bibliografía actualizada en el campo de la Antropología.</t>
  </si>
  <si>
    <t>Libros adquiridos</t>
  </si>
  <si>
    <t>Docentes y estudiantes de la Carrera de Antropología</t>
  </si>
  <si>
    <t>Jefatura de Antropología</t>
  </si>
  <si>
    <t>b.1 Adecuacion del espacio físico de la Carrera de Antropología.</t>
  </si>
  <si>
    <t>Aula</t>
  </si>
  <si>
    <t xml:space="preserve">Contar con el apoyo financiero </t>
  </si>
  <si>
    <t>Contar con espacios físicos adecuados.</t>
  </si>
  <si>
    <t>Espacio físico acondicionado</t>
  </si>
  <si>
    <t>Coordinación de la Carrera de Antropología</t>
  </si>
  <si>
    <t>a) Creación de plazas de maestros a tiempo completo  categoría auxiliar                                                                                              B) Adecuación ó creación de mecanismos de registro y control docente con enfoque integral.</t>
  </si>
  <si>
    <t>Plazas docentes</t>
  </si>
  <si>
    <t>Contar con el apoyo de la Autoridades Universitarias para la creacion de nuevas plazas docentes.</t>
  </si>
  <si>
    <t>Dar respuesta adecuada y pertinente a la demanda estudiantil de las asignaturas generales y de las Carreras de la Facultad.</t>
  </si>
  <si>
    <t>Plazas creadas y concursos realizados.</t>
  </si>
  <si>
    <t>Estudiantes de la UNAH y de las Carreras de la Facultad.</t>
  </si>
  <si>
    <t>Decanatura y Direcciones de Escuela.</t>
  </si>
  <si>
    <t>Asignación de Fondo de plus por Jefatura de Departamento de Antropología</t>
  </si>
  <si>
    <t>Jefatura Iniciando en el mes de junio</t>
  </si>
  <si>
    <t>Realiza el trabajo administrativo que corresponde.</t>
  </si>
  <si>
    <t>Correlativo asignado para el pago de la jefatura</t>
  </si>
  <si>
    <t>Realización de dos talleres de rediseño curricular del plan de estudios de la carrera de psicología</t>
  </si>
  <si>
    <t>Seguimiento del Plan de Mejoras</t>
  </si>
  <si>
    <t>Listas de Asistencias a los Talleres</t>
  </si>
  <si>
    <t>Escuela de psicología</t>
  </si>
  <si>
    <t>1.ps.1</t>
  </si>
  <si>
    <t>Creación de Plaza para una secretaría administrativa</t>
  </si>
  <si>
    <t>Contrato</t>
  </si>
  <si>
    <t>Personal Laborando</t>
  </si>
  <si>
    <t>Alta demanda estudiantil de la carrera</t>
  </si>
  <si>
    <t xml:space="preserve">Contrato </t>
  </si>
  <si>
    <t>Departamento de Psicología</t>
  </si>
  <si>
    <t>a.ps.4</t>
  </si>
  <si>
    <t>Equipo de Reproducción</t>
  </si>
  <si>
    <t>Reproducción de Test, examenes psicologicos, etc.</t>
  </si>
  <si>
    <t xml:space="preserve">Docentes y estudiantes  </t>
  </si>
  <si>
    <t>Realizar las investigaciones multidisciplinarias o interdisciplinarias  entre Carreras de grado .</t>
  </si>
  <si>
    <t>L.50,000.00</t>
  </si>
  <si>
    <t>Dos investigaciones finalizadas</t>
  </si>
  <si>
    <t>La utilidad de la investigaciòn  como base de la programaciòn en  diferentes actividades sociales del paìs.</t>
  </si>
  <si>
    <t>Investigaciones difundidas y publicadas.</t>
  </si>
  <si>
    <t>Poblaciòn hondureña.</t>
  </si>
  <si>
    <t>Unidad de Investigaciòn Escuela de Psicologìa</t>
  </si>
  <si>
    <t>L.20,000.00</t>
  </si>
  <si>
    <t>10 Docentes capacitados</t>
  </si>
  <si>
    <t>La importancia que en la actualidad  la academìa le otorga a la investigaciòn.</t>
  </si>
  <si>
    <t xml:space="preserve">10 Docentes Certificados </t>
  </si>
  <si>
    <t>Docentes Escuela de Psicologìa</t>
  </si>
  <si>
    <t>Jefatura de la Escuela de Ciencias Psicològicas.</t>
  </si>
  <si>
    <t>d.ps.1</t>
  </si>
  <si>
    <t>a.2 Realizar supervisiones de práctica en los municipios, con una visita mensual a cad municipio, los que intervendran 3 docentes con giras de 3 dias cada uno.</t>
  </si>
  <si>
    <t>Docentes realizando supervisión de práctica</t>
  </si>
  <si>
    <t>Supervisión a estudiantes realizando práctica</t>
  </si>
  <si>
    <t>Liquidación de viáticos</t>
  </si>
  <si>
    <t>Coordinación de la carrera psicología</t>
  </si>
  <si>
    <t>Cuatro Talleres para elaboración y socialización del Plan de Estudios</t>
  </si>
  <si>
    <t>La UNAH destina los fondos para los talleres</t>
  </si>
  <si>
    <t>Es necesario la organización de grupos de Docentes para la revisión de los aspectos del Plan de Estudios y la elaboración de los programas de asignaturas.</t>
  </si>
  <si>
    <t xml:space="preserve">Listados de asistencia  </t>
  </si>
  <si>
    <t>Docentes de la Carrera de Trabajo Social</t>
  </si>
  <si>
    <t>Unidad de Diseño Curricular y Autoridades de la escuela</t>
  </si>
  <si>
    <t>Diseñar nuevos programas en base a competencias, diseñar cursos virtuales de acuerdo a la normativa de la institución.</t>
  </si>
  <si>
    <t>El Plan de estudios de la Carrera estará elaborado para esta fecha</t>
  </si>
  <si>
    <t>Existe demanda de los y las estudiantes que trabajan</t>
  </si>
  <si>
    <t>Programas Virtuales elaborados</t>
  </si>
  <si>
    <t>Estudiantes de la Carrera de Trabajo Social</t>
  </si>
  <si>
    <t>Docentes de las asignaturas virtuales</t>
  </si>
  <si>
    <t>1.ts.3</t>
  </si>
  <si>
    <t>1.ts.4</t>
  </si>
  <si>
    <t>Continuar con la gestion en la biblioteca central, para la compra de libros e inscribirse para la utilizacion de la biblioteca virtual</t>
  </si>
  <si>
    <t>La UNAH realiza la compra de los libros</t>
  </si>
  <si>
    <t>Se necesita actualizar la bibliografía específica del Trabajo Social</t>
  </si>
  <si>
    <t>Libros compados</t>
  </si>
  <si>
    <t>Estudiantes y Docentes de la Carrera de Trabajo Social</t>
  </si>
  <si>
    <t>Autoridades de la Escuela de Trabajo Social</t>
  </si>
  <si>
    <t>2.d.1</t>
  </si>
  <si>
    <t>2.ts.2</t>
  </si>
  <si>
    <t>Evento</t>
  </si>
  <si>
    <t>Encuentro desarrollado</t>
  </si>
  <si>
    <t>Socializar proyectos de la facultad</t>
  </si>
  <si>
    <t>Liquidaciones de Viaje, Facturas, Liquidación de fondos</t>
  </si>
  <si>
    <t>Biblioteca</t>
  </si>
  <si>
    <t>Elaborar una politica de incentivos, por parte de las autoridades de la escuela, para motivar al personal docente en el desarrollo de investigaciones</t>
  </si>
  <si>
    <t>Los y las Docentes participan enm la elaboracion de la política</t>
  </si>
  <si>
    <t>Existe poco desarrollo de la investigación en la Escuela de Trabajo Social</t>
  </si>
  <si>
    <t>Política de Incentivos</t>
  </si>
  <si>
    <t>Personal Docente del departamento de trabajo Social</t>
  </si>
  <si>
    <t>Autoridades de la Escuela</t>
  </si>
  <si>
    <t>a.ts.6</t>
  </si>
  <si>
    <t>b.ts.5</t>
  </si>
  <si>
    <t xml:space="preserve"> Publicar dos investigaciones en la revista de la Facultad.</t>
  </si>
  <si>
    <t>Revista Publicada</t>
  </si>
  <si>
    <t>Departamento de trabajo social</t>
  </si>
  <si>
    <t>Tres docentes participaran en el Diplomado ( inscripcion de diplomados)</t>
  </si>
  <si>
    <t>d.ts.2</t>
  </si>
  <si>
    <t>Docentes Capacitados (3)</t>
  </si>
  <si>
    <t>3 Docentes Certificados</t>
  </si>
  <si>
    <t>Docentes de la Escuela de Trabajo Social</t>
  </si>
  <si>
    <t>Jefatura de la Escuela de Trabajo Social</t>
  </si>
  <si>
    <t>e.ts.1</t>
  </si>
  <si>
    <t>Unidad de investigacion fortalecida y equipada para su debido funcionamiento. (mobiliario, escritorio, archivo)</t>
  </si>
  <si>
    <t>Cuatro docentes con carga academica en investigacion para desarrollar los dos proyectos de investigacion</t>
  </si>
  <si>
    <t>e.ts.2</t>
  </si>
  <si>
    <t>d.1 Realizar proyectos de vinculación y socializar  sus resultados.                                                                                 d.2 La carrera reliza gestiones ante organismos nacionales o externos para la obtención de recursos para proyectos de vinculación.                                                              d.3. Realización de giras académicas de docentes y estudiantes en las prácticas intermedias</t>
  </si>
  <si>
    <t>Realizar tres Talleres con Docentes y Administrativas de la Escuela de Trabajo Social sobre la Normativa de la UNAH. (26 Personas, 2 refrigerios y un almuerzo para cada taller)</t>
  </si>
  <si>
    <t>2. Capacitacion del personal docentes (22) en metodologia pedagogica y didactica en correspondencia con el nuevo modelo educativo de la UNAH 8 2 REFRIGERIOS Y UN ALMUERZO POR TALLER)</t>
  </si>
  <si>
    <t>Contar con la presencia de un// a  profesora visitante que contribuya a la formacion disciplinar de Trabajo Social</t>
  </si>
  <si>
    <t>b.2 Elaborar plan de formacion docente que garantice la culminacion de estudios de post grado.</t>
  </si>
  <si>
    <t>Desarrollar cuatro Talleres de 20 Horas para 100 estudiantes sobre: gestión de Proyectos, Sistematización de experiencias, Realidad Social, Redacción y Realaciones Interpersonales</t>
  </si>
  <si>
    <t>Los y las estuidiantes participan de los Talleres ofertados</t>
  </si>
  <si>
    <t>Existen solicitudes  de los y las estudiantes para reforzar estos temas</t>
  </si>
  <si>
    <t>Diseños metodológiocos y Listados de asistencia</t>
  </si>
  <si>
    <t>Estudiantes próximos a realizar la PAT</t>
  </si>
  <si>
    <t>Unidad de Asuntos Estudiantiles</t>
  </si>
  <si>
    <t>d.2 Tres Jornadas de inducción con estudiantes de primer ingreso</t>
  </si>
  <si>
    <t>Los y las estudiantes participan en las jornadas de inducción</t>
  </si>
  <si>
    <t xml:space="preserve">Es una política de la VOAE la realización de estas jornadas </t>
  </si>
  <si>
    <t>Listado de asistencia</t>
  </si>
  <si>
    <t>Estudiantes de primer ingreso</t>
  </si>
  <si>
    <t>Docentes de la Asignatura Historia del Trabajo Social</t>
  </si>
  <si>
    <t>a.1Establecer acercamiento con Universidades de la región para promover  el intercambio  estudiantil y académico.</t>
  </si>
  <si>
    <t>a.ts.1</t>
  </si>
  <si>
    <t xml:space="preserve">a.1 Realización de  una investigaciones de mercado que permita evaluar la pertinencia de los planes de estudio.                                                                                                              </t>
  </si>
  <si>
    <t>se cuente con el apoyo económico para pagar la investigación</t>
  </si>
  <si>
    <t>Necesidad de saber la pertinencia del plan de estudios de la carrera de periodismo</t>
  </si>
  <si>
    <t>Informe de Estudio realizado</t>
  </si>
  <si>
    <t>empleadores de egresados de periodismo</t>
  </si>
  <si>
    <t>Dirección de la carrera  de periodismo, coordinadora de la carrera</t>
  </si>
  <si>
    <t>1.pe.3</t>
  </si>
  <si>
    <t>b.1 Continuar contando con el apoyo del departatamento de Sociología IV de la Universidad Complutense de Madrid, para lograr acompañamiento en la reforma del plan de estudio de la Carrera de Periodismo para tener las exigencias científico y del entorno social.</t>
  </si>
  <si>
    <t>150000.00</t>
  </si>
  <si>
    <t>Contar con el apoyo del Jefe del departamentode  Sociología IV y el recurso monetario para profesor (es) visitante</t>
  </si>
  <si>
    <t>Lograr conocer los adelantos cientificos en materia de comunicación e implemetarlos en nuestra carrera</t>
  </si>
  <si>
    <t>Plan de estudios de periodismo actualizado y de acuerdo a los adelantos cientificos que se dan en el mundo</t>
  </si>
  <si>
    <t>Estudiantes de periodismo y comunidad nacional</t>
  </si>
  <si>
    <t>Jefe del departamento, Coordinadora y decanato de Ciencias Sociales</t>
  </si>
  <si>
    <t>1.pe.4</t>
  </si>
  <si>
    <t>Crear dentro de la Carrerar de Periodismo un sistema de estadísiticas por parte de todas las instancias de gestión académica.</t>
  </si>
  <si>
    <t>Contar con la ayuda de la Oficina de Registro para poder crear este sistema estadístico de la Carrera.</t>
  </si>
  <si>
    <t>Necesidad de contar con un sistema estadístico de la Carrera de Periodismo</t>
  </si>
  <si>
    <t>Sistema estadístico creado y funcionando</t>
  </si>
  <si>
    <t>Estudiantes de Periodismo, docentes y administrativos de la carrera</t>
  </si>
  <si>
    <t>Coordinadora de la Carrera de Periodismo</t>
  </si>
  <si>
    <t>c.1 Actualizar permanentemente los currículos de acuerdo a estudios de pertinencia y de mercado, a realizar y conforme a los planes de mejora del proceso de autoevaluación.</t>
  </si>
  <si>
    <t>2000.00</t>
  </si>
  <si>
    <t>Poseer el estudio de mercado sobre la pertinencia de los planes de estudio</t>
  </si>
  <si>
    <t>Necesidad de contar con curriculum actualizado</t>
  </si>
  <si>
    <t>Planes de estudio actualizados</t>
  </si>
  <si>
    <t>Estudiantes, docentes de la Carrera de Periodismo</t>
  </si>
  <si>
    <t>Coordinador de carrera</t>
  </si>
  <si>
    <t>Inversión para la ejecución de los planes de mejora, incluyendo clases bimodales, previo se deberá de capacitar a los docentes en manejo de clases virtuales</t>
  </si>
  <si>
    <t xml:space="preserve">Contar con el recurso económico para crear los laboratorios y poder virtualizar seis asignaturas </t>
  </si>
  <si>
    <t>crear los laboratorios tecnológicos de  la carrera y clases virtualizadas</t>
  </si>
  <si>
    <t>Laboratorios tecnologicos funcionando y clases diseñadas y probadas</t>
  </si>
  <si>
    <t>Estudiantes de la carrera y docentes</t>
  </si>
  <si>
    <t>Jefe del departamento y coordinador de carrera</t>
  </si>
  <si>
    <t xml:space="preserve">1) Impartir un taller de divulgación de Normas Académicas al cuerpo docente de la Carrera de Periodismo.                                                                                                                                                                                             </t>
  </si>
  <si>
    <t>Contar con el apoyo de Educación Superior para impartir el taller y además el apoyo económico</t>
  </si>
  <si>
    <t>Necesidad de conocer las nuevas Normas Académicas</t>
  </si>
  <si>
    <t>Listado de asistencia al taller</t>
  </si>
  <si>
    <t>Profesores de la Carrera de Periodismo</t>
  </si>
  <si>
    <t>Jefe del departamento de Periodismo</t>
  </si>
  <si>
    <t>e.a.3</t>
  </si>
  <si>
    <t>Realizar por lo menos un proyecto de investigación interdisciplinarios con la carrera de sociología.</t>
  </si>
  <si>
    <t xml:space="preserve"> </t>
  </si>
  <si>
    <t>Contar con el apoyo de la SEDI para implementar el proyecto de investigación</t>
  </si>
  <si>
    <t>Necesidad de verificar la eficacia de la campaña realizada para UN.</t>
  </si>
  <si>
    <t>Investigación realizada en 4 moementos distintos</t>
  </si>
  <si>
    <t>población hondureña</t>
  </si>
  <si>
    <t>jefe de departamento</t>
  </si>
  <si>
    <t>a.pe.5</t>
  </si>
  <si>
    <t>Participar en por lo menos una convocatorias de becas de investigación, profesores-investigadores de las facultad.</t>
  </si>
  <si>
    <t>Concursar en la DICU para una beca de investigación</t>
  </si>
  <si>
    <t>Necesidad de estimular la investigación en la Carrera</t>
  </si>
  <si>
    <t>Investigación realizada o en curso</t>
  </si>
  <si>
    <t xml:space="preserve">Docentes de la Carrera </t>
  </si>
  <si>
    <t>Jefe del departamento</t>
  </si>
  <si>
    <t>a.pe.2.6</t>
  </si>
  <si>
    <t xml:space="preserve"> Contar con el apoyo del departamento para poder participar en las capaitaciones que ofrece la DICU ya sea a solicitud del departamento o de las planificadas por ellos</t>
  </si>
  <si>
    <t>Necesidad de capacitar a los docentes que no han sacado el diplomado</t>
  </si>
  <si>
    <t>Diplomas de cursos realizados</t>
  </si>
  <si>
    <t>docentes de la carrera de periodismo</t>
  </si>
  <si>
    <t xml:space="preserve">Fortalecer la Unidad de Investigación de la Carrera de Periodismo, dotandolos de equipo y espacio para poder investigar y crear unplan de trabajo </t>
  </si>
  <si>
    <t>Contar con los recursos para la compra de archivos, mesa de trabajo, sillas, libreros, dos computadoras portatiles, escritorios, etc.</t>
  </si>
  <si>
    <t>Los investigadores deben de contar con las condiones minimas que les facilite las investigaciones</t>
  </si>
  <si>
    <t>Creación y registro de la UIC, existencia de oficina de la UIC y contar con el equipo audiovisual</t>
  </si>
  <si>
    <t>jefe del departamento</t>
  </si>
  <si>
    <t>e.pe.2</t>
  </si>
  <si>
    <t>Asignar  1 profesor carga académica en investigación y los recursos necesarios para llevar a cabo 1 proyecto de investigación</t>
  </si>
  <si>
    <t xml:space="preserve">Contar con el apoyo para asignar carga académica en investigación </t>
  </si>
  <si>
    <t>Necesidad de estimular la investigación entre los docentes, sobre todo a los que estan culminando sus tesis doctorales del acuerdo UCM-UNAH</t>
  </si>
  <si>
    <t>Reistro de proyectos aprobados en ejecución algunos y terminados otros</t>
  </si>
  <si>
    <t>docentes de la Carrera de Periodismo</t>
  </si>
  <si>
    <t>e.pe.3</t>
  </si>
  <si>
    <t>Capacitar a los docentes de periodismo en la gestión y ejecución de proyectos de vinculación UNAH- Sociedad</t>
  </si>
  <si>
    <t>contar con el apoyo de la DVUS para la capacitación</t>
  </si>
  <si>
    <t>Necesidad de contar con docentes capacitados en el manejo de proyectos de vinculación</t>
  </si>
  <si>
    <t>listas de asistencia</t>
  </si>
  <si>
    <t xml:space="preserve">comisión Vinculación de la Carrera de periodismo, jefe del departamento </t>
  </si>
  <si>
    <t>a.pe.3</t>
  </si>
  <si>
    <t>c.1 Capacitar a los docentes de la Carrera de Periodismo para que conozcan y apliquen las políticas de vinculación.</t>
  </si>
  <si>
    <t>contar con el apoyo para realizar las capacitaciones con los docentes</t>
  </si>
  <si>
    <t>necesidad de que los docentes conoscan las políticas de  vinculación UNAH-Sociedad</t>
  </si>
  <si>
    <t>b.pe.1</t>
  </si>
  <si>
    <t>El  Departamento de Periodismo negocia y promueve la aprobación de convenio en el campo de la vinculación y comienza su ejecución.</t>
  </si>
  <si>
    <t>que los docentes deseen participar en proyectos de Vinculación DIVUS</t>
  </si>
  <si>
    <t>Necesidad de acercar el departamento de Peridismo a la Sociedad Hondureña e incorporarse a los procesos de Vinculación</t>
  </si>
  <si>
    <t>Convenios firmados y en ejecución</t>
  </si>
  <si>
    <t>comisión Vinculación de la Carrera de periodismo, jefe del departamento y coordinador de la carrera</t>
  </si>
  <si>
    <t>d.1 El departamento de Periodismo crea y ponen en funcionamiento una página web de la carrera donde se divulgaran los logros en esta área y otros logros de la carrera</t>
  </si>
  <si>
    <t>Contar con el apoyo de la DGET para poder tener el hosting de la página web</t>
  </si>
  <si>
    <t>Necesidad de contar con un medio de divulgación de las actividades del departamento de periodismo</t>
  </si>
  <si>
    <t>página web funcionando</t>
  </si>
  <si>
    <t>sociedad hondureña</t>
  </si>
  <si>
    <t>Encargado de laboratorio de computo, jefe del departamento y coordinadora de la carrera</t>
  </si>
  <si>
    <t>Inversión para la ejecución del plan de profesionalización docente.</t>
  </si>
  <si>
    <t>Diplomas de los profesores, listados de participación</t>
  </si>
  <si>
    <t xml:space="preserve">18 docentes </t>
  </si>
  <si>
    <t>Coordinación Académica</t>
  </si>
  <si>
    <t>Evaluacione aplicadas, informe final</t>
  </si>
  <si>
    <t>18 docentes</t>
  </si>
  <si>
    <t>Unidad de evaluación de la calidad</t>
  </si>
  <si>
    <t>a.5 Organizar la unidad de asuntos estudiantiles que permita organizar eventos artísticos, culturales y deportivos.</t>
  </si>
  <si>
    <t>Contar con el apoyo de los estudiantes para organizarse y además tener el apoyo economico para impulsar las actividades estudiantiles</t>
  </si>
  <si>
    <t>Necesidad de promover actividades complementarias a la educación por parte de los estudiantes</t>
  </si>
  <si>
    <t>Equipos comprados, uniformes , afiches. Además de los informes de cada actividad realizada</t>
  </si>
  <si>
    <t>estudiantes de la carrera de periodismo</t>
  </si>
  <si>
    <t>coodinador de la carrera de periodismo</t>
  </si>
  <si>
    <t>Promoción de la carrera en centros de educaicón media español y bilingüe</t>
  </si>
  <si>
    <t>Dos data show adquiridos, facturas</t>
  </si>
  <si>
    <t>a.1 Intercambio con profesor visitante</t>
  </si>
  <si>
    <t>a.pe.2</t>
  </si>
  <si>
    <t>a.cp.6</t>
  </si>
  <si>
    <t xml:space="preserve">  Publicar anualmente  "Cuaderno de Investigaciones Estudiantiles" ,    que contenga las mejores investigaciones realizada  por los alumnos de las asignaturas de Ciencias Políticas y Derechos Humanos </t>
  </si>
  <si>
    <t>Las clases de Derechos Humanos y Ciencias políticas realizan investigaciones en algunas son de calidad las cuales merecen ser publicadas para elebar el Autoestima  del Estudiante de la UNAH y la calidad de la enseñanza de la investigación</t>
  </si>
  <si>
    <t>Los grupos de investigación de los alumnos producen resultados de la investigación de Calidad</t>
  </si>
  <si>
    <t>La investigación se internacionaliza en el programa de estudio de las Ciencias políticas y Derechos Humanos con el propósito que crear capacidades de investigación en los y las estudiantes.</t>
  </si>
  <si>
    <t>Fotos, vídeos y la publicación de "Cuadernos de Investigaciones Estudiantiles"</t>
  </si>
  <si>
    <t>Estudiantes de la Clase de Derechos Humanos y Ciencias Políticas.</t>
  </si>
  <si>
    <t>Departamente de Ciencias Políticas y Derechos Humanos</t>
  </si>
  <si>
    <t xml:space="preserve">Formacion Academica en Grado de Doctorado de un Docente del Departamento. </t>
  </si>
  <si>
    <t>Docente Participando en la Convocatoria para el Doctorado</t>
  </si>
  <si>
    <t>No Contamos con ningun docente en el Departamento que cuente con el grado de Doctorado</t>
  </si>
  <si>
    <t>a.cp.7</t>
  </si>
  <si>
    <t>Centro de Capacitaión y Departamento de Ciencias Políticas y Derechos Humanos</t>
  </si>
  <si>
    <t xml:space="preserve">Congreso de Ciencias Politicas en Honduras. </t>
  </si>
  <si>
    <t xml:space="preserve">Es necesario ir formulando una base de datos de todos los expertos en materia de Ciencias Politicas que puedan contribuir al pais con en analisis cientificos de los problemas polticos. </t>
  </si>
  <si>
    <t xml:space="preserve">Obtener la sociedad de Politologos de Honduras. Se obtendra una Revista Cientifica de dicho Evento, el cual se quiere elaborar anualmente. </t>
  </si>
  <si>
    <t>Los futuros Licenciados en Ciencias Politicas.</t>
  </si>
  <si>
    <t>El Departamento de Ciencias Politicas.</t>
  </si>
  <si>
    <t>Congreso desarrollado</t>
  </si>
  <si>
    <t xml:space="preserve">Inversión para la ejecución del plan de profesionalización docente. Taller para Docentes Universitarios en  materia de Derechos Humanos. Elaboración del Proyecto "Trasversalizalizacion de los DDHH en la Educación Superio" se impartirá en III Modulos.                      </t>
  </si>
  <si>
    <t xml:space="preserve">Los y las docentes quieren adquirir conocimientos generales en materia de derechos humanos </t>
  </si>
  <si>
    <t>Es necesario que la UNAH, cumpla con los compromisos como pais en materia de educacion en derechos humanos</t>
  </si>
  <si>
    <t xml:space="preserve">Certificación de los docentes </t>
  </si>
  <si>
    <t xml:space="preserve">los y las docentes universitarios. </t>
  </si>
  <si>
    <t>Docente del area de Derechos Humanos del Departamento de CCPP Y DDHH.</t>
  </si>
  <si>
    <t xml:space="preserve">Visita a todos los centros regionales de la UNAH para apoyar a los docentes que imparten ciencias politicas y derechos humanos </t>
  </si>
  <si>
    <t>Los Centros regionales esperan apoyo para impartir las asignaturas</t>
  </si>
  <si>
    <t>Es necesario homologar criterios de enseñanza a nivel nacional</t>
  </si>
  <si>
    <t>que todos los centros tengan los mismo objetivos y contenidos academicos</t>
  </si>
  <si>
    <t>los estudiantes de los centros regionales</t>
  </si>
  <si>
    <t>Departamento de Ciencias Políticas y Derechos Humanos</t>
  </si>
  <si>
    <t xml:space="preserve">No existen asignaturas bimodales y se quiere ampliar la cobertura de los alumnos. </t>
  </si>
  <si>
    <t xml:space="preserve">Es mucha la demanda para estas asignaturas y se podria ampliar la oferta. </t>
  </si>
  <si>
    <t>apertura de la oferta de enseñanza bimodal</t>
  </si>
  <si>
    <t xml:space="preserve">Que los Estudiantes puedan recibir sus clases en linea. </t>
  </si>
  <si>
    <t>Implentar la Carrera de Ciencias Politicas en el Centro Universitario</t>
  </si>
  <si>
    <t>Aperturar la Licenciatura de Ciencias Politicas</t>
  </si>
  <si>
    <t>No existe a nivel nacional una Carrera de Coiencias Politicas que contribuya a la formacion academica en esta disciplina</t>
  </si>
  <si>
    <t>Desarrollo y ejecucion de la la Carrera de Ciencias Politicas.</t>
  </si>
  <si>
    <t>Centro Universitario</t>
  </si>
  <si>
    <t>Departamento de Ciencias Politicas y Derechos Humanos</t>
  </si>
  <si>
    <t xml:space="preserve">   B.1.2. Implementacion de la enseñanza Bimodal para la asigantura de Derechos Humanos y Ciencias Politicas</t>
  </si>
  <si>
    <t xml:space="preserve">1) Realización de un Foro de Evaluación de los 100 primeros dias del proximo Gobierno junto a sus propuestas. </t>
  </si>
  <si>
    <t>Realizacion del Congreso de valoracion de la gestion de los 100 primeros dias de gobierno.</t>
  </si>
  <si>
    <t>Vincular a la comunidad estudiantil y docentes en las actividades politicas del pais.</t>
  </si>
  <si>
    <t>500 estudiantes participantes. Conclusiones y recomendaciones concretas de la gestion presidencial del nuevo gobierno.</t>
  </si>
  <si>
    <t>Comunidad Universitaria.</t>
  </si>
  <si>
    <t xml:space="preserve">2) Participación en VII Congreos Centro Americano de Ciencias Politicas </t>
  </si>
  <si>
    <t xml:space="preserve">Que Asistan tres (3) docentes del Departamento de Ciencias Politicas y Derechos Humanos a este Congreso.  </t>
  </si>
  <si>
    <t>Actualización de los Docentes para una mejora en la calidad de sus asignaturas.</t>
  </si>
  <si>
    <t>tres ponencias y tres certificacados de los participantes en el Congreso</t>
  </si>
  <si>
    <t>Docentes de la Asignatura de Ciencias Politicas.</t>
  </si>
  <si>
    <t>Departamento de ciencias políticas y derechos humanos</t>
  </si>
  <si>
    <t>2) Mejorar y optimizar el espacio físico de aulas, laboratorios, talleres y oficinas. Compra de un aire acondicionado para la oficina del Depto de Ciencias Politicas y Derechos Humanos</t>
  </si>
  <si>
    <t>Aire Acondicionaldo debidamente instalado</t>
  </si>
  <si>
    <t>Espacio de trabajo bastante reducido, ademas recibe la luz solar durante toda la tarde.</t>
  </si>
  <si>
    <t>Aire Acondicionado Instalado</t>
  </si>
  <si>
    <t>Oficina de la Jefatura del Depto de Ciencias Politicas y Derechos Humanos del Centro Universitario</t>
  </si>
  <si>
    <t>Jefatura de Ciencias Políticas y Derechos Humanos</t>
  </si>
  <si>
    <t>a) Necesidad de Contratar Profesores por Hora en el primero y tercer periodo del año 2014 (8 secciones).                                                                                                    B) Adecuación ó creación de mecanismos de registro y control docente con enfoque integral.</t>
  </si>
  <si>
    <t>Docentes impartiendo asignaturas adicionales a su carga acadamica</t>
  </si>
  <si>
    <t>Hay una sobrepoblacion de estudiantes demandando las asignaturas de Ciencias Politicas y Derechos Humanos</t>
  </si>
  <si>
    <t>Decentes impartiendo las Asignaturas, Listados de Asistencia y los Contratos de Trabajo por Hora</t>
  </si>
  <si>
    <t>Poblacion del Centro Universitario</t>
  </si>
  <si>
    <t>Realizar talleres para el monitoreo y seguimiento de las investigaciones de la facultad</t>
  </si>
  <si>
    <t>Talleres realizados</t>
  </si>
  <si>
    <t>Dar seguimiento a las investigaciones de la facultad</t>
  </si>
  <si>
    <t>Lista de Asistencias y Liquidación de Fondos</t>
  </si>
  <si>
    <t>Taller Planificación, Monitoreo y Seguimiento</t>
  </si>
  <si>
    <t>Dar seguimiento a los planes operativos</t>
  </si>
  <si>
    <t>Lista de Asistencia a los Talleres</t>
  </si>
  <si>
    <t>Jefes de Departamento y Coordinador de Carrera</t>
  </si>
  <si>
    <t>1.pe.5</t>
  </si>
  <si>
    <t>1.pe.6</t>
  </si>
  <si>
    <t>1.pe.7</t>
  </si>
  <si>
    <t>1.pe.8</t>
  </si>
  <si>
    <t>1.d.5</t>
  </si>
  <si>
    <t>b.d.3</t>
  </si>
  <si>
    <t>d.pe.3</t>
  </si>
  <si>
    <t>a.ts.3</t>
  </si>
  <si>
    <t>7.d.1</t>
  </si>
  <si>
    <t>8.d.1</t>
  </si>
  <si>
    <t>Transportes eventuales</t>
  </si>
  <si>
    <t>v.s.2</t>
  </si>
  <si>
    <t>v.s.3</t>
  </si>
  <si>
    <t>v.ps.4</t>
  </si>
  <si>
    <t>v.ts.5</t>
  </si>
  <si>
    <t>V.pe.2</t>
  </si>
  <si>
    <t>V.pe.1</t>
  </si>
  <si>
    <t>v.cp.1</t>
  </si>
  <si>
    <t>Transporte eventuales</t>
  </si>
  <si>
    <t>do.s.1</t>
  </si>
  <si>
    <t>do.s.2</t>
  </si>
  <si>
    <t>ds.s.3</t>
  </si>
  <si>
    <t>do.h.4</t>
  </si>
  <si>
    <t>ds.ts.5</t>
  </si>
  <si>
    <t xml:space="preserve">1.Tres capacitaciones al personal docente en las tematicas disciplinares del Trabajo Social.   ( material de estudio, dos refrigerios, un almuerzo por cuatro dias de taller en cada periodo                                                                                                      </t>
  </si>
  <si>
    <t>do.ts.6</t>
  </si>
  <si>
    <t>do.ts.7</t>
  </si>
  <si>
    <t>do.pe.8</t>
  </si>
  <si>
    <t>do.cp.9</t>
  </si>
  <si>
    <t>do.s.2.2</t>
  </si>
  <si>
    <t>do.s.2.3</t>
  </si>
  <si>
    <t>do.a.4</t>
  </si>
  <si>
    <t>do.ts.5</t>
  </si>
  <si>
    <t>do.s.1.1</t>
  </si>
  <si>
    <t>do.b.s.2</t>
  </si>
  <si>
    <t>do.b.ts.1</t>
  </si>
  <si>
    <t>do.b.s.4</t>
  </si>
  <si>
    <t>do.b.pe.5</t>
  </si>
  <si>
    <t>gc.s.1</t>
  </si>
  <si>
    <t>gc.cp.2</t>
  </si>
  <si>
    <t>gc.cp.1</t>
  </si>
  <si>
    <t>gc .a.1</t>
  </si>
  <si>
    <t>gc.a.3</t>
  </si>
  <si>
    <t>gc.ts.1</t>
  </si>
  <si>
    <t>gc.cp.3</t>
  </si>
  <si>
    <t>gc.cp.2.2</t>
  </si>
  <si>
    <t>gc.cp.2.3</t>
  </si>
  <si>
    <t>es.s.1</t>
  </si>
  <si>
    <t>es.s.2</t>
  </si>
  <si>
    <t>es.a.3</t>
  </si>
  <si>
    <t>es.ps.4</t>
  </si>
  <si>
    <t>es.a.4</t>
  </si>
  <si>
    <t>es.pe.5</t>
  </si>
  <si>
    <t>es.ts.1</t>
  </si>
  <si>
    <t>es.ts.2</t>
  </si>
  <si>
    <t>es.4.pe.1</t>
  </si>
  <si>
    <t>transportes eventuales</t>
  </si>
  <si>
    <t>reconocimientos</t>
  </si>
  <si>
    <t>mini split</t>
  </si>
  <si>
    <t>Camara Filmadora</t>
  </si>
  <si>
    <t>Camara Fotografica</t>
  </si>
  <si>
    <t>Gps</t>
  </si>
  <si>
    <t>Varios Herramientas de Escavacion específica</t>
  </si>
  <si>
    <t>Compra de Libros especializados</t>
  </si>
  <si>
    <t>ga.a.2</t>
  </si>
  <si>
    <t>ga.cp.3</t>
  </si>
  <si>
    <t>ga.pe.4</t>
  </si>
  <si>
    <t>ga.d.1</t>
  </si>
  <si>
    <t>ga.a.3</t>
  </si>
  <si>
    <t>ga.ps.4</t>
  </si>
  <si>
    <t>ga.cp.5</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</si>
</sst>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6" formatCode="&quot;L.&quot;\ #,##0;[Red]&quot;L.&quot;\ \-#,##0"/>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sz val="10"/>
      <name val="Calibri"/>
      <family val="2"/>
    </font>
    <font>
      <sz val="10"/>
      <color theme="1"/>
      <name val="Calibri"/>
      <family val="2"/>
      <scheme val="minor"/>
    </font>
    <font>
      <sz val="10"/>
      <color indexed="8"/>
      <name val="Calibri"/>
      <family val="2"/>
    </font>
    <font>
      <sz val="12"/>
      <color rgb="FFFF0000"/>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6">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7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lignment vertical="center"/>
    </xf>
    <xf numFmtId="173" fontId="41" fillId="0" borderId="0" xfId="18" applyNumberFormat="1" applyFont="1" applyAlignment="1">
      <alignment vertical="center"/>
    </xf>
    <xf numFmtId="0" fontId="42" fillId="0" borderId="0" xfId="0" applyFont="1" applyAlignment="1">
      <alignment vertical="center"/>
    </xf>
    <xf numFmtId="173"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174" fontId="45"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1" fillId="0" borderId="0" xfId="18" applyNumberFormat="1" applyFont="1" applyAlignment="1">
      <alignment horizontal="center" vertical="center"/>
    </xf>
    <xf numFmtId="173" fontId="43" fillId="0" borderId="0" xfId="18" applyNumberFormat="1" applyFont="1" applyAlignment="1">
      <alignment horizontal="center" vertical="center"/>
    </xf>
    <xf numFmtId="174" fontId="45"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9" fillId="13" borderId="26" xfId="0" applyFont="1" applyFill="1" applyBorder="1" applyAlignment="1">
      <alignment horizontal="center" vertical="center"/>
    </xf>
    <xf numFmtId="0" fontId="49" fillId="13" borderId="26" xfId="0" applyFont="1" applyFill="1" applyBorder="1" applyAlignment="1">
      <alignment vertical="center"/>
    </xf>
    <xf numFmtId="173" fontId="49" fillId="13" borderId="26" xfId="18" applyNumberFormat="1" applyFont="1" applyFill="1" applyBorder="1" applyAlignment="1">
      <alignment horizontal="center" vertical="center"/>
    </xf>
    <xf numFmtId="0" fontId="48"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3" fontId="47" fillId="3" borderId="26" xfId="18" applyNumberFormat="1" applyFont="1" applyFill="1" applyBorder="1" applyAlignment="1">
      <alignment horizontal="center" vertical="center"/>
    </xf>
    <xf numFmtId="0" fontId="49" fillId="15" borderId="40" xfId="0" applyFont="1" applyFill="1" applyBorder="1" applyAlignment="1">
      <alignment horizontal="center" vertical="center"/>
    </xf>
    <xf numFmtId="0" fontId="49" fillId="15" borderId="41" xfId="0" applyFont="1" applyFill="1" applyBorder="1" applyAlignment="1">
      <alignment horizontal="center" vertical="center"/>
    </xf>
    <xf numFmtId="43" fontId="49" fillId="15" borderId="39" xfId="18" applyFont="1" applyFill="1" applyBorder="1" applyAlignment="1">
      <alignment horizontal="center" vertical="center"/>
    </xf>
    <xf numFmtId="0" fontId="44"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6" fillId="0" borderId="0" xfId="18" applyNumberFormat="1" applyFont="1" applyAlignment="1">
      <alignment vertical="center"/>
    </xf>
    <xf numFmtId="0" fontId="52" fillId="0" borderId="0" xfId="0" applyFont="1" applyAlignment="1">
      <alignment vertical="center"/>
    </xf>
    <xf numFmtId="173" fontId="52"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4" fillId="13" borderId="0" xfId="0" applyFont="1" applyFill="1" applyAlignment="1">
      <alignment horizontal="left" vertical="center"/>
    </xf>
    <xf numFmtId="44" fontId="54"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5" fillId="0" borderId="0" xfId="0" applyNumberFormat="1" applyFont="1" applyFill="1" applyAlignment="1">
      <alignment horizontal="left" vertical="center"/>
    </xf>
    <xf numFmtId="43" fontId="49" fillId="15" borderId="39" xfId="18" applyFont="1" applyFill="1" applyBorder="1" applyAlignment="1">
      <alignment horizontal="center" vertical="center" wrapText="1"/>
    </xf>
    <xf numFmtId="43" fontId="48" fillId="13" borderId="0" xfId="18" applyFont="1" applyFill="1" applyAlignment="1">
      <alignment horizontal="center" vertical="center"/>
    </xf>
    <xf numFmtId="43" fontId="56"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48"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8" fillId="13" borderId="0" xfId="0" applyFont="1" applyFill="1" applyAlignment="1">
      <alignment vertical="center"/>
    </xf>
    <xf numFmtId="0" fontId="57"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7"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33" fillId="0" borderId="26" xfId="18" applyFont="1" applyBorder="1" applyAlignment="1">
      <alignment vertical="center" wrapText="1"/>
    </xf>
    <xf numFmtId="43" fontId="39"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39" fillId="0" borderId="26" xfId="18" applyFont="1" applyFill="1" applyBorder="1" applyAlignment="1">
      <alignment vertical="top"/>
    </xf>
    <xf numFmtId="43" fontId="39" fillId="0" borderId="26" xfId="18" applyFont="1" applyFill="1" applyBorder="1" applyAlignment="1">
      <alignment horizontal="center"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59" fillId="0" borderId="0" xfId="0" applyFont="1" applyAlignment="1">
      <alignment horizontal="center" vertical="center"/>
    </xf>
    <xf numFmtId="43" fontId="59" fillId="0" borderId="0" xfId="18" applyFont="1" applyAlignment="1">
      <alignment vertical="center"/>
    </xf>
    <xf numFmtId="173" fontId="59" fillId="0" borderId="0" xfId="18" applyNumberFormat="1" applyFont="1" applyAlignment="1">
      <alignment vertical="center"/>
    </xf>
    <xf numFmtId="173" fontId="59"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8" fillId="0" borderId="26" xfId="19" applyFont="1" applyBorder="1" applyAlignment="1">
      <alignment horizontal="left" vertical="center" wrapText="1"/>
    </xf>
    <xf numFmtId="0" fontId="38"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8"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58"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8"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39" fillId="0" borderId="26" xfId="19" applyFont="1" applyBorder="1" applyAlignment="1">
      <alignment horizontal="right" vertical="top"/>
    </xf>
    <xf numFmtId="0" fontId="39" fillId="0" borderId="26" xfId="19" applyFont="1" applyBorder="1" applyAlignment="1">
      <alignment vertical="top"/>
    </xf>
    <xf numFmtId="0" fontId="39"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39" fillId="0" borderId="26" xfId="19" applyNumberFormat="1" applyFont="1" applyBorder="1" applyAlignment="1">
      <alignment horizontal="center" vertical="top"/>
    </xf>
    <xf numFmtId="9" fontId="39" fillId="0" borderId="26" xfId="19" applyNumberFormat="1" applyFont="1" applyBorder="1" applyAlignment="1">
      <alignment horizontal="center" vertical="top"/>
    </xf>
    <xf numFmtId="0" fontId="39" fillId="0" borderId="26" xfId="19" applyFont="1" applyBorder="1" applyAlignment="1">
      <alignment horizontal="center" vertical="top"/>
    </xf>
    <xf numFmtId="0" fontId="39" fillId="0" borderId="26" xfId="19" applyFont="1" applyBorder="1" applyAlignment="1" applyProtection="1">
      <alignment vertical="top" wrapText="1"/>
      <protection locked="0"/>
    </xf>
    <xf numFmtId="0" fontId="39" fillId="0" borderId="26" xfId="19" applyFont="1" applyBorder="1" applyAlignment="1" applyProtection="1">
      <alignment horizontal="center" vertical="top" wrapText="1"/>
      <protection locked="0"/>
    </xf>
    <xf numFmtId="3" fontId="39" fillId="0" borderId="26" xfId="19" applyNumberFormat="1" applyFont="1" applyBorder="1" applyAlignment="1">
      <alignment horizontal="right" vertical="top"/>
    </xf>
    <xf numFmtId="9" fontId="33" fillId="0" borderId="26" xfId="19" applyNumberFormat="1" applyFont="1" applyBorder="1" applyAlignment="1">
      <alignment horizontal="right" vertical="top" wrapText="1"/>
    </xf>
    <xf numFmtId="9" fontId="39" fillId="0" borderId="26" xfId="19" applyNumberFormat="1" applyFont="1" applyBorder="1" applyAlignment="1">
      <alignment horizontal="right" vertical="top"/>
    </xf>
    <xf numFmtId="0" fontId="39"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43" fontId="39"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8"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7"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39" fillId="0" borderId="26" xfId="19" applyFont="1" applyFill="1" applyBorder="1" applyAlignment="1">
      <alignment vertical="top"/>
    </xf>
    <xf numFmtId="0" fontId="40" fillId="0" borderId="28" xfId="0" applyFont="1" applyBorder="1" applyAlignment="1">
      <alignment vertical="top" wrapText="1"/>
    </xf>
    <xf numFmtId="0" fontId="39"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4"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8" fillId="0" borderId="26" xfId="19" applyFont="1" applyBorder="1" applyAlignment="1">
      <alignment horizontal="left" vertical="top" wrapText="1"/>
    </xf>
    <xf numFmtId="0" fontId="38" fillId="0" borderId="26" xfId="19" applyFont="1" applyBorder="1" applyAlignment="1">
      <alignment vertical="top" wrapText="1"/>
    </xf>
    <xf numFmtId="0" fontId="38" fillId="0" borderId="1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33" fillId="0" borderId="27" xfId="19" applyFont="1" applyBorder="1" applyAlignment="1">
      <alignment horizontal="center" vertical="center"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8" fillId="12" borderId="26" xfId="0" applyFont="1" applyFill="1" applyBorder="1" applyAlignment="1" applyProtection="1">
      <alignment horizontal="center" vertical="center" wrapText="1"/>
      <protection locked="0"/>
    </xf>
    <xf numFmtId="0" fontId="0" fillId="0" borderId="26" xfId="0" applyBorder="1"/>
    <xf numFmtId="0" fontId="32" fillId="0" borderId="30" xfId="0" applyFont="1" applyFill="1" applyBorder="1" applyAlignment="1">
      <alignment horizontal="center" vertical="center" wrapText="1"/>
    </xf>
    <xf numFmtId="0" fontId="32" fillId="0" borderId="36" xfId="0" applyFont="1" applyFill="1" applyBorder="1" applyAlignment="1">
      <alignment vertical="top" wrapText="1"/>
    </xf>
    <xf numFmtId="0" fontId="4" fillId="0" borderId="26"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0" xfId="0" applyFont="1" applyBorder="1" applyAlignment="1">
      <alignment vertical="center" wrapText="1"/>
    </xf>
    <xf numFmtId="0" fontId="4" fillId="0" borderId="30" xfId="0" applyFont="1" applyBorder="1"/>
    <xf numFmtId="0" fontId="4" fillId="0" borderId="27" xfId="0" applyFont="1" applyBorder="1" applyAlignment="1">
      <alignment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27" xfId="0" applyFont="1" applyBorder="1"/>
    <xf numFmtId="0" fontId="4" fillId="0" borderId="29" xfId="0" applyFont="1" applyBorder="1" applyAlignment="1">
      <alignment horizontal="center"/>
    </xf>
    <xf numFmtId="0" fontId="4" fillId="0" borderId="45" xfId="0" applyFont="1" applyBorder="1" applyAlignment="1">
      <alignment horizontal="center"/>
    </xf>
    <xf numFmtId="0" fontId="4" fillId="0" borderId="42" xfId="0" applyFont="1" applyBorder="1" applyAlignment="1">
      <alignment horizontal="center"/>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29" fillId="0" borderId="26" xfId="19" applyFont="1" applyFill="1" applyBorder="1" applyAlignment="1">
      <alignment horizontal="left" vertical="top" wrapText="1"/>
    </xf>
    <xf numFmtId="0" fontId="36" fillId="0" borderId="26" xfId="19" applyFont="1" applyBorder="1" applyAlignment="1">
      <alignment horizontal="left" vertical="top" wrapText="1"/>
    </xf>
    <xf numFmtId="0" fontId="33" fillId="0" borderId="26" xfId="19" applyFont="1" applyBorder="1" applyAlignment="1">
      <alignment horizontal="left" vertical="top" wrapText="1"/>
    </xf>
    <xf numFmtId="0" fontId="29" fillId="0" borderId="26" xfId="19" applyFont="1" applyBorder="1" applyAlignment="1">
      <alignment horizontal="left" vertical="top" wrapText="1"/>
    </xf>
    <xf numFmtId="0" fontId="62" fillId="0" borderId="0" xfId="19" applyFont="1" applyAlignment="1">
      <alignment vertical="top"/>
    </xf>
    <xf numFmtId="0" fontId="62" fillId="0" borderId="0" xfId="0" applyFont="1"/>
    <xf numFmtId="0" fontId="62" fillId="0" borderId="0" xfId="19" applyFont="1"/>
    <xf numFmtId="0" fontId="33" fillId="0" borderId="27" xfId="19" applyFont="1" applyBorder="1" applyAlignment="1">
      <alignment horizontal="left" vertical="top" wrapText="1"/>
    </xf>
    <xf numFmtId="0" fontId="33" fillId="0" borderId="26" xfId="19" applyFont="1" applyFill="1" applyBorder="1" applyAlignment="1">
      <alignment horizontal="left" vertical="top" wrapText="1"/>
    </xf>
    <xf numFmtId="0" fontId="33" fillId="0" borderId="26" xfId="19" applyFont="1" applyFill="1" applyBorder="1" applyAlignment="1">
      <alignment horizontal="left" vertical="center" wrapText="1"/>
    </xf>
    <xf numFmtId="0" fontId="32" fillId="0" borderId="26" xfId="0" applyFont="1" applyFill="1" applyBorder="1" applyAlignment="1">
      <alignment horizontal="left" vertical="center" wrapText="1"/>
    </xf>
    <xf numFmtId="0" fontId="32" fillId="0" borderId="26" xfId="0" applyFont="1" applyFill="1" applyBorder="1" applyAlignment="1">
      <alignment horizontal="left" vertical="top" wrapText="1"/>
    </xf>
    <xf numFmtId="0" fontId="26" fillId="0" borderId="0" xfId="19" applyFont="1" applyAlignment="1">
      <alignment vertical="top"/>
    </xf>
    <xf numFmtId="0" fontId="63" fillId="0" borderId="0" xfId="19" applyFont="1" applyAlignment="1">
      <alignment wrapText="1"/>
    </xf>
    <xf numFmtId="0" fontId="32" fillId="0" borderId="30" xfId="0" applyFont="1" applyFill="1" applyBorder="1" applyAlignment="1">
      <alignment horizontal="left" vertical="top" wrapText="1"/>
    </xf>
    <xf numFmtId="0" fontId="29" fillId="0" borderId="26" xfId="16" applyFont="1" applyBorder="1" applyAlignment="1">
      <alignment horizontal="left" vertical="top" wrapText="1"/>
    </xf>
    <xf numFmtId="0" fontId="29" fillId="0" borderId="28" xfId="19" applyFont="1" applyBorder="1" applyAlignment="1">
      <alignment horizontal="left" vertical="top"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33" fillId="0" borderId="27" xfId="19" applyFont="1" applyBorder="1" applyAlignment="1">
      <alignment horizontal="center" vertical="center" wrapText="1"/>
    </xf>
    <xf numFmtId="0" fontId="29" fillId="0" borderId="26" xfId="19" applyFont="1" applyBorder="1" applyAlignment="1">
      <alignment horizontal="left" vertical="top" wrapText="1"/>
    </xf>
    <xf numFmtId="0" fontId="32" fillId="0" borderId="26" xfId="0" applyFont="1" applyBorder="1" applyAlignment="1">
      <alignment horizontal="center" vertical="center" wrapText="1"/>
    </xf>
    <xf numFmtId="0" fontId="33" fillId="0" borderId="26" xfId="16"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 fontId="33" fillId="0" borderId="26" xfId="18" applyNumberFormat="1" applyFont="1" applyBorder="1" applyAlignment="1">
      <alignment horizontal="center" vertical="center" wrapText="1"/>
    </xf>
    <xf numFmtId="6" fontId="33" fillId="0" borderId="26" xfId="18" applyNumberFormat="1" applyFont="1" applyBorder="1" applyAlignment="1">
      <alignment horizontal="center" vertical="center" wrapText="1"/>
    </xf>
    <xf numFmtId="173" fontId="33" fillId="0" borderId="26" xfId="18" applyNumberFormat="1" applyFont="1" applyBorder="1" applyAlignment="1">
      <alignment horizontal="center" vertical="center" wrapText="1"/>
    </xf>
    <xf numFmtId="6" fontId="33" fillId="0" borderId="26" xfId="18" applyNumberFormat="1" applyFont="1" applyBorder="1" applyAlignment="1">
      <alignment horizontal="center" vertical="top" wrapText="1"/>
    </xf>
    <xf numFmtId="9" fontId="33" fillId="0" borderId="26" xfId="18" applyNumberFormat="1" applyFont="1" applyBorder="1" applyAlignment="1">
      <alignment horizontal="center" vertical="top" wrapText="1"/>
    </xf>
    <xf numFmtId="0" fontId="33" fillId="2" borderId="26" xfId="19" applyFont="1" applyFill="1" applyBorder="1" applyAlignment="1">
      <alignment horizontal="center" vertical="top" wrapText="1"/>
    </xf>
    <xf numFmtId="0" fontId="33" fillId="0" borderId="26" xfId="19" applyFont="1" applyBorder="1" applyAlignment="1">
      <alignment horizontal="center" vertical="top"/>
    </xf>
    <xf numFmtId="9" fontId="33" fillId="2" borderId="26" xfId="19" applyNumberFormat="1" applyFont="1" applyFill="1" applyBorder="1" applyAlignment="1">
      <alignment horizontal="right" vertical="top" wrapText="1"/>
    </xf>
    <xf numFmtId="173" fontId="33" fillId="0" borderId="26" xfId="12" applyNumberFormat="1" applyFont="1" applyBorder="1" applyAlignment="1">
      <alignment horizontal="center" vertical="center" wrapText="1"/>
    </xf>
    <xf numFmtId="0" fontId="38" fillId="0" borderId="0" xfId="19" applyFont="1" applyBorder="1" applyAlignment="1">
      <alignment horizontal="center" vertical="center" wrapText="1"/>
    </xf>
    <xf numFmtId="0" fontId="65" fillId="0" borderId="26" xfId="19" applyFont="1" applyFill="1" applyBorder="1" applyAlignment="1">
      <alignment horizontal="justify" vertical="top" wrapText="1"/>
    </xf>
    <xf numFmtId="0" fontId="26" fillId="0" borderId="26" xfId="19" applyFont="1" applyBorder="1" applyAlignment="1">
      <alignment horizontal="center" vertical="top" wrapText="1"/>
    </xf>
    <xf numFmtId="3" fontId="26" fillId="0" borderId="26" xfId="19" applyNumberFormat="1" applyFont="1" applyBorder="1" applyAlignment="1">
      <alignment horizontal="center" vertical="top" wrapText="1"/>
    </xf>
    <xf numFmtId="0" fontId="65" fillId="0" borderId="26" xfId="19" applyFont="1" applyBorder="1" applyAlignment="1">
      <alignment horizontal="justify" vertical="top" wrapText="1"/>
    </xf>
    <xf numFmtId="0" fontId="26" fillId="0" borderId="26" xfId="19" applyFont="1" applyBorder="1" applyAlignment="1">
      <alignment vertical="top" wrapText="1"/>
    </xf>
    <xf numFmtId="0" fontId="9" fillId="0" borderId="26" xfId="19" applyFont="1" applyBorder="1" applyAlignment="1">
      <alignment horizontal="center" vertical="top" wrapText="1"/>
    </xf>
    <xf numFmtId="0" fontId="65" fillId="0" borderId="26" xfId="19" applyFont="1" applyBorder="1" applyAlignment="1">
      <alignment vertical="top" wrapText="1"/>
    </xf>
    <xf numFmtId="0" fontId="66" fillId="0" borderId="26" xfId="0" applyFont="1" applyBorder="1"/>
    <xf numFmtId="0" fontId="65" fillId="0" borderId="26" xfId="19" applyFont="1" applyBorder="1" applyAlignment="1">
      <alignment horizontal="right" vertical="top" wrapText="1"/>
    </xf>
    <xf numFmtId="3" fontId="65" fillId="0" borderId="26" xfId="19" applyNumberFormat="1" applyFont="1" applyBorder="1" applyAlignment="1">
      <alignment horizontal="right" vertical="top" wrapText="1"/>
    </xf>
    <xf numFmtId="2" fontId="8" fillId="0" borderId="26" xfId="19" applyNumberFormat="1" applyFont="1" applyFill="1" applyBorder="1" applyAlignment="1">
      <alignment vertical="top"/>
    </xf>
    <xf numFmtId="1" fontId="8" fillId="0" borderId="26" xfId="19" applyNumberFormat="1" applyFont="1" applyFill="1" applyBorder="1" applyAlignment="1">
      <alignment vertical="top"/>
    </xf>
    <xf numFmtId="0" fontId="0" fillId="0" borderId="26" xfId="0" applyBorder="1" applyAlignment="1">
      <alignment horizontal="center" vertical="top"/>
    </xf>
    <xf numFmtId="0" fontId="0" fillId="0" borderId="26" xfId="0" applyBorder="1" applyAlignment="1">
      <alignment vertical="top"/>
    </xf>
    <xf numFmtId="0" fontId="0" fillId="0" borderId="26" xfId="0" applyBorder="1" applyAlignment="1">
      <alignment vertical="top" wrapText="1"/>
    </xf>
    <xf numFmtId="0" fontId="0" fillId="0" borderId="26" xfId="0" applyBorder="1" applyAlignment="1">
      <alignment wrapText="1"/>
    </xf>
    <xf numFmtId="0" fontId="26" fillId="0" borderId="26" xfId="19" applyFont="1" applyFill="1" applyBorder="1" applyAlignment="1">
      <alignment horizontal="center" vertical="top" wrapText="1"/>
    </xf>
    <xf numFmtId="41" fontId="26" fillId="0" borderId="26" xfId="19" applyNumberFormat="1" applyFont="1" applyFill="1" applyBorder="1" applyAlignment="1">
      <alignment horizontal="center" vertical="top" wrapText="1"/>
    </xf>
    <xf numFmtId="0" fontId="66" fillId="0" borderId="26" xfId="0" applyFont="1" applyFill="1" applyBorder="1" applyAlignment="1">
      <alignment horizontal="justify" vertical="top" wrapText="1"/>
    </xf>
    <xf numFmtId="0" fontId="66" fillId="0" borderId="26" xfId="0" applyFont="1" applyBorder="1" applyAlignment="1">
      <alignment horizontal="justify" vertical="top" wrapText="1"/>
    </xf>
    <xf numFmtId="0" fontId="66" fillId="0" borderId="26" xfId="0" applyFont="1" applyBorder="1" applyAlignment="1">
      <alignment horizontal="right" vertical="top" wrapText="1"/>
    </xf>
    <xf numFmtId="0" fontId="8" fillId="0" borderId="26" xfId="19" applyBorder="1" applyAlignment="1">
      <alignment horizontal="center" vertical="top"/>
    </xf>
    <xf numFmtId="0" fontId="8" fillId="0" borderId="26" xfId="19" applyBorder="1" applyAlignment="1">
      <alignment horizontal="right" vertical="top"/>
    </xf>
    <xf numFmtId="41" fontId="8" fillId="0" borderId="26" xfId="19" applyNumberFormat="1" applyBorder="1" applyAlignment="1">
      <alignment horizontal="right" vertical="top"/>
    </xf>
    <xf numFmtId="0" fontId="8" fillId="0" borderId="26" xfId="19" applyBorder="1"/>
    <xf numFmtId="0" fontId="36" fillId="0" borderId="26" xfId="19" applyFont="1" applyBorder="1" applyAlignment="1">
      <alignment horizontal="center" vertical="center" wrapText="1"/>
    </xf>
    <xf numFmtId="0" fontId="67" fillId="0" borderId="26" xfId="19" applyFont="1" applyFill="1" applyBorder="1" applyAlignment="1">
      <alignment horizontal="justify" vertical="top" wrapText="1"/>
    </xf>
    <xf numFmtId="0" fontId="8" fillId="0" borderId="26" xfId="19" applyBorder="1" applyAlignment="1">
      <alignment wrapText="1"/>
    </xf>
    <xf numFmtId="0" fontId="33" fillId="0" borderId="0" xfId="16" applyFont="1" applyBorder="1" applyAlignment="1">
      <alignment vertical="center" wrapText="1"/>
    </xf>
    <xf numFmtId="0" fontId="38" fillId="0" borderId="26" xfId="19" applyFont="1" applyFill="1" applyBorder="1" applyAlignment="1">
      <alignment vertical="center" wrapText="1"/>
    </xf>
    <xf numFmtId="0" fontId="38" fillId="0" borderId="26" xfId="19" applyFont="1" applyFill="1" applyBorder="1" applyAlignment="1">
      <alignment horizontal="left" vertical="center" wrapText="1"/>
    </xf>
    <xf numFmtId="0" fontId="38" fillId="0" borderId="26" xfId="19" applyFont="1" applyFill="1" applyBorder="1" applyAlignment="1">
      <alignment horizontal="center" vertical="center" wrapText="1"/>
    </xf>
    <xf numFmtId="0" fontId="36" fillId="0" borderId="0" xfId="19" applyFont="1" applyBorder="1" applyAlignment="1">
      <alignment horizontal="left" vertical="top" wrapText="1"/>
    </xf>
    <xf numFmtId="0" fontId="33" fillId="0" borderId="26" xfId="19" applyFont="1" applyFill="1" applyBorder="1" applyAlignment="1">
      <alignment horizontal="center" vertical="center"/>
    </xf>
    <xf numFmtId="43" fontId="68" fillId="0" borderId="26" xfId="18" applyFont="1" applyBorder="1" applyAlignment="1">
      <alignment vertical="top"/>
    </xf>
    <xf numFmtId="0" fontId="37" fillId="2" borderId="26" xfId="0" applyFont="1" applyFill="1" applyBorder="1" applyAlignment="1">
      <alignment horizontal="center" vertical="center" wrapText="1"/>
    </xf>
    <xf numFmtId="0" fontId="37" fillId="0" borderId="26" xfId="0" applyFont="1" applyBorder="1" applyAlignment="1">
      <alignment vertical="top"/>
    </xf>
    <xf numFmtId="43" fontId="37" fillId="0" borderId="26" xfId="18" applyFont="1" applyBorder="1" applyAlignment="1">
      <alignment vertical="top"/>
    </xf>
    <xf numFmtId="0" fontId="32" fillId="0" borderId="0" xfId="0" applyFont="1" applyBorder="1" applyAlignment="1">
      <alignment vertical="center" wrapText="1"/>
    </xf>
    <xf numFmtId="0" fontId="37" fillId="0" borderId="26" xfId="0" applyFont="1" applyBorder="1" applyAlignment="1">
      <alignment horizontal="center" vertical="top" wrapText="1"/>
    </xf>
    <xf numFmtId="4" fontId="33" fillId="0" borderId="26" xfId="19" applyNumberFormat="1" applyFont="1" applyBorder="1" applyAlignment="1">
      <alignment horizontal="center" vertical="top" wrapText="1"/>
    </xf>
    <xf numFmtId="1" fontId="33" fillId="0" borderId="26" xfId="19" applyNumberFormat="1" applyFont="1" applyBorder="1" applyAlignment="1">
      <alignment horizontal="center" vertical="center" wrapText="1"/>
    </xf>
    <xf numFmtId="164" fontId="33" fillId="0" borderId="26" xfId="19" applyNumberFormat="1" applyFont="1" applyBorder="1" applyAlignment="1">
      <alignment horizontal="center" vertical="center" wrapText="1"/>
    </xf>
    <xf numFmtId="0" fontId="38" fillId="0" borderId="26" xfId="19" applyFont="1" applyFill="1" applyBorder="1" applyAlignment="1">
      <alignment horizontal="left" vertical="top" wrapText="1"/>
    </xf>
    <xf numFmtId="0" fontId="26" fillId="0" borderId="26" xfId="19" applyFont="1" applyBorder="1" applyAlignment="1">
      <alignment vertical="center" wrapText="1"/>
    </xf>
    <xf numFmtId="0" fontId="29" fillId="0" borderId="42" xfId="19" applyFont="1" applyBorder="1" applyAlignment="1">
      <alignment horizontal="left" vertical="top" wrapText="1"/>
    </xf>
    <xf numFmtId="0" fontId="29" fillId="0" borderId="13" xfId="19" applyFont="1" applyBorder="1" applyAlignment="1">
      <alignment horizontal="left" vertical="top" wrapText="1"/>
    </xf>
    <xf numFmtId="10" fontId="33" fillId="0" borderId="26" xfId="19" applyNumberFormat="1" applyFont="1" applyBorder="1" applyAlignment="1">
      <alignment horizontal="center" vertical="center" wrapText="1"/>
    </xf>
    <xf numFmtId="10" fontId="26" fillId="0" borderId="0" xfId="19" applyNumberFormat="1" applyFont="1" applyBorder="1" applyAlignment="1">
      <alignment vertical="center" wrapText="1"/>
    </xf>
    <xf numFmtId="4" fontId="32" fillId="0" borderId="0" xfId="0" applyNumberFormat="1" applyFont="1" applyAlignment="1">
      <alignment vertical="top" wrapText="1"/>
    </xf>
    <xf numFmtId="0" fontId="39" fillId="0" borderId="26" xfId="19" applyFont="1" applyBorder="1" applyAlignment="1">
      <alignment horizontal="right" vertical="top" wrapText="1"/>
    </xf>
    <xf numFmtId="0" fontId="37" fillId="0" borderId="26" xfId="0" applyFont="1" applyBorder="1" applyAlignment="1">
      <alignment horizontal="center" vertical="center" wrapText="1"/>
    </xf>
    <xf numFmtId="9" fontId="37" fillId="0" borderId="26" xfId="0" applyNumberFormat="1" applyFont="1" applyBorder="1" applyAlignment="1">
      <alignment horizontal="center" vertical="center" wrapText="1"/>
    </xf>
    <xf numFmtId="43" fontId="37" fillId="0" borderId="26" xfId="18" applyFont="1" applyBorder="1" applyAlignment="1">
      <alignment horizontal="center" vertical="center" wrapText="1"/>
    </xf>
    <xf numFmtId="0" fontId="39" fillId="0" borderId="26" xfId="19" applyFont="1" applyBorder="1" applyAlignment="1">
      <alignment horizontal="center" vertical="center" wrapText="1"/>
    </xf>
    <xf numFmtId="43" fontId="4" fillId="0" borderId="0" xfId="18" applyFont="1"/>
    <xf numFmtId="9" fontId="39" fillId="0" borderId="26" xfId="19" applyNumberFormat="1" applyFont="1" applyFill="1" applyBorder="1" applyAlignment="1">
      <alignment horizontal="center" vertical="center" wrapText="1"/>
    </xf>
    <xf numFmtId="0" fontId="40" fillId="0" borderId="45" xfId="0" applyFont="1" applyBorder="1" applyAlignment="1">
      <alignment vertical="top" wrapText="1"/>
    </xf>
    <xf numFmtId="0" fontId="40" fillId="0" borderId="0" xfId="0" applyFont="1" applyBorder="1" applyAlignment="1">
      <alignment vertical="top" wrapText="1"/>
    </xf>
    <xf numFmtId="9" fontId="37" fillId="0" borderId="26" xfId="0" applyNumberFormat="1" applyFont="1" applyBorder="1" applyAlignment="1">
      <alignment horizontal="center" vertical="center"/>
    </xf>
    <xf numFmtId="0" fontId="37" fillId="2" borderId="26" xfId="0" applyFont="1" applyFill="1" applyBorder="1" applyAlignment="1">
      <alignment horizontal="center" vertical="top" wrapText="1"/>
    </xf>
    <xf numFmtId="9" fontId="39" fillId="0" borderId="26" xfId="19" applyNumberFormat="1" applyFont="1" applyFill="1" applyBorder="1" applyAlignment="1">
      <alignment vertical="top"/>
    </xf>
    <xf numFmtId="0" fontId="37" fillId="0" borderId="26" xfId="0"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9" fontId="37" fillId="0" borderId="26" xfId="0" applyNumberFormat="1" applyFont="1" applyFill="1" applyBorder="1" applyAlignment="1">
      <alignment vertical="top" wrapText="1"/>
    </xf>
    <xf numFmtId="43" fontId="37" fillId="0" borderId="26" xfId="18" applyFont="1" applyFill="1" applyBorder="1" applyAlignment="1">
      <alignment vertical="top" wrapText="1"/>
    </xf>
    <xf numFmtId="9" fontId="37" fillId="0" borderId="26" xfId="0" applyNumberFormat="1" applyFont="1" applyFill="1" applyBorder="1" applyAlignment="1">
      <alignment horizontal="center" vertical="center"/>
    </xf>
    <xf numFmtId="43" fontId="33" fillId="0" borderId="26" xfId="18" applyFont="1" applyFill="1" applyBorder="1" applyAlignment="1">
      <alignment horizontal="center" vertical="center" wrapText="1"/>
    </xf>
    <xf numFmtId="0" fontId="33" fillId="0" borderId="26" xfId="16" applyFont="1" applyFill="1" applyBorder="1" applyAlignment="1">
      <alignment horizontal="center" vertical="top" wrapText="1"/>
    </xf>
    <xf numFmtId="9" fontId="33" fillId="0" borderId="26" xfId="17" applyFont="1" applyBorder="1" applyAlignment="1">
      <alignment horizontal="right" vertical="top" wrapText="1"/>
    </xf>
    <xf numFmtId="0" fontId="32" fillId="0" borderId="26" xfId="0" applyFont="1" applyBorder="1" applyAlignment="1">
      <alignment horizontal="center" vertical="center" wrapText="1"/>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0" fontId="23" fillId="0" borderId="0" xfId="0" applyNumberFormat="1" applyFont="1" applyFill="1" applyBorder="1" applyAlignment="1">
      <alignment horizontal="center" vertical="center"/>
    </xf>
    <xf numFmtId="2" fontId="33" fillId="0" borderId="26" xfId="16" applyNumberFormat="1" applyFont="1" applyBorder="1" applyAlignment="1">
      <alignment horizontal="right" vertical="center" wrapText="1"/>
    </xf>
    <xf numFmtId="41" fontId="22" fillId="2" borderId="0" xfId="0" applyNumberFormat="1" applyFont="1" applyFill="1" applyAlignment="1">
      <alignment vertical="center"/>
    </xf>
    <xf numFmtId="0" fontId="38" fillId="2" borderId="26" xfId="19" applyFont="1" applyFill="1" applyBorder="1" applyAlignment="1">
      <alignment horizontal="left" vertical="top" wrapText="1"/>
    </xf>
    <xf numFmtId="41" fontId="33" fillId="0" borderId="26" xfId="19" applyNumberFormat="1" applyFont="1" applyBorder="1" applyAlignment="1">
      <alignment horizontal="center" vertical="center" wrapText="1"/>
    </xf>
    <xf numFmtId="41" fontId="26" fillId="0" borderId="0" xfId="19" applyNumberFormat="1" applyFont="1" applyBorder="1" applyAlignment="1">
      <alignment vertical="center" wrapText="1"/>
    </xf>
    <xf numFmtId="41" fontId="33" fillId="0" borderId="26" xfId="17" applyNumberFormat="1" applyFont="1" applyBorder="1" applyAlignment="1">
      <alignment horizontal="center" vertical="center" wrapText="1"/>
    </xf>
    <xf numFmtId="9" fontId="8" fillId="0" borderId="26" xfId="19" applyNumberFormat="1" applyBorder="1" applyAlignment="1">
      <alignment horizontal="center" vertical="top"/>
    </xf>
    <xf numFmtId="0" fontId="66" fillId="0" borderId="0" xfId="0" applyFont="1" applyAlignment="1">
      <alignment vertical="center" wrapText="1"/>
    </xf>
    <xf numFmtId="41" fontId="33" fillId="0" borderId="26" xfId="18" applyNumberFormat="1" applyFont="1" applyBorder="1" applyAlignment="1">
      <alignment horizontal="center" vertical="center" wrapText="1"/>
    </xf>
    <xf numFmtId="0" fontId="65" fillId="0" borderId="26" xfId="19" applyFont="1" applyBorder="1" applyAlignment="1">
      <alignment horizontal="center" vertical="center" wrapText="1"/>
    </xf>
    <xf numFmtId="41" fontId="37" fillId="2" borderId="26" xfId="0" applyNumberFormat="1" applyFont="1" applyFill="1" applyBorder="1" applyAlignment="1">
      <alignment horizontal="center" vertical="center" wrapText="1"/>
    </xf>
    <xf numFmtId="41" fontId="37" fillId="2" borderId="26" xfId="0" applyNumberFormat="1" applyFont="1" applyFill="1" applyBorder="1" applyAlignment="1">
      <alignment horizontal="center" vertical="center"/>
    </xf>
    <xf numFmtId="0" fontId="65" fillId="0" borderId="26" xfId="19" applyFont="1" applyFill="1" applyBorder="1" applyAlignment="1">
      <alignment horizontal="center" vertical="center" wrapText="1"/>
    </xf>
    <xf numFmtId="0" fontId="36" fillId="0" borderId="26" xfId="19" applyFont="1" applyFill="1" applyBorder="1" applyAlignment="1">
      <alignment horizontal="center" vertical="center" wrapText="1"/>
    </xf>
    <xf numFmtId="0" fontId="60" fillId="0" borderId="26" xfId="19" applyFont="1" applyBorder="1" applyAlignment="1">
      <alignment horizontal="center" vertical="center" wrapText="1"/>
    </xf>
    <xf numFmtId="0" fontId="60" fillId="0" borderId="26" xfId="19"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26" xfId="16" applyFont="1" applyBorder="1" applyAlignment="1">
      <alignment horizontal="center" vertical="center" wrapText="1"/>
    </xf>
    <xf numFmtId="0" fontId="27" fillId="0" borderId="26" xfId="19" applyFont="1" applyBorder="1" applyAlignment="1">
      <alignment horizontal="center" vertical="center"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2"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53" fillId="16" borderId="30" xfId="0" applyFont="1" applyFill="1" applyBorder="1" applyAlignment="1" applyProtection="1">
      <alignment horizontal="center" vertical="center" wrapText="1"/>
      <protection locked="0"/>
    </xf>
    <xf numFmtId="0" fontId="53" fillId="16" borderId="28" xfId="0" applyFont="1" applyFill="1" applyBorder="1" applyAlignment="1" applyProtection="1">
      <alignment horizontal="center" vertical="center" wrapText="1"/>
      <protection locked="0"/>
    </xf>
    <xf numFmtId="0" fontId="53"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38" fillId="0" borderId="30" xfId="19" applyFont="1" applyBorder="1" applyAlignment="1">
      <alignment horizontal="left" vertical="top" wrapText="1"/>
    </xf>
    <xf numFmtId="0" fontId="38" fillId="0" borderId="28" xfId="19" applyFont="1" applyBorder="1" applyAlignment="1">
      <alignment horizontal="left" vertical="top" wrapText="1"/>
    </xf>
    <xf numFmtId="0" fontId="38" fillId="0" borderId="27" xfId="19" applyFont="1" applyBorder="1" applyAlignment="1">
      <alignment horizontal="left"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1" borderId="26" xfId="0" applyFont="1" applyFill="1" applyBorder="1" applyAlignment="1">
      <alignment horizontal="center" vertical="center" wrapText="1"/>
    </xf>
    <xf numFmtId="0" fontId="33" fillId="0" borderId="30" xfId="19" applyFont="1" applyBorder="1" applyAlignment="1">
      <alignment horizontal="left" vertical="top" wrapText="1"/>
    </xf>
    <xf numFmtId="0" fontId="33" fillId="0" borderId="28" xfId="19" applyFont="1" applyBorder="1" applyAlignment="1">
      <alignment horizontal="left" vertical="top"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8" fillId="12" borderId="26" xfId="0" applyFont="1" applyFill="1" applyBorder="1" applyAlignment="1" applyProtection="1">
      <alignment horizontal="center" vertical="center" wrapText="1"/>
      <protection locked="0"/>
    </xf>
    <xf numFmtId="0" fontId="29" fillId="0" borderId="30" xfId="19" applyFont="1" applyFill="1" applyBorder="1" applyAlignment="1">
      <alignment horizontal="left" vertical="top" wrapText="1"/>
    </xf>
    <xf numFmtId="0" fontId="29" fillId="0" borderId="28" xfId="19" applyFont="1" applyFill="1" applyBorder="1" applyAlignment="1">
      <alignment horizontal="left" vertical="top" wrapText="1"/>
    </xf>
    <xf numFmtId="0" fontId="29" fillId="0" borderId="27" xfId="19" applyFont="1" applyFill="1" applyBorder="1" applyAlignment="1">
      <alignment horizontal="left" vertical="top" wrapText="1"/>
    </xf>
    <xf numFmtId="0" fontId="29" fillId="0" borderId="30" xfId="19" applyFont="1" applyFill="1" applyBorder="1" applyAlignment="1">
      <alignment horizontal="left" vertical="center" wrapText="1"/>
    </xf>
    <xf numFmtId="0" fontId="29" fillId="0" borderId="27" xfId="19" applyFont="1" applyFill="1" applyBorder="1" applyAlignment="1">
      <alignment horizontal="left" vertical="center" wrapText="1"/>
    </xf>
    <xf numFmtId="0" fontId="27" fillId="9" borderId="0" xfId="19" applyFont="1" applyFill="1" applyBorder="1" applyAlignment="1" applyProtection="1">
      <alignment horizontal="left" vertical="top"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40" fillId="0" borderId="30" xfId="0" applyFont="1" applyBorder="1" applyAlignment="1">
      <alignment horizontal="left" vertical="top" wrapText="1"/>
    </xf>
    <xf numFmtId="0" fontId="40" fillId="0" borderId="28" xfId="0" applyFont="1" applyBorder="1" applyAlignment="1">
      <alignment horizontal="left" vertical="top"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40" fillId="0" borderId="28" xfId="0" applyFont="1" applyBorder="1" applyAlignment="1">
      <alignment horizontal="center" vertical="top"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1" borderId="37"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2"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2"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16" xfId="0" applyFont="1" applyFill="1" applyBorder="1" applyAlignment="1">
      <alignment horizontal="center" vertical="top" wrapText="1"/>
    </xf>
    <xf numFmtId="0" fontId="27" fillId="8" borderId="13" xfId="19" applyFont="1" applyFill="1" applyBorder="1" applyAlignment="1">
      <alignment horizontal="left" vertical="top" wrapText="1"/>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27" fillId="0" borderId="30" xfId="19" applyFont="1" applyBorder="1" applyAlignment="1">
      <alignment horizontal="left" vertical="top" wrapText="1"/>
    </xf>
    <xf numFmtId="0" fontId="27" fillId="0" borderId="28" xfId="19" applyFont="1" applyBorder="1" applyAlignment="1">
      <alignment horizontal="left" vertical="top" wrapText="1"/>
    </xf>
    <xf numFmtId="0" fontId="27" fillId="0" borderId="27" xfId="19" applyFont="1" applyBorder="1" applyAlignment="1">
      <alignment horizontal="left" vertical="top" wrapText="1"/>
    </xf>
    <xf numFmtId="0" fontId="32" fillId="0" borderId="30" xfId="0" applyFont="1" applyFill="1" applyBorder="1" applyAlignment="1">
      <alignment horizontal="left" vertical="top" wrapText="1"/>
    </xf>
    <xf numFmtId="0" fontId="32" fillId="0" borderId="28" xfId="0" applyFont="1" applyFill="1" applyBorder="1" applyAlignment="1">
      <alignment horizontal="left" vertical="top" wrapText="1"/>
    </xf>
    <xf numFmtId="0" fontId="32" fillId="0" borderId="27" xfId="0" applyFont="1" applyFill="1" applyBorder="1" applyAlignment="1">
      <alignment horizontal="left" vertical="top" wrapText="1"/>
    </xf>
    <xf numFmtId="0" fontId="29" fillId="0" borderId="29" xfId="19" applyFont="1" applyBorder="1" applyAlignment="1">
      <alignment horizontal="left" vertical="center" wrapText="1"/>
    </xf>
    <xf numFmtId="0" fontId="29" fillId="0" borderId="45" xfId="19" applyFont="1" applyBorder="1" applyAlignment="1">
      <alignment horizontal="left" vertical="center" wrapText="1"/>
    </xf>
    <xf numFmtId="0" fontId="29" fillId="0" borderId="42" xfId="19" applyFont="1" applyBorder="1" applyAlignment="1">
      <alignment horizontal="left" vertical="center" wrapText="1"/>
    </xf>
    <xf numFmtId="0" fontId="29" fillId="0" borderId="30" xfId="19" applyFont="1" applyBorder="1" applyAlignment="1">
      <alignment horizontal="left" vertical="center" wrapText="1"/>
    </xf>
    <xf numFmtId="0" fontId="29" fillId="0" borderId="27" xfId="19" applyFont="1" applyBorder="1" applyAlignment="1">
      <alignment horizontal="left" vertical="center" wrapText="1"/>
    </xf>
    <xf numFmtId="0" fontId="4" fillId="0" borderId="30" xfId="0" applyFont="1" applyBorder="1" applyAlignment="1">
      <alignment horizontal="left" vertical="top" wrapText="1"/>
    </xf>
    <xf numFmtId="0" fontId="4" fillId="0" borderId="27" xfId="0" applyFont="1" applyBorder="1" applyAlignment="1">
      <alignment horizontal="left" vertical="top" wrapText="1"/>
    </xf>
    <xf numFmtId="0" fontId="29" fillId="0" borderId="26" xfId="19" applyFont="1" applyBorder="1" applyAlignment="1">
      <alignment horizontal="left" vertical="center" wrapText="1"/>
    </xf>
    <xf numFmtId="43" fontId="32" fillId="0" borderId="30" xfId="18" applyFont="1" applyFill="1" applyBorder="1" applyAlignment="1">
      <alignment horizontal="center" vertical="top" wrapText="1"/>
    </xf>
    <xf numFmtId="43" fontId="32" fillId="0" borderId="28" xfId="18" applyFont="1" applyFill="1" applyBorder="1" applyAlignment="1">
      <alignment horizontal="center" vertical="top" wrapText="1"/>
    </xf>
    <xf numFmtId="43" fontId="32" fillId="0" borderId="27" xfId="18" applyFont="1" applyFill="1" applyBorder="1" applyAlignment="1">
      <alignment horizontal="center" vertical="top" wrapText="1"/>
    </xf>
    <xf numFmtId="0" fontId="4" fillId="0" borderId="16"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4" fillId="0" borderId="28" xfId="0" applyFont="1" applyBorder="1" applyAlignment="1">
      <alignment horizontal="left" vertical="top" wrapText="1"/>
    </xf>
    <xf numFmtId="0" fontId="32" fillId="0" borderId="30" xfId="0" applyFont="1" applyFill="1" applyBorder="1" applyAlignment="1">
      <alignment horizontal="center" vertical="top" wrapText="1"/>
    </xf>
    <xf numFmtId="0" fontId="32" fillId="0" borderId="28" xfId="0" applyFont="1" applyFill="1" applyBorder="1" applyAlignment="1">
      <alignment horizontal="center" vertical="top" wrapText="1"/>
    </xf>
    <xf numFmtId="0" fontId="32" fillId="0" borderId="27" xfId="0" applyFont="1" applyFill="1" applyBorder="1" applyAlignment="1">
      <alignment horizontal="center" vertical="top" wrapText="1"/>
    </xf>
    <xf numFmtId="0" fontId="0" fillId="0" borderId="26" xfId="0" applyBorder="1" applyAlignment="1">
      <alignment horizontal="center"/>
    </xf>
    <xf numFmtId="0" fontId="32" fillId="0" borderId="31" xfId="0" applyFont="1" applyFill="1" applyBorder="1" applyAlignment="1">
      <alignment horizontal="center" vertical="top" wrapText="1"/>
    </xf>
    <xf numFmtId="0" fontId="32" fillId="0" borderId="44" xfId="0" applyFont="1" applyFill="1" applyBorder="1" applyAlignment="1">
      <alignment horizontal="center" vertical="top" wrapText="1"/>
    </xf>
    <xf numFmtId="0" fontId="32" fillId="0" borderId="43" xfId="0" applyFont="1" applyFill="1" applyBorder="1" applyAlignment="1">
      <alignment horizontal="center" vertical="top" wrapText="1"/>
    </xf>
    <xf numFmtId="43" fontId="33" fillId="0" borderId="30" xfId="18" applyFont="1" applyFill="1" applyBorder="1" applyAlignment="1">
      <alignment horizontal="center" vertical="top" wrapText="1"/>
    </xf>
    <xf numFmtId="43" fontId="33" fillId="0" borderId="28" xfId="18" applyFont="1" applyFill="1" applyBorder="1" applyAlignment="1">
      <alignment horizontal="center" vertical="top" wrapText="1"/>
    </xf>
    <xf numFmtId="43" fontId="33" fillId="0" borderId="27" xfId="18" applyFont="1" applyFill="1" applyBorder="1" applyAlignment="1">
      <alignment horizontal="center" vertical="top" wrapText="1"/>
    </xf>
    <xf numFmtId="0" fontId="33" fillId="0" borderId="30" xfId="19" applyFont="1" applyFill="1" applyBorder="1" applyAlignment="1">
      <alignment horizontal="center" vertical="top" wrapText="1"/>
    </xf>
    <xf numFmtId="0" fontId="33" fillId="0" borderId="28" xfId="19" applyFont="1" applyFill="1" applyBorder="1" applyAlignment="1">
      <alignment horizontal="center" vertical="top" wrapText="1"/>
    </xf>
    <xf numFmtId="0" fontId="33" fillId="0" borderId="27" xfId="19" applyFont="1" applyFill="1" applyBorder="1" applyAlignment="1">
      <alignment horizontal="center" vertical="top" wrapText="1"/>
    </xf>
    <xf numFmtId="0" fontId="38" fillId="0" borderId="30" xfId="19" applyFont="1" applyFill="1" applyBorder="1" applyAlignment="1">
      <alignment horizontal="center" vertical="top" wrapText="1"/>
    </xf>
    <xf numFmtId="0" fontId="38" fillId="0" borderId="28" xfId="19" applyFont="1" applyFill="1" applyBorder="1" applyAlignment="1">
      <alignment horizontal="center" vertical="top" wrapText="1"/>
    </xf>
    <xf numFmtId="0" fontId="38" fillId="0" borderId="27" xfId="19"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left" vertical="top" wrapText="1"/>
    </xf>
    <xf numFmtId="0" fontId="27" fillId="0" borderId="28" xfId="16" applyFont="1" applyBorder="1" applyAlignment="1">
      <alignment horizontal="left" vertical="top" wrapText="1"/>
    </xf>
    <xf numFmtId="0" fontId="29" fillId="0" borderId="26" xfId="16" applyFont="1" applyBorder="1" applyAlignment="1">
      <alignment horizontal="center" vertical="top" wrapText="1"/>
    </xf>
    <xf numFmtId="0" fontId="27" fillId="9" borderId="13" xfId="16" applyFont="1" applyFill="1" applyBorder="1" applyAlignment="1" applyProtection="1">
      <alignment horizontal="left" vertical="top"/>
      <protection locked="0"/>
    </xf>
    <xf numFmtId="0" fontId="64" fillId="8" borderId="0" xfId="16" applyFont="1" applyFill="1" applyBorder="1" applyAlignment="1">
      <alignment horizontal="center" vertical="top"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31" xfId="19" applyFont="1" applyBorder="1" applyAlignment="1">
      <alignment horizontal="center" vertical="center" wrapText="1"/>
    </xf>
    <xf numFmtId="0" fontId="29" fillId="0" borderId="44"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8">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3</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28693248"/>
        <c:axId val="28694784"/>
        <c:axId val="0"/>
      </c:bar3DChart>
      <c:catAx>
        <c:axId val="28693248"/>
        <c:scaling>
          <c:orientation val="minMax"/>
        </c:scaling>
        <c:delete val="0"/>
        <c:axPos val="b"/>
        <c:majorTickMark val="none"/>
        <c:minorTickMark val="none"/>
        <c:tickLblPos val="nextTo"/>
        <c:txPr>
          <a:bodyPr/>
          <a:lstStyle/>
          <a:p>
            <a:pPr>
              <a:defRPr lang="es-HN"/>
            </a:pPr>
            <a:endParaRPr lang="es-HN"/>
          </a:p>
        </c:txPr>
        <c:crossAx val="28694784"/>
        <c:crosses val="autoZero"/>
        <c:auto val="1"/>
        <c:lblAlgn val="ctr"/>
        <c:lblOffset val="100"/>
        <c:noMultiLvlLbl val="0"/>
      </c:catAx>
      <c:valAx>
        <c:axId val="2869478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8693248"/>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89" l="0.70000000000000062" r="0.70000000000000062" t="0.75000000000000089"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2</c:v>
                </c:pt>
                <c:pt idx="1">
                  <c:v>1</c:v>
                </c:pt>
                <c:pt idx="2">
                  <c:v>0</c:v>
                </c:pt>
                <c:pt idx="3">
                  <c:v>0</c:v>
                </c:pt>
                <c:pt idx="4">
                  <c:v>3</c:v>
                </c:pt>
                <c:pt idx="5">
                  <c:v>0</c:v>
                </c:pt>
                <c:pt idx="6">
                  <c:v>1</c:v>
                </c:pt>
                <c:pt idx="7">
                  <c:v>0</c:v>
                </c:pt>
                <c:pt idx="8">
                  <c:v>1</c:v>
                </c:pt>
                <c:pt idx="9">
                  <c:v>0</c:v>
                </c:pt>
              </c:numCache>
            </c:numRef>
          </c:val>
        </c:ser>
        <c:dLbls>
          <c:showLegendKey val="0"/>
          <c:showVal val="0"/>
          <c:showCatName val="0"/>
          <c:showSerName val="0"/>
          <c:showPercent val="0"/>
          <c:showBubbleSize val="0"/>
        </c:dLbls>
        <c:gapWidth val="150"/>
        <c:shape val="box"/>
        <c:axId val="28922240"/>
        <c:axId val="28923776"/>
        <c:axId val="0"/>
      </c:bar3DChart>
      <c:catAx>
        <c:axId val="28922240"/>
        <c:scaling>
          <c:orientation val="minMax"/>
        </c:scaling>
        <c:delete val="0"/>
        <c:axPos val="b"/>
        <c:majorTickMark val="none"/>
        <c:minorTickMark val="none"/>
        <c:tickLblPos val="nextTo"/>
        <c:txPr>
          <a:bodyPr/>
          <a:lstStyle/>
          <a:p>
            <a:pPr>
              <a:defRPr lang="es-HN"/>
            </a:pPr>
            <a:endParaRPr lang="es-HN"/>
          </a:p>
        </c:txPr>
        <c:crossAx val="28923776"/>
        <c:crosses val="autoZero"/>
        <c:auto val="1"/>
        <c:lblAlgn val="ctr"/>
        <c:lblOffset val="100"/>
        <c:noMultiLvlLbl val="0"/>
      </c:catAx>
      <c:valAx>
        <c:axId val="289237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8922240"/>
        <c:crosses val="autoZero"/>
        <c:crossBetween val="between"/>
      </c:valAx>
      <c:dTable>
        <c:showHorzBorder val="1"/>
        <c:showVertBorder val="1"/>
        <c:showOutline val="1"/>
        <c:showKeys val="1"/>
        <c:txPr>
          <a:bodyPr/>
          <a:lstStyle/>
          <a:p>
            <a:pPr>
              <a:defRPr lang="es-HN"/>
            </a:pPr>
            <a:endParaRPr lang="es-HN"/>
          </a:p>
        </c:txPr>
      </c:dTable>
    </c:plotArea>
    <c:plotVisOnly val="1"/>
    <c:dispBlanksAs val="gap"/>
    <c:showDLblsOverMax val="0"/>
  </c:chart>
  <c:printSettings>
    <c:headerFooter/>
    <c:pageMargins b="0.75000000000000089" l="0.70000000000000062" r="0.70000000000000062" t="0.75000000000000089"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75"/>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5</c:v>
                </c:pt>
                <c:pt idx="1">
                  <c:v>0</c:v>
                </c:pt>
                <c:pt idx="2">
                  <c:v>0</c:v>
                </c:pt>
                <c:pt idx="3">
                  <c:v>2</c:v>
                </c:pt>
                <c:pt idx="4">
                  <c:v>0</c:v>
                </c:pt>
                <c:pt idx="5">
                  <c:v>1</c:v>
                </c:pt>
                <c:pt idx="6">
                  <c:v>1</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28962816"/>
        <c:axId val="28964352"/>
        <c:axId val="0"/>
      </c:bar3DChart>
      <c:catAx>
        <c:axId val="28962816"/>
        <c:scaling>
          <c:orientation val="minMax"/>
        </c:scaling>
        <c:delete val="0"/>
        <c:axPos val="b"/>
        <c:majorTickMark val="none"/>
        <c:minorTickMark val="none"/>
        <c:tickLblPos val="nextTo"/>
        <c:txPr>
          <a:bodyPr/>
          <a:lstStyle/>
          <a:p>
            <a:pPr>
              <a:defRPr lang="es-HN"/>
            </a:pPr>
            <a:endParaRPr lang="es-HN"/>
          </a:p>
        </c:txPr>
        <c:crossAx val="28964352"/>
        <c:crosses val="autoZero"/>
        <c:auto val="1"/>
        <c:lblAlgn val="ctr"/>
        <c:lblOffset val="100"/>
        <c:noMultiLvlLbl val="0"/>
      </c:catAx>
      <c:valAx>
        <c:axId val="2896435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896281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89" l="0.70000000000000062" r="0.70000000000000062" t="0.75000000000000089"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9</xdr:col>
      <xdr:colOff>2156465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lsa/Downloads/CUADRO%20DE%20MANDO%20ESTRATEGICO%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1. TALLERES SEMINARIOS"/>
      <sheetName val="2. CONTRATACION DE PERSONAL"/>
      <sheetName val="3. EQUIPO DE OFICINA"/>
      <sheetName val="4. EQUIPO TECNOLÓGICOS"/>
      <sheetName val="5. ACTIVIDADES ESPECIALES"/>
      <sheetName val="PRESUPUESTO"/>
      <sheetName val="Docencia"/>
      <sheetName val="Investigación"/>
      <sheetName val="Vinculación Univ. Sociedad"/>
      <sheetName val="Gestión del Conocimiento"/>
      <sheetName val="Procesos Administrativos"/>
      <sheetName val="Sistema Nacio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2">
          <cell r="E12" t="str">
            <v>Continuar con la gestion en la biblioteca central, para la compra de libros e inscribirse para la utilizacion de la biblioteca virtual</v>
          </cell>
          <cell r="R12" t="str">
            <v>La UNAH realiza la compra de los libros</v>
          </cell>
          <cell r="S12" t="str">
            <v>Se necesita actualizar la bibliografía específica del Trabajo Social</v>
          </cell>
          <cell r="T12" t="str">
            <v>Libros compados</v>
          </cell>
          <cell r="U12" t="str">
            <v>Estudiantes y Docentes de la Carrera de Trabajo Social</v>
          </cell>
          <cell r="V12" t="str">
            <v>Autoridades de la Escuela de Trabajo Social</v>
          </cell>
        </row>
      </sheetData>
      <sheetData sheetId="10" refreshError="1"/>
      <sheetData sheetId="11" refreshError="1">
        <row r="12">
          <cell r="E12" t="str">
            <v>Televisor Pantalla Plana de 32 pulgadas para la Sala de Proyecciones Héctor Palacios10 Escritorios para DocentesUn proyector multimediaDos ArchivadoresCartuchos para ImpresorasMaterial de Oficina (marcadores, papel carta, oficio y rotafolio, lápices, cartulina, lápices tinta de colores, borradores de papel y pizarra, correctores, grapadoras, perforadoras, bandejas para papel, saca punta, etc.Dos computadoras de escritorio</v>
          </cell>
        </row>
        <row r="17">
          <cell r="E17" t="str">
            <v>Participar en intercambios  encuentros, talleres, congresos y conferencias (1 en Centro América, 1 en Sur Ammérica y uno en Europa</v>
          </cell>
          <cell r="R17" t="str">
            <v>La UNAH financia los intercambios, encuentros y talleres</v>
          </cell>
          <cell r="S17" t="str">
            <v>Es necesario vincular la Carrera de TS con otras Universidades</v>
          </cell>
          <cell r="T17" t="str">
            <v>Número de docentes que participan en estas actividades</v>
          </cell>
          <cell r="U17" t="str">
            <v>Docentes de la Escuela de Trabajo Social</v>
          </cell>
          <cell r="V17" t="str">
            <v>Autoridades de la Escuela</v>
          </cell>
        </row>
      </sheetData>
      <sheetData sheetId="12" refreshError="1"/>
    </sheetDataSet>
  </externalBook>
</externalLink>
</file>

<file path=xl/tables/table1.xml><?xml version="1.0" encoding="utf-8"?>
<table xmlns="http://schemas.openxmlformats.org/spreadsheetml/2006/main" id="1" name="Tabla17" displayName="Tabla17" ref="B2:C14" totalsRowShown="0" headerRowDxfId="207" dataDxfId="206">
  <autoFilter ref="B2:C14"/>
  <tableColumns count="2">
    <tableColumn id="1" name="Descripción" dataDxfId="205"/>
    <tableColumn id="2" name="Monto" dataDxfId="204"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203" dataDxfId="202">
  <autoFilter ref="B33:D51"/>
  <tableColumns count="3">
    <tableColumn id="1" name="Descripción" dataDxfId="201"/>
    <tableColumn id="2" name="Cantidad" dataDxfId="200" dataCellStyle="Millares"/>
    <tableColumn id="3" name="Montos" dataDxfId="199">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98" dataDxfId="197">
  <autoFilter ref="B62:D74"/>
  <tableColumns count="3">
    <tableColumn id="1" name="Descripción" dataDxfId="196"/>
    <tableColumn id="2" name="Cantidad" dataDxfId="195" dataCellStyle="Millares"/>
    <tableColumn id="3" name="Montos" dataDxfId="194">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193">
  <autoFilter ref="B79:D97"/>
  <tableColumns count="3">
    <tableColumn id="1" name="Descripción " dataDxfId="192"/>
    <tableColumn id="2" name="Cantidad" dataDxfId="191" dataCellStyle="Millares"/>
    <tableColumn id="3" name="Montos" dataDxfId="190">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20"/>
      <c r="U2" s="620"/>
      <c r="V2" s="620"/>
      <c r="W2" s="620"/>
      <c r="X2" s="620"/>
      <c r="Y2" s="620"/>
      <c r="Z2" s="620"/>
      <c r="AA2" s="620"/>
      <c r="AB2" s="620"/>
      <c r="AC2" s="620" t="s">
        <v>25</v>
      </c>
      <c r="AD2" s="620"/>
      <c r="AE2" s="620"/>
      <c r="AF2" s="620"/>
      <c r="AG2" s="620"/>
      <c r="AH2" s="620"/>
      <c r="AI2" s="620"/>
      <c r="AJ2" s="620"/>
    </row>
    <row r="3" spans="2:36" ht="16.5" customHeight="1" x14ac:dyDescent="0.25">
      <c r="B3" s="33" t="s">
        <v>7</v>
      </c>
      <c r="C3" s="33"/>
      <c r="D3" s="33"/>
      <c r="E3" s="33"/>
      <c r="F3" s="33"/>
      <c r="G3" s="33"/>
      <c r="H3" s="33"/>
      <c r="I3" s="33"/>
      <c r="J3" s="33"/>
      <c r="K3" s="33"/>
      <c r="L3" s="33"/>
      <c r="M3" s="33"/>
      <c r="N3" s="33"/>
      <c r="O3" s="33"/>
      <c r="P3" s="33"/>
      <c r="Q3" s="33"/>
      <c r="R3" s="33"/>
      <c r="S3" s="33"/>
      <c r="T3" s="620"/>
      <c r="U3" s="620"/>
      <c r="V3" s="620"/>
      <c r="W3" s="620"/>
      <c r="X3" s="620"/>
      <c r="Y3" s="620"/>
      <c r="Z3" s="620"/>
      <c r="AA3" s="620"/>
      <c r="AB3" s="620"/>
      <c r="AC3" s="620" t="s">
        <v>7</v>
      </c>
      <c r="AD3" s="620"/>
      <c r="AE3" s="620"/>
      <c r="AF3" s="620"/>
      <c r="AG3" s="620"/>
      <c r="AH3" s="620"/>
      <c r="AI3" s="620"/>
      <c r="AJ3" s="620"/>
    </row>
    <row r="4" spans="2:36" ht="12.75" customHeight="1" x14ac:dyDescent="0.25">
      <c r="B4" s="33" t="s">
        <v>36</v>
      </c>
      <c r="C4" s="33"/>
      <c r="D4" s="33"/>
      <c r="E4" s="33"/>
      <c r="F4" s="33"/>
      <c r="G4" s="33"/>
      <c r="H4" s="33"/>
      <c r="I4" s="33"/>
      <c r="J4" s="33"/>
      <c r="K4" s="33"/>
      <c r="L4" s="33"/>
      <c r="M4" s="33"/>
      <c r="N4" s="33"/>
      <c r="O4" s="33"/>
      <c r="P4" s="33"/>
      <c r="Q4" s="33"/>
      <c r="R4" s="33"/>
      <c r="S4" s="33"/>
      <c r="T4" s="620"/>
      <c r="U4" s="620"/>
      <c r="V4" s="620"/>
      <c r="W4" s="620"/>
      <c r="X4" s="620"/>
      <c r="Y4" s="620"/>
      <c r="Z4" s="620"/>
      <c r="AA4" s="620"/>
      <c r="AB4" s="620"/>
      <c r="AC4" s="620" t="s">
        <v>36</v>
      </c>
      <c r="AD4" s="620"/>
      <c r="AE4" s="620"/>
      <c r="AF4" s="620"/>
      <c r="AG4" s="620"/>
      <c r="AH4" s="620"/>
      <c r="AI4" s="620"/>
      <c r="AJ4" s="620"/>
    </row>
    <row r="5" spans="2:36" ht="15.75" x14ac:dyDescent="0.25">
      <c r="B5" s="2"/>
      <c r="C5" s="2"/>
      <c r="D5" s="2"/>
    </row>
    <row r="6" spans="2:36" ht="16.5" thickBot="1" x14ac:dyDescent="0.3">
      <c r="B6" s="2"/>
      <c r="C6" s="2"/>
      <c r="D6" s="2"/>
    </row>
    <row r="7" spans="2:36" ht="75.75" customHeight="1" x14ac:dyDescent="0.25">
      <c r="B7" s="615" t="s">
        <v>20</v>
      </c>
      <c r="C7" s="615" t="s">
        <v>38</v>
      </c>
      <c r="D7" s="615" t="s">
        <v>39</v>
      </c>
      <c r="E7" s="617" t="s">
        <v>40</v>
      </c>
      <c r="F7" s="615" t="s">
        <v>37</v>
      </c>
      <c r="G7" s="617" t="s">
        <v>9</v>
      </c>
      <c r="H7" s="619" t="s">
        <v>0</v>
      </c>
      <c r="I7" s="619" t="s">
        <v>8</v>
      </c>
      <c r="J7" s="619" t="s">
        <v>16</v>
      </c>
      <c r="K7" s="619"/>
      <c r="L7" s="619" t="s">
        <v>13</v>
      </c>
      <c r="M7" s="619"/>
      <c r="N7" s="619"/>
      <c r="O7" s="619"/>
      <c r="P7" s="619"/>
      <c r="Q7" s="619"/>
      <c r="R7" s="619"/>
      <c r="S7" s="619"/>
      <c r="T7" s="615" t="s">
        <v>14</v>
      </c>
      <c r="U7" s="619" t="s">
        <v>18</v>
      </c>
      <c r="V7" s="619" t="s">
        <v>26</v>
      </c>
      <c r="W7" s="619"/>
      <c r="X7" s="619" t="s">
        <v>15</v>
      </c>
      <c r="Y7" s="619" t="s">
        <v>17</v>
      </c>
      <c r="Z7" s="619"/>
      <c r="AA7" s="619" t="s">
        <v>22</v>
      </c>
      <c r="AB7" s="619" t="s">
        <v>32</v>
      </c>
      <c r="AC7" s="621" t="s">
        <v>31</v>
      </c>
      <c r="AD7" s="621"/>
      <c r="AE7" s="621"/>
      <c r="AF7" s="621"/>
      <c r="AG7" s="619" t="s">
        <v>28</v>
      </c>
      <c r="AH7" s="619" t="s">
        <v>29</v>
      </c>
      <c r="AI7" s="619" t="s">
        <v>1</v>
      </c>
      <c r="AJ7" s="619" t="s">
        <v>2</v>
      </c>
    </row>
    <row r="8" spans="2:36" ht="15.75" customHeight="1" x14ac:dyDescent="0.25">
      <c r="B8" s="616"/>
      <c r="C8" s="616"/>
      <c r="D8" s="616"/>
      <c r="E8" s="618"/>
      <c r="F8" s="616"/>
      <c r="G8" s="618"/>
      <c r="H8" s="614"/>
      <c r="I8" s="614"/>
      <c r="J8" s="614" t="s">
        <v>33</v>
      </c>
      <c r="K8" s="614" t="s">
        <v>19</v>
      </c>
      <c r="L8" s="622" t="s">
        <v>3</v>
      </c>
      <c r="M8" s="622"/>
      <c r="N8" s="622" t="s">
        <v>4</v>
      </c>
      <c r="O8" s="622"/>
      <c r="P8" s="622" t="s">
        <v>5</v>
      </c>
      <c r="Q8" s="622"/>
      <c r="R8" s="622" t="s">
        <v>6</v>
      </c>
      <c r="S8" s="622"/>
      <c r="T8" s="616"/>
      <c r="U8" s="614"/>
      <c r="V8" s="614" t="s">
        <v>23</v>
      </c>
      <c r="W8" s="614" t="s">
        <v>21</v>
      </c>
      <c r="X8" s="614"/>
      <c r="Y8" s="614" t="s">
        <v>23</v>
      </c>
      <c r="Z8" s="614" t="s">
        <v>21</v>
      </c>
      <c r="AA8" s="614"/>
      <c r="AB8" s="614"/>
      <c r="AC8" s="14" t="s">
        <v>3</v>
      </c>
      <c r="AD8" s="14" t="s">
        <v>4</v>
      </c>
      <c r="AE8" s="14" t="s">
        <v>5</v>
      </c>
      <c r="AF8" s="14" t="s">
        <v>6</v>
      </c>
      <c r="AG8" s="614"/>
      <c r="AH8" s="614"/>
      <c r="AI8" s="614"/>
      <c r="AJ8" s="614"/>
    </row>
    <row r="9" spans="2:36" ht="78.75" x14ac:dyDescent="0.25">
      <c r="B9" s="616"/>
      <c r="C9" s="616"/>
      <c r="D9" s="616"/>
      <c r="E9" s="618"/>
      <c r="F9" s="616"/>
      <c r="G9" s="618"/>
      <c r="H9" s="614"/>
      <c r="I9" s="614"/>
      <c r="J9" s="614"/>
      <c r="K9" s="614"/>
      <c r="L9" s="32" t="s">
        <v>11</v>
      </c>
      <c r="M9" s="32" t="s">
        <v>12</v>
      </c>
      <c r="N9" s="32" t="s">
        <v>11</v>
      </c>
      <c r="O9" s="32" t="s">
        <v>12</v>
      </c>
      <c r="P9" s="32" t="s">
        <v>11</v>
      </c>
      <c r="Q9" s="32" t="s">
        <v>12</v>
      </c>
      <c r="R9" s="32" t="s">
        <v>11</v>
      </c>
      <c r="S9" s="32" t="s">
        <v>12</v>
      </c>
      <c r="T9" s="616"/>
      <c r="U9" s="614"/>
      <c r="V9" s="614"/>
      <c r="W9" s="614"/>
      <c r="X9" s="614"/>
      <c r="Y9" s="614"/>
      <c r="Z9" s="614"/>
      <c r="AA9" s="614"/>
      <c r="AB9" s="614"/>
      <c r="AC9" s="14" t="s">
        <v>24</v>
      </c>
      <c r="AD9" s="14" t="s">
        <v>24</v>
      </c>
      <c r="AE9" s="14" t="s">
        <v>24</v>
      </c>
      <c r="AF9" s="14" t="s">
        <v>24</v>
      </c>
      <c r="AG9" s="614"/>
      <c r="AH9" s="614"/>
      <c r="AI9" s="614"/>
      <c r="AJ9" s="614"/>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12" t="s">
        <v>10</v>
      </c>
      <c r="K31" s="613"/>
      <c r="L31" s="610"/>
      <c r="M31" s="611"/>
      <c r="N31" s="610"/>
      <c r="O31" s="611"/>
      <c r="P31" s="610"/>
      <c r="Q31" s="611"/>
      <c r="R31" s="610"/>
      <c r="S31" s="611"/>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19.28515625" style="109" customWidth="1"/>
    <col min="2" max="2" width="17" style="109" customWidth="1"/>
    <col min="3" max="3" width="41.7109375" style="109" customWidth="1"/>
    <col min="4" max="4" width="26.85546875" style="109" bestFit="1" customWidth="1"/>
    <col min="5" max="5" width="36.7109375" style="109" bestFit="1" customWidth="1"/>
    <col min="6" max="6" width="21.85546875" style="109" customWidth="1"/>
    <col min="7" max="7" width="16.5703125" style="95" customWidth="1"/>
    <col min="8" max="8" width="24.140625" style="109" bestFit="1" customWidth="1"/>
    <col min="9" max="9" width="36" style="109" bestFit="1" customWidth="1"/>
    <col min="10" max="10" width="28.140625" style="109" bestFit="1" customWidth="1"/>
    <col min="11" max="11" width="19.85546875" style="109" bestFit="1" customWidth="1"/>
    <col min="12" max="12" width="12.7109375" style="109" bestFit="1" customWidth="1"/>
    <col min="13" max="16384" width="11.5703125" style="109"/>
  </cols>
  <sheetData>
    <row r="1" spans="1:576" ht="26.25" hidden="1" x14ac:dyDescent="0.25">
      <c r="A1" s="212"/>
      <c r="B1" s="215"/>
      <c r="C1" s="206" t="s">
        <v>342</v>
      </c>
      <c r="D1" s="206" t="s">
        <v>678</v>
      </c>
      <c r="E1" s="206" t="s">
        <v>680</v>
      </c>
      <c r="F1" s="206" t="s">
        <v>682</v>
      </c>
      <c r="G1" s="206" t="s">
        <v>684</v>
      </c>
      <c r="H1" s="206" t="s">
        <v>686</v>
      </c>
      <c r="I1" s="206" t="s">
        <v>688</v>
      </c>
      <c r="J1" s="206" t="s">
        <v>343</v>
      </c>
      <c r="K1" s="206" t="s">
        <v>691</v>
      </c>
      <c r="L1" s="206" t="s">
        <v>344</v>
      </c>
      <c r="M1" s="206" t="s">
        <v>693</v>
      </c>
      <c r="N1" s="206" t="s">
        <v>695</v>
      </c>
      <c r="O1" s="206" t="s">
        <v>697</v>
      </c>
      <c r="P1" s="206" t="s">
        <v>345</v>
      </c>
      <c r="Q1" s="206" t="s">
        <v>698</v>
      </c>
      <c r="R1" s="206" t="s">
        <v>701</v>
      </c>
      <c r="S1" s="206" t="s">
        <v>346</v>
      </c>
      <c r="T1" s="206" t="s">
        <v>703</v>
      </c>
      <c r="U1" s="206" t="s">
        <v>347</v>
      </c>
      <c r="V1" s="206" t="s">
        <v>704</v>
      </c>
      <c r="W1" s="206" t="s">
        <v>705</v>
      </c>
      <c r="X1" s="206" t="s">
        <v>709</v>
      </c>
      <c r="Y1" s="206" t="s">
        <v>339</v>
      </c>
      <c r="Z1" s="206" t="s">
        <v>724</v>
      </c>
      <c r="AA1" s="215"/>
      <c r="AB1" s="206" t="s">
        <v>726</v>
      </c>
      <c r="AC1" s="206" t="s">
        <v>349</v>
      </c>
      <c r="AD1" s="206" t="s">
        <v>728</v>
      </c>
      <c r="AE1" s="206" t="s">
        <v>730</v>
      </c>
      <c r="AF1" s="206" t="s">
        <v>350</v>
      </c>
      <c r="AG1" s="206" t="s">
        <v>732</v>
      </c>
      <c r="AH1" s="206" t="s">
        <v>734</v>
      </c>
      <c r="AI1" s="206" t="s">
        <v>351</v>
      </c>
      <c r="AJ1" s="206" t="s">
        <v>735</v>
      </c>
      <c r="AK1" s="206" t="s">
        <v>737</v>
      </c>
      <c r="AL1" s="206" t="s">
        <v>738</v>
      </c>
      <c r="AM1" s="206" t="s">
        <v>739</v>
      </c>
      <c r="AN1" s="206" t="s">
        <v>741</v>
      </c>
      <c r="AO1" s="206" t="s">
        <v>743</v>
      </c>
      <c r="AP1" s="206" t="s">
        <v>744</v>
      </c>
      <c r="AQ1" s="206" t="s">
        <v>352</v>
      </c>
      <c r="AR1" s="206" t="s">
        <v>746</v>
      </c>
      <c r="AS1" s="206" t="s">
        <v>748</v>
      </c>
      <c r="AT1" s="206" t="s">
        <v>750</v>
      </c>
      <c r="AU1" s="206" t="s">
        <v>752</v>
      </c>
      <c r="AV1" s="206" t="s">
        <v>754</v>
      </c>
      <c r="AW1" s="206" t="s">
        <v>756</v>
      </c>
      <c r="AX1" s="206" t="s">
        <v>758</v>
      </c>
      <c r="AY1" s="206" t="s">
        <v>760</v>
      </c>
      <c r="AZ1" s="215"/>
      <c r="BA1" s="206" t="s">
        <v>354</v>
      </c>
      <c r="BB1" s="206" t="s">
        <v>782</v>
      </c>
      <c r="BC1" s="206" t="s">
        <v>355</v>
      </c>
      <c r="BD1" s="206" t="s">
        <v>784</v>
      </c>
      <c r="BE1" s="206" t="s">
        <v>786</v>
      </c>
      <c r="BF1" s="215"/>
      <c r="BG1" s="206" t="s">
        <v>357</v>
      </c>
      <c r="BH1" s="206" t="s">
        <v>788</v>
      </c>
      <c r="BI1" s="206" t="s">
        <v>358</v>
      </c>
      <c r="BJ1" s="206" t="s">
        <v>790</v>
      </c>
      <c r="BK1" s="206" t="s">
        <v>792</v>
      </c>
      <c r="BL1" s="206" t="s">
        <v>794</v>
      </c>
      <c r="BM1" s="215"/>
      <c r="BN1" s="206" t="s">
        <v>800</v>
      </c>
      <c r="BO1" s="206" t="s">
        <v>802</v>
      </c>
      <c r="BP1" s="206" t="s">
        <v>360</v>
      </c>
      <c r="BQ1" s="206" t="s">
        <v>796</v>
      </c>
      <c r="BR1" s="206" t="s">
        <v>798</v>
      </c>
      <c r="BS1" s="206" t="s">
        <v>361</v>
      </c>
      <c r="BT1" s="206" t="s">
        <v>804</v>
      </c>
      <c r="BU1" s="206" t="s">
        <v>362</v>
      </c>
      <c r="BV1" s="206" t="s">
        <v>805</v>
      </c>
      <c r="BW1" s="203"/>
      <c r="BX1" s="215"/>
      <c r="BY1" s="206" t="s">
        <v>363</v>
      </c>
      <c r="BZ1" s="206" t="s">
        <v>710</v>
      </c>
      <c r="CA1" s="206" t="s">
        <v>712</v>
      </c>
      <c r="CB1" s="206" t="s">
        <v>714</v>
      </c>
      <c r="CC1" s="206" t="s">
        <v>364</v>
      </c>
      <c r="CD1" s="206" t="s">
        <v>716</v>
      </c>
      <c r="CE1" s="206" t="s">
        <v>718</v>
      </c>
      <c r="CF1" s="206" t="s">
        <v>720</v>
      </c>
      <c r="CG1" s="206" t="s">
        <v>722</v>
      </c>
      <c r="CH1" s="203"/>
      <c r="CI1" s="215"/>
      <c r="CJ1" s="206" t="s">
        <v>365</v>
      </c>
      <c r="CK1" s="206" t="s">
        <v>762</v>
      </c>
      <c r="CL1" s="206" t="s">
        <v>764</v>
      </c>
      <c r="CM1" s="206" t="s">
        <v>766</v>
      </c>
      <c r="CN1" s="206" t="s">
        <v>768</v>
      </c>
      <c r="CO1" s="206" t="s">
        <v>770</v>
      </c>
      <c r="CP1" s="206" t="s">
        <v>772</v>
      </c>
      <c r="CQ1" s="206" t="s">
        <v>774</v>
      </c>
      <c r="CR1" s="206" t="s">
        <v>776</v>
      </c>
      <c r="CS1" s="206" t="s">
        <v>778</v>
      </c>
      <c r="CT1" s="206" t="s">
        <v>780</v>
      </c>
      <c r="CU1" s="203"/>
      <c r="CV1" s="215"/>
      <c r="CW1" s="206" t="s">
        <v>806</v>
      </c>
      <c r="CX1" s="206" t="s">
        <v>807</v>
      </c>
      <c r="CY1" s="206" t="s">
        <v>809</v>
      </c>
      <c r="CZ1" s="206" t="s">
        <v>368</v>
      </c>
      <c r="DA1" s="206" t="s">
        <v>811</v>
      </c>
      <c r="DB1" s="206" t="s">
        <v>813</v>
      </c>
      <c r="DC1" s="206" t="s">
        <v>815</v>
      </c>
      <c r="DD1" s="206" t="s">
        <v>817</v>
      </c>
      <c r="DE1" s="206" t="s">
        <v>819</v>
      </c>
      <c r="DF1" s="206" t="s">
        <v>821</v>
      </c>
      <c r="DG1" s="215"/>
      <c r="DH1" s="206" t="s">
        <v>370</v>
      </c>
      <c r="DI1" s="206" t="s">
        <v>823</v>
      </c>
      <c r="DJ1" s="206" t="s">
        <v>371</v>
      </c>
      <c r="DK1" s="206" t="s">
        <v>825</v>
      </c>
      <c r="DL1" s="206" t="s">
        <v>827</v>
      </c>
      <c r="DM1" s="206" t="s">
        <v>829</v>
      </c>
      <c r="DN1" s="206" t="s">
        <v>831</v>
      </c>
      <c r="DO1" s="206" t="s">
        <v>833</v>
      </c>
      <c r="DP1" s="206" t="s">
        <v>835</v>
      </c>
      <c r="DQ1" s="206" t="s">
        <v>837</v>
      </c>
      <c r="DR1" s="206" t="s">
        <v>372</v>
      </c>
      <c r="DS1" s="206" t="s">
        <v>839</v>
      </c>
      <c r="DT1" s="206" t="s">
        <v>841</v>
      </c>
      <c r="DU1" s="206" t="s">
        <v>843</v>
      </c>
      <c r="DV1" s="215"/>
      <c r="DW1" s="206" t="s">
        <v>845</v>
      </c>
      <c r="DX1" s="206" t="s">
        <v>374</v>
      </c>
      <c r="DY1" s="206" t="s">
        <v>847</v>
      </c>
      <c r="DZ1" s="206" t="s">
        <v>375</v>
      </c>
      <c r="EA1" s="206" t="s">
        <v>849</v>
      </c>
      <c r="EB1" s="206" t="s">
        <v>851</v>
      </c>
      <c r="EC1" s="206" t="s">
        <v>853</v>
      </c>
      <c r="ED1" s="206" t="s">
        <v>855</v>
      </c>
      <c r="EE1" s="206" t="s">
        <v>857</v>
      </c>
      <c r="EF1" s="206" t="s">
        <v>859</v>
      </c>
      <c r="EG1" s="206" t="s">
        <v>861</v>
      </c>
      <c r="EH1" s="206" t="s">
        <v>863</v>
      </c>
      <c r="EI1" s="206" t="s">
        <v>865</v>
      </c>
      <c r="EJ1" s="206" t="s">
        <v>867</v>
      </c>
      <c r="EK1" s="206" t="s">
        <v>869</v>
      </c>
      <c r="EL1" s="215"/>
      <c r="EM1" s="206" t="s">
        <v>871</v>
      </c>
      <c r="EN1" s="206" t="s">
        <v>377</v>
      </c>
      <c r="EO1" s="206" t="s">
        <v>873</v>
      </c>
      <c r="EP1" s="206" t="s">
        <v>875</v>
      </c>
      <c r="EQ1" s="206" t="s">
        <v>378</v>
      </c>
      <c r="ER1" s="206" t="s">
        <v>877</v>
      </c>
      <c r="ES1" s="206" t="s">
        <v>879</v>
      </c>
      <c r="ET1" s="206" t="s">
        <v>379</v>
      </c>
      <c r="EU1" s="206" t="s">
        <v>881</v>
      </c>
      <c r="EV1" s="206" t="s">
        <v>883</v>
      </c>
      <c r="EW1" s="206" t="s">
        <v>885</v>
      </c>
      <c r="EX1" s="206" t="s">
        <v>380</v>
      </c>
      <c r="EY1" s="206" t="s">
        <v>887</v>
      </c>
      <c r="EZ1" s="206" t="s">
        <v>889</v>
      </c>
      <c r="FA1" s="215"/>
      <c r="FB1" s="206" t="s">
        <v>382</v>
      </c>
      <c r="FC1" s="206" t="s">
        <v>891</v>
      </c>
      <c r="FD1" s="206" t="s">
        <v>893</v>
      </c>
      <c r="FE1" s="206" t="s">
        <v>895</v>
      </c>
      <c r="FF1" s="206" t="s">
        <v>897</v>
      </c>
      <c r="FG1" s="206" t="s">
        <v>383</v>
      </c>
      <c r="FH1" s="206" t="s">
        <v>899</v>
      </c>
      <c r="FI1" s="206" t="s">
        <v>901</v>
      </c>
      <c r="FJ1" s="206" t="s">
        <v>903</v>
      </c>
      <c r="FK1" s="206" t="s">
        <v>905</v>
      </c>
      <c r="FL1" s="206" t="s">
        <v>907</v>
      </c>
      <c r="FM1" s="206" t="s">
        <v>384</v>
      </c>
      <c r="FN1" s="206" t="s">
        <v>910</v>
      </c>
      <c r="FO1" s="206" t="s">
        <v>385</v>
      </c>
      <c r="FP1" s="206" t="s">
        <v>913</v>
      </c>
      <c r="FQ1" s="206" t="s">
        <v>914</v>
      </c>
      <c r="FR1" s="206" t="s">
        <v>916</v>
      </c>
      <c r="FS1" s="206" t="s">
        <v>386</v>
      </c>
      <c r="FT1" s="206" t="s">
        <v>919</v>
      </c>
      <c r="FU1" s="206" t="s">
        <v>920</v>
      </c>
      <c r="FV1" s="206" t="s">
        <v>922</v>
      </c>
      <c r="FW1" s="206" t="s">
        <v>387</v>
      </c>
      <c r="FX1" s="206" t="s">
        <v>925</v>
      </c>
      <c r="FY1" s="206" t="s">
        <v>927</v>
      </c>
      <c r="FZ1" s="206" t="s">
        <v>929</v>
      </c>
      <c r="GA1" s="215"/>
      <c r="GB1" s="206" t="s">
        <v>389</v>
      </c>
      <c r="GC1" s="206" t="s">
        <v>390</v>
      </c>
      <c r="GD1" s="215"/>
      <c r="GE1" s="206" t="s">
        <v>392</v>
      </c>
      <c r="GF1" s="206" t="s">
        <v>952</v>
      </c>
      <c r="GG1" s="206" t="s">
        <v>954</v>
      </c>
      <c r="GH1" s="206" t="s">
        <v>956</v>
      </c>
      <c r="GI1" s="206" t="s">
        <v>958</v>
      </c>
      <c r="GJ1" s="206" t="s">
        <v>960</v>
      </c>
      <c r="GK1" s="215"/>
      <c r="GL1" s="206" t="s">
        <v>394</v>
      </c>
      <c r="GM1" s="206" t="s">
        <v>962</v>
      </c>
      <c r="GN1" s="206" t="s">
        <v>964</v>
      </c>
      <c r="GO1" s="206" t="s">
        <v>966</v>
      </c>
      <c r="GP1" s="206" t="s">
        <v>968</v>
      </c>
      <c r="GQ1" s="206" t="s">
        <v>970</v>
      </c>
      <c r="GR1" s="206" t="s">
        <v>972</v>
      </c>
      <c r="GS1" s="203"/>
      <c r="GT1" s="215"/>
      <c r="GU1" s="206" t="s">
        <v>395</v>
      </c>
      <c r="GV1" s="206" t="s">
        <v>931</v>
      </c>
      <c r="GW1" s="206" t="s">
        <v>933</v>
      </c>
      <c r="GX1" s="206" t="s">
        <v>935</v>
      </c>
      <c r="GY1" s="206" t="s">
        <v>937</v>
      </c>
      <c r="GZ1" s="206" t="s">
        <v>939</v>
      </c>
      <c r="HA1" s="206" t="s">
        <v>941</v>
      </c>
      <c r="HB1" s="215"/>
      <c r="HC1" s="206" t="s">
        <v>396</v>
      </c>
      <c r="HD1" s="206" t="s">
        <v>943</v>
      </c>
      <c r="HE1" s="206" t="s">
        <v>945</v>
      </c>
      <c r="HF1" s="206" t="s">
        <v>946</v>
      </c>
      <c r="HG1" s="206" t="s">
        <v>397</v>
      </c>
      <c r="HH1" s="206" t="s">
        <v>949</v>
      </c>
      <c r="HI1" s="206" t="s">
        <v>950</v>
      </c>
      <c r="HJ1" s="203"/>
      <c r="HK1" s="215"/>
      <c r="HL1" s="206" t="s">
        <v>400</v>
      </c>
      <c r="HM1" s="206" t="s">
        <v>974</v>
      </c>
      <c r="HN1" s="206" t="s">
        <v>976</v>
      </c>
      <c r="HO1" s="206" t="s">
        <v>978</v>
      </c>
      <c r="HP1" s="206" t="s">
        <v>980</v>
      </c>
      <c r="HQ1" s="206" t="s">
        <v>401</v>
      </c>
      <c r="HR1" s="206" t="s">
        <v>983</v>
      </c>
      <c r="HS1" s="215"/>
      <c r="HT1" s="206" t="s">
        <v>985</v>
      </c>
      <c r="HU1" s="206" t="s">
        <v>987</v>
      </c>
      <c r="HV1" s="206" t="s">
        <v>403</v>
      </c>
      <c r="HW1" s="206" t="s">
        <v>990</v>
      </c>
      <c r="HX1" s="206" t="s">
        <v>992</v>
      </c>
      <c r="HY1" s="206" t="s">
        <v>993</v>
      </c>
      <c r="HZ1" s="206" t="s">
        <v>995</v>
      </c>
      <c r="IA1" s="215"/>
      <c r="IB1" s="206" t="s">
        <v>997</v>
      </c>
      <c r="IC1" s="206" t="s">
        <v>999</v>
      </c>
      <c r="ID1" s="206" t="s">
        <v>1001</v>
      </c>
      <c r="IE1" s="206" t="s">
        <v>405</v>
      </c>
      <c r="IF1" s="206" t="s">
        <v>1003</v>
      </c>
      <c r="IG1" s="206" t="s">
        <v>1005</v>
      </c>
      <c r="IH1" s="206" t="s">
        <v>406</v>
      </c>
      <c r="II1" s="206" t="s">
        <v>1007</v>
      </c>
      <c r="IJ1" s="206" t="s">
        <v>1009</v>
      </c>
      <c r="IK1" s="206" t="s">
        <v>407</v>
      </c>
      <c r="IL1" s="206" t="s">
        <v>1011</v>
      </c>
      <c r="IM1" s="206" t="s">
        <v>1013</v>
      </c>
      <c r="IN1" s="206" t="s">
        <v>1015</v>
      </c>
      <c r="IO1" s="206" t="s">
        <v>1017</v>
      </c>
      <c r="IP1" s="206" t="s">
        <v>408</v>
      </c>
      <c r="IQ1" s="206" t="s">
        <v>1019</v>
      </c>
      <c r="IR1" s="215"/>
      <c r="IS1" s="206" t="s">
        <v>1027</v>
      </c>
      <c r="IT1" s="206" t="s">
        <v>1029</v>
      </c>
      <c r="IU1" s="206" t="s">
        <v>410</v>
      </c>
      <c r="IV1" s="206" t="s">
        <v>1031</v>
      </c>
      <c r="IW1" s="206" t="s">
        <v>1033</v>
      </c>
      <c r="IX1" s="206" t="s">
        <v>1035</v>
      </c>
      <c r="IY1" s="215"/>
      <c r="IZ1" s="206" t="s">
        <v>1037</v>
      </c>
      <c r="JA1" s="206" t="s">
        <v>412</v>
      </c>
      <c r="JB1" s="206" t="s">
        <v>1040</v>
      </c>
      <c r="JC1" s="206" t="s">
        <v>1042</v>
      </c>
      <c r="JD1" s="206" t="s">
        <v>1044</v>
      </c>
      <c r="JE1" s="206" t="s">
        <v>1046</v>
      </c>
      <c r="JF1" s="206" t="s">
        <v>1048</v>
      </c>
      <c r="JG1" s="206" t="s">
        <v>1050</v>
      </c>
      <c r="JH1" s="206" t="s">
        <v>413</v>
      </c>
      <c r="JI1" s="206" t="s">
        <v>1053</v>
      </c>
      <c r="JJ1" s="206" t="s">
        <v>1055</v>
      </c>
      <c r="JK1" s="206" t="s">
        <v>1057</v>
      </c>
      <c r="JL1" s="206" t="s">
        <v>1059</v>
      </c>
      <c r="JM1" s="206" t="s">
        <v>1061</v>
      </c>
      <c r="JN1" s="206" t="s">
        <v>1063</v>
      </c>
      <c r="JO1" s="206" t="s">
        <v>1065</v>
      </c>
      <c r="JP1" s="206" t="s">
        <v>1067</v>
      </c>
      <c r="JQ1" s="206" t="s">
        <v>414</v>
      </c>
      <c r="JR1" s="206" t="s">
        <v>1070</v>
      </c>
      <c r="JS1" s="206" t="s">
        <v>1072</v>
      </c>
      <c r="JT1" s="206" t="s">
        <v>1074</v>
      </c>
      <c r="JU1" s="206" t="s">
        <v>1076</v>
      </c>
      <c r="JV1" s="206" t="s">
        <v>1077</v>
      </c>
      <c r="JW1" s="206" t="s">
        <v>1079</v>
      </c>
      <c r="JX1" s="206" t="s">
        <v>1081</v>
      </c>
      <c r="JY1" s="206" t="s">
        <v>1083</v>
      </c>
      <c r="JZ1" s="206" t="s">
        <v>1085</v>
      </c>
      <c r="KA1" s="206" t="s">
        <v>1087</v>
      </c>
      <c r="KB1" s="206" t="s">
        <v>1089</v>
      </c>
      <c r="KC1" s="206" t="s">
        <v>1091</v>
      </c>
      <c r="KD1" s="206" t="s">
        <v>1093</v>
      </c>
      <c r="KE1" s="206" t="s">
        <v>1095</v>
      </c>
      <c r="KF1" s="206" t="s">
        <v>1097</v>
      </c>
      <c r="KG1" s="206" t="s">
        <v>1099</v>
      </c>
      <c r="KH1" s="206" t="s">
        <v>1101</v>
      </c>
      <c r="KI1" s="206" t="s">
        <v>1103</v>
      </c>
      <c r="KJ1" s="206" t="s">
        <v>1105</v>
      </c>
      <c r="KK1" s="206" t="s">
        <v>1107</v>
      </c>
      <c r="KL1" s="206" t="s">
        <v>1109</v>
      </c>
      <c r="KM1" s="206" t="s">
        <v>1111</v>
      </c>
      <c r="KN1" s="206" t="s">
        <v>1113</v>
      </c>
      <c r="KO1" s="206" t="s">
        <v>1115</v>
      </c>
      <c r="KP1" s="206" t="s">
        <v>1117</v>
      </c>
      <c r="KQ1" s="206" t="s">
        <v>1119</v>
      </c>
      <c r="KR1" s="215"/>
      <c r="KS1" s="206" t="s">
        <v>1121</v>
      </c>
      <c r="KT1" s="206" t="s">
        <v>416</v>
      </c>
      <c r="KU1" s="206" t="s">
        <v>1124</v>
      </c>
      <c r="KV1" s="206" t="s">
        <v>1126</v>
      </c>
      <c r="KW1" s="206" t="s">
        <v>1128</v>
      </c>
      <c r="KX1" s="206" t="s">
        <v>1130</v>
      </c>
      <c r="KY1" s="206" t="s">
        <v>417</v>
      </c>
      <c r="KZ1" s="206" t="s">
        <v>1133</v>
      </c>
      <c r="LA1" s="206" t="s">
        <v>1135</v>
      </c>
      <c r="LB1" s="206" t="s">
        <v>1137</v>
      </c>
      <c r="LC1" s="206" t="s">
        <v>1139</v>
      </c>
      <c r="LD1" s="206" t="s">
        <v>1141</v>
      </c>
      <c r="LE1" s="206" t="s">
        <v>1143</v>
      </c>
      <c r="LF1" s="206" t="s">
        <v>1145</v>
      </c>
      <c r="LG1" s="203"/>
      <c r="LH1" s="215"/>
      <c r="LI1" s="206" t="s">
        <v>418</v>
      </c>
      <c r="LJ1" s="206" t="s">
        <v>1021</v>
      </c>
      <c r="LK1" s="206" t="s">
        <v>1023</v>
      </c>
      <c r="LL1" s="206" t="s">
        <v>1025</v>
      </c>
      <c r="LM1" s="203"/>
      <c r="LN1" s="215"/>
      <c r="LO1" s="206" t="s">
        <v>421</v>
      </c>
      <c r="LP1" s="206" t="s">
        <v>422</v>
      </c>
      <c r="LQ1" s="215"/>
      <c r="LR1" s="206" t="s">
        <v>424</v>
      </c>
      <c r="LS1" s="206" t="s">
        <v>1165</v>
      </c>
      <c r="LT1" s="206" t="s">
        <v>1167</v>
      </c>
      <c r="LU1" s="206" t="s">
        <v>1168</v>
      </c>
      <c r="LV1" s="206" t="s">
        <v>1170</v>
      </c>
      <c r="LW1" s="206" t="s">
        <v>1171</v>
      </c>
      <c r="LX1" s="206" t="s">
        <v>1173</v>
      </c>
      <c r="LY1" s="206" t="s">
        <v>1175</v>
      </c>
      <c r="LZ1" s="206" t="s">
        <v>1177</v>
      </c>
      <c r="MA1" s="206" t="s">
        <v>1179</v>
      </c>
      <c r="MB1" s="206" t="s">
        <v>425</v>
      </c>
      <c r="MC1" s="206" t="s">
        <v>1182</v>
      </c>
      <c r="MD1" s="206" t="s">
        <v>1183</v>
      </c>
      <c r="ME1" s="206" t="s">
        <v>1185</v>
      </c>
      <c r="MF1" s="206" t="s">
        <v>426</v>
      </c>
      <c r="MG1" s="206" t="s">
        <v>1188</v>
      </c>
      <c r="MH1" s="206" t="s">
        <v>1189</v>
      </c>
      <c r="MI1" s="206" t="s">
        <v>1191</v>
      </c>
      <c r="MJ1" s="206" t="s">
        <v>1193</v>
      </c>
      <c r="MK1" s="206" t="s">
        <v>427</v>
      </c>
      <c r="ML1" s="206" t="s">
        <v>1196</v>
      </c>
      <c r="MM1" s="206" t="s">
        <v>1198</v>
      </c>
      <c r="MN1" s="206" t="s">
        <v>1200</v>
      </c>
      <c r="MO1" s="206" t="s">
        <v>1202</v>
      </c>
      <c r="MP1" s="206" t="s">
        <v>428</v>
      </c>
      <c r="MQ1" s="206" t="s">
        <v>1205</v>
      </c>
      <c r="MR1" s="206" t="s">
        <v>1207</v>
      </c>
      <c r="MS1" s="206" t="s">
        <v>1209</v>
      </c>
      <c r="MT1" s="206" t="s">
        <v>1211</v>
      </c>
      <c r="MU1" s="206" t="s">
        <v>1213</v>
      </c>
      <c r="MV1" s="206" t="s">
        <v>1215</v>
      </c>
      <c r="MW1" s="206" t="s">
        <v>1217</v>
      </c>
      <c r="MX1" s="206" t="s">
        <v>1219</v>
      </c>
      <c r="MY1" s="206" t="s">
        <v>1221</v>
      </c>
      <c r="MZ1" s="206" t="s">
        <v>1223</v>
      </c>
      <c r="NA1" s="206" t="s">
        <v>1225</v>
      </c>
      <c r="NB1" s="206" t="s">
        <v>1226</v>
      </c>
      <c r="NC1" s="215"/>
      <c r="ND1" s="206" t="s">
        <v>430</v>
      </c>
      <c r="NE1" s="206" t="s">
        <v>1228</v>
      </c>
      <c r="NF1" s="206" t="s">
        <v>1230</v>
      </c>
      <c r="NG1" s="206" t="s">
        <v>1232</v>
      </c>
      <c r="NH1" s="206" t="s">
        <v>1234</v>
      </c>
      <c r="NI1" s="215"/>
      <c r="NJ1" s="206" t="s">
        <v>432</v>
      </c>
      <c r="NK1" s="206" t="s">
        <v>1235</v>
      </c>
      <c r="NL1" s="206" t="s">
        <v>433</v>
      </c>
      <c r="NM1" s="206" t="s">
        <v>1237</v>
      </c>
      <c r="NN1" s="206" t="s">
        <v>1239</v>
      </c>
      <c r="NO1" s="206" t="s">
        <v>434</v>
      </c>
      <c r="NP1" s="206" t="s">
        <v>1241</v>
      </c>
      <c r="NQ1" s="206" t="s">
        <v>1243</v>
      </c>
      <c r="NR1" s="203"/>
      <c r="NS1" s="215"/>
      <c r="NT1" s="206" t="s">
        <v>435</v>
      </c>
      <c r="NU1" s="206" t="s">
        <v>1147</v>
      </c>
      <c r="NV1" s="206" t="s">
        <v>1149</v>
      </c>
      <c r="NW1" s="206" t="s">
        <v>1151</v>
      </c>
      <c r="NX1" s="206" t="s">
        <v>1153</v>
      </c>
      <c r="NY1" s="206" t="s">
        <v>436</v>
      </c>
      <c r="NZ1" s="206" t="s">
        <v>1155</v>
      </c>
      <c r="OA1" s="206" t="s">
        <v>437</v>
      </c>
      <c r="OB1" s="206" t="s">
        <v>1157</v>
      </c>
      <c r="OC1" s="215"/>
      <c r="OD1" s="206" t="s">
        <v>1159</v>
      </c>
      <c r="OE1" s="206" t="s">
        <v>438</v>
      </c>
      <c r="OF1" s="203"/>
      <c r="OG1" s="215"/>
      <c r="OH1" s="206" t="s">
        <v>1161</v>
      </c>
      <c r="OI1" s="206" t="s">
        <v>1163</v>
      </c>
      <c r="OJ1" s="206" t="s">
        <v>439</v>
      </c>
      <c r="OK1" s="203"/>
      <c r="OL1" s="215"/>
      <c r="OM1" s="206" t="s">
        <v>442</v>
      </c>
      <c r="ON1" s="206" t="s">
        <v>1245</v>
      </c>
      <c r="OO1" s="206" t="s">
        <v>1247</v>
      </c>
      <c r="OP1" s="206" t="s">
        <v>443</v>
      </c>
      <c r="OQ1" s="206" t="s">
        <v>444</v>
      </c>
      <c r="OR1" s="206" t="s">
        <v>1345</v>
      </c>
      <c r="OS1" s="206" t="s">
        <v>1347</v>
      </c>
      <c r="OT1" s="206" t="s">
        <v>1349</v>
      </c>
      <c r="OU1" s="206" t="s">
        <v>1351</v>
      </c>
      <c r="OV1" s="206" t="s">
        <v>1353</v>
      </c>
      <c r="OW1" s="215"/>
      <c r="OX1" s="206" t="s">
        <v>446</v>
      </c>
      <c r="OY1" s="206" t="s">
        <v>1355</v>
      </c>
      <c r="OZ1" s="206" t="s">
        <v>1357</v>
      </c>
      <c r="PA1" s="206" t="s">
        <v>1359</v>
      </c>
      <c r="PB1" s="206" t="s">
        <v>1361</v>
      </c>
      <c r="PC1" s="206" t="s">
        <v>1363</v>
      </c>
      <c r="PD1" s="206" t="s">
        <v>1365</v>
      </c>
      <c r="PE1" s="215"/>
      <c r="PF1" s="206" t="s">
        <v>1367</v>
      </c>
      <c r="PG1" s="206" t="s">
        <v>448</v>
      </c>
      <c r="PH1" s="215"/>
      <c r="PI1" s="206" t="s">
        <v>450</v>
      </c>
      <c r="PJ1" s="206" t="s">
        <v>1397</v>
      </c>
      <c r="PK1" s="206" t="s">
        <v>1399</v>
      </c>
      <c r="PL1" s="215"/>
      <c r="PM1" s="206" t="s">
        <v>452</v>
      </c>
      <c r="PN1" s="206" t="s">
        <v>1401</v>
      </c>
      <c r="PO1" s="206" t="s">
        <v>1402</v>
      </c>
      <c r="PP1" s="206" t="s">
        <v>1403</v>
      </c>
      <c r="PQ1" s="206" t="s">
        <v>1404</v>
      </c>
      <c r="PR1" s="206" t="s">
        <v>1406</v>
      </c>
      <c r="PS1" s="206" t="s">
        <v>1407</v>
      </c>
      <c r="PT1" s="206" t="s">
        <v>1409</v>
      </c>
      <c r="PU1" s="206" t="s">
        <v>1410</v>
      </c>
      <c r="PV1" s="203"/>
      <c r="PW1" s="215"/>
      <c r="PX1" s="206" t="s">
        <v>453</v>
      </c>
      <c r="PY1" s="206" t="s">
        <v>1249</v>
      </c>
      <c r="PZ1" s="206" t="s">
        <v>1251</v>
      </c>
      <c r="QA1" s="206" t="s">
        <v>1253</v>
      </c>
      <c r="QB1" s="206" t="s">
        <v>1255</v>
      </c>
      <c r="QC1" s="206" t="s">
        <v>1257</v>
      </c>
      <c r="QD1" s="206" t="s">
        <v>1259</v>
      </c>
      <c r="QE1" s="206" t="s">
        <v>1261</v>
      </c>
      <c r="QF1" s="206" t="s">
        <v>1263</v>
      </c>
      <c r="QG1" s="206" t="s">
        <v>1265</v>
      </c>
      <c r="QH1" s="206" t="s">
        <v>1267</v>
      </c>
      <c r="QI1" s="206" t="s">
        <v>1269</v>
      </c>
      <c r="QJ1" s="206" t="s">
        <v>1271</v>
      </c>
      <c r="QK1" s="206" t="s">
        <v>1273</v>
      </c>
      <c r="QL1" s="206" t="s">
        <v>1275</v>
      </c>
      <c r="QM1" s="206" t="s">
        <v>1277</v>
      </c>
      <c r="QN1" s="206" t="s">
        <v>1279</v>
      </c>
      <c r="QO1" s="206" t="s">
        <v>1281</v>
      </c>
      <c r="QP1" s="206" t="s">
        <v>1283</v>
      </c>
      <c r="QQ1" s="206" t="s">
        <v>1285</v>
      </c>
      <c r="QR1" s="206" t="s">
        <v>1287</v>
      </c>
      <c r="QS1" s="206" t="s">
        <v>1289</v>
      </c>
      <c r="QT1" s="206" t="s">
        <v>1291</v>
      </c>
      <c r="QU1" s="206" t="s">
        <v>454</v>
      </c>
      <c r="QV1" s="206" t="s">
        <v>1294</v>
      </c>
      <c r="QW1" s="206" t="s">
        <v>1296</v>
      </c>
      <c r="QX1" s="206" t="s">
        <v>1297</v>
      </c>
      <c r="QY1" s="206" t="s">
        <v>1299</v>
      </c>
      <c r="QZ1" s="206" t="s">
        <v>1301</v>
      </c>
      <c r="RA1" s="206" t="s">
        <v>1303</v>
      </c>
      <c r="RB1" s="206" t="s">
        <v>1305</v>
      </c>
      <c r="RC1" s="206" t="s">
        <v>1307</v>
      </c>
      <c r="RD1" s="206" t="s">
        <v>1309</v>
      </c>
      <c r="RE1" s="206" t="s">
        <v>1311</v>
      </c>
      <c r="RF1" s="206" t="s">
        <v>1313</v>
      </c>
      <c r="RG1" s="206" t="s">
        <v>1315</v>
      </c>
      <c r="RH1" s="206" t="s">
        <v>1317</v>
      </c>
      <c r="RI1" s="206" t="s">
        <v>1319</v>
      </c>
      <c r="RJ1" s="206" t="s">
        <v>1321</v>
      </c>
      <c r="RK1" s="206" t="s">
        <v>1323</v>
      </c>
      <c r="RL1" s="206" t="s">
        <v>1325</v>
      </c>
      <c r="RM1" s="206" t="s">
        <v>1327</v>
      </c>
      <c r="RN1" s="206" t="s">
        <v>1329</v>
      </c>
      <c r="RO1" s="206" t="s">
        <v>1331</v>
      </c>
      <c r="RP1" s="206" t="s">
        <v>1333</v>
      </c>
      <c r="RQ1" s="206" t="s">
        <v>1335</v>
      </c>
      <c r="RR1" s="206" t="s">
        <v>1337</v>
      </c>
      <c r="RS1" s="206" t="s">
        <v>1339</v>
      </c>
      <c r="RT1" s="206" t="s">
        <v>1341</v>
      </c>
      <c r="RU1" s="206" t="s">
        <v>1343</v>
      </c>
      <c r="RV1" s="203"/>
      <c r="RW1" s="215"/>
      <c r="RX1" s="206" t="s">
        <v>455</v>
      </c>
      <c r="RY1" s="206" t="s">
        <v>1369</v>
      </c>
      <c r="RZ1" s="206" t="s">
        <v>1371</v>
      </c>
      <c r="SA1" s="206" t="s">
        <v>1373</v>
      </c>
      <c r="SB1" s="206" t="s">
        <v>1375</v>
      </c>
      <c r="SC1" s="206" t="s">
        <v>1377</v>
      </c>
      <c r="SD1" s="206" t="s">
        <v>1379</v>
      </c>
      <c r="SE1" s="206" t="s">
        <v>1381</v>
      </c>
      <c r="SF1" s="206" t="s">
        <v>1383</v>
      </c>
      <c r="SG1" s="206" t="s">
        <v>1385</v>
      </c>
      <c r="SH1" s="206" t="s">
        <v>1387</v>
      </c>
      <c r="SI1" s="206" t="s">
        <v>1389</v>
      </c>
      <c r="SJ1" s="206" t="s">
        <v>1391</v>
      </c>
      <c r="SK1" s="206" t="s">
        <v>1393</v>
      </c>
      <c r="SL1" s="206" t="s">
        <v>1395</v>
      </c>
      <c r="SM1" s="203"/>
      <c r="SN1" s="215"/>
      <c r="SO1" s="206" t="s">
        <v>458</v>
      </c>
      <c r="SP1" s="206" t="s">
        <v>1412</v>
      </c>
      <c r="SQ1" s="206" t="s">
        <v>1414</v>
      </c>
      <c r="SR1" s="206" t="s">
        <v>459</v>
      </c>
      <c r="SS1" s="206" t="s">
        <v>1416</v>
      </c>
      <c r="ST1" s="206" t="s">
        <v>1418</v>
      </c>
      <c r="SU1" s="206" t="s">
        <v>1420</v>
      </c>
      <c r="SV1" s="206" t="s">
        <v>1422</v>
      </c>
      <c r="SW1" s="215"/>
      <c r="SX1" s="206" t="s">
        <v>461</v>
      </c>
      <c r="SY1" s="206" t="s">
        <v>1424</v>
      </c>
      <c r="SZ1" s="206" t="s">
        <v>1426</v>
      </c>
      <c r="TA1" s="206" t="s">
        <v>1428</v>
      </c>
      <c r="TB1" s="206" t="s">
        <v>1430</v>
      </c>
      <c r="TC1" s="206" t="s">
        <v>1432</v>
      </c>
      <c r="TD1" s="206" t="s">
        <v>1434</v>
      </c>
      <c r="TE1" s="206" t="s">
        <v>1436</v>
      </c>
      <c r="TF1" s="206" t="s">
        <v>1438</v>
      </c>
      <c r="TG1" s="206" t="s">
        <v>1440</v>
      </c>
      <c r="TH1" s="206" t="s">
        <v>1442</v>
      </c>
      <c r="TI1" s="206" t="s">
        <v>1444</v>
      </c>
      <c r="TJ1" s="206" t="s">
        <v>1446</v>
      </c>
      <c r="TK1" s="206" t="s">
        <v>1448</v>
      </c>
      <c r="TL1" s="206" t="s">
        <v>1450</v>
      </c>
      <c r="TM1" s="206" t="s">
        <v>1452</v>
      </c>
      <c r="TN1" s="203"/>
      <c r="TO1" s="215"/>
      <c r="TP1" s="206" t="s">
        <v>464</v>
      </c>
      <c r="TQ1" s="206" t="s">
        <v>1454</v>
      </c>
      <c r="TR1" s="206" t="s">
        <v>1456</v>
      </c>
      <c r="TS1" s="206" t="s">
        <v>1458</v>
      </c>
      <c r="TT1" s="206" t="s">
        <v>1460</v>
      </c>
      <c r="TU1" s="206" t="s">
        <v>1462</v>
      </c>
      <c r="TV1" s="206" t="s">
        <v>465</v>
      </c>
      <c r="TW1" s="206" t="s">
        <v>1464</v>
      </c>
      <c r="TX1" s="206" t="s">
        <v>1466</v>
      </c>
      <c r="TY1" s="206" t="s">
        <v>1468</v>
      </c>
      <c r="TZ1" s="206" t="s">
        <v>1470</v>
      </c>
      <c r="UA1" s="206" t="s">
        <v>1472</v>
      </c>
      <c r="UB1" s="206" t="s">
        <v>1474</v>
      </c>
      <c r="UC1" s="215"/>
      <c r="UD1" s="206" t="s">
        <v>467</v>
      </c>
      <c r="UE1" s="203"/>
      <c r="UF1" s="215"/>
      <c r="UG1" s="206" t="s">
        <v>468</v>
      </c>
      <c r="UH1" s="206" t="s">
        <v>1476</v>
      </c>
      <c r="UI1" s="206" t="s">
        <v>1478</v>
      </c>
      <c r="UJ1" s="206" t="s">
        <v>1479</v>
      </c>
      <c r="UK1" s="206" t="s">
        <v>1481</v>
      </c>
      <c r="UL1" s="206" t="s">
        <v>1483</v>
      </c>
      <c r="UM1" s="206" t="s">
        <v>1485</v>
      </c>
      <c r="UN1" s="206" t="s">
        <v>1487</v>
      </c>
      <c r="UO1" s="206" t="s">
        <v>1489</v>
      </c>
      <c r="UP1" s="206" t="s">
        <v>1491</v>
      </c>
      <c r="UQ1" s="206" t="s">
        <v>1493</v>
      </c>
      <c r="UR1" s="206" t="s">
        <v>1495</v>
      </c>
      <c r="US1" s="206" t="s">
        <v>1497</v>
      </c>
      <c r="UT1" s="206" t="s">
        <v>1499</v>
      </c>
      <c r="UU1" s="206" t="s">
        <v>1501</v>
      </c>
      <c r="UV1" s="206" t="s">
        <v>1503</v>
      </c>
      <c r="UW1" s="206" t="s">
        <v>1505</v>
      </c>
      <c r="UX1" s="203"/>
      <c r="UY1" s="206" t="s">
        <v>1509</v>
      </c>
      <c r="UZ1" s="206" t="s">
        <v>1511</v>
      </c>
      <c r="VA1" s="206" t="s">
        <v>1513</v>
      </c>
      <c r="VB1" s="206" t="s">
        <v>1515</v>
      </c>
      <c r="VC1" s="206" t="s">
        <v>1517</v>
      </c>
      <c r="VD1" s="209"/>
    </row>
    <row r="2" spans="1:576" s="146" customFormat="1" hidden="1" x14ac:dyDescent="0.25">
      <c r="A2" s="146" t="s">
        <v>211</v>
      </c>
      <c r="B2" s="146" t="s">
        <v>203</v>
      </c>
      <c r="C2" s="146" t="s">
        <v>565</v>
      </c>
      <c r="D2" s="146" t="s">
        <v>212</v>
      </c>
      <c r="E2" s="146" t="s">
        <v>165</v>
      </c>
      <c r="F2" s="146" t="s">
        <v>566</v>
      </c>
      <c r="G2" s="184" t="s">
        <v>213</v>
      </c>
      <c r="H2" s="146" t="s">
        <v>567</v>
      </c>
      <c r="I2" s="146" t="s">
        <v>568</v>
      </c>
      <c r="J2" s="146" t="s">
        <v>214</v>
      </c>
      <c r="K2" s="146" t="s">
        <v>569</v>
      </c>
      <c r="M2" s="146" t="s">
        <v>559</v>
      </c>
      <c r="N2" s="146" t="s">
        <v>560</v>
      </c>
      <c r="O2" s="146" t="s">
        <v>662</v>
      </c>
      <c r="R2" s="146" t="s">
        <v>216</v>
      </c>
      <c r="S2" s="146" t="s">
        <v>217</v>
      </c>
      <c r="U2" s="146" t="s">
        <v>485</v>
      </c>
      <c r="V2" s="146" t="s">
        <v>503</v>
      </c>
      <c r="W2" s="146" t="s">
        <v>486</v>
      </c>
      <c r="X2" s="146" t="s">
        <v>487</v>
      </c>
      <c r="Y2" s="146" t="s">
        <v>488</v>
      </c>
      <c r="Z2" s="146" t="s">
        <v>489</v>
      </c>
      <c r="AA2" s="146" t="s">
        <v>490</v>
      </c>
      <c r="AB2" s="146" t="s">
        <v>491</v>
      </c>
      <c r="AC2" s="146" t="s">
        <v>492</v>
      </c>
      <c r="AD2" s="146" t="s">
        <v>493</v>
      </c>
      <c r="AE2" s="146" t="s">
        <v>494</v>
      </c>
      <c r="AF2" s="146" t="s">
        <v>495</v>
      </c>
      <c r="AH2" s="146" t="s">
        <v>513</v>
      </c>
      <c r="AI2" s="146" t="s">
        <v>514</v>
      </c>
      <c r="AJ2" s="146" t="s">
        <v>515</v>
      </c>
      <c r="AK2" s="146" t="s">
        <v>516</v>
      </c>
      <c r="AL2" s="146" t="s">
        <v>517</v>
      </c>
      <c r="AM2" s="146" t="s">
        <v>520</v>
      </c>
      <c r="AN2" s="146" t="s">
        <v>518</v>
      </c>
      <c r="AO2" s="146" t="s">
        <v>519</v>
      </c>
      <c r="AP2" s="146" t="s">
        <v>521</v>
      </c>
      <c r="AQ2" s="146" t="s">
        <v>522</v>
      </c>
      <c r="AR2" s="146" t="s">
        <v>523</v>
      </c>
      <c r="AS2" s="146" t="s">
        <v>524</v>
      </c>
      <c r="AT2" s="146" t="s">
        <v>525</v>
      </c>
      <c r="AU2" s="146" t="s">
        <v>526</v>
      </c>
      <c r="AV2" s="146" t="s">
        <v>527</v>
      </c>
      <c r="AW2" s="146" t="s">
        <v>528</v>
      </c>
      <c r="AX2" s="146" t="s">
        <v>529</v>
      </c>
      <c r="AY2" s="146" t="s">
        <v>530</v>
      </c>
      <c r="AZ2" s="146" t="s">
        <v>531</v>
      </c>
      <c r="BA2" s="146" t="s">
        <v>532</v>
      </c>
      <c r="BB2" s="146" t="s">
        <v>533</v>
      </c>
      <c r="BC2" s="146" t="s">
        <v>534</v>
      </c>
      <c r="BD2" s="146" t="s">
        <v>535</v>
      </c>
      <c r="BE2" s="146" t="s">
        <v>536</v>
      </c>
      <c r="BF2" s="146" t="s">
        <v>537</v>
      </c>
      <c r="BG2" s="146" t="s">
        <v>538</v>
      </c>
      <c r="BH2" s="146" t="s">
        <v>539</v>
      </c>
      <c r="BI2" s="146" t="s">
        <v>540</v>
      </c>
      <c r="BJ2" s="146" t="s">
        <v>541</v>
      </c>
      <c r="BK2" s="146" t="s">
        <v>542</v>
      </c>
      <c r="BL2" s="146" t="s">
        <v>543</v>
      </c>
      <c r="BM2" s="146" t="s">
        <v>544</v>
      </c>
      <c r="BN2" s="146" t="s">
        <v>545</v>
      </c>
      <c r="BO2" s="146" t="s">
        <v>546</v>
      </c>
      <c r="BP2" s="146" t="s">
        <v>547</v>
      </c>
      <c r="BQ2" s="146" t="s">
        <v>548</v>
      </c>
      <c r="BR2" s="146" t="s">
        <v>549</v>
      </c>
      <c r="BS2" s="146" t="s">
        <v>550</v>
      </c>
      <c r="BT2" s="146" t="s">
        <v>551</v>
      </c>
      <c r="BU2" s="146" t="s">
        <v>552</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4" spans="1:576" ht="15.75" thickBot="1" x14ac:dyDescent="0.3"/>
    <row r="5" spans="1:576" ht="53.25" thickBot="1" x14ac:dyDescent="0.3">
      <c r="C5" s="110" t="s">
        <v>478</v>
      </c>
      <c r="D5" s="227">
        <f>SUMIF(C:C,$C$10,D:D)</f>
        <v>0</v>
      </c>
    </row>
    <row r="6" spans="1:576" x14ac:dyDescent="0.25">
      <c r="C6" s="131"/>
      <c r="D6" s="131"/>
      <c r="E6" s="131"/>
      <c r="F6" s="131"/>
      <c r="G6" s="96"/>
      <c r="H6" s="131"/>
      <c r="I6" s="131"/>
    </row>
    <row r="7" spans="1:576" x14ac:dyDescent="0.25">
      <c r="C7" s="131"/>
      <c r="D7" s="131"/>
      <c r="E7" s="131"/>
      <c r="F7" s="131"/>
      <c r="G7" s="96"/>
      <c r="H7" s="131"/>
      <c r="I7" s="131"/>
    </row>
    <row r="8" spans="1:576" x14ac:dyDescent="0.25">
      <c r="C8" s="131"/>
      <c r="D8" s="131"/>
      <c r="E8" s="131"/>
      <c r="F8" s="131"/>
      <c r="G8" s="96"/>
      <c r="H8" s="131"/>
      <c r="I8" s="131"/>
    </row>
    <row r="9" spans="1:576" ht="15.75" thickBot="1" x14ac:dyDescent="0.3">
      <c r="C9" s="131"/>
      <c r="D9" s="131"/>
      <c r="E9" s="131"/>
      <c r="F9" s="131"/>
      <c r="G9" s="96"/>
      <c r="H9" s="131"/>
      <c r="I9" s="131"/>
    </row>
    <row r="10" spans="1:576" ht="15.75" thickBot="1" x14ac:dyDescent="0.3">
      <c r="C10" s="181" t="s">
        <v>53</v>
      </c>
      <c r="D10" s="132">
        <f>SUM(F17:F51)</f>
        <v>0</v>
      </c>
      <c r="F10" s="72"/>
      <c r="G10" s="97"/>
      <c r="H10" s="72"/>
      <c r="I10" s="72"/>
    </row>
    <row r="11" spans="1:576" x14ac:dyDescent="0.25">
      <c r="C11" s="72"/>
      <c r="D11" s="31"/>
      <c r="E11" s="117"/>
      <c r="F11" s="117"/>
      <c r="G11" s="117"/>
      <c r="H11" s="94"/>
      <c r="I11" s="94"/>
      <c r="J11" s="94"/>
      <c r="K11" s="136"/>
    </row>
    <row r="12" spans="1:576" ht="15.75" x14ac:dyDescent="0.25">
      <c r="B12" s="117"/>
      <c r="C12" s="442" t="s">
        <v>481</v>
      </c>
      <c r="D12" s="389"/>
      <c r="E12" s="117"/>
      <c r="F12" s="117"/>
      <c r="G12" s="117"/>
      <c r="H12" s="94"/>
      <c r="I12" s="94"/>
      <c r="J12" s="94"/>
      <c r="K12" s="136"/>
    </row>
    <row r="13" spans="1:576" ht="18.75" x14ac:dyDescent="0.25">
      <c r="B13" s="117"/>
      <c r="C13" s="252"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Administrativa'!#REF!,2,FALSE),IFERROR(VLOOKUP(D12,'Gestion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17"/>
      <c r="F13" s="117"/>
      <c r="G13" s="117"/>
      <c r="H13" s="94"/>
      <c r="I13" s="94"/>
      <c r="J13" s="94"/>
      <c r="K13" s="136"/>
    </row>
    <row r="14" spans="1:576" x14ac:dyDescent="0.25">
      <c r="B14" s="117"/>
      <c r="E14" s="117"/>
      <c r="F14" s="117"/>
      <c r="G14" s="117"/>
      <c r="H14" s="94"/>
      <c r="I14" s="94"/>
      <c r="J14" s="94"/>
      <c r="K14" s="136"/>
    </row>
    <row r="15" spans="1:576" ht="15.75" thickBot="1" x14ac:dyDescent="0.3">
      <c r="F15" s="117"/>
      <c r="G15" s="94"/>
      <c r="H15" s="94"/>
      <c r="I15" s="94"/>
    </row>
    <row r="16" spans="1:576" ht="30.75" thickBot="1" x14ac:dyDescent="0.3">
      <c r="C16" s="153" t="s">
        <v>44</v>
      </c>
      <c r="D16" s="158" t="s">
        <v>55</v>
      </c>
      <c r="E16" s="160" t="s">
        <v>57</v>
      </c>
      <c r="F16" s="159" t="s">
        <v>27</v>
      </c>
      <c r="G16" s="157" t="s">
        <v>218</v>
      </c>
      <c r="H16" s="160" t="s">
        <v>46</v>
      </c>
      <c r="I16" s="157" t="s">
        <v>219</v>
      </c>
      <c r="J16" s="157" t="s">
        <v>501</v>
      </c>
      <c r="K16" s="157" t="s">
        <v>502</v>
      </c>
      <c r="L16" s="157" t="s">
        <v>164</v>
      </c>
    </row>
    <row r="17" spans="3:12" x14ac:dyDescent="0.25">
      <c r="C17" s="165" t="s">
        <v>169</v>
      </c>
      <c r="D17" s="182"/>
      <c r="E17" s="139">
        <v>784000</v>
      </c>
      <c r="F17" s="121">
        <f t="shared" ref="F17:F51" si="0">D17*E17</f>
        <v>0</v>
      </c>
      <c r="G17" s="185" t="s">
        <v>216</v>
      </c>
      <c r="H17" s="166"/>
      <c r="I17" s="154" t="e">
        <f>VLOOKUP(H17,Presupuesto!$B$11:$C$586,2,0)</f>
        <v>#N/A</v>
      </c>
      <c r="J17" s="263" t="s">
        <v>568</v>
      </c>
      <c r="K17" s="122" t="s">
        <v>485</v>
      </c>
      <c r="L17" s="122"/>
    </row>
    <row r="18" spans="3:12" x14ac:dyDescent="0.25">
      <c r="C18" s="165" t="s">
        <v>85</v>
      </c>
      <c r="D18" s="182"/>
      <c r="E18" s="147">
        <v>100000</v>
      </c>
      <c r="F18" s="121">
        <f t="shared" si="0"/>
        <v>0</v>
      </c>
      <c r="G18" s="185"/>
      <c r="H18" s="166">
        <v>42500</v>
      </c>
      <c r="I18" s="154" t="e">
        <f>VLOOKUP(H18,Presupuesto!$B$11:$C$586,2,0)</f>
        <v>#N/A</v>
      </c>
      <c r="J18" s="122" t="str">
        <f>$J$17</f>
        <v>Gestión del Conocimiento</v>
      </c>
      <c r="K18" s="122" t="s">
        <v>503</v>
      </c>
      <c r="L18" s="122"/>
    </row>
    <row r="19" spans="3:12" x14ac:dyDescent="0.25">
      <c r="C19" s="165" t="s">
        <v>86</v>
      </c>
      <c r="D19" s="182"/>
      <c r="E19" s="147">
        <v>50000</v>
      </c>
      <c r="F19" s="121">
        <f t="shared" si="0"/>
        <v>0</v>
      </c>
      <c r="G19" s="185"/>
      <c r="H19" s="166">
        <v>42500</v>
      </c>
      <c r="I19" s="154" t="e">
        <f>VLOOKUP(H19,Presupuesto!$B$11:$C$586,2,0)</f>
        <v>#N/A</v>
      </c>
      <c r="J19" s="122" t="str">
        <f t="shared" ref="J19:J50" si="1">$J$17</f>
        <v>Gestión del Conocimiento</v>
      </c>
      <c r="K19" s="122" t="s">
        <v>503</v>
      </c>
      <c r="L19" s="122"/>
    </row>
    <row r="20" spans="3:12" x14ac:dyDescent="0.25">
      <c r="C20" s="165" t="s">
        <v>197</v>
      </c>
      <c r="D20" s="182"/>
      <c r="E20" s="147">
        <v>40</v>
      </c>
      <c r="F20" s="121">
        <f t="shared" si="0"/>
        <v>0</v>
      </c>
      <c r="G20" s="185"/>
      <c r="H20" s="166">
        <v>42500</v>
      </c>
      <c r="I20" s="154" t="e">
        <f>VLOOKUP(H20,Presupuesto!$B$11:$C$586,2,0)</f>
        <v>#N/A</v>
      </c>
      <c r="J20" s="122" t="str">
        <f t="shared" si="1"/>
        <v>Gestión del Conocimiento</v>
      </c>
      <c r="K20" s="122" t="s">
        <v>503</v>
      </c>
      <c r="L20" s="122"/>
    </row>
    <row r="21" spans="3:12" x14ac:dyDescent="0.25">
      <c r="C21" s="165" t="s">
        <v>168</v>
      </c>
      <c r="D21" s="182"/>
      <c r="E21" s="147">
        <v>5745</v>
      </c>
      <c r="F21" s="121">
        <f t="shared" si="0"/>
        <v>0</v>
      </c>
      <c r="G21" s="185"/>
      <c r="H21" s="166">
        <v>42500</v>
      </c>
      <c r="I21" s="154" t="e">
        <f>VLOOKUP(H21,Presupuesto!$B$11:$C$586,2,0)</f>
        <v>#N/A</v>
      </c>
      <c r="J21" s="122" t="str">
        <f t="shared" si="1"/>
        <v>Gestión del Conocimiento</v>
      </c>
      <c r="K21" s="122" t="s">
        <v>503</v>
      </c>
      <c r="L21" s="122"/>
    </row>
    <row r="22" spans="3:12" x14ac:dyDescent="0.25">
      <c r="C22" s="165" t="s">
        <v>202</v>
      </c>
      <c r="D22" s="182"/>
      <c r="E22" s="147">
        <v>30000</v>
      </c>
      <c r="F22" s="121">
        <f t="shared" si="0"/>
        <v>0</v>
      </c>
      <c r="G22" s="185"/>
      <c r="H22" s="166">
        <v>42500</v>
      </c>
      <c r="I22" s="154" t="e">
        <f>VLOOKUP(H22,Presupuesto!$B$11:$C$586,2,0)</f>
        <v>#N/A</v>
      </c>
      <c r="J22" s="122" t="str">
        <f t="shared" si="1"/>
        <v>Gestión del Conocimiento</v>
      </c>
      <c r="K22" s="122" t="s">
        <v>492</v>
      </c>
      <c r="L22" s="122"/>
    </row>
    <row r="23" spans="3:12" x14ac:dyDescent="0.25">
      <c r="C23" s="165" t="s">
        <v>202</v>
      </c>
      <c r="D23" s="182"/>
      <c r="E23" s="147">
        <v>30000</v>
      </c>
      <c r="F23" s="121">
        <f t="shared" si="0"/>
        <v>0</v>
      </c>
      <c r="G23" s="185"/>
      <c r="H23" s="166">
        <v>42500</v>
      </c>
      <c r="I23" s="154" t="e">
        <f>VLOOKUP(H23,Presupuesto!$B$11:$C$586,2,0)</f>
        <v>#N/A</v>
      </c>
      <c r="J23" s="122" t="str">
        <f t="shared" si="1"/>
        <v>Gestión del Conocimiento</v>
      </c>
      <c r="K23" s="122" t="s">
        <v>503</v>
      </c>
      <c r="L23" s="122"/>
    </row>
    <row r="24" spans="3:12" x14ac:dyDescent="0.25">
      <c r="C24" s="165"/>
      <c r="D24" s="182"/>
      <c r="E24" s="147"/>
      <c r="F24" s="121">
        <f t="shared" si="0"/>
        <v>0</v>
      </c>
      <c r="G24" s="185"/>
      <c r="H24" s="166">
        <v>35600</v>
      </c>
      <c r="I24" s="154" t="e">
        <f>VLOOKUP(H24,Presupuesto!$B$11:$C$586,2,0)</f>
        <v>#N/A</v>
      </c>
      <c r="J24" s="122" t="str">
        <f t="shared" si="1"/>
        <v>Gestión del Conocimiento</v>
      </c>
      <c r="K24" s="122" t="s">
        <v>503</v>
      </c>
      <c r="L24" s="122"/>
    </row>
    <row r="25" spans="3:12" x14ac:dyDescent="0.25">
      <c r="C25" s="165"/>
      <c r="D25" s="182"/>
      <c r="E25" s="147"/>
      <c r="F25" s="121">
        <f t="shared" si="0"/>
        <v>0</v>
      </c>
      <c r="G25" s="185"/>
      <c r="H25" s="166"/>
      <c r="I25" s="154" t="e">
        <f>VLOOKUP(H25,Presupuesto!$B$11:$C$586,2,0)</f>
        <v>#N/A</v>
      </c>
      <c r="J25" s="122" t="str">
        <f t="shared" si="1"/>
        <v>Gestión del Conocimiento</v>
      </c>
      <c r="K25" s="122" t="s">
        <v>503</v>
      </c>
      <c r="L25" s="122"/>
    </row>
    <row r="26" spans="3:12" x14ac:dyDescent="0.25">
      <c r="C26" s="165"/>
      <c r="D26" s="182"/>
      <c r="E26" s="147"/>
      <c r="F26" s="121">
        <f t="shared" si="0"/>
        <v>0</v>
      </c>
      <c r="G26" s="185"/>
      <c r="H26" s="166"/>
      <c r="I26" s="154" t="e">
        <f>VLOOKUP(H26,Presupuesto!$B$11:$C$586,2,0)</f>
        <v>#N/A</v>
      </c>
      <c r="J26" s="122" t="str">
        <f t="shared" si="1"/>
        <v>Gestión del Conocimiento</v>
      </c>
      <c r="K26" s="122" t="s">
        <v>503</v>
      </c>
      <c r="L26" s="122"/>
    </row>
    <row r="27" spans="3:12" x14ac:dyDescent="0.25">
      <c r="C27" s="165"/>
      <c r="D27" s="182"/>
      <c r="E27" s="147"/>
      <c r="F27" s="121">
        <f t="shared" si="0"/>
        <v>0</v>
      </c>
      <c r="G27" s="185"/>
      <c r="H27" s="166"/>
      <c r="I27" s="154" t="e">
        <f>VLOOKUP(H27,Presupuesto!$B$11:$C$586,2,0)</f>
        <v>#N/A</v>
      </c>
      <c r="J27" s="122" t="str">
        <f t="shared" si="1"/>
        <v>Gestión del Conocimiento</v>
      </c>
      <c r="K27" s="122" t="s">
        <v>503</v>
      </c>
      <c r="L27" s="122"/>
    </row>
    <row r="28" spans="3:12" x14ac:dyDescent="0.25">
      <c r="C28" s="165"/>
      <c r="D28" s="182"/>
      <c r="E28" s="147"/>
      <c r="F28" s="121">
        <f t="shared" si="0"/>
        <v>0</v>
      </c>
      <c r="G28" s="185"/>
      <c r="H28" s="166"/>
      <c r="I28" s="154" t="e">
        <f>VLOOKUP(H28,Presupuesto!$B$11:$C$586,2,0)</f>
        <v>#N/A</v>
      </c>
      <c r="J28" s="122" t="str">
        <f t="shared" si="1"/>
        <v>Gestión del Conocimiento</v>
      </c>
      <c r="K28" s="122" t="s">
        <v>503</v>
      </c>
      <c r="L28" s="122"/>
    </row>
    <row r="29" spans="3:12" x14ac:dyDescent="0.25">
      <c r="C29" s="165"/>
      <c r="D29" s="182"/>
      <c r="E29" s="147"/>
      <c r="F29" s="121">
        <f t="shared" si="0"/>
        <v>0</v>
      </c>
      <c r="G29" s="185"/>
      <c r="H29" s="166"/>
      <c r="I29" s="154" t="e">
        <f>VLOOKUP(H29,Presupuesto!$B$11:$C$586,2,0)</f>
        <v>#N/A</v>
      </c>
      <c r="J29" s="122" t="str">
        <f t="shared" si="1"/>
        <v>Gestión del Conocimiento</v>
      </c>
      <c r="K29" s="122" t="s">
        <v>503</v>
      </c>
      <c r="L29" s="122"/>
    </row>
    <row r="30" spans="3:12" x14ac:dyDescent="0.25">
      <c r="C30" s="165"/>
      <c r="D30" s="182"/>
      <c r="E30" s="147"/>
      <c r="F30" s="121">
        <f t="shared" si="0"/>
        <v>0</v>
      </c>
      <c r="G30" s="185"/>
      <c r="H30" s="166"/>
      <c r="I30" s="154" t="e">
        <f>VLOOKUP(H30,Presupuesto!$B$11:$C$586,2,0)</f>
        <v>#N/A</v>
      </c>
      <c r="J30" s="122" t="str">
        <f t="shared" si="1"/>
        <v>Gestión del Conocimiento</v>
      </c>
      <c r="K30" s="122" t="s">
        <v>503</v>
      </c>
      <c r="L30" s="122"/>
    </row>
    <row r="31" spans="3:12" x14ac:dyDescent="0.25">
      <c r="C31" s="165"/>
      <c r="D31" s="182"/>
      <c r="E31" s="147"/>
      <c r="F31" s="121">
        <f t="shared" si="0"/>
        <v>0</v>
      </c>
      <c r="G31" s="185"/>
      <c r="H31" s="166"/>
      <c r="I31" s="154" t="e">
        <f>VLOOKUP(H31,Presupuesto!$B$11:$C$586,2,0)</f>
        <v>#N/A</v>
      </c>
      <c r="J31" s="122" t="str">
        <f t="shared" si="1"/>
        <v>Gestión del Conocimiento</v>
      </c>
      <c r="K31" s="122" t="s">
        <v>503</v>
      </c>
      <c r="L31" s="122"/>
    </row>
    <row r="32" spans="3:12" x14ac:dyDescent="0.25">
      <c r="C32" s="165"/>
      <c r="D32" s="182"/>
      <c r="E32" s="147"/>
      <c r="F32" s="121">
        <f t="shared" si="0"/>
        <v>0</v>
      </c>
      <c r="G32" s="185"/>
      <c r="H32" s="166"/>
      <c r="I32" s="154" t="e">
        <f>VLOOKUP(H32,Presupuesto!$B$11:$C$586,2,0)</f>
        <v>#N/A</v>
      </c>
      <c r="J32" s="122" t="str">
        <f t="shared" si="1"/>
        <v>Gestión del Conocimiento</v>
      </c>
      <c r="K32" s="122" t="s">
        <v>503</v>
      </c>
      <c r="L32" s="122"/>
    </row>
    <row r="33" spans="3:12" x14ac:dyDescent="0.25">
      <c r="C33" s="165"/>
      <c r="D33" s="182"/>
      <c r="E33" s="147"/>
      <c r="F33" s="121">
        <f t="shared" si="0"/>
        <v>0</v>
      </c>
      <c r="G33" s="185"/>
      <c r="H33" s="166"/>
      <c r="I33" s="154" t="e">
        <f>VLOOKUP(H33,Presupuesto!$B$11:$C$586,2,0)</f>
        <v>#N/A</v>
      </c>
      <c r="J33" s="122" t="str">
        <f t="shared" si="1"/>
        <v>Gestión del Conocimiento</v>
      </c>
      <c r="K33" s="122" t="s">
        <v>503</v>
      </c>
      <c r="L33" s="122"/>
    </row>
    <row r="34" spans="3:12" x14ac:dyDescent="0.25">
      <c r="C34" s="165"/>
      <c r="D34" s="182"/>
      <c r="E34" s="147"/>
      <c r="F34" s="121">
        <f t="shared" si="0"/>
        <v>0</v>
      </c>
      <c r="G34" s="185"/>
      <c r="H34" s="166"/>
      <c r="I34" s="154" t="e">
        <f>VLOOKUP(H34,Presupuesto!$B$11:$C$586,2,0)</f>
        <v>#N/A</v>
      </c>
      <c r="J34" s="122" t="str">
        <f t="shared" si="1"/>
        <v>Gestión del Conocimiento</v>
      </c>
      <c r="K34" s="122" t="s">
        <v>503</v>
      </c>
      <c r="L34" s="122"/>
    </row>
    <row r="35" spans="3:12" x14ac:dyDescent="0.25">
      <c r="C35" s="165"/>
      <c r="D35" s="182"/>
      <c r="E35" s="147"/>
      <c r="F35" s="121">
        <f t="shared" si="0"/>
        <v>0</v>
      </c>
      <c r="G35" s="185"/>
      <c r="H35" s="166"/>
      <c r="I35" s="154" t="e">
        <f>VLOOKUP(H35,Presupuesto!$B$11:$C$586,2,0)</f>
        <v>#N/A</v>
      </c>
      <c r="J35" s="122" t="str">
        <f t="shared" si="1"/>
        <v>Gestión del Conocimiento</v>
      </c>
      <c r="K35" s="122" t="s">
        <v>503</v>
      </c>
      <c r="L35" s="122"/>
    </row>
    <row r="36" spans="3:12" x14ac:dyDescent="0.25">
      <c r="C36" s="165"/>
      <c r="D36" s="182"/>
      <c r="E36" s="147"/>
      <c r="F36" s="121">
        <f t="shared" si="0"/>
        <v>0</v>
      </c>
      <c r="G36" s="185"/>
      <c r="H36" s="166"/>
      <c r="I36" s="154" t="e">
        <f>VLOOKUP(H36,Presupuesto!$B$11:$C$586,2,0)</f>
        <v>#N/A</v>
      </c>
      <c r="J36" s="122" t="str">
        <f t="shared" si="1"/>
        <v>Gestión del Conocimiento</v>
      </c>
      <c r="K36" s="122" t="s">
        <v>503</v>
      </c>
      <c r="L36" s="122"/>
    </row>
    <row r="37" spans="3:12" x14ac:dyDescent="0.25">
      <c r="C37" s="165"/>
      <c r="D37" s="182"/>
      <c r="E37" s="147"/>
      <c r="F37" s="121">
        <f t="shared" si="0"/>
        <v>0</v>
      </c>
      <c r="G37" s="185"/>
      <c r="H37" s="166"/>
      <c r="I37" s="154" t="e">
        <f>VLOOKUP(H37,Presupuesto!$B$11:$C$586,2,0)</f>
        <v>#N/A</v>
      </c>
      <c r="J37" s="122" t="str">
        <f t="shared" si="1"/>
        <v>Gestión del Conocimiento</v>
      </c>
      <c r="K37" s="122" t="s">
        <v>503</v>
      </c>
      <c r="L37" s="122"/>
    </row>
    <row r="38" spans="3:12" x14ac:dyDescent="0.25">
      <c r="C38" s="165"/>
      <c r="D38" s="182"/>
      <c r="E38" s="147"/>
      <c r="F38" s="121">
        <f t="shared" si="0"/>
        <v>0</v>
      </c>
      <c r="G38" s="185"/>
      <c r="H38" s="166"/>
      <c r="I38" s="154" t="e">
        <f>VLOOKUP(H38,Presupuesto!$B$11:$C$586,2,0)</f>
        <v>#N/A</v>
      </c>
      <c r="J38" s="122" t="str">
        <f t="shared" si="1"/>
        <v>Gestión del Conocimiento</v>
      </c>
      <c r="K38" s="122" t="s">
        <v>503</v>
      </c>
      <c r="L38" s="122"/>
    </row>
    <row r="39" spans="3:12" x14ac:dyDescent="0.25">
      <c r="C39" s="167"/>
      <c r="D39" s="182"/>
      <c r="E39" s="142"/>
      <c r="F39" s="121">
        <f t="shared" si="0"/>
        <v>0</v>
      </c>
      <c r="G39" s="185"/>
      <c r="H39" s="168"/>
      <c r="I39" s="154" t="e">
        <f>VLOOKUP(H39,Presupuesto!$B$11:$C$586,2,0)</f>
        <v>#N/A</v>
      </c>
      <c r="J39" s="122" t="str">
        <f t="shared" si="1"/>
        <v>Gestión del Conocimiento</v>
      </c>
      <c r="K39" s="122" t="s">
        <v>503</v>
      </c>
      <c r="L39" s="122"/>
    </row>
    <row r="40" spans="3:12" x14ac:dyDescent="0.25">
      <c r="C40" s="167"/>
      <c r="D40" s="182"/>
      <c r="E40" s="142"/>
      <c r="F40" s="121">
        <f t="shared" si="0"/>
        <v>0</v>
      </c>
      <c r="G40" s="185"/>
      <c r="H40" s="168"/>
      <c r="I40" s="154" t="e">
        <f>VLOOKUP(H40,Presupuesto!$B$11:$C$586,2,0)</f>
        <v>#N/A</v>
      </c>
      <c r="J40" s="122" t="str">
        <f t="shared" si="1"/>
        <v>Gestión del Conocimiento</v>
      </c>
      <c r="K40" s="122" t="s">
        <v>503</v>
      </c>
      <c r="L40" s="122"/>
    </row>
    <row r="41" spans="3:12" x14ac:dyDescent="0.25">
      <c r="C41" s="167"/>
      <c r="D41" s="182"/>
      <c r="E41" s="142"/>
      <c r="F41" s="121">
        <f t="shared" si="0"/>
        <v>0</v>
      </c>
      <c r="G41" s="185"/>
      <c r="H41" s="168"/>
      <c r="I41" s="154" t="e">
        <f>VLOOKUP(H41,Presupuesto!$B$11:$C$586,2,0)</f>
        <v>#N/A</v>
      </c>
      <c r="J41" s="122" t="str">
        <f t="shared" si="1"/>
        <v>Gestión del Conocimiento</v>
      </c>
      <c r="K41" s="122" t="s">
        <v>503</v>
      </c>
      <c r="L41" s="122"/>
    </row>
    <row r="42" spans="3:12" x14ac:dyDescent="0.25">
      <c r="C42" s="167"/>
      <c r="D42" s="182"/>
      <c r="E42" s="142"/>
      <c r="F42" s="121">
        <f t="shared" si="0"/>
        <v>0</v>
      </c>
      <c r="G42" s="185"/>
      <c r="H42" s="168"/>
      <c r="I42" s="154" t="e">
        <f>VLOOKUP(H42,Presupuesto!$B$11:$C$586,2,0)</f>
        <v>#N/A</v>
      </c>
      <c r="J42" s="122" t="str">
        <f t="shared" si="1"/>
        <v>Gestión del Conocimiento</v>
      </c>
      <c r="K42" s="122" t="s">
        <v>503</v>
      </c>
      <c r="L42" s="122"/>
    </row>
    <row r="43" spans="3:12" x14ac:dyDescent="0.25">
      <c r="C43" s="167"/>
      <c r="D43" s="182"/>
      <c r="E43" s="142"/>
      <c r="F43" s="121">
        <f t="shared" si="0"/>
        <v>0</v>
      </c>
      <c r="G43" s="185"/>
      <c r="H43" s="168"/>
      <c r="I43" s="154" t="e">
        <f>VLOOKUP(H43,Presupuesto!$B$11:$C$586,2,0)</f>
        <v>#N/A</v>
      </c>
      <c r="J43" s="122" t="str">
        <f t="shared" si="1"/>
        <v>Gestión del Conocimiento</v>
      </c>
      <c r="K43" s="122" t="s">
        <v>503</v>
      </c>
      <c r="L43" s="122"/>
    </row>
    <row r="44" spans="3:12" x14ac:dyDescent="0.25">
      <c r="C44" s="167"/>
      <c r="D44" s="182"/>
      <c r="E44" s="142"/>
      <c r="F44" s="121">
        <f t="shared" si="0"/>
        <v>0</v>
      </c>
      <c r="G44" s="185"/>
      <c r="H44" s="168"/>
      <c r="I44" s="154" t="e">
        <f>VLOOKUP(H44,Presupuesto!$B$11:$C$586,2,0)</f>
        <v>#N/A</v>
      </c>
      <c r="J44" s="122" t="str">
        <f t="shared" si="1"/>
        <v>Gestión del Conocimiento</v>
      </c>
      <c r="K44" s="122" t="s">
        <v>503</v>
      </c>
      <c r="L44" s="122"/>
    </row>
    <row r="45" spans="3:12" x14ac:dyDescent="0.25">
      <c r="C45" s="167"/>
      <c r="D45" s="182"/>
      <c r="E45" s="142"/>
      <c r="F45" s="121">
        <f t="shared" si="0"/>
        <v>0</v>
      </c>
      <c r="G45" s="185"/>
      <c r="H45" s="168"/>
      <c r="I45" s="154" t="e">
        <f>VLOOKUP(H45,Presupuesto!$B$11:$C$586,2,0)</f>
        <v>#N/A</v>
      </c>
      <c r="J45" s="122" t="str">
        <f t="shared" si="1"/>
        <v>Gestión del Conocimiento</v>
      </c>
      <c r="K45" s="122" t="s">
        <v>503</v>
      </c>
      <c r="L45" s="122"/>
    </row>
    <row r="46" spans="3:12" x14ac:dyDescent="0.25">
      <c r="C46" s="167"/>
      <c r="D46" s="182"/>
      <c r="E46" s="142"/>
      <c r="F46" s="121">
        <f t="shared" si="0"/>
        <v>0</v>
      </c>
      <c r="G46" s="185"/>
      <c r="H46" s="168"/>
      <c r="I46" s="154" t="e">
        <f>VLOOKUP(H46,Presupuesto!$B$11:$C$586,2,0)</f>
        <v>#N/A</v>
      </c>
      <c r="J46" s="122" t="str">
        <f t="shared" si="1"/>
        <v>Gestión del Conocimiento</v>
      </c>
      <c r="K46" s="122" t="s">
        <v>503</v>
      </c>
      <c r="L46" s="122"/>
    </row>
    <row r="47" spans="3:12" x14ac:dyDescent="0.25">
      <c r="C47" s="169"/>
      <c r="D47" s="182"/>
      <c r="E47" s="142"/>
      <c r="F47" s="121">
        <f t="shared" si="0"/>
        <v>0</v>
      </c>
      <c r="G47" s="185"/>
      <c r="H47" s="170"/>
      <c r="I47" s="154" t="e">
        <f>VLOOKUP(H47,Presupuesto!$B$11:$C$586,2,0)</f>
        <v>#N/A</v>
      </c>
      <c r="J47" s="122" t="str">
        <f t="shared" si="1"/>
        <v>Gestión del Conocimiento</v>
      </c>
      <c r="K47" s="122" t="s">
        <v>494</v>
      </c>
      <c r="L47" s="122"/>
    </row>
    <row r="48" spans="3:12" x14ac:dyDescent="0.25">
      <c r="C48" s="169"/>
      <c r="D48" s="182"/>
      <c r="E48" s="142"/>
      <c r="F48" s="121">
        <f t="shared" si="0"/>
        <v>0</v>
      </c>
      <c r="G48" s="185"/>
      <c r="H48" s="170"/>
      <c r="I48" s="154" t="e">
        <f>VLOOKUP(H48,Presupuesto!$B$11:$C$586,2,0)</f>
        <v>#N/A</v>
      </c>
      <c r="J48" s="122" t="str">
        <f t="shared" si="1"/>
        <v>Gestión del Conocimiento</v>
      </c>
      <c r="K48" s="122" t="s">
        <v>503</v>
      </c>
      <c r="L48" s="122"/>
    </row>
    <row r="49" spans="3:12" x14ac:dyDescent="0.25">
      <c r="C49" s="169"/>
      <c r="D49" s="182"/>
      <c r="E49" s="142"/>
      <c r="F49" s="121">
        <f t="shared" si="0"/>
        <v>0</v>
      </c>
      <c r="G49" s="185"/>
      <c r="H49" s="170"/>
      <c r="I49" s="154" t="e">
        <f>VLOOKUP(H49,Presupuesto!$B$11:$C$586,2,0)</f>
        <v>#N/A</v>
      </c>
      <c r="J49" s="122" t="str">
        <f t="shared" si="1"/>
        <v>Gestión del Conocimiento</v>
      </c>
      <c r="K49" s="122" t="s">
        <v>503</v>
      </c>
      <c r="L49" s="122"/>
    </row>
    <row r="50" spans="3:12" x14ac:dyDescent="0.25">
      <c r="C50" s="169"/>
      <c r="D50" s="182"/>
      <c r="E50" s="142"/>
      <c r="F50" s="121">
        <f t="shared" si="0"/>
        <v>0</v>
      </c>
      <c r="G50" s="185"/>
      <c r="H50" s="170"/>
      <c r="I50" s="154" t="e">
        <f>VLOOKUP(H50,Presupuesto!$B$11:$C$586,2,0)</f>
        <v>#N/A</v>
      </c>
      <c r="J50" s="122" t="str">
        <f t="shared" si="1"/>
        <v>Gestión del Conocimiento</v>
      </c>
      <c r="K50" s="122" t="s">
        <v>503</v>
      </c>
      <c r="L50" s="122"/>
    </row>
    <row r="51" spans="3:12" ht="15.75" thickBot="1" x14ac:dyDescent="0.3">
      <c r="C51" s="171"/>
      <c r="D51" s="267"/>
      <c r="E51" s="127"/>
      <c r="F51" s="129">
        <f t="shared" si="0"/>
        <v>0</v>
      </c>
      <c r="G51" s="186"/>
      <c r="H51" s="172"/>
      <c r="I51" s="156" t="e">
        <f>VLOOKUP(H51,Presupuesto!$B$11:$C$586,2,0)</f>
        <v>#N/A</v>
      </c>
      <c r="J51" s="130" t="str">
        <f t="shared" ref="J51" si="2">$J$20</f>
        <v>Gestión del Conocimiento</v>
      </c>
      <c r="K51" s="148" t="s">
        <v>485</v>
      </c>
      <c r="L51" s="130"/>
    </row>
    <row r="52" spans="3:12" x14ac:dyDescent="0.25">
      <c r="F52" s="114"/>
      <c r="G52" s="113"/>
      <c r="H52" s="114"/>
      <c r="I52" s="114"/>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E31" sqref="E31"/>
    </sheetView>
  </sheetViews>
  <sheetFormatPr baseColWidth="10" defaultColWidth="11.5703125" defaultRowHeight="15" x14ac:dyDescent="0.25"/>
  <cols>
    <col min="1" max="1" width="20.140625" style="109" customWidth="1"/>
    <col min="2" max="2" width="17" style="109" customWidth="1"/>
    <col min="3" max="3" width="53.42578125" style="109" customWidth="1"/>
    <col min="4" max="4" width="20.7109375" style="109" bestFit="1" customWidth="1"/>
    <col min="5" max="5" width="28.28515625" style="109" customWidth="1"/>
    <col min="6" max="6" width="21.85546875" style="109" customWidth="1"/>
    <col min="7" max="7" width="16.5703125" style="95" customWidth="1"/>
    <col min="8" max="8" width="14.28515625" style="109" customWidth="1"/>
    <col min="9" max="9" width="40.28515625" style="109" customWidth="1"/>
    <col min="10" max="10" width="28.140625" style="109" bestFit="1" customWidth="1"/>
    <col min="11" max="11" width="19.85546875" style="109" bestFit="1" customWidth="1"/>
    <col min="12" max="12" width="34.85546875" style="109" bestFit="1" customWidth="1"/>
    <col min="13" max="16384" width="11.5703125" style="109"/>
  </cols>
  <sheetData>
    <row r="1" spans="1:576" ht="26.25" hidden="1" x14ac:dyDescent="0.25">
      <c r="A1" s="212"/>
      <c r="B1" s="215"/>
      <c r="C1" s="206" t="s">
        <v>342</v>
      </c>
      <c r="D1" s="206" t="s">
        <v>678</v>
      </c>
      <c r="E1" s="206" t="s">
        <v>680</v>
      </c>
      <c r="F1" s="206" t="s">
        <v>682</v>
      </c>
      <c r="G1" s="206" t="s">
        <v>684</v>
      </c>
      <c r="H1" s="206" t="s">
        <v>686</v>
      </c>
      <c r="I1" s="206" t="s">
        <v>688</v>
      </c>
      <c r="J1" s="206" t="s">
        <v>343</v>
      </c>
      <c r="K1" s="206" t="s">
        <v>691</v>
      </c>
      <c r="L1" s="206" t="s">
        <v>344</v>
      </c>
      <c r="M1" s="206" t="s">
        <v>693</v>
      </c>
      <c r="N1" s="206" t="s">
        <v>695</v>
      </c>
      <c r="O1" s="206" t="s">
        <v>697</v>
      </c>
      <c r="P1" s="206" t="s">
        <v>345</v>
      </c>
      <c r="Q1" s="206" t="s">
        <v>698</v>
      </c>
      <c r="R1" s="206" t="s">
        <v>701</v>
      </c>
      <c r="S1" s="206" t="s">
        <v>346</v>
      </c>
      <c r="T1" s="206" t="s">
        <v>703</v>
      </c>
      <c r="U1" s="206" t="s">
        <v>347</v>
      </c>
      <c r="V1" s="206" t="s">
        <v>704</v>
      </c>
      <c r="W1" s="206" t="s">
        <v>705</v>
      </c>
      <c r="X1" s="206" t="s">
        <v>709</v>
      </c>
      <c r="Y1" s="206" t="s">
        <v>339</v>
      </c>
      <c r="Z1" s="206" t="s">
        <v>724</v>
      </c>
      <c r="AA1" s="215"/>
      <c r="AB1" s="206" t="s">
        <v>726</v>
      </c>
      <c r="AC1" s="206" t="s">
        <v>349</v>
      </c>
      <c r="AD1" s="206" t="s">
        <v>728</v>
      </c>
      <c r="AE1" s="206" t="s">
        <v>730</v>
      </c>
      <c r="AF1" s="206" t="s">
        <v>350</v>
      </c>
      <c r="AG1" s="206" t="s">
        <v>732</v>
      </c>
      <c r="AH1" s="206" t="s">
        <v>734</v>
      </c>
      <c r="AI1" s="206" t="s">
        <v>351</v>
      </c>
      <c r="AJ1" s="206" t="s">
        <v>735</v>
      </c>
      <c r="AK1" s="206" t="s">
        <v>737</v>
      </c>
      <c r="AL1" s="206" t="s">
        <v>738</v>
      </c>
      <c r="AM1" s="206" t="s">
        <v>739</v>
      </c>
      <c r="AN1" s="206" t="s">
        <v>741</v>
      </c>
      <c r="AO1" s="206" t="s">
        <v>743</v>
      </c>
      <c r="AP1" s="206" t="s">
        <v>744</v>
      </c>
      <c r="AQ1" s="206" t="s">
        <v>352</v>
      </c>
      <c r="AR1" s="206" t="s">
        <v>746</v>
      </c>
      <c r="AS1" s="206" t="s">
        <v>748</v>
      </c>
      <c r="AT1" s="206" t="s">
        <v>750</v>
      </c>
      <c r="AU1" s="206" t="s">
        <v>752</v>
      </c>
      <c r="AV1" s="206" t="s">
        <v>754</v>
      </c>
      <c r="AW1" s="206" t="s">
        <v>756</v>
      </c>
      <c r="AX1" s="206" t="s">
        <v>758</v>
      </c>
      <c r="AY1" s="206" t="s">
        <v>760</v>
      </c>
      <c r="AZ1" s="215"/>
      <c r="BA1" s="206" t="s">
        <v>354</v>
      </c>
      <c r="BB1" s="206" t="s">
        <v>782</v>
      </c>
      <c r="BC1" s="206" t="s">
        <v>355</v>
      </c>
      <c r="BD1" s="206" t="s">
        <v>784</v>
      </c>
      <c r="BE1" s="206" t="s">
        <v>786</v>
      </c>
      <c r="BF1" s="215"/>
      <c r="BG1" s="206" t="s">
        <v>357</v>
      </c>
      <c r="BH1" s="206" t="s">
        <v>788</v>
      </c>
      <c r="BI1" s="206" t="s">
        <v>358</v>
      </c>
      <c r="BJ1" s="206" t="s">
        <v>790</v>
      </c>
      <c r="BK1" s="206" t="s">
        <v>792</v>
      </c>
      <c r="BL1" s="206" t="s">
        <v>794</v>
      </c>
      <c r="BM1" s="215"/>
      <c r="BN1" s="206" t="s">
        <v>800</v>
      </c>
      <c r="BO1" s="206" t="s">
        <v>802</v>
      </c>
      <c r="BP1" s="206" t="s">
        <v>360</v>
      </c>
      <c r="BQ1" s="206" t="s">
        <v>796</v>
      </c>
      <c r="BR1" s="206" t="s">
        <v>798</v>
      </c>
      <c r="BS1" s="206" t="s">
        <v>361</v>
      </c>
      <c r="BT1" s="206" t="s">
        <v>804</v>
      </c>
      <c r="BU1" s="206" t="s">
        <v>362</v>
      </c>
      <c r="BV1" s="206" t="s">
        <v>805</v>
      </c>
      <c r="BW1" s="203"/>
      <c r="BX1" s="215"/>
      <c r="BY1" s="206" t="s">
        <v>363</v>
      </c>
      <c r="BZ1" s="206" t="s">
        <v>710</v>
      </c>
      <c r="CA1" s="206" t="s">
        <v>712</v>
      </c>
      <c r="CB1" s="206" t="s">
        <v>714</v>
      </c>
      <c r="CC1" s="206" t="s">
        <v>364</v>
      </c>
      <c r="CD1" s="206" t="s">
        <v>716</v>
      </c>
      <c r="CE1" s="206" t="s">
        <v>718</v>
      </c>
      <c r="CF1" s="206" t="s">
        <v>720</v>
      </c>
      <c r="CG1" s="206" t="s">
        <v>722</v>
      </c>
      <c r="CH1" s="203"/>
      <c r="CI1" s="215"/>
      <c r="CJ1" s="206" t="s">
        <v>365</v>
      </c>
      <c r="CK1" s="206" t="s">
        <v>762</v>
      </c>
      <c r="CL1" s="206" t="s">
        <v>764</v>
      </c>
      <c r="CM1" s="206" t="s">
        <v>766</v>
      </c>
      <c r="CN1" s="206" t="s">
        <v>768</v>
      </c>
      <c r="CO1" s="206" t="s">
        <v>770</v>
      </c>
      <c r="CP1" s="206" t="s">
        <v>772</v>
      </c>
      <c r="CQ1" s="206" t="s">
        <v>774</v>
      </c>
      <c r="CR1" s="206" t="s">
        <v>776</v>
      </c>
      <c r="CS1" s="206" t="s">
        <v>778</v>
      </c>
      <c r="CT1" s="206" t="s">
        <v>780</v>
      </c>
      <c r="CU1" s="203"/>
      <c r="CV1" s="215"/>
      <c r="CW1" s="206" t="s">
        <v>806</v>
      </c>
      <c r="CX1" s="206" t="s">
        <v>807</v>
      </c>
      <c r="CY1" s="206" t="s">
        <v>809</v>
      </c>
      <c r="CZ1" s="206" t="s">
        <v>368</v>
      </c>
      <c r="DA1" s="206" t="s">
        <v>811</v>
      </c>
      <c r="DB1" s="206" t="s">
        <v>813</v>
      </c>
      <c r="DC1" s="206" t="s">
        <v>815</v>
      </c>
      <c r="DD1" s="206" t="s">
        <v>817</v>
      </c>
      <c r="DE1" s="206" t="s">
        <v>819</v>
      </c>
      <c r="DF1" s="206" t="s">
        <v>821</v>
      </c>
      <c r="DG1" s="215"/>
      <c r="DH1" s="206" t="s">
        <v>370</v>
      </c>
      <c r="DI1" s="206" t="s">
        <v>823</v>
      </c>
      <c r="DJ1" s="206" t="s">
        <v>371</v>
      </c>
      <c r="DK1" s="206" t="s">
        <v>825</v>
      </c>
      <c r="DL1" s="206" t="s">
        <v>827</v>
      </c>
      <c r="DM1" s="206" t="s">
        <v>829</v>
      </c>
      <c r="DN1" s="206" t="s">
        <v>831</v>
      </c>
      <c r="DO1" s="206" t="s">
        <v>833</v>
      </c>
      <c r="DP1" s="206" t="s">
        <v>835</v>
      </c>
      <c r="DQ1" s="206" t="s">
        <v>837</v>
      </c>
      <c r="DR1" s="206" t="s">
        <v>372</v>
      </c>
      <c r="DS1" s="206" t="s">
        <v>839</v>
      </c>
      <c r="DT1" s="206" t="s">
        <v>841</v>
      </c>
      <c r="DU1" s="206" t="s">
        <v>843</v>
      </c>
      <c r="DV1" s="215"/>
      <c r="DW1" s="206" t="s">
        <v>845</v>
      </c>
      <c r="DX1" s="206" t="s">
        <v>374</v>
      </c>
      <c r="DY1" s="206" t="s">
        <v>847</v>
      </c>
      <c r="DZ1" s="206" t="s">
        <v>375</v>
      </c>
      <c r="EA1" s="206" t="s">
        <v>849</v>
      </c>
      <c r="EB1" s="206" t="s">
        <v>851</v>
      </c>
      <c r="EC1" s="206" t="s">
        <v>853</v>
      </c>
      <c r="ED1" s="206" t="s">
        <v>855</v>
      </c>
      <c r="EE1" s="206" t="s">
        <v>857</v>
      </c>
      <c r="EF1" s="206" t="s">
        <v>859</v>
      </c>
      <c r="EG1" s="206" t="s">
        <v>861</v>
      </c>
      <c r="EH1" s="206" t="s">
        <v>863</v>
      </c>
      <c r="EI1" s="206" t="s">
        <v>865</v>
      </c>
      <c r="EJ1" s="206" t="s">
        <v>867</v>
      </c>
      <c r="EK1" s="206" t="s">
        <v>869</v>
      </c>
      <c r="EL1" s="215"/>
      <c r="EM1" s="206" t="s">
        <v>871</v>
      </c>
      <c r="EN1" s="206" t="s">
        <v>377</v>
      </c>
      <c r="EO1" s="206" t="s">
        <v>873</v>
      </c>
      <c r="EP1" s="206" t="s">
        <v>875</v>
      </c>
      <c r="EQ1" s="206" t="s">
        <v>378</v>
      </c>
      <c r="ER1" s="206" t="s">
        <v>877</v>
      </c>
      <c r="ES1" s="206" t="s">
        <v>879</v>
      </c>
      <c r="ET1" s="206" t="s">
        <v>379</v>
      </c>
      <c r="EU1" s="206" t="s">
        <v>881</v>
      </c>
      <c r="EV1" s="206" t="s">
        <v>883</v>
      </c>
      <c r="EW1" s="206" t="s">
        <v>885</v>
      </c>
      <c r="EX1" s="206" t="s">
        <v>380</v>
      </c>
      <c r="EY1" s="206" t="s">
        <v>887</v>
      </c>
      <c r="EZ1" s="206" t="s">
        <v>889</v>
      </c>
      <c r="FA1" s="215"/>
      <c r="FB1" s="206" t="s">
        <v>382</v>
      </c>
      <c r="FC1" s="206" t="s">
        <v>891</v>
      </c>
      <c r="FD1" s="206" t="s">
        <v>893</v>
      </c>
      <c r="FE1" s="206" t="s">
        <v>895</v>
      </c>
      <c r="FF1" s="206" t="s">
        <v>897</v>
      </c>
      <c r="FG1" s="206" t="s">
        <v>383</v>
      </c>
      <c r="FH1" s="206" t="s">
        <v>899</v>
      </c>
      <c r="FI1" s="206" t="s">
        <v>901</v>
      </c>
      <c r="FJ1" s="206" t="s">
        <v>903</v>
      </c>
      <c r="FK1" s="206" t="s">
        <v>905</v>
      </c>
      <c r="FL1" s="206" t="s">
        <v>907</v>
      </c>
      <c r="FM1" s="206" t="s">
        <v>384</v>
      </c>
      <c r="FN1" s="206" t="s">
        <v>910</v>
      </c>
      <c r="FO1" s="206" t="s">
        <v>385</v>
      </c>
      <c r="FP1" s="206" t="s">
        <v>913</v>
      </c>
      <c r="FQ1" s="206" t="s">
        <v>914</v>
      </c>
      <c r="FR1" s="206" t="s">
        <v>916</v>
      </c>
      <c r="FS1" s="206" t="s">
        <v>386</v>
      </c>
      <c r="FT1" s="206" t="s">
        <v>919</v>
      </c>
      <c r="FU1" s="206" t="s">
        <v>920</v>
      </c>
      <c r="FV1" s="206" t="s">
        <v>922</v>
      </c>
      <c r="FW1" s="206" t="s">
        <v>387</v>
      </c>
      <c r="FX1" s="206" t="s">
        <v>925</v>
      </c>
      <c r="FY1" s="206" t="s">
        <v>927</v>
      </c>
      <c r="FZ1" s="206" t="s">
        <v>929</v>
      </c>
      <c r="GA1" s="215"/>
      <c r="GB1" s="206" t="s">
        <v>389</v>
      </c>
      <c r="GC1" s="206" t="s">
        <v>390</v>
      </c>
      <c r="GD1" s="215"/>
      <c r="GE1" s="206" t="s">
        <v>392</v>
      </c>
      <c r="GF1" s="206" t="s">
        <v>952</v>
      </c>
      <c r="GG1" s="206" t="s">
        <v>954</v>
      </c>
      <c r="GH1" s="206" t="s">
        <v>956</v>
      </c>
      <c r="GI1" s="206" t="s">
        <v>958</v>
      </c>
      <c r="GJ1" s="206" t="s">
        <v>960</v>
      </c>
      <c r="GK1" s="215"/>
      <c r="GL1" s="206" t="s">
        <v>394</v>
      </c>
      <c r="GM1" s="206" t="s">
        <v>962</v>
      </c>
      <c r="GN1" s="206" t="s">
        <v>964</v>
      </c>
      <c r="GO1" s="206" t="s">
        <v>966</v>
      </c>
      <c r="GP1" s="206" t="s">
        <v>968</v>
      </c>
      <c r="GQ1" s="206" t="s">
        <v>970</v>
      </c>
      <c r="GR1" s="206" t="s">
        <v>972</v>
      </c>
      <c r="GS1" s="203"/>
      <c r="GT1" s="215"/>
      <c r="GU1" s="206" t="s">
        <v>395</v>
      </c>
      <c r="GV1" s="206" t="s">
        <v>931</v>
      </c>
      <c r="GW1" s="206" t="s">
        <v>933</v>
      </c>
      <c r="GX1" s="206" t="s">
        <v>935</v>
      </c>
      <c r="GY1" s="206" t="s">
        <v>937</v>
      </c>
      <c r="GZ1" s="206" t="s">
        <v>939</v>
      </c>
      <c r="HA1" s="206" t="s">
        <v>941</v>
      </c>
      <c r="HB1" s="215"/>
      <c r="HC1" s="206" t="s">
        <v>396</v>
      </c>
      <c r="HD1" s="206" t="s">
        <v>943</v>
      </c>
      <c r="HE1" s="206" t="s">
        <v>945</v>
      </c>
      <c r="HF1" s="206" t="s">
        <v>946</v>
      </c>
      <c r="HG1" s="206" t="s">
        <v>397</v>
      </c>
      <c r="HH1" s="206" t="s">
        <v>949</v>
      </c>
      <c r="HI1" s="206" t="s">
        <v>950</v>
      </c>
      <c r="HJ1" s="203"/>
      <c r="HK1" s="215"/>
      <c r="HL1" s="206" t="s">
        <v>400</v>
      </c>
      <c r="HM1" s="206" t="s">
        <v>974</v>
      </c>
      <c r="HN1" s="206" t="s">
        <v>976</v>
      </c>
      <c r="HO1" s="206" t="s">
        <v>978</v>
      </c>
      <c r="HP1" s="206" t="s">
        <v>980</v>
      </c>
      <c r="HQ1" s="206" t="s">
        <v>401</v>
      </c>
      <c r="HR1" s="206" t="s">
        <v>983</v>
      </c>
      <c r="HS1" s="215"/>
      <c r="HT1" s="206" t="s">
        <v>985</v>
      </c>
      <c r="HU1" s="206" t="s">
        <v>987</v>
      </c>
      <c r="HV1" s="206" t="s">
        <v>403</v>
      </c>
      <c r="HW1" s="206" t="s">
        <v>990</v>
      </c>
      <c r="HX1" s="206" t="s">
        <v>992</v>
      </c>
      <c r="HY1" s="206" t="s">
        <v>993</v>
      </c>
      <c r="HZ1" s="206" t="s">
        <v>995</v>
      </c>
      <c r="IA1" s="215"/>
      <c r="IB1" s="206" t="s">
        <v>997</v>
      </c>
      <c r="IC1" s="206" t="s">
        <v>999</v>
      </c>
      <c r="ID1" s="206" t="s">
        <v>1001</v>
      </c>
      <c r="IE1" s="206" t="s">
        <v>405</v>
      </c>
      <c r="IF1" s="206" t="s">
        <v>1003</v>
      </c>
      <c r="IG1" s="206" t="s">
        <v>1005</v>
      </c>
      <c r="IH1" s="206" t="s">
        <v>406</v>
      </c>
      <c r="II1" s="206" t="s">
        <v>1007</v>
      </c>
      <c r="IJ1" s="206" t="s">
        <v>1009</v>
      </c>
      <c r="IK1" s="206" t="s">
        <v>407</v>
      </c>
      <c r="IL1" s="206" t="s">
        <v>1011</v>
      </c>
      <c r="IM1" s="206" t="s">
        <v>1013</v>
      </c>
      <c r="IN1" s="206" t="s">
        <v>1015</v>
      </c>
      <c r="IO1" s="206" t="s">
        <v>1017</v>
      </c>
      <c r="IP1" s="206" t="s">
        <v>408</v>
      </c>
      <c r="IQ1" s="206" t="s">
        <v>1019</v>
      </c>
      <c r="IR1" s="215"/>
      <c r="IS1" s="206" t="s">
        <v>1027</v>
      </c>
      <c r="IT1" s="206" t="s">
        <v>1029</v>
      </c>
      <c r="IU1" s="206" t="s">
        <v>410</v>
      </c>
      <c r="IV1" s="206" t="s">
        <v>1031</v>
      </c>
      <c r="IW1" s="206" t="s">
        <v>1033</v>
      </c>
      <c r="IX1" s="206" t="s">
        <v>1035</v>
      </c>
      <c r="IY1" s="215"/>
      <c r="IZ1" s="206" t="s">
        <v>1037</v>
      </c>
      <c r="JA1" s="206" t="s">
        <v>412</v>
      </c>
      <c r="JB1" s="206" t="s">
        <v>1040</v>
      </c>
      <c r="JC1" s="206" t="s">
        <v>1042</v>
      </c>
      <c r="JD1" s="206" t="s">
        <v>1044</v>
      </c>
      <c r="JE1" s="206" t="s">
        <v>1046</v>
      </c>
      <c r="JF1" s="206" t="s">
        <v>1048</v>
      </c>
      <c r="JG1" s="206" t="s">
        <v>1050</v>
      </c>
      <c r="JH1" s="206" t="s">
        <v>413</v>
      </c>
      <c r="JI1" s="206" t="s">
        <v>1053</v>
      </c>
      <c r="JJ1" s="206" t="s">
        <v>1055</v>
      </c>
      <c r="JK1" s="206" t="s">
        <v>1057</v>
      </c>
      <c r="JL1" s="206" t="s">
        <v>1059</v>
      </c>
      <c r="JM1" s="206" t="s">
        <v>1061</v>
      </c>
      <c r="JN1" s="206" t="s">
        <v>1063</v>
      </c>
      <c r="JO1" s="206" t="s">
        <v>1065</v>
      </c>
      <c r="JP1" s="206" t="s">
        <v>1067</v>
      </c>
      <c r="JQ1" s="206" t="s">
        <v>414</v>
      </c>
      <c r="JR1" s="206" t="s">
        <v>1070</v>
      </c>
      <c r="JS1" s="206" t="s">
        <v>1072</v>
      </c>
      <c r="JT1" s="206" t="s">
        <v>1074</v>
      </c>
      <c r="JU1" s="206" t="s">
        <v>1076</v>
      </c>
      <c r="JV1" s="206" t="s">
        <v>1077</v>
      </c>
      <c r="JW1" s="206" t="s">
        <v>1079</v>
      </c>
      <c r="JX1" s="206" t="s">
        <v>1081</v>
      </c>
      <c r="JY1" s="206" t="s">
        <v>1083</v>
      </c>
      <c r="JZ1" s="206" t="s">
        <v>1085</v>
      </c>
      <c r="KA1" s="206" t="s">
        <v>1087</v>
      </c>
      <c r="KB1" s="206" t="s">
        <v>1089</v>
      </c>
      <c r="KC1" s="206" t="s">
        <v>1091</v>
      </c>
      <c r="KD1" s="206" t="s">
        <v>1093</v>
      </c>
      <c r="KE1" s="206" t="s">
        <v>1095</v>
      </c>
      <c r="KF1" s="206" t="s">
        <v>1097</v>
      </c>
      <c r="KG1" s="206" t="s">
        <v>1099</v>
      </c>
      <c r="KH1" s="206" t="s">
        <v>1101</v>
      </c>
      <c r="KI1" s="206" t="s">
        <v>1103</v>
      </c>
      <c r="KJ1" s="206" t="s">
        <v>1105</v>
      </c>
      <c r="KK1" s="206" t="s">
        <v>1107</v>
      </c>
      <c r="KL1" s="206" t="s">
        <v>1109</v>
      </c>
      <c r="KM1" s="206" t="s">
        <v>1111</v>
      </c>
      <c r="KN1" s="206" t="s">
        <v>1113</v>
      </c>
      <c r="KO1" s="206" t="s">
        <v>1115</v>
      </c>
      <c r="KP1" s="206" t="s">
        <v>1117</v>
      </c>
      <c r="KQ1" s="206" t="s">
        <v>1119</v>
      </c>
      <c r="KR1" s="215"/>
      <c r="KS1" s="206" t="s">
        <v>1121</v>
      </c>
      <c r="KT1" s="206" t="s">
        <v>416</v>
      </c>
      <c r="KU1" s="206" t="s">
        <v>1124</v>
      </c>
      <c r="KV1" s="206" t="s">
        <v>1126</v>
      </c>
      <c r="KW1" s="206" t="s">
        <v>1128</v>
      </c>
      <c r="KX1" s="206" t="s">
        <v>1130</v>
      </c>
      <c r="KY1" s="206" t="s">
        <v>417</v>
      </c>
      <c r="KZ1" s="206" t="s">
        <v>1133</v>
      </c>
      <c r="LA1" s="206" t="s">
        <v>1135</v>
      </c>
      <c r="LB1" s="206" t="s">
        <v>1137</v>
      </c>
      <c r="LC1" s="206" t="s">
        <v>1139</v>
      </c>
      <c r="LD1" s="206" t="s">
        <v>1141</v>
      </c>
      <c r="LE1" s="206" t="s">
        <v>1143</v>
      </c>
      <c r="LF1" s="206" t="s">
        <v>1145</v>
      </c>
      <c r="LG1" s="203"/>
      <c r="LH1" s="215"/>
      <c r="LI1" s="206" t="s">
        <v>418</v>
      </c>
      <c r="LJ1" s="206" t="s">
        <v>1021</v>
      </c>
      <c r="LK1" s="206" t="s">
        <v>1023</v>
      </c>
      <c r="LL1" s="206" t="s">
        <v>1025</v>
      </c>
      <c r="LM1" s="203"/>
      <c r="LN1" s="215"/>
      <c r="LO1" s="206" t="s">
        <v>421</v>
      </c>
      <c r="LP1" s="206" t="s">
        <v>422</v>
      </c>
      <c r="LQ1" s="215"/>
      <c r="LR1" s="206" t="s">
        <v>424</v>
      </c>
      <c r="LS1" s="206" t="s">
        <v>1165</v>
      </c>
      <c r="LT1" s="206" t="s">
        <v>1167</v>
      </c>
      <c r="LU1" s="206" t="s">
        <v>1168</v>
      </c>
      <c r="LV1" s="206" t="s">
        <v>1170</v>
      </c>
      <c r="LW1" s="206" t="s">
        <v>1171</v>
      </c>
      <c r="LX1" s="206" t="s">
        <v>1173</v>
      </c>
      <c r="LY1" s="206" t="s">
        <v>1175</v>
      </c>
      <c r="LZ1" s="206" t="s">
        <v>1177</v>
      </c>
      <c r="MA1" s="206" t="s">
        <v>1179</v>
      </c>
      <c r="MB1" s="206" t="s">
        <v>425</v>
      </c>
      <c r="MC1" s="206" t="s">
        <v>1182</v>
      </c>
      <c r="MD1" s="206" t="s">
        <v>1183</v>
      </c>
      <c r="ME1" s="206" t="s">
        <v>1185</v>
      </c>
      <c r="MF1" s="206" t="s">
        <v>426</v>
      </c>
      <c r="MG1" s="206" t="s">
        <v>1188</v>
      </c>
      <c r="MH1" s="206" t="s">
        <v>1189</v>
      </c>
      <c r="MI1" s="206" t="s">
        <v>1191</v>
      </c>
      <c r="MJ1" s="206" t="s">
        <v>1193</v>
      </c>
      <c r="MK1" s="206" t="s">
        <v>427</v>
      </c>
      <c r="ML1" s="206" t="s">
        <v>1196</v>
      </c>
      <c r="MM1" s="206" t="s">
        <v>1198</v>
      </c>
      <c r="MN1" s="206" t="s">
        <v>1200</v>
      </c>
      <c r="MO1" s="206" t="s">
        <v>1202</v>
      </c>
      <c r="MP1" s="206" t="s">
        <v>428</v>
      </c>
      <c r="MQ1" s="206" t="s">
        <v>1205</v>
      </c>
      <c r="MR1" s="206" t="s">
        <v>1207</v>
      </c>
      <c r="MS1" s="206" t="s">
        <v>1209</v>
      </c>
      <c r="MT1" s="206" t="s">
        <v>1211</v>
      </c>
      <c r="MU1" s="206" t="s">
        <v>1213</v>
      </c>
      <c r="MV1" s="206" t="s">
        <v>1215</v>
      </c>
      <c r="MW1" s="206" t="s">
        <v>1217</v>
      </c>
      <c r="MX1" s="206" t="s">
        <v>1219</v>
      </c>
      <c r="MY1" s="206" t="s">
        <v>1221</v>
      </c>
      <c r="MZ1" s="206" t="s">
        <v>1223</v>
      </c>
      <c r="NA1" s="206" t="s">
        <v>1225</v>
      </c>
      <c r="NB1" s="206" t="s">
        <v>1226</v>
      </c>
      <c r="NC1" s="215"/>
      <c r="ND1" s="206" t="s">
        <v>430</v>
      </c>
      <c r="NE1" s="206" t="s">
        <v>1228</v>
      </c>
      <c r="NF1" s="206" t="s">
        <v>1230</v>
      </c>
      <c r="NG1" s="206" t="s">
        <v>1232</v>
      </c>
      <c r="NH1" s="206" t="s">
        <v>1234</v>
      </c>
      <c r="NI1" s="215"/>
      <c r="NJ1" s="206" t="s">
        <v>432</v>
      </c>
      <c r="NK1" s="206" t="s">
        <v>1235</v>
      </c>
      <c r="NL1" s="206" t="s">
        <v>433</v>
      </c>
      <c r="NM1" s="206" t="s">
        <v>1237</v>
      </c>
      <c r="NN1" s="206" t="s">
        <v>1239</v>
      </c>
      <c r="NO1" s="206" t="s">
        <v>434</v>
      </c>
      <c r="NP1" s="206" t="s">
        <v>1241</v>
      </c>
      <c r="NQ1" s="206" t="s">
        <v>1243</v>
      </c>
      <c r="NR1" s="203"/>
      <c r="NS1" s="215"/>
      <c r="NT1" s="206" t="s">
        <v>435</v>
      </c>
      <c r="NU1" s="206" t="s">
        <v>1147</v>
      </c>
      <c r="NV1" s="206" t="s">
        <v>1149</v>
      </c>
      <c r="NW1" s="206" t="s">
        <v>1151</v>
      </c>
      <c r="NX1" s="206" t="s">
        <v>1153</v>
      </c>
      <c r="NY1" s="206" t="s">
        <v>436</v>
      </c>
      <c r="NZ1" s="206" t="s">
        <v>1155</v>
      </c>
      <c r="OA1" s="206" t="s">
        <v>437</v>
      </c>
      <c r="OB1" s="206" t="s">
        <v>1157</v>
      </c>
      <c r="OC1" s="215"/>
      <c r="OD1" s="206" t="s">
        <v>1159</v>
      </c>
      <c r="OE1" s="206" t="s">
        <v>438</v>
      </c>
      <c r="OF1" s="203"/>
      <c r="OG1" s="215"/>
      <c r="OH1" s="206" t="s">
        <v>1161</v>
      </c>
      <c r="OI1" s="206" t="s">
        <v>1163</v>
      </c>
      <c r="OJ1" s="206" t="s">
        <v>439</v>
      </c>
      <c r="OK1" s="203"/>
      <c r="OL1" s="215"/>
      <c r="OM1" s="206" t="s">
        <v>442</v>
      </c>
      <c r="ON1" s="206" t="s">
        <v>1245</v>
      </c>
      <c r="OO1" s="206" t="s">
        <v>1247</v>
      </c>
      <c r="OP1" s="206" t="s">
        <v>443</v>
      </c>
      <c r="OQ1" s="206" t="s">
        <v>444</v>
      </c>
      <c r="OR1" s="206" t="s">
        <v>1345</v>
      </c>
      <c r="OS1" s="206" t="s">
        <v>1347</v>
      </c>
      <c r="OT1" s="206" t="s">
        <v>1349</v>
      </c>
      <c r="OU1" s="206" t="s">
        <v>1351</v>
      </c>
      <c r="OV1" s="206" t="s">
        <v>1353</v>
      </c>
      <c r="OW1" s="215"/>
      <c r="OX1" s="206" t="s">
        <v>446</v>
      </c>
      <c r="OY1" s="206" t="s">
        <v>1355</v>
      </c>
      <c r="OZ1" s="206" t="s">
        <v>1357</v>
      </c>
      <c r="PA1" s="206" t="s">
        <v>1359</v>
      </c>
      <c r="PB1" s="206" t="s">
        <v>1361</v>
      </c>
      <c r="PC1" s="206" t="s">
        <v>1363</v>
      </c>
      <c r="PD1" s="206" t="s">
        <v>1365</v>
      </c>
      <c r="PE1" s="215"/>
      <c r="PF1" s="206" t="s">
        <v>1367</v>
      </c>
      <c r="PG1" s="206" t="s">
        <v>448</v>
      </c>
      <c r="PH1" s="215"/>
      <c r="PI1" s="206" t="s">
        <v>450</v>
      </c>
      <c r="PJ1" s="206" t="s">
        <v>1397</v>
      </c>
      <c r="PK1" s="206" t="s">
        <v>1399</v>
      </c>
      <c r="PL1" s="215"/>
      <c r="PM1" s="206" t="s">
        <v>452</v>
      </c>
      <c r="PN1" s="206" t="s">
        <v>1401</v>
      </c>
      <c r="PO1" s="206" t="s">
        <v>1402</v>
      </c>
      <c r="PP1" s="206" t="s">
        <v>1403</v>
      </c>
      <c r="PQ1" s="206" t="s">
        <v>1404</v>
      </c>
      <c r="PR1" s="206" t="s">
        <v>1406</v>
      </c>
      <c r="PS1" s="206" t="s">
        <v>1407</v>
      </c>
      <c r="PT1" s="206" t="s">
        <v>1409</v>
      </c>
      <c r="PU1" s="206" t="s">
        <v>1410</v>
      </c>
      <c r="PV1" s="203"/>
      <c r="PW1" s="215"/>
      <c r="PX1" s="206" t="s">
        <v>453</v>
      </c>
      <c r="PY1" s="206" t="s">
        <v>1249</v>
      </c>
      <c r="PZ1" s="206" t="s">
        <v>1251</v>
      </c>
      <c r="QA1" s="206" t="s">
        <v>1253</v>
      </c>
      <c r="QB1" s="206" t="s">
        <v>1255</v>
      </c>
      <c r="QC1" s="206" t="s">
        <v>1257</v>
      </c>
      <c r="QD1" s="206" t="s">
        <v>1259</v>
      </c>
      <c r="QE1" s="206" t="s">
        <v>1261</v>
      </c>
      <c r="QF1" s="206" t="s">
        <v>1263</v>
      </c>
      <c r="QG1" s="206" t="s">
        <v>1265</v>
      </c>
      <c r="QH1" s="206" t="s">
        <v>1267</v>
      </c>
      <c r="QI1" s="206" t="s">
        <v>1269</v>
      </c>
      <c r="QJ1" s="206" t="s">
        <v>1271</v>
      </c>
      <c r="QK1" s="206" t="s">
        <v>1273</v>
      </c>
      <c r="QL1" s="206" t="s">
        <v>1275</v>
      </c>
      <c r="QM1" s="206" t="s">
        <v>1277</v>
      </c>
      <c r="QN1" s="206" t="s">
        <v>1279</v>
      </c>
      <c r="QO1" s="206" t="s">
        <v>1281</v>
      </c>
      <c r="QP1" s="206" t="s">
        <v>1283</v>
      </c>
      <c r="QQ1" s="206" t="s">
        <v>1285</v>
      </c>
      <c r="QR1" s="206" t="s">
        <v>1287</v>
      </c>
      <c r="QS1" s="206" t="s">
        <v>1289</v>
      </c>
      <c r="QT1" s="206" t="s">
        <v>1291</v>
      </c>
      <c r="QU1" s="206" t="s">
        <v>454</v>
      </c>
      <c r="QV1" s="206" t="s">
        <v>1294</v>
      </c>
      <c r="QW1" s="206" t="s">
        <v>1296</v>
      </c>
      <c r="QX1" s="206" t="s">
        <v>1297</v>
      </c>
      <c r="QY1" s="206" t="s">
        <v>1299</v>
      </c>
      <c r="QZ1" s="206" t="s">
        <v>1301</v>
      </c>
      <c r="RA1" s="206" t="s">
        <v>1303</v>
      </c>
      <c r="RB1" s="206" t="s">
        <v>1305</v>
      </c>
      <c r="RC1" s="206" t="s">
        <v>1307</v>
      </c>
      <c r="RD1" s="206" t="s">
        <v>1309</v>
      </c>
      <c r="RE1" s="206" t="s">
        <v>1311</v>
      </c>
      <c r="RF1" s="206" t="s">
        <v>1313</v>
      </c>
      <c r="RG1" s="206" t="s">
        <v>1315</v>
      </c>
      <c r="RH1" s="206" t="s">
        <v>1317</v>
      </c>
      <c r="RI1" s="206" t="s">
        <v>1319</v>
      </c>
      <c r="RJ1" s="206" t="s">
        <v>1321</v>
      </c>
      <c r="RK1" s="206" t="s">
        <v>1323</v>
      </c>
      <c r="RL1" s="206" t="s">
        <v>1325</v>
      </c>
      <c r="RM1" s="206" t="s">
        <v>1327</v>
      </c>
      <c r="RN1" s="206" t="s">
        <v>1329</v>
      </c>
      <c r="RO1" s="206" t="s">
        <v>1331</v>
      </c>
      <c r="RP1" s="206" t="s">
        <v>1333</v>
      </c>
      <c r="RQ1" s="206" t="s">
        <v>1335</v>
      </c>
      <c r="RR1" s="206" t="s">
        <v>1337</v>
      </c>
      <c r="RS1" s="206" t="s">
        <v>1339</v>
      </c>
      <c r="RT1" s="206" t="s">
        <v>1341</v>
      </c>
      <c r="RU1" s="206" t="s">
        <v>1343</v>
      </c>
      <c r="RV1" s="203"/>
      <c r="RW1" s="215"/>
      <c r="RX1" s="206" t="s">
        <v>455</v>
      </c>
      <c r="RY1" s="206" t="s">
        <v>1369</v>
      </c>
      <c r="RZ1" s="206" t="s">
        <v>1371</v>
      </c>
      <c r="SA1" s="206" t="s">
        <v>1373</v>
      </c>
      <c r="SB1" s="206" t="s">
        <v>1375</v>
      </c>
      <c r="SC1" s="206" t="s">
        <v>1377</v>
      </c>
      <c r="SD1" s="206" t="s">
        <v>1379</v>
      </c>
      <c r="SE1" s="206" t="s">
        <v>1381</v>
      </c>
      <c r="SF1" s="206" t="s">
        <v>1383</v>
      </c>
      <c r="SG1" s="206" t="s">
        <v>1385</v>
      </c>
      <c r="SH1" s="206" t="s">
        <v>1387</v>
      </c>
      <c r="SI1" s="206" t="s">
        <v>1389</v>
      </c>
      <c r="SJ1" s="206" t="s">
        <v>1391</v>
      </c>
      <c r="SK1" s="206" t="s">
        <v>1393</v>
      </c>
      <c r="SL1" s="206" t="s">
        <v>1395</v>
      </c>
      <c r="SM1" s="203"/>
      <c r="SN1" s="215"/>
      <c r="SO1" s="206" t="s">
        <v>458</v>
      </c>
      <c r="SP1" s="206" t="s">
        <v>1412</v>
      </c>
      <c r="SQ1" s="206" t="s">
        <v>1414</v>
      </c>
      <c r="SR1" s="206" t="s">
        <v>459</v>
      </c>
      <c r="SS1" s="206" t="s">
        <v>1416</v>
      </c>
      <c r="ST1" s="206" t="s">
        <v>1418</v>
      </c>
      <c r="SU1" s="206" t="s">
        <v>1420</v>
      </c>
      <c r="SV1" s="206" t="s">
        <v>1422</v>
      </c>
      <c r="SW1" s="215"/>
      <c r="SX1" s="206" t="s">
        <v>461</v>
      </c>
      <c r="SY1" s="206" t="s">
        <v>1424</v>
      </c>
      <c r="SZ1" s="206" t="s">
        <v>1426</v>
      </c>
      <c r="TA1" s="206" t="s">
        <v>1428</v>
      </c>
      <c r="TB1" s="206" t="s">
        <v>1430</v>
      </c>
      <c r="TC1" s="206" t="s">
        <v>1432</v>
      </c>
      <c r="TD1" s="206" t="s">
        <v>1434</v>
      </c>
      <c r="TE1" s="206" t="s">
        <v>1436</v>
      </c>
      <c r="TF1" s="206" t="s">
        <v>1438</v>
      </c>
      <c r="TG1" s="206" t="s">
        <v>1440</v>
      </c>
      <c r="TH1" s="206" t="s">
        <v>1442</v>
      </c>
      <c r="TI1" s="206" t="s">
        <v>1444</v>
      </c>
      <c r="TJ1" s="206" t="s">
        <v>1446</v>
      </c>
      <c r="TK1" s="206" t="s">
        <v>1448</v>
      </c>
      <c r="TL1" s="206" t="s">
        <v>1450</v>
      </c>
      <c r="TM1" s="206" t="s">
        <v>1452</v>
      </c>
      <c r="TN1" s="203"/>
      <c r="TO1" s="215"/>
      <c r="TP1" s="206" t="s">
        <v>464</v>
      </c>
      <c r="TQ1" s="206" t="s">
        <v>1454</v>
      </c>
      <c r="TR1" s="206" t="s">
        <v>1456</v>
      </c>
      <c r="TS1" s="206" t="s">
        <v>1458</v>
      </c>
      <c r="TT1" s="206" t="s">
        <v>1460</v>
      </c>
      <c r="TU1" s="206" t="s">
        <v>1462</v>
      </c>
      <c r="TV1" s="206" t="s">
        <v>465</v>
      </c>
      <c r="TW1" s="206" t="s">
        <v>1464</v>
      </c>
      <c r="TX1" s="206" t="s">
        <v>1466</v>
      </c>
      <c r="TY1" s="206" t="s">
        <v>1468</v>
      </c>
      <c r="TZ1" s="206" t="s">
        <v>1470</v>
      </c>
      <c r="UA1" s="206" t="s">
        <v>1472</v>
      </c>
      <c r="UB1" s="206" t="s">
        <v>1474</v>
      </c>
      <c r="UC1" s="215"/>
      <c r="UD1" s="206" t="s">
        <v>467</v>
      </c>
      <c r="UE1" s="203"/>
      <c r="UF1" s="215"/>
      <c r="UG1" s="206" t="s">
        <v>468</v>
      </c>
      <c r="UH1" s="206" t="s">
        <v>1476</v>
      </c>
      <c r="UI1" s="206" t="s">
        <v>1478</v>
      </c>
      <c r="UJ1" s="206" t="s">
        <v>1479</v>
      </c>
      <c r="UK1" s="206" t="s">
        <v>1481</v>
      </c>
      <c r="UL1" s="206" t="s">
        <v>1483</v>
      </c>
      <c r="UM1" s="206" t="s">
        <v>1485</v>
      </c>
      <c r="UN1" s="206" t="s">
        <v>1487</v>
      </c>
      <c r="UO1" s="206" t="s">
        <v>1489</v>
      </c>
      <c r="UP1" s="206" t="s">
        <v>1491</v>
      </c>
      <c r="UQ1" s="206" t="s">
        <v>1493</v>
      </c>
      <c r="UR1" s="206" t="s">
        <v>1495</v>
      </c>
      <c r="US1" s="206" t="s">
        <v>1497</v>
      </c>
      <c r="UT1" s="206" t="s">
        <v>1499</v>
      </c>
      <c r="UU1" s="206" t="s">
        <v>1501</v>
      </c>
      <c r="UV1" s="206" t="s">
        <v>1503</v>
      </c>
      <c r="UW1" s="206" t="s">
        <v>1505</v>
      </c>
      <c r="UX1" s="203"/>
      <c r="UY1" s="206" t="s">
        <v>1509</v>
      </c>
      <c r="UZ1" s="206" t="s">
        <v>1511</v>
      </c>
      <c r="VA1" s="206" t="s">
        <v>1513</v>
      </c>
      <c r="VB1" s="206" t="s">
        <v>1515</v>
      </c>
      <c r="VC1" s="206" t="s">
        <v>1517</v>
      </c>
      <c r="VD1" s="209"/>
    </row>
    <row r="2" spans="1:576" s="146" customFormat="1" hidden="1" x14ac:dyDescent="0.25">
      <c r="A2" s="146" t="s">
        <v>211</v>
      </c>
      <c r="B2" s="146" t="s">
        <v>203</v>
      </c>
      <c r="C2" s="146" t="s">
        <v>565</v>
      </c>
      <c r="D2" s="146" t="s">
        <v>212</v>
      </c>
      <c r="E2" s="146" t="s">
        <v>165</v>
      </c>
      <c r="F2" s="146" t="s">
        <v>566</v>
      </c>
      <c r="G2" s="184" t="s">
        <v>213</v>
      </c>
      <c r="H2" s="146" t="s">
        <v>567</v>
      </c>
      <c r="I2" s="146" t="s">
        <v>568</v>
      </c>
      <c r="J2" s="146" t="s">
        <v>214</v>
      </c>
      <c r="K2" s="146" t="s">
        <v>569</v>
      </c>
      <c r="R2" s="146" t="s">
        <v>216</v>
      </c>
      <c r="S2" s="146" t="s">
        <v>217</v>
      </c>
      <c r="U2" s="146" t="s">
        <v>485</v>
      </c>
      <c r="V2" s="146" t="s">
        <v>503</v>
      </c>
      <c r="W2" s="146" t="s">
        <v>486</v>
      </c>
      <c r="X2" s="146" t="s">
        <v>487</v>
      </c>
      <c r="Y2" s="146" t="s">
        <v>488</v>
      </c>
      <c r="Z2" s="146" t="s">
        <v>489</v>
      </c>
      <c r="AA2" s="146" t="s">
        <v>490</v>
      </c>
      <c r="AB2" s="146" t="s">
        <v>491</v>
      </c>
      <c r="AC2" s="146" t="s">
        <v>492</v>
      </c>
      <c r="AD2" s="146" t="s">
        <v>493</v>
      </c>
      <c r="AE2" s="146" t="s">
        <v>494</v>
      </c>
      <c r="AF2" s="146" t="s">
        <v>495</v>
      </c>
      <c r="AH2" s="146" t="s">
        <v>513</v>
      </c>
      <c r="AI2" s="146" t="s">
        <v>514</v>
      </c>
      <c r="AJ2" s="146" t="s">
        <v>515</v>
      </c>
      <c r="AK2" s="146" t="s">
        <v>516</v>
      </c>
      <c r="AL2" s="146" t="s">
        <v>517</v>
      </c>
      <c r="AM2" s="146" t="s">
        <v>520</v>
      </c>
      <c r="AN2" s="146" t="s">
        <v>518</v>
      </c>
      <c r="AO2" s="146" t="s">
        <v>519</v>
      </c>
      <c r="AP2" s="146" t="s">
        <v>521</v>
      </c>
      <c r="AQ2" s="146" t="s">
        <v>522</v>
      </c>
      <c r="AR2" s="146" t="s">
        <v>523</v>
      </c>
      <c r="AS2" s="146" t="s">
        <v>524</v>
      </c>
      <c r="AT2" s="146" t="s">
        <v>525</v>
      </c>
      <c r="AU2" s="146" t="s">
        <v>526</v>
      </c>
      <c r="AV2" s="146" t="s">
        <v>527</v>
      </c>
      <c r="AW2" s="146" t="s">
        <v>528</v>
      </c>
      <c r="AX2" s="146" t="s">
        <v>529</v>
      </c>
      <c r="AY2" s="146" t="s">
        <v>530</v>
      </c>
      <c r="AZ2" s="146" t="s">
        <v>531</v>
      </c>
      <c r="BA2" s="146" t="s">
        <v>532</v>
      </c>
      <c r="BB2" s="146" t="s">
        <v>533</v>
      </c>
      <c r="BC2" s="146" t="s">
        <v>534</v>
      </c>
      <c r="BD2" s="146" t="s">
        <v>535</v>
      </c>
      <c r="BE2" s="146" t="s">
        <v>536</v>
      </c>
      <c r="BF2" s="146" t="s">
        <v>537</v>
      </c>
      <c r="BG2" s="146" t="s">
        <v>538</v>
      </c>
      <c r="BH2" s="146" t="s">
        <v>539</v>
      </c>
      <c r="BI2" s="146" t="s">
        <v>540</v>
      </c>
      <c r="BJ2" s="146" t="s">
        <v>541</v>
      </c>
      <c r="BK2" s="146" t="s">
        <v>542</v>
      </c>
      <c r="BL2" s="146" t="s">
        <v>543</v>
      </c>
      <c r="BM2" s="146" t="s">
        <v>544</v>
      </c>
      <c r="BN2" s="146" t="s">
        <v>545</v>
      </c>
      <c r="BO2" s="146" t="s">
        <v>546</v>
      </c>
      <c r="BP2" s="146" t="s">
        <v>547</v>
      </c>
      <c r="BQ2" s="146" t="s">
        <v>548</v>
      </c>
      <c r="BR2" s="146" t="s">
        <v>549</v>
      </c>
      <c r="BS2" s="146" t="s">
        <v>550</v>
      </c>
      <c r="BT2" s="146" t="s">
        <v>551</v>
      </c>
      <c r="BU2" s="146" t="s">
        <v>552</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4" spans="1:576" ht="15.75" thickBot="1" x14ac:dyDescent="0.3"/>
    <row r="5" spans="1:576" ht="53.25" thickBot="1" x14ac:dyDescent="0.3">
      <c r="C5" s="110" t="s">
        <v>512</v>
      </c>
      <c r="D5" s="227">
        <f>SUMIF(C:C,$C$10,D:D)</f>
        <v>0</v>
      </c>
    </row>
    <row r="6" spans="1:576" x14ac:dyDescent="0.25">
      <c r="C6" s="131"/>
      <c r="D6" s="131"/>
      <c r="E6" s="131"/>
      <c r="F6" s="131"/>
      <c r="G6" s="96"/>
      <c r="H6" s="131"/>
      <c r="I6" s="131"/>
    </row>
    <row r="7" spans="1:576" x14ac:dyDescent="0.25">
      <c r="C7" s="131"/>
      <c r="D7" s="131"/>
      <c r="E7" s="131"/>
      <c r="F7" s="131"/>
      <c r="G7" s="96"/>
      <c r="H7" s="131"/>
      <c r="I7" s="131"/>
    </row>
    <row r="8" spans="1:576" x14ac:dyDescent="0.25">
      <c r="C8" s="131"/>
      <c r="D8" s="131"/>
      <c r="E8" s="131"/>
      <c r="F8" s="131"/>
      <c r="G8" s="96"/>
      <c r="H8" s="131"/>
      <c r="I8" s="131"/>
    </row>
    <row r="9" spans="1:576" ht="15.75" thickBot="1" x14ac:dyDescent="0.3">
      <c r="C9" s="131"/>
      <c r="D9" s="131"/>
      <c r="E9" s="131"/>
      <c r="F9" s="131"/>
      <c r="G9" s="96"/>
      <c r="H9" s="131"/>
      <c r="I9" s="131"/>
      <c r="K9" s="201"/>
    </row>
    <row r="10" spans="1:576" ht="15.75" thickBot="1" x14ac:dyDescent="0.3">
      <c r="C10" s="181" t="s">
        <v>53</v>
      </c>
      <c r="D10" s="132">
        <f>SUM(F17:F51)</f>
        <v>0</v>
      </c>
      <c r="G10" s="97"/>
      <c r="H10" s="72"/>
      <c r="I10" s="72"/>
    </row>
    <row r="11" spans="1:576" x14ac:dyDescent="0.25">
      <c r="G11" s="97"/>
      <c r="H11" s="72"/>
      <c r="I11" s="72"/>
    </row>
    <row r="12" spans="1:576" x14ac:dyDescent="0.25">
      <c r="F12" s="72"/>
      <c r="G12" s="97"/>
      <c r="H12" s="72"/>
      <c r="I12" s="72"/>
    </row>
    <row r="13" spans="1:576" ht="15.75" x14ac:dyDescent="0.25">
      <c r="C13" s="442" t="s">
        <v>481</v>
      </c>
      <c r="D13" s="236" t="s">
        <v>482</v>
      </c>
      <c r="F13" s="72"/>
      <c r="G13" s="97"/>
      <c r="H13" s="72"/>
      <c r="I13" s="72"/>
    </row>
    <row r="14" spans="1:576" ht="18.75" x14ac:dyDescent="0.25">
      <c r="C14" s="252"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#N/A</v>
      </c>
      <c r="D14" s="31"/>
      <c r="F14" s="72"/>
      <c r="G14" s="97"/>
      <c r="H14" s="72"/>
      <c r="I14" s="72"/>
    </row>
    <row r="15" spans="1:576" ht="42.75" thickBot="1" x14ac:dyDescent="0.3">
      <c r="F15" s="117"/>
      <c r="G15" s="94"/>
      <c r="H15" s="94"/>
      <c r="I15" s="94"/>
      <c r="L15" s="271"/>
      <c r="M15" s="272"/>
      <c r="N15" s="271"/>
      <c r="O15" s="271"/>
      <c r="P15" s="274" t="s">
        <v>563</v>
      </c>
      <c r="Q15" s="274" t="s">
        <v>564</v>
      </c>
    </row>
    <row r="16" spans="1:576" ht="30.75" thickBot="1" x14ac:dyDescent="0.3">
      <c r="C16" s="153" t="s">
        <v>44</v>
      </c>
      <c r="D16" s="153" t="s">
        <v>55</v>
      </c>
      <c r="E16" s="160" t="s">
        <v>57</v>
      </c>
      <c r="F16" s="159" t="s">
        <v>27</v>
      </c>
      <c r="G16" s="157" t="s">
        <v>218</v>
      </c>
      <c r="H16" s="160" t="s">
        <v>46</v>
      </c>
      <c r="I16" s="157" t="s">
        <v>219</v>
      </c>
      <c r="J16" s="157" t="s">
        <v>501</v>
      </c>
      <c r="K16" s="157" t="s">
        <v>502</v>
      </c>
      <c r="L16" s="268" t="s">
        <v>21</v>
      </c>
      <c r="M16" s="268" t="s">
        <v>55</v>
      </c>
      <c r="N16" s="269" t="s">
        <v>561</v>
      </c>
      <c r="O16" s="270" t="s">
        <v>562</v>
      </c>
      <c r="P16" s="273">
        <v>0.7</v>
      </c>
      <c r="Q16" s="273">
        <v>0.3</v>
      </c>
    </row>
    <row r="17" spans="3:17" x14ac:dyDescent="0.25">
      <c r="C17" s="265" t="s">
        <v>532</v>
      </c>
      <c r="D17" s="266"/>
      <c r="E17" s="264">
        <f>HLOOKUP(C17,$AH$2:$BU$3,2,0)</f>
        <v>620</v>
      </c>
      <c r="F17" s="121">
        <f t="shared" ref="F17:F51" si="0">D17*E17</f>
        <v>0</v>
      </c>
      <c r="G17" s="185" t="s">
        <v>217</v>
      </c>
      <c r="H17" s="166"/>
      <c r="I17" s="154" t="e">
        <f>VLOOKUP(H17,Presupuesto!$B$11:$C$586,2,0)</f>
        <v>#N/A</v>
      </c>
      <c r="J17" s="263" t="s">
        <v>211</v>
      </c>
      <c r="K17" s="122" t="s">
        <v>485</v>
      </c>
      <c r="L17" s="165" t="s">
        <v>154</v>
      </c>
      <c r="M17" s="182">
        <v>3</v>
      </c>
      <c r="N17" s="147">
        <v>200</v>
      </c>
      <c r="O17" s="121">
        <f t="shared" ref="O17:O51" si="1">M17*N17</f>
        <v>600</v>
      </c>
      <c r="P17" s="121">
        <f>$O17*P$16</f>
        <v>420</v>
      </c>
      <c r="Q17" s="121">
        <f t="shared" ref="Q17:Q51" si="2">$O17*Q$16</f>
        <v>180</v>
      </c>
    </row>
    <row r="18" spans="3:17" x14ac:dyDescent="0.25">
      <c r="C18" s="165" t="s">
        <v>154</v>
      </c>
      <c r="D18" s="182"/>
      <c r="E18" s="147"/>
      <c r="F18" s="121">
        <f t="shared" si="0"/>
        <v>0</v>
      </c>
      <c r="G18" s="185"/>
      <c r="H18" s="166">
        <v>42500</v>
      </c>
      <c r="I18" s="154" t="e">
        <f>VLOOKUP(H18,Presupuesto!$B$11:$C$586,2,0)</f>
        <v>#N/A</v>
      </c>
      <c r="J18" s="122" t="str">
        <f>$J$17</f>
        <v>Desarrollo Curricular</v>
      </c>
      <c r="K18" s="122" t="s">
        <v>503</v>
      </c>
      <c r="L18" s="165" t="s">
        <v>154</v>
      </c>
      <c r="M18" s="182">
        <v>3</v>
      </c>
      <c r="N18" s="147">
        <v>100</v>
      </c>
      <c r="O18" s="121">
        <f t="shared" si="1"/>
        <v>300</v>
      </c>
      <c r="P18" s="121">
        <f t="shared" ref="P18:P37" si="3">$O18*P$16</f>
        <v>210</v>
      </c>
      <c r="Q18" s="121">
        <f t="shared" si="2"/>
        <v>90</v>
      </c>
    </row>
    <row r="19" spans="3:17" x14ac:dyDescent="0.25">
      <c r="C19" s="165" t="s">
        <v>155</v>
      </c>
      <c r="D19" s="182"/>
      <c r="E19" s="147"/>
      <c r="F19" s="121">
        <f t="shared" si="0"/>
        <v>0</v>
      </c>
      <c r="G19" s="185"/>
      <c r="H19" s="166">
        <v>42500</v>
      </c>
      <c r="I19" s="154" t="e">
        <f>VLOOKUP(H19,Presupuesto!$B$11:$C$586,2,0)</f>
        <v>#N/A</v>
      </c>
      <c r="J19" s="122" t="str">
        <f t="shared" ref="J19:J50" si="4">$J$17</f>
        <v>Desarrollo Curricular</v>
      </c>
      <c r="K19" s="122" t="s">
        <v>503</v>
      </c>
      <c r="L19" s="165" t="s">
        <v>155</v>
      </c>
      <c r="M19" s="182">
        <v>3</v>
      </c>
      <c r="N19" s="147"/>
      <c r="O19" s="121">
        <f t="shared" si="1"/>
        <v>0</v>
      </c>
      <c r="P19" s="121">
        <f t="shared" si="3"/>
        <v>0</v>
      </c>
      <c r="Q19" s="121">
        <f t="shared" si="2"/>
        <v>0</v>
      </c>
    </row>
    <row r="20" spans="3:17" x14ac:dyDescent="0.25">
      <c r="C20" s="165" t="s">
        <v>156</v>
      </c>
      <c r="D20" s="182"/>
      <c r="E20" s="147"/>
      <c r="F20" s="121">
        <f t="shared" si="0"/>
        <v>0</v>
      </c>
      <c r="G20" s="185"/>
      <c r="H20" s="166">
        <v>42500</v>
      </c>
      <c r="I20" s="154" t="e">
        <f>VLOOKUP(H20,Presupuesto!$B$11:$C$586,2,0)</f>
        <v>#N/A</v>
      </c>
      <c r="J20" s="122" t="str">
        <f t="shared" si="4"/>
        <v>Desarrollo Curricular</v>
      </c>
      <c r="K20" s="122" t="s">
        <v>503</v>
      </c>
      <c r="L20" s="165" t="s">
        <v>156</v>
      </c>
      <c r="M20" s="182">
        <v>3</v>
      </c>
      <c r="N20" s="147"/>
      <c r="O20" s="121">
        <f t="shared" si="1"/>
        <v>0</v>
      </c>
      <c r="P20" s="121">
        <f t="shared" si="3"/>
        <v>0</v>
      </c>
      <c r="Q20" s="121">
        <f t="shared" si="2"/>
        <v>0</v>
      </c>
    </row>
    <row r="21" spans="3:17" x14ac:dyDescent="0.25">
      <c r="C21" s="165" t="s">
        <v>157</v>
      </c>
      <c r="D21" s="182"/>
      <c r="E21" s="147"/>
      <c r="F21" s="121">
        <f t="shared" si="0"/>
        <v>0</v>
      </c>
      <c r="G21" s="185"/>
      <c r="H21" s="166">
        <v>42500</v>
      </c>
      <c r="I21" s="154" t="e">
        <f>VLOOKUP(H21,Presupuesto!$B$11:$C$586,2,0)</f>
        <v>#N/A</v>
      </c>
      <c r="J21" s="122" t="str">
        <f t="shared" si="4"/>
        <v>Desarrollo Curricular</v>
      </c>
      <c r="K21" s="122" t="s">
        <v>503</v>
      </c>
      <c r="L21" s="165" t="s">
        <v>157</v>
      </c>
      <c r="M21" s="182">
        <v>3</v>
      </c>
      <c r="N21" s="147"/>
      <c r="O21" s="121">
        <f t="shared" si="1"/>
        <v>0</v>
      </c>
      <c r="P21" s="121">
        <f t="shared" si="3"/>
        <v>0</v>
      </c>
      <c r="Q21" s="121">
        <f t="shared" si="2"/>
        <v>0</v>
      </c>
    </row>
    <row r="22" spans="3:17" x14ac:dyDescent="0.25">
      <c r="C22" s="165" t="s">
        <v>158</v>
      </c>
      <c r="D22" s="182"/>
      <c r="E22" s="147"/>
      <c r="F22" s="121">
        <f t="shared" si="0"/>
        <v>0</v>
      </c>
      <c r="G22" s="185"/>
      <c r="H22" s="166">
        <v>42500</v>
      </c>
      <c r="I22" s="154" t="e">
        <f>VLOOKUP(H22,Presupuesto!$B$11:$C$586,2,0)</f>
        <v>#N/A</v>
      </c>
      <c r="J22" s="122" t="str">
        <f t="shared" si="4"/>
        <v>Desarrollo Curricular</v>
      </c>
      <c r="K22" s="122" t="s">
        <v>492</v>
      </c>
      <c r="L22" s="165" t="s">
        <v>158</v>
      </c>
      <c r="M22" s="182">
        <v>3</v>
      </c>
      <c r="N22" s="147"/>
      <c r="O22" s="121">
        <f t="shared" si="1"/>
        <v>0</v>
      </c>
      <c r="P22" s="121">
        <f t="shared" si="3"/>
        <v>0</v>
      </c>
      <c r="Q22" s="121">
        <f t="shared" si="2"/>
        <v>0</v>
      </c>
    </row>
    <row r="23" spans="3:17" x14ac:dyDescent="0.25">
      <c r="C23" s="165" t="s">
        <v>159</v>
      </c>
      <c r="D23" s="182"/>
      <c r="E23" s="147">
        <v>500</v>
      </c>
      <c r="F23" s="121">
        <f t="shared" si="0"/>
        <v>0</v>
      </c>
      <c r="G23" s="185"/>
      <c r="H23" s="166">
        <v>42500</v>
      </c>
      <c r="I23" s="154" t="e">
        <f>VLOOKUP(H23,Presupuesto!$B$11:$C$586,2,0)</f>
        <v>#N/A</v>
      </c>
      <c r="J23" s="122" t="str">
        <f t="shared" si="4"/>
        <v>Desarrollo Curricular</v>
      </c>
      <c r="K23" s="122" t="s">
        <v>503</v>
      </c>
      <c r="L23" s="165" t="s">
        <v>159</v>
      </c>
      <c r="M23" s="182">
        <v>20</v>
      </c>
      <c r="N23" s="147"/>
      <c r="O23" s="121">
        <f t="shared" si="1"/>
        <v>0</v>
      </c>
      <c r="P23" s="121">
        <f t="shared" si="3"/>
        <v>0</v>
      </c>
      <c r="Q23" s="121">
        <f t="shared" si="2"/>
        <v>0</v>
      </c>
    </row>
    <row r="24" spans="3:17" x14ac:dyDescent="0.25">
      <c r="C24" s="165" t="s">
        <v>160</v>
      </c>
      <c r="D24" s="182"/>
      <c r="E24" s="147"/>
      <c r="F24" s="121">
        <f t="shared" si="0"/>
        <v>0</v>
      </c>
      <c r="G24" s="185"/>
      <c r="H24" s="166">
        <v>35600</v>
      </c>
      <c r="I24" s="154" t="e">
        <f>VLOOKUP(H24,Presupuesto!$B$11:$C$586,2,0)</f>
        <v>#N/A</v>
      </c>
      <c r="J24" s="122" t="str">
        <f t="shared" si="4"/>
        <v>Desarrollo Curricular</v>
      </c>
      <c r="K24" s="122" t="s">
        <v>503</v>
      </c>
      <c r="L24" s="165" t="s">
        <v>160</v>
      </c>
      <c r="M24" s="182"/>
      <c r="N24" s="147"/>
      <c r="O24" s="121">
        <f t="shared" si="1"/>
        <v>0</v>
      </c>
      <c r="P24" s="121">
        <f t="shared" si="3"/>
        <v>0</v>
      </c>
      <c r="Q24" s="121">
        <f t="shared" si="2"/>
        <v>0</v>
      </c>
    </row>
    <row r="25" spans="3:17" x14ac:dyDescent="0.25">
      <c r="C25" s="165"/>
      <c r="D25" s="182"/>
      <c r="E25" s="147"/>
      <c r="F25" s="121">
        <f t="shared" si="0"/>
        <v>0</v>
      </c>
      <c r="G25" s="185"/>
      <c r="H25" s="166"/>
      <c r="I25" s="154" t="e">
        <f>VLOOKUP(H25,Presupuesto!$B$11:$C$586,2,0)</f>
        <v>#N/A</v>
      </c>
      <c r="J25" s="122" t="str">
        <f t="shared" si="4"/>
        <v>Desarrollo Curricular</v>
      </c>
      <c r="K25" s="122" t="s">
        <v>503</v>
      </c>
      <c r="L25" s="165"/>
      <c r="M25" s="182"/>
      <c r="N25" s="147"/>
      <c r="O25" s="121">
        <f t="shared" si="1"/>
        <v>0</v>
      </c>
      <c r="P25" s="121">
        <f t="shared" si="3"/>
        <v>0</v>
      </c>
      <c r="Q25" s="121">
        <f t="shared" si="2"/>
        <v>0</v>
      </c>
    </row>
    <row r="26" spans="3:17" x14ac:dyDescent="0.25">
      <c r="C26" s="165"/>
      <c r="D26" s="182"/>
      <c r="E26" s="147"/>
      <c r="F26" s="121">
        <f t="shared" si="0"/>
        <v>0</v>
      </c>
      <c r="G26" s="185"/>
      <c r="H26" s="166"/>
      <c r="I26" s="154" t="e">
        <f>VLOOKUP(H26,Presupuesto!$B$11:$C$586,2,0)</f>
        <v>#N/A</v>
      </c>
      <c r="J26" s="122" t="str">
        <f t="shared" si="4"/>
        <v>Desarrollo Curricular</v>
      </c>
      <c r="K26" s="122" t="s">
        <v>503</v>
      </c>
      <c r="L26" s="165"/>
      <c r="M26" s="182"/>
      <c r="N26" s="147"/>
      <c r="O26" s="121">
        <f t="shared" si="1"/>
        <v>0</v>
      </c>
      <c r="P26" s="121">
        <f t="shared" si="3"/>
        <v>0</v>
      </c>
      <c r="Q26" s="121">
        <f t="shared" si="2"/>
        <v>0</v>
      </c>
    </row>
    <row r="27" spans="3:17" x14ac:dyDescent="0.25">
      <c r="C27" s="165"/>
      <c r="D27" s="182"/>
      <c r="E27" s="147"/>
      <c r="F27" s="121">
        <f t="shared" si="0"/>
        <v>0</v>
      </c>
      <c r="G27" s="185"/>
      <c r="H27" s="166"/>
      <c r="I27" s="154" t="e">
        <f>VLOOKUP(H27,Presupuesto!$B$11:$C$586,2,0)</f>
        <v>#N/A</v>
      </c>
      <c r="J27" s="122" t="str">
        <f t="shared" si="4"/>
        <v>Desarrollo Curricular</v>
      </c>
      <c r="K27" s="122" t="s">
        <v>503</v>
      </c>
      <c r="L27" s="165"/>
      <c r="M27" s="182"/>
      <c r="N27" s="147"/>
      <c r="O27" s="121">
        <f t="shared" si="1"/>
        <v>0</v>
      </c>
      <c r="P27" s="121">
        <f t="shared" si="3"/>
        <v>0</v>
      </c>
      <c r="Q27" s="121">
        <f t="shared" si="2"/>
        <v>0</v>
      </c>
    </row>
    <row r="28" spans="3:17" x14ac:dyDescent="0.25">
      <c r="C28" s="165"/>
      <c r="D28" s="182"/>
      <c r="E28" s="147"/>
      <c r="F28" s="121">
        <f t="shared" si="0"/>
        <v>0</v>
      </c>
      <c r="G28" s="185"/>
      <c r="H28" s="166"/>
      <c r="I28" s="154" t="e">
        <f>VLOOKUP(H28,Presupuesto!$B$11:$C$586,2,0)</f>
        <v>#N/A</v>
      </c>
      <c r="J28" s="122" t="str">
        <f t="shared" si="4"/>
        <v>Desarrollo Curricular</v>
      </c>
      <c r="K28" s="122" t="s">
        <v>503</v>
      </c>
      <c r="L28" s="165"/>
      <c r="M28" s="182"/>
      <c r="N28" s="147"/>
      <c r="O28" s="121">
        <f t="shared" si="1"/>
        <v>0</v>
      </c>
      <c r="P28" s="121">
        <f t="shared" si="3"/>
        <v>0</v>
      </c>
      <c r="Q28" s="121">
        <f t="shared" si="2"/>
        <v>0</v>
      </c>
    </row>
    <row r="29" spans="3:17" x14ac:dyDescent="0.25">
      <c r="C29" s="165"/>
      <c r="D29" s="182"/>
      <c r="E29" s="147"/>
      <c r="F29" s="121">
        <f t="shared" si="0"/>
        <v>0</v>
      </c>
      <c r="G29" s="185"/>
      <c r="H29" s="166"/>
      <c r="I29" s="154" t="e">
        <f>VLOOKUP(H29,Presupuesto!$B$11:$C$586,2,0)</f>
        <v>#N/A</v>
      </c>
      <c r="J29" s="122" t="str">
        <f t="shared" si="4"/>
        <v>Desarrollo Curricular</v>
      </c>
      <c r="K29" s="122" t="s">
        <v>503</v>
      </c>
      <c r="L29" s="165"/>
      <c r="M29" s="182"/>
      <c r="N29" s="147"/>
      <c r="O29" s="121">
        <f t="shared" si="1"/>
        <v>0</v>
      </c>
      <c r="P29" s="121">
        <f t="shared" si="3"/>
        <v>0</v>
      </c>
      <c r="Q29" s="121">
        <f t="shared" si="2"/>
        <v>0</v>
      </c>
    </row>
    <row r="30" spans="3:17" x14ac:dyDescent="0.25">
      <c r="C30" s="165"/>
      <c r="D30" s="182"/>
      <c r="E30" s="147"/>
      <c r="F30" s="121">
        <f t="shared" si="0"/>
        <v>0</v>
      </c>
      <c r="G30" s="185"/>
      <c r="H30" s="166"/>
      <c r="I30" s="154" t="e">
        <f>VLOOKUP(H30,Presupuesto!$B$11:$C$586,2,0)</f>
        <v>#N/A</v>
      </c>
      <c r="J30" s="122" t="str">
        <f t="shared" si="4"/>
        <v>Desarrollo Curricular</v>
      </c>
      <c r="K30" s="122" t="s">
        <v>503</v>
      </c>
      <c r="L30" s="165"/>
      <c r="M30" s="182"/>
      <c r="N30" s="147"/>
      <c r="O30" s="121">
        <f t="shared" si="1"/>
        <v>0</v>
      </c>
      <c r="P30" s="121">
        <f t="shared" si="3"/>
        <v>0</v>
      </c>
      <c r="Q30" s="121">
        <f t="shared" si="2"/>
        <v>0</v>
      </c>
    </row>
    <row r="31" spans="3:17" x14ac:dyDescent="0.25">
      <c r="C31" s="165"/>
      <c r="D31" s="182"/>
      <c r="E31" s="147"/>
      <c r="F31" s="121">
        <f t="shared" si="0"/>
        <v>0</v>
      </c>
      <c r="G31" s="185"/>
      <c r="H31" s="166"/>
      <c r="I31" s="154" t="e">
        <f>VLOOKUP(H31,Presupuesto!$B$11:$C$586,2,0)</f>
        <v>#N/A</v>
      </c>
      <c r="J31" s="122" t="str">
        <f t="shared" si="4"/>
        <v>Desarrollo Curricular</v>
      </c>
      <c r="K31" s="122" t="s">
        <v>503</v>
      </c>
      <c r="L31" s="165"/>
      <c r="M31" s="182"/>
      <c r="N31" s="147"/>
      <c r="O31" s="121">
        <f t="shared" si="1"/>
        <v>0</v>
      </c>
      <c r="P31" s="121">
        <f t="shared" si="3"/>
        <v>0</v>
      </c>
      <c r="Q31" s="121">
        <f t="shared" si="2"/>
        <v>0</v>
      </c>
    </row>
    <row r="32" spans="3:17" x14ac:dyDescent="0.25">
      <c r="C32" s="165"/>
      <c r="D32" s="182"/>
      <c r="E32" s="147"/>
      <c r="F32" s="121">
        <f t="shared" si="0"/>
        <v>0</v>
      </c>
      <c r="G32" s="185"/>
      <c r="H32" s="166"/>
      <c r="I32" s="154" t="e">
        <f>VLOOKUP(H32,Presupuesto!$B$11:$C$586,2,0)</f>
        <v>#N/A</v>
      </c>
      <c r="J32" s="122" t="str">
        <f t="shared" si="4"/>
        <v>Desarrollo Curricular</v>
      </c>
      <c r="K32" s="122" t="s">
        <v>503</v>
      </c>
      <c r="L32" s="165"/>
      <c r="M32" s="182"/>
      <c r="N32" s="147"/>
      <c r="O32" s="121">
        <f t="shared" si="1"/>
        <v>0</v>
      </c>
      <c r="P32" s="121">
        <f t="shared" si="3"/>
        <v>0</v>
      </c>
      <c r="Q32" s="121">
        <f t="shared" si="2"/>
        <v>0</v>
      </c>
    </row>
    <row r="33" spans="3:17" x14ac:dyDescent="0.25">
      <c r="C33" s="165"/>
      <c r="D33" s="182"/>
      <c r="E33" s="147"/>
      <c r="F33" s="121">
        <f t="shared" si="0"/>
        <v>0</v>
      </c>
      <c r="G33" s="185"/>
      <c r="H33" s="166"/>
      <c r="I33" s="154" t="e">
        <f>VLOOKUP(H33,Presupuesto!$B$11:$C$586,2,0)</f>
        <v>#N/A</v>
      </c>
      <c r="J33" s="122" t="str">
        <f t="shared" si="4"/>
        <v>Desarrollo Curricular</v>
      </c>
      <c r="K33" s="122" t="s">
        <v>503</v>
      </c>
      <c r="L33" s="165"/>
      <c r="M33" s="182"/>
      <c r="N33" s="147"/>
      <c r="O33" s="121">
        <f t="shared" si="1"/>
        <v>0</v>
      </c>
      <c r="P33" s="121">
        <f t="shared" si="3"/>
        <v>0</v>
      </c>
      <c r="Q33" s="121">
        <f t="shared" si="2"/>
        <v>0</v>
      </c>
    </row>
    <row r="34" spans="3:17" x14ac:dyDescent="0.25">
      <c r="C34" s="165"/>
      <c r="D34" s="182"/>
      <c r="E34" s="147"/>
      <c r="F34" s="121">
        <f t="shared" si="0"/>
        <v>0</v>
      </c>
      <c r="G34" s="185"/>
      <c r="H34" s="166"/>
      <c r="I34" s="154" t="e">
        <f>VLOOKUP(H34,Presupuesto!$B$11:$C$586,2,0)</f>
        <v>#N/A</v>
      </c>
      <c r="J34" s="122" t="str">
        <f t="shared" si="4"/>
        <v>Desarrollo Curricular</v>
      </c>
      <c r="K34" s="122" t="s">
        <v>503</v>
      </c>
      <c r="L34" s="165"/>
      <c r="M34" s="182"/>
      <c r="N34" s="147"/>
      <c r="O34" s="121">
        <f t="shared" si="1"/>
        <v>0</v>
      </c>
      <c r="P34" s="121">
        <f t="shared" si="3"/>
        <v>0</v>
      </c>
      <c r="Q34" s="121">
        <f t="shared" si="2"/>
        <v>0</v>
      </c>
    </row>
    <row r="35" spans="3:17" x14ac:dyDescent="0.25">
      <c r="C35" s="165"/>
      <c r="D35" s="182"/>
      <c r="E35" s="147"/>
      <c r="F35" s="121">
        <f t="shared" si="0"/>
        <v>0</v>
      </c>
      <c r="G35" s="185"/>
      <c r="H35" s="166"/>
      <c r="I35" s="154" t="e">
        <f>VLOOKUP(H35,Presupuesto!$B$11:$C$586,2,0)</f>
        <v>#N/A</v>
      </c>
      <c r="J35" s="122" t="str">
        <f t="shared" si="4"/>
        <v>Desarrollo Curricular</v>
      </c>
      <c r="K35" s="122" t="s">
        <v>503</v>
      </c>
      <c r="L35" s="165"/>
      <c r="M35" s="182"/>
      <c r="N35" s="147"/>
      <c r="O35" s="121">
        <f t="shared" si="1"/>
        <v>0</v>
      </c>
      <c r="P35" s="121">
        <f t="shared" si="3"/>
        <v>0</v>
      </c>
      <c r="Q35" s="121">
        <f t="shared" si="2"/>
        <v>0</v>
      </c>
    </row>
    <row r="36" spans="3:17" x14ac:dyDescent="0.25">
      <c r="C36" s="165"/>
      <c r="D36" s="182"/>
      <c r="E36" s="147"/>
      <c r="F36" s="121">
        <f t="shared" si="0"/>
        <v>0</v>
      </c>
      <c r="G36" s="185"/>
      <c r="H36" s="166"/>
      <c r="I36" s="154" t="e">
        <f>VLOOKUP(H36,Presupuesto!$B$11:$C$586,2,0)</f>
        <v>#N/A</v>
      </c>
      <c r="J36" s="122" t="str">
        <f t="shared" si="4"/>
        <v>Desarrollo Curricular</v>
      </c>
      <c r="K36" s="122" t="s">
        <v>503</v>
      </c>
      <c r="L36" s="165"/>
      <c r="M36" s="182"/>
      <c r="N36" s="147"/>
      <c r="O36" s="121">
        <f t="shared" si="1"/>
        <v>0</v>
      </c>
      <c r="P36" s="121">
        <f t="shared" si="3"/>
        <v>0</v>
      </c>
      <c r="Q36" s="121">
        <f t="shared" si="2"/>
        <v>0</v>
      </c>
    </row>
    <row r="37" spans="3:17" x14ac:dyDescent="0.25">
      <c r="C37" s="165"/>
      <c r="D37" s="182"/>
      <c r="E37" s="147"/>
      <c r="F37" s="121">
        <f t="shared" si="0"/>
        <v>0</v>
      </c>
      <c r="G37" s="185"/>
      <c r="H37" s="166"/>
      <c r="I37" s="154" t="e">
        <f>VLOOKUP(H37,Presupuesto!$B$11:$C$586,2,0)</f>
        <v>#N/A</v>
      </c>
      <c r="J37" s="122" t="str">
        <f t="shared" si="4"/>
        <v>Desarrollo Curricular</v>
      </c>
      <c r="K37" s="122" t="s">
        <v>503</v>
      </c>
      <c r="L37" s="165"/>
      <c r="M37" s="182"/>
      <c r="N37" s="147"/>
      <c r="O37" s="121">
        <f t="shared" si="1"/>
        <v>0</v>
      </c>
      <c r="P37" s="121">
        <f t="shared" si="3"/>
        <v>0</v>
      </c>
      <c r="Q37" s="121">
        <f t="shared" si="2"/>
        <v>0</v>
      </c>
    </row>
    <row r="38" spans="3:17" x14ac:dyDescent="0.25">
      <c r="C38" s="165"/>
      <c r="D38" s="182"/>
      <c r="E38" s="147"/>
      <c r="F38" s="121">
        <f t="shared" si="0"/>
        <v>0</v>
      </c>
      <c r="G38" s="185"/>
      <c r="H38" s="166"/>
      <c r="I38" s="154" t="e">
        <f>VLOOKUP(H38,Presupuesto!$B$11:$C$586,2,0)</f>
        <v>#N/A</v>
      </c>
      <c r="J38" s="122" t="str">
        <f t="shared" si="4"/>
        <v>Desarrollo Curricular</v>
      </c>
      <c r="K38" s="122" t="s">
        <v>503</v>
      </c>
      <c r="L38" s="165"/>
      <c r="M38" s="182"/>
      <c r="N38" s="147"/>
      <c r="O38" s="121">
        <f t="shared" si="1"/>
        <v>0</v>
      </c>
      <c r="P38" s="121">
        <f t="shared" ref="P38:P51" si="5">$O38*P$16</f>
        <v>0</v>
      </c>
      <c r="Q38" s="121">
        <f t="shared" si="2"/>
        <v>0</v>
      </c>
    </row>
    <row r="39" spans="3:17" x14ac:dyDescent="0.25">
      <c r="C39" s="167"/>
      <c r="D39" s="175"/>
      <c r="E39" s="142"/>
      <c r="F39" s="121">
        <f t="shared" si="0"/>
        <v>0</v>
      </c>
      <c r="G39" s="185"/>
      <c r="H39" s="168"/>
      <c r="I39" s="154" t="e">
        <f>VLOOKUP(H39,Presupuesto!$B$11:$C$586,2,0)</f>
        <v>#N/A</v>
      </c>
      <c r="J39" s="122" t="str">
        <f t="shared" si="4"/>
        <v>Desarrollo Curricular</v>
      </c>
      <c r="K39" s="122" t="s">
        <v>503</v>
      </c>
      <c r="L39" s="167"/>
      <c r="M39" s="175"/>
      <c r="N39" s="142"/>
      <c r="O39" s="121">
        <f t="shared" si="1"/>
        <v>0</v>
      </c>
      <c r="P39" s="121">
        <f t="shared" si="5"/>
        <v>0</v>
      </c>
      <c r="Q39" s="121">
        <f t="shared" si="2"/>
        <v>0</v>
      </c>
    </row>
    <row r="40" spans="3:17" x14ac:dyDescent="0.25">
      <c r="C40" s="167"/>
      <c r="D40" s="175"/>
      <c r="E40" s="142"/>
      <c r="F40" s="121">
        <f t="shared" si="0"/>
        <v>0</v>
      </c>
      <c r="G40" s="185"/>
      <c r="H40" s="168"/>
      <c r="I40" s="154" t="e">
        <f>VLOOKUP(H40,Presupuesto!$B$11:$C$586,2,0)</f>
        <v>#N/A</v>
      </c>
      <c r="J40" s="122" t="str">
        <f t="shared" si="4"/>
        <v>Desarrollo Curricular</v>
      </c>
      <c r="K40" s="122" t="s">
        <v>503</v>
      </c>
      <c r="L40" s="167"/>
      <c r="M40" s="175"/>
      <c r="N40" s="142"/>
      <c r="O40" s="121">
        <f t="shared" si="1"/>
        <v>0</v>
      </c>
      <c r="P40" s="121">
        <f t="shared" si="5"/>
        <v>0</v>
      </c>
      <c r="Q40" s="121">
        <f t="shared" si="2"/>
        <v>0</v>
      </c>
    </row>
    <row r="41" spans="3:17" x14ac:dyDescent="0.25">
      <c r="C41" s="167"/>
      <c r="D41" s="175"/>
      <c r="E41" s="142"/>
      <c r="F41" s="121">
        <f t="shared" si="0"/>
        <v>0</v>
      </c>
      <c r="G41" s="185"/>
      <c r="H41" s="168"/>
      <c r="I41" s="154" t="e">
        <f>VLOOKUP(H41,Presupuesto!$B$11:$C$586,2,0)</f>
        <v>#N/A</v>
      </c>
      <c r="J41" s="122" t="str">
        <f t="shared" si="4"/>
        <v>Desarrollo Curricular</v>
      </c>
      <c r="K41" s="122" t="s">
        <v>503</v>
      </c>
      <c r="L41" s="167"/>
      <c r="M41" s="175"/>
      <c r="N41" s="142"/>
      <c r="O41" s="121">
        <f t="shared" si="1"/>
        <v>0</v>
      </c>
      <c r="P41" s="121">
        <f t="shared" si="5"/>
        <v>0</v>
      </c>
      <c r="Q41" s="121">
        <f t="shared" si="2"/>
        <v>0</v>
      </c>
    </row>
    <row r="42" spans="3:17" x14ac:dyDescent="0.25">
      <c r="C42" s="167"/>
      <c r="D42" s="175"/>
      <c r="E42" s="142"/>
      <c r="F42" s="121">
        <f t="shared" si="0"/>
        <v>0</v>
      </c>
      <c r="G42" s="185"/>
      <c r="H42" s="168"/>
      <c r="I42" s="154" t="e">
        <f>VLOOKUP(H42,Presupuesto!$B$11:$C$586,2,0)</f>
        <v>#N/A</v>
      </c>
      <c r="J42" s="122" t="str">
        <f t="shared" si="4"/>
        <v>Desarrollo Curricular</v>
      </c>
      <c r="K42" s="122" t="s">
        <v>503</v>
      </c>
      <c r="L42" s="167"/>
      <c r="M42" s="175"/>
      <c r="N42" s="142"/>
      <c r="O42" s="121">
        <f t="shared" si="1"/>
        <v>0</v>
      </c>
      <c r="P42" s="121">
        <f t="shared" si="5"/>
        <v>0</v>
      </c>
      <c r="Q42" s="121">
        <f t="shared" si="2"/>
        <v>0</v>
      </c>
    </row>
    <row r="43" spans="3:17" x14ac:dyDescent="0.25">
      <c r="C43" s="167"/>
      <c r="D43" s="175"/>
      <c r="E43" s="142"/>
      <c r="F43" s="121">
        <f t="shared" si="0"/>
        <v>0</v>
      </c>
      <c r="G43" s="185"/>
      <c r="H43" s="168"/>
      <c r="I43" s="154" t="e">
        <f>VLOOKUP(H43,Presupuesto!$B$11:$C$586,2,0)</f>
        <v>#N/A</v>
      </c>
      <c r="J43" s="122" t="str">
        <f t="shared" si="4"/>
        <v>Desarrollo Curricular</v>
      </c>
      <c r="K43" s="122" t="s">
        <v>503</v>
      </c>
      <c r="L43" s="167"/>
      <c r="M43" s="175"/>
      <c r="N43" s="142"/>
      <c r="O43" s="121">
        <f t="shared" si="1"/>
        <v>0</v>
      </c>
      <c r="P43" s="121">
        <f t="shared" si="5"/>
        <v>0</v>
      </c>
      <c r="Q43" s="121">
        <f t="shared" si="2"/>
        <v>0</v>
      </c>
    </row>
    <row r="44" spans="3:17" x14ac:dyDescent="0.25">
      <c r="C44" s="167"/>
      <c r="D44" s="175"/>
      <c r="E44" s="142"/>
      <c r="F44" s="121">
        <f t="shared" si="0"/>
        <v>0</v>
      </c>
      <c r="G44" s="185"/>
      <c r="H44" s="168"/>
      <c r="I44" s="154" t="e">
        <f>VLOOKUP(H44,Presupuesto!$B$11:$C$586,2,0)</f>
        <v>#N/A</v>
      </c>
      <c r="J44" s="122" t="str">
        <f t="shared" si="4"/>
        <v>Desarrollo Curricular</v>
      </c>
      <c r="K44" s="122" t="s">
        <v>503</v>
      </c>
      <c r="L44" s="167"/>
      <c r="M44" s="175"/>
      <c r="N44" s="142"/>
      <c r="O44" s="121">
        <f t="shared" si="1"/>
        <v>0</v>
      </c>
      <c r="P44" s="121">
        <f t="shared" si="5"/>
        <v>0</v>
      </c>
      <c r="Q44" s="121">
        <f t="shared" si="2"/>
        <v>0</v>
      </c>
    </row>
    <row r="45" spans="3:17" x14ac:dyDescent="0.25">
      <c r="C45" s="167"/>
      <c r="D45" s="175"/>
      <c r="E45" s="142"/>
      <c r="F45" s="121">
        <f t="shared" si="0"/>
        <v>0</v>
      </c>
      <c r="G45" s="185"/>
      <c r="H45" s="168"/>
      <c r="I45" s="154" t="e">
        <f>VLOOKUP(H45,Presupuesto!$B$11:$C$586,2,0)</f>
        <v>#N/A</v>
      </c>
      <c r="J45" s="122" t="str">
        <f t="shared" si="4"/>
        <v>Desarrollo Curricular</v>
      </c>
      <c r="K45" s="122" t="s">
        <v>503</v>
      </c>
      <c r="L45" s="167"/>
      <c r="M45" s="175"/>
      <c r="N45" s="142"/>
      <c r="O45" s="121">
        <f t="shared" si="1"/>
        <v>0</v>
      </c>
      <c r="P45" s="121">
        <f t="shared" si="5"/>
        <v>0</v>
      </c>
      <c r="Q45" s="121">
        <f t="shared" si="2"/>
        <v>0</v>
      </c>
    </row>
    <row r="46" spans="3:17" x14ac:dyDescent="0.25">
      <c r="C46" s="167"/>
      <c r="D46" s="175"/>
      <c r="E46" s="142"/>
      <c r="F46" s="121">
        <f t="shared" si="0"/>
        <v>0</v>
      </c>
      <c r="G46" s="185"/>
      <c r="H46" s="168"/>
      <c r="I46" s="154" t="e">
        <f>VLOOKUP(H46,Presupuesto!$B$11:$C$586,2,0)</f>
        <v>#N/A</v>
      </c>
      <c r="J46" s="122" t="str">
        <f t="shared" si="4"/>
        <v>Desarrollo Curricular</v>
      </c>
      <c r="K46" s="122" t="s">
        <v>503</v>
      </c>
      <c r="L46" s="167"/>
      <c r="M46" s="175"/>
      <c r="N46" s="142"/>
      <c r="O46" s="121">
        <f t="shared" si="1"/>
        <v>0</v>
      </c>
      <c r="P46" s="121">
        <f t="shared" si="5"/>
        <v>0</v>
      </c>
      <c r="Q46" s="121">
        <f t="shared" si="2"/>
        <v>0</v>
      </c>
    </row>
    <row r="47" spans="3:17" x14ac:dyDescent="0.25">
      <c r="C47" s="169"/>
      <c r="D47" s="175"/>
      <c r="E47" s="142"/>
      <c r="F47" s="121">
        <f t="shared" si="0"/>
        <v>0</v>
      </c>
      <c r="G47" s="185"/>
      <c r="H47" s="170"/>
      <c r="I47" s="154" t="e">
        <f>VLOOKUP(H47,Presupuesto!$B$11:$C$586,2,0)</f>
        <v>#N/A</v>
      </c>
      <c r="J47" s="122" t="str">
        <f t="shared" si="4"/>
        <v>Desarrollo Curricular</v>
      </c>
      <c r="K47" s="122" t="s">
        <v>494</v>
      </c>
      <c r="L47" s="169"/>
      <c r="M47" s="175"/>
      <c r="N47" s="142"/>
      <c r="O47" s="121">
        <f t="shared" si="1"/>
        <v>0</v>
      </c>
      <c r="P47" s="121">
        <f t="shared" si="5"/>
        <v>0</v>
      </c>
      <c r="Q47" s="121">
        <f t="shared" si="2"/>
        <v>0</v>
      </c>
    </row>
    <row r="48" spans="3:17" x14ac:dyDescent="0.25">
      <c r="C48" s="169"/>
      <c r="D48" s="175"/>
      <c r="E48" s="142"/>
      <c r="F48" s="121">
        <f t="shared" si="0"/>
        <v>0</v>
      </c>
      <c r="G48" s="185"/>
      <c r="H48" s="170"/>
      <c r="I48" s="154" t="e">
        <f>VLOOKUP(H48,Presupuesto!$B$11:$C$586,2,0)</f>
        <v>#N/A</v>
      </c>
      <c r="J48" s="122" t="str">
        <f t="shared" si="4"/>
        <v>Desarrollo Curricular</v>
      </c>
      <c r="K48" s="122" t="s">
        <v>503</v>
      </c>
      <c r="L48" s="169"/>
      <c r="M48" s="175"/>
      <c r="N48" s="142"/>
      <c r="O48" s="121">
        <f t="shared" si="1"/>
        <v>0</v>
      </c>
      <c r="P48" s="121">
        <f t="shared" si="5"/>
        <v>0</v>
      </c>
      <c r="Q48" s="121">
        <f t="shared" si="2"/>
        <v>0</v>
      </c>
    </row>
    <row r="49" spans="3:17" x14ac:dyDescent="0.25">
      <c r="C49" s="169"/>
      <c r="D49" s="175"/>
      <c r="E49" s="142"/>
      <c r="F49" s="121">
        <f t="shared" si="0"/>
        <v>0</v>
      </c>
      <c r="G49" s="185"/>
      <c r="H49" s="170"/>
      <c r="I49" s="154" t="e">
        <f>VLOOKUP(H49,Presupuesto!$B$11:$C$586,2,0)</f>
        <v>#N/A</v>
      </c>
      <c r="J49" s="122" t="str">
        <f t="shared" si="4"/>
        <v>Desarrollo Curricular</v>
      </c>
      <c r="K49" s="122" t="s">
        <v>503</v>
      </c>
      <c r="L49" s="169"/>
      <c r="M49" s="175"/>
      <c r="N49" s="142"/>
      <c r="O49" s="121">
        <f t="shared" si="1"/>
        <v>0</v>
      </c>
      <c r="P49" s="121">
        <f t="shared" si="5"/>
        <v>0</v>
      </c>
      <c r="Q49" s="121">
        <f t="shared" si="2"/>
        <v>0</v>
      </c>
    </row>
    <row r="50" spans="3:17" x14ac:dyDescent="0.25">
      <c r="C50" s="169"/>
      <c r="D50" s="175"/>
      <c r="E50" s="142"/>
      <c r="F50" s="121">
        <f t="shared" si="0"/>
        <v>0</v>
      </c>
      <c r="G50" s="185"/>
      <c r="H50" s="170"/>
      <c r="I50" s="154" t="e">
        <f>VLOOKUP(H50,Presupuesto!$B$11:$C$586,2,0)</f>
        <v>#N/A</v>
      </c>
      <c r="J50" s="122" t="str">
        <f t="shared" si="4"/>
        <v>Desarrollo Curricular</v>
      </c>
      <c r="K50" s="122" t="s">
        <v>503</v>
      </c>
      <c r="L50" s="169"/>
      <c r="M50" s="175"/>
      <c r="N50" s="142"/>
      <c r="O50" s="121">
        <f t="shared" si="1"/>
        <v>0</v>
      </c>
      <c r="P50" s="121">
        <f t="shared" si="5"/>
        <v>0</v>
      </c>
      <c r="Q50" s="121">
        <f t="shared" si="2"/>
        <v>0</v>
      </c>
    </row>
    <row r="51" spans="3:17" ht="15.75" thickBot="1" x14ac:dyDescent="0.3">
      <c r="C51" s="171"/>
      <c r="D51" s="183"/>
      <c r="E51" s="127"/>
      <c r="F51" s="129">
        <f t="shared" si="0"/>
        <v>0</v>
      </c>
      <c r="G51" s="186"/>
      <c r="H51" s="172"/>
      <c r="I51" s="156" t="e">
        <f>VLOOKUP(H51,Presupuesto!$B$11:$C$586,2,0)</f>
        <v>#N/A</v>
      </c>
      <c r="J51" s="130" t="str">
        <f t="shared" ref="J51" si="6">$J$20</f>
        <v>Desarrollo Curricular</v>
      </c>
      <c r="K51" s="148" t="s">
        <v>485</v>
      </c>
      <c r="L51" s="171"/>
      <c r="M51" s="183"/>
      <c r="N51" s="127"/>
      <c r="O51" s="129">
        <f t="shared" si="1"/>
        <v>0</v>
      </c>
      <c r="P51" s="129">
        <f t="shared" si="5"/>
        <v>0</v>
      </c>
      <c r="Q51" s="129">
        <f t="shared" si="2"/>
        <v>0</v>
      </c>
    </row>
    <row r="52" spans="3:17" x14ac:dyDescent="0.25">
      <c r="G52" s="109"/>
    </row>
    <row r="53" spans="3:17" x14ac:dyDescent="0.25">
      <c r="G53" s="109"/>
    </row>
    <row r="54" spans="3:17" x14ac:dyDescent="0.25">
      <c r="G54" s="109"/>
    </row>
    <row r="55" spans="3:17" x14ac:dyDescent="0.25">
      <c r="G55" s="109"/>
    </row>
    <row r="56" spans="3:17" x14ac:dyDescent="0.25">
      <c r="G56" s="109"/>
    </row>
    <row r="57" spans="3:17" x14ac:dyDescent="0.25">
      <c r="G57" s="109"/>
    </row>
    <row r="58" spans="3:17" x14ac:dyDescent="0.25">
      <c r="G58" s="109"/>
    </row>
    <row r="59" spans="3:17" x14ac:dyDescent="0.25">
      <c r="G59" s="109"/>
    </row>
    <row r="60" spans="3:17" x14ac:dyDescent="0.25">
      <c r="G60" s="109"/>
    </row>
    <row r="61" spans="3:17" x14ac:dyDescent="0.25">
      <c r="G61" s="109"/>
    </row>
    <row r="62" spans="3:17" x14ac:dyDescent="0.25">
      <c r="G62" s="109"/>
    </row>
    <row r="63" spans="3:17" x14ac:dyDescent="0.25">
      <c r="G63" s="109"/>
    </row>
    <row r="64" spans="3:17" x14ac:dyDescent="0.25">
      <c r="G64" s="109"/>
    </row>
    <row r="65" spans="7:7" x14ac:dyDescent="0.25">
      <c r="G65" s="109"/>
    </row>
    <row r="66" spans="7:7" x14ac:dyDescent="0.25">
      <c r="G66" s="109"/>
    </row>
    <row r="67" spans="7:7" x14ac:dyDescent="0.25">
      <c r="G67" s="109"/>
    </row>
    <row r="68" spans="7:7" x14ac:dyDescent="0.25">
      <c r="G68" s="109"/>
    </row>
    <row r="69" spans="7:7" x14ac:dyDescent="0.25">
      <c r="G69" s="109"/>
    </row>
    <row r="70" spans="7:7" x14ac:dyDescent="0.25">
      <c r="G70" s="109"/>
    </row>
    <row r="71" spans="7:7" x14ac:dyDescent="0.25">
      <c r="G71" s="109"/>
    </row>
    <row r="72" spans="7:7" x14ac:dyDescent="0.25">
      <c r="G72" s="109"/>
    </row>
    <row r="73" spans="7:7" x14ac:dyDescent="0.25">
      <c r="G73" s="109"/>
    </row>
    <row r="74" spans="7:7" x14ac:dyDescent="0.25">
      <c r="G74" s="109"/>
    </row>
    <row r="75" spans="7:7" x14ac:dyDescent="0.25">
      <c r="G75" s="109"/>
    </row>
    <row r="76" spans="7:7" x14ac:dyDescent="0.25">
      <c r="G76" s="109"/>
    </row>
    <row r="77" spans="7:7" x14ac:dyDescent="0.25">
      <c r="G77" s="109"/>
    </row>
    <row r="78" spans="7:7" x14ac:dyDescent="0.25">
      <c r="G78" s="109"/>
    </row>
    <row r="79" spans="7:7" x14ac:dyDescent="0.25">
      <c r="G79" s="109"/>
    </row>
    <row r="80" spans="7:7" x14ac:dyDescent="0.25">
      <c r="G80" s="109"/>
    </row>
    <row r="81" spans="7:7" x14ac:dyDescent="0.25">
      <c r="G81" s="109"/>
    </row>
    <row r="82" spans="7:7" x14ac:dyDescent="0.25">
      <c r="G82" s="109"/>
    </row>
    <row r="83" spans="7:7" x14ac:dyDescent="0.25">
      <c r="G83" s="109"/>
    </row>
    <row r="84" spans="7:7" x14ac:dyDescent="0.25">
      <c r="G84" s="109"/>
    </row>
    <row r="85" spans="7:7" x14ac:dyDescent="0.25">
      <c r="G85" s="109"/>
    </row>
    <row r="86" spans="7:7" x14ac:dyDescent="0.25">
      <c r="G86" s="109"/>
    </row>
    <row r="87" spans="7:7" x14ac:dyDescent="0.25">
      <c r="G87" s="109"/>
    </row>
    <row r="88" spans="7:7" x14ac:dyDescent="0.25">
      <c r="G88" s="109"/>
    </row>
    <row r="89" spans="7:7" x14ac:dyDescent="0.25">
      <c r="G89" s="109"/>
    </row>
    <row r="90" spans="7:7" x14ac:dyDescent="0.25">
      <c r="G90" s="109"/>
    </row>
    <row r="91" spans="7:7" x14ac:dyDescent="0.25">
      <c r="G91" s="109"/>
    </row>
    <row r="92" spans="7:7" x14ac:dyDescent="0.25">
      <c r="G92" s="109"/>
    </row>
    <row r="93" spans="7:7" x14ac:dyDescent="0.25">
      <c r="G93" s="109"/>
    </row>
    <row r="94" spans="7:7" x14ac:dyDescent="0.25">
      <c r="G94" s="109"/>
    </row>
    <row r="95" spans="7:7" x14ac:dyDescent="0.25">
      <c r="G95" s="109"/>
    </row>
    <row r="96" spans="7:7" x14ac:dyDescent="0.25">
      <c r="G96" s="109"/>
    </row>
    <row r="97" spans="7:7" x14ac:dyDescent="0.25">
      <c r="G97" s="109"/>
    </row>
    <row r="98" spans="7:7" x14ac:dyDescent="0.25">
      <c r="G98" s="109"/>
    </row>
    <row r="99" spans="7:7" x14ac:dyDescent="0.25">
      <c r="G99" s="109"/>
    </row>
    <row r="100" spans="7:7" x14ac:dyDescent="0.25">
      <c r="G100" s="109"/>
    </row>
    <row r="101" spans="7:7" x14ac:dyDescent="0.25">
      <c r="G101" s="109"/>
    </row>
    <row r="102" spans="7:7" x14ac:dyDescent="0.25">
      <c r="G102" s="109"/>
    </row>
    <row r="103" spans="7:7" x14ac:dyDescent="0.25">
      <c r="G103" s="109"/>
    </row>
    <row r="104" spans="7:7" x14ac:dyDescent="0.25">
      <c r="G104" s="109"/>
    </row>
    <row r="105" spans="7:7" x14ac:dyDescent="0.25">
      <c r="G105" s="109"/>
    </row>
    <row r="106" spans="7:7" x14ac:dyDescent="0.25">
      <c r="G106" s="109"/>
    </row>
    <row r="107" spans="7:7" x14ac:dyDescent="0.25">
      <c r="G107" s="109"/>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topLeftCell="A13" zoomScaleNormal="100" workbookViewId="0">
      <selection activeCell="M34" sqref="A34:XFD35"/>
    </sheetView>
  </sheetViews>
  <sheetFormatPr baseColWidth="10" defaultColWidth="11.5703125" defaultRowHeight="15" x14ac:dyDescent="0.25"/>
  <cols>
    <col min="1" max="1" width="35.5703125" style="109" customWidth="1"/>
    <col min="2" max="2" width="21.7109375" style="109" customWidth="1"/>
    <col min="3" max="4" width="27.42578125" style="109" customWidth="1"/>
    <col min="5" max="5" width="27.42578125" style="95" customWidth="1"/>
    <col min="6" max="6" width="27.42578125" style="109" customWidth="1"/>
    <col min="7" max="7" width="15.28515625" style="109" customWidth="1"/>
    <col min="8" max="8" width="13.7109375" style="109" bestFit="1" customWidth="1"/>
    <col min="9" max="9" width="15.28515625" style="109" customWidth="1"/>
    <col min="10" max="10" width="18.85546875" style="109" customWidth="1"/>
    <col min="11" max="11" width="12.7109375" style="109" bestFit="1" customWidth="1"/>
    <col min="12" max="12" width="13.7109375" style="109" bestFit="1" customWidth="1"/>
    <col min="13" max="13" width="12.7109375" style="109" bestFit="1" customWidth="1"/>
    <col min="14" max="14" width="18.28515625" style="109" customWidth="1"/>
    <col min="15" max="15" width="15.28515625" style="109" customWidth="1"/>
    <col min="16" max="16" width="19" style="109" customWidth="1"/>
    <col min="17" max="18" width="11.5703125" style="109"/>
    <col min="19" max="22" width="14.140625" style="109" customWidth="1"/>
    <col min="23" max="23" width="17" style="109" customWidth="1"/>
    <col min="24" max="16384" width="11.5703125" style="109"/>
  </cols>
  <sheetData>
    <row r="1" spans="1:23" ht="18" customHeight="1" x14ac:dyDescent="0.25">
      <c r="B1" s="245"/>
      <c r="C1" s="245"/>
      <c r="D1" s="245"/>
      <c r="E1" s="312"/>
      <c r="G1" s="246" t="s">
        <v>1591</v>
      </c>
      <c r="H1" s="245"/>
      <c r="I1" s="245"/>
      <c r="J1" s="245"/>
      <c r="K1" s="245"/>
      <c r="L1" s="245"/>
      <c r="M1" s="245"/>
      <c r="N1" s="245"/>
      <c r="O1" s="245"/>
      <c r="P1" s="245"/>
      <c r="Q1" s="245"/>
      <c r="R1" s="245"/>
      <c r="S1" s="245"/>
      <c r="T1" s="245"/>
      <c r="U1" s="245"/>
      <c r="V1" s="245"/>
      <c r="W1" s="245"/>
    </row>
    <row r="2" spans="1:23" ht="18" customHeight="1" x14ac:dyDescent="0.25">
      <c r="A2" s="455" t="s">
        <v>1590</v>
      </c>
      <c r="B2" s="245"/>
      <c r="C2" s="245"/>
      <c r="D2" s="245"/>
      <c r="E2" s="312"/>
      <c r="G2" s="246"/>
      <c r="H2" s="245"/>
      <c r="I2" s="245"/>
      <c r="J2" s="245"/>
      <c r="K2" s="245"/>
      <c r="L2" s="245"/>
      <c r="M2" s="245"/>
      <c r="N2" s="245"/>
      <c r="O2" s="245"/>
      <c r="P2" s="245"/>
      <c r="Q2" s="245"/>
      <c r="R2" s="245"/>
      <c r="S2" s="245"/>
      <c r="T2" s="245"/>
      <c r="U2" s="245"/>
      <c r="V2" s="245"/>
      <c r="W2" s="245"/>
    </row>
    <row r="3" spans="1:23" ht="18" customHeight="1" x14ac:dyDescent="0.25">
      <c r="A3" s="455" t="s">
        <v>1592</v>
      </c>
      <c r="B3" s="245"/>
      <c r="C3" s="245"/>
      <c r="D3" s="245"/>
      <c r="E3" s="312"/>
      <c r="G3" s="246"/>
      <c r="H3" s="245"/>
      <c r="I3" s="245"/>
      <c r="J3" s="245"/>
      <c r="K3" s="245"/>
      <c r="L3" s="245"/>
      <c r="M3" s="245"/>
      <c r="N3" s="245"/>
      <c r="O3" s="245"/>
      <c r="P3" s="245"/>
      <c r="Q3" s="245"/>
      <c r="R3" s="245"/>
      <c r="S3" s="245"/>
      <c r="T3" s="245"/>
      <c r="U3" s="245"/>
      <c r="V3" s="245"/>
      <c r="W3" s="245"/>
    </row>
    <row r="4" spans="1:23" ht="18" customHeight="1" x14ac:dyDescent="0.25">
      <c r="A4" s="455" t="s">
        <v>1593</v>
      </c>
      <c r="B4" s="245"/>
      <c r="C4" s="245"/>
      <c r="D4" s="245"/>
      <c r="E4" s="312"/>
      <c r="G4" s="246"/>
      <c r="H4" s="245"/>
      <c r="I4" s="245"/>
      <c r="J4" s="245"/>
      <c r="K4" s="245"/>
      <c r="L4" s="245"/>
      <c r="M4" s="245"/>
      <c r="N4" s="245"/>
      <c r="O4" s="245"/>
      <c r="P4" s="245"/>
      <c r="Q4" s="245"/>
      <c r="R4" s="245"/>
      <c r="S4" s="245"/>
      <c r="T4" s="245"/>
      <c r="U4" s="245"/>
      <c r="V4" s="245"/>
      <c r="W4" s="245"/>
    </row>
    <row r="5" spans="1:23" ht="14.45" customHeight="1" x14ac:dyDescent="0.25">
      <c r="A5" s="455" t="s">
        <v>1594</v>
      </c>
      <c r="B5" s="247"/>
      <c r="C5" s="247"/>
      <c r="D5" s="247"/>
      <c r="E5" s="251"/>
      <c r="F5" s="247"/>
      <c r="G5" s="247"/>
      <c r="H5" s="247"/>
      <c r="I5" s="247"/>
      <c r="J5" s="247"/>
      <c r="K5" s="247"/>
      <c r="L5" s="247"/>
      <c r="M5" s="247"/>
      <c r="N5" s="247"/>
      <c r="O5" s="247"/>
      <c r="P5" s="247"/>
      <c r="Q5" s="247"/>
      <c r="R5" s="247"/>
      <c r="S5" s="247"/>
      <c r="T5" s="247"/>
      <c r="U5" s="247"/>
      <c r="V5" s="247"/>
      <c r="W5" s="247"/>
    </row>
    <row r="6" spans="1:23" ht="14.45" customHeight="1" x14ac:dyDescent="0.25">
      <c r="A6" s="625" t="s">
        <v>102</v>
      </c>
      <c r="B6" s="627" t="s">
        <v>120</v>
      </c>
      <c r="C6" s="630" t="s">
        <v>90</v>
      </c>
      <c r="D6" s="630" t="s">
        <v>91</v>
      </c>
      <c r="E6" s="643" t="s">
        <v>481</v>
      </c>
      <c r="F6" s="630" t="s">
        <v>92</v>
      </c>
      <c r="G6" s="633" t="s">
        <v>106</v>
      </c>
      <c r="H6" s="635"/>
      <c r="I6" s="635"/>
      <c r="J6" s="635"/>
      <c r="K6" s="635"/>
      <c r="L6" s="635"/>
      <c r="M6" s="635"/>
      <c r="N6" s="634"/>
      <c r="O6" s="646" t="s">
        <v>107</v>
      </c>
      <c r="P6" s="647"/>
      <c r="Q6" s="639" t="s">
        <v>108</v>
      </c>
      <c r="R6" s="640"/>
      <c r="S6" s="627" t="s">
        <v>109</v>
      </c>
      <c r="T6" s="627" t="s">
        <v>110</v>
      </c>
      <c r="U6" s="627" t="s">
        <v>118</v>
      </c>
      <c r="V6" s="627" t="s">
        <v>117</v>
      </c>
      <c r="W6" s="636" t="s">
        <v>93</v>
      </c>
    </row>
    <row r="7" spans="1:23" ht="14.45" customHeight="1" x14ac:dyDescent="0.25">
      <c r="A7" s="625"/>
      <c r="B7" s="625"/>
      <c r="C7" s="631"/>
      <c r="D7" s="631"/>
      <c r="E7" s="644"/>
      <c r="F7" s="631"/>
      <c r="G7" s="633" t="s">
        <v>111</v>
      </c>
      <c r="H7" s="634"/>
      <c r="I7" s="633" t="s">
        <v>112</v>
      </c>
      <c r="J7" s="634"/>
      <c r="K7" s="633" t="s">
        <v>113</v>
      </c>
      <c r="L7" s="634"/>
      <c r="M7" s="633" t="s">
        <v>114</v>
      </c>
      <c r="N7" s="634"/>
      <c r="O7" s="648"/>
      <c r="P7" s="649"/>
      <c r="Q7" s="641"/>
      <c r="R7" s="642"/>
      <c r="S7" s="625"/>
      <c r="T7" s="625"/>
      <c r="U7" s="625"/>
      <c r="V7" s="625"/>
      <c r="W7" s="637"/>
    </row>
    <row r="8" spans="1:23" ht="25.5" x14ac:dyDescent="0.25">
      <c r="A8" s="626"/>
      <c r="B8" s="626"/>
      <c r="C8" s="632"/>
      <c r="D8" s="632"/>
      <c r="E8" s="645"/>
      <c r="F8" s="632"/>
      <c r="G8" s="317" t="s">
        <v>115</v>
      </c>
      <c r="H8" s="317" t="s">
        <v>12</v>
      </c>
      <c r="I8" s="317" t="s">
        <v>115</v>
      </c>
      <c r="J8" s="317" t="s">
        <v>12</v>
      </c>
      <c r="K8" s="317" t="s">
        <v>115</v>
      </c>
      <c r="L8" s="317" t="s">
        <v>12</v>
      </c>
      <c r="M8" s="317" t="s">
        <v>115</v>
      </c>
      <c r="N8" s="317" t="s">
        <v>12</v>
      </c>
      <c r="O8" s="317" t="s">
        <v>115</v>
      </c>
      <c r="P8" s="317" t="s">
        <v>12</v>
      </c>
      <c r="Q8" s="317" t="s">
        <v>116</v>
      </c>
      <c r="R8" s="317" t="s">
        <v>87</v>
      </c>
      <c r="S8" s="626"/>
      <c r="T8" s="626"/>
      <c r="U8" s="626"/>
      <c r="V8" s="626"/>
      <c r="W8" s="638"/>
    </row>
    <row r="9" spans="1:23" ht="126" x14ac:dyDescent="0.25">
      <c r="A9" s="628" t="s">
        <v>1592</v>
      </c>
      <c r="B9" s="629" t="s">
        <v>574</v>
      </c>
      <c r="C9" s="541" t="s">
        <v>1725</v>
      </c>
      <c r="D9" s="541" t="s">
        <v>1728</v>
      </c>
      <c r="E9" s="74" t="s">
        <v>1750</v>
      </c>
      <c r="F9" s="74" t="s">
        <v>1730</v>
      </c>
      <c r="G9" s="237"/>
      <c r="H9" s="238"/>
      <c r="I9" s="237"/>
      <c r="J9" s="238"/>
      <c r="K9" s="237"/>
      <c r="L9" s="238"/>
      <c r="M9" s="237"/>
      <c r="N9" s="238"/>
      <c r="O9" s="74"/>
      <c r="P9" s="275">
        <f>'1. TALLERES SEMINARIOS'!D10</f>
        <v>0</v>
      </c>
      <c r="Q9" s="74">
        <v>286</v>
      </c>
      <c r="R9" s="74" t="s">
        <v>1751</v>
      </c>
      <c r="S9" s="74" t="s">
        <v>1752</v>
      </c>
      <c r="T9" s="74"/>
      <c r="U9" s="74" t="s">
        <v>1753</v>
      </c>
      <c r="V9" s="74" t="s">
        <v>1754</v>
      </c>
      <c r="W9" s="74" t="s">
        <v>1755</v>
      </c>
    </row>
    <row r="10" spans="1:23" ht="94.5" x14ac:dyDescent="0.25">
      <c r="A10" s="628"/>
      <c r="B10" s="629"/>
      <c r="C10" s="541"/>
      <c r="D10" s="541"/>
      <c r="E10" s="328" t="s">
        <v>1777</v>
      </c>
      <c r="F10" s="328" t="s">
        <v>1778</v>
      </c>
      <c r="G10" s="329">
        <v>0.25</v>
      </c>
      <c r="H10" s="330">
        <v>2500</v>
      </c>
      <c r="I10" s="329">
        <v>0.25</v>
      </c>
      <c r="J10" s="330">
        <v>2500</v>
      </c>
      <c r="K10" s="329">
        <v>0.25</v>
      </c>
      <c r="L10" s="330">
        <v>2500</v>
      </c>
      <c r="M10" s="329">
        <v>0.25</v>
      </c>
      <c r="N10" s="330">
        <v>2500</v>
      </c>
      <c r="O10" s="329">
        <v>1</v>
      </c>
      <c r="P10" s="275">
        <v>10000</v>
      </c>
      <c r="Q10" s="328">
        <v>156</v>
      </c>
      <c r="R10" s="328" t="s">
        <v>167</v>
      </c>
      <c r="S10" s="328" t="s">
        <v>1779</v>
      </c>
      <c r="T10" s="328" t="s">
        <v>1780</v>
      </c>
      <c r="U10" s="328" t="s">
        <v>1781</v>
      </c>
      <c r="V10" s="328" t="s">
        <v>1782</v>
      </c>
      <c r="W10" s="328" t="s">
        <v>1783</v>
      </c>
    </row>
    <row r="11" spans="1:23" ht="78.75" x14ac:dyDescent="0.25">
      <c r="A11" s="628"/>
      <c r="B11" s="629"/>
      <c r="C11" s="541"/>
      <c r="D11" s="541"/>
      <c r="E11" s="328" t="s">
        <v>1874</v>
      </c>
      <c r="F11" s="328" t="s">
        <v>1875</v>
      </c>
      <c r="G11" s="329"/>
      <c r="H11" s="330"/>
      <c r="I11" s="329"/>
      <c r="J11" s="330"/>
      <c r="K11" s="329">
        <v>1</v>
      </c>
      <c r="L11" s="330"/>
      <c r="M11" s="329"/>
      <c r="N11" s="330"/>
      <c r="O11" s="328"/>
      <c r="P11" s="275"/>
      <c r="Q11" s="328">
        <v>21</v>
      </c>
      <c r="R11" s="328" t="s">
        <v>1876</v>
      </c>
      <c r="S11" s="328" t="s">
        <v>1877</v>
      </c>
      <c r="T11" s="328" t="s">
        <v>1878</v>
      </c>
      <c r="U11" s="328" t="s">
        <v>1879</v>
      </c>
      <c r="V11" s="328" t="s">
        <v>1880</v>
      </c>
      <c r="W11" s="328" t="s">
        <v>1881</v>
      </c>
    </row>
    <row r="12" spans="1:23" ht="63" x14ac:dyDescent="0.25">
      <c r="A12" s="628"/>
      <c r="B12" s="629"/>
      <c r="C12" s="541"/>
      <c r="D12" s="541"/>
      <c r="E12" s="328" t="s">
        <v>2041</v>
      </c>
      <c r="F12" s="328" t="s">
        <v>2037</v>
      </c>
      <c r="G12" s="329"/>
      <c r="H12" s="330"/>
      <c r="I12" s="329">
        <v>0.5</v>
      </c>
      <c r="J12" s="330">
        <v>31250</v>
      </c>
      <c r="K12" s="329">
        <v>0.5</v>
      </c>
      <c r="L12" s="330">
        <v>31250</v>
      </c>
      <c r="M12" s="329"/>
      <c r="N12" s="330"/>
      <c r="O12" s="328"/>
      <c r="P12" s="275">
        <f>'1. TALLERES SEMINARIOS'!D75</f>
        <v>62500</v>
      </c>
      <c r="Q12" s="328">
        <v>119</v>
      </c>
      <c r="R12" s="328" t="s">
        <v>1968</v>
      </c>
      <c r="S12" s="328" t="s">
        <v>1779</v>
      </c>
      <c r="T12" s="328" t="s">
        <v>2038</v>
      </c>
      <c r="U12" s="328" t="s">
        <v>2039</v>
      </c>
      <c r="V12" s="328" t="s">
        <v>1754</v>
      </c>
      <c r="W12" s="328" t="s">
        <v>2040</v>
      </c>
    </row>
    <row r="13" spans="1:23" ht="126" x14ac:dyDescent="0.25">
      <c r="A13" s="628"/>
      <c r="B13" s="629"/>
      <c r="C13" s="541"/>
      <c r="D13" s="541"/>
      <c r="E13" s="328" t="s">
        <v>1916</v>
      </c>
      <c r="F13" s="328" t="s">
        <v>1910</v>
      </c>
      <c r="G13" s="329"/>
      <c r="H13" s="330"/>
      <c r="I13" s="329"/>
      <c r="J13" s="330"/>
      <c r="K13" s="329"/>
      <c r="L13" s="330"/>
      <c r="M13" s="329">
        <v>1</v>
      </c>
      <c r="N13" s="330">
        <v>0</v>
      </c>
      <c r="O13" s="328"/>
      <c r="P13" s="275"/>
      <c r="Q13" s="328">
        <v>303</v>
      </c>
      <c r="R13" s="328" t="s">
        <v>1911</v>
      </c>
      <c r="S13" s="328" t="s">
        <v>1912</v>
      </c>
      <c r="T13" s="328" t="s">
        <v>1913</v>
      </c>
      <c r="U13" s="328" t="s">
        <v>1914</v>
      </c>
      <c r="V13" s="328" t="s">
        <v>165</v>
      </c>
      <c r="W13" s="328" t="s">
        <v>1915</v>
      </c>
    </row>
    <row r="14" spans="1:23" ht="102" x14ac:dyDescent="0.25">
      <c r="A14" s="628"/>
      <c r="B14" s="629"/>
      <c r="C14" s="541"/>
      <c r="D14" s="541"/>
      <c r="E14" s="328" t="s">
        <v>1882</v>
      </c>
      <c r="F14" s="606" t="s">
        <v>1917</v>
      </c>
      <c r="G14" s="517"/>
      <c r="H14" s="517"/>
      <c r="I14" s="517"/>
      <c r="J14" s="518"/>
      <c r="K14" s="517">
        <v>100</v>
      </c>
      <c r="L14" s="517"/>
      <c r="M14" s="517"/>
      <c r="N14" s="517"/>
      <c r="O14" s="517"/>
      <c r="P14" s="518"/>
      <c r="Q14" s="517">
        <v>482</v>
      </c>
      <c r="R14" s="517" t="s">
        <v>1918</v>
      </c>
      <c r="S14" s="603" t="s">
        <v>1919</v>
      </c>
      <c r="T14" s="603" t="s">
        <v>1920</v>
      </c>
      <c r="U14" s="603" t="s">
        <v>1921</v>
      </c>
      <c r="V14" s="603" t="s">
        <v>1922</v>
      </c>
      <c r="W14" s="603" t="s">
        <v>1923</v>
      </c>
    </row>
    <row r="15" spans="1:23" ht="140.25" x14ac:dyDescent="0.25">
      <c r="A15" s="628"/>
      <c r="B15" s="629"/>
      <c r="C15" s="541"/>
      <c r="D15" s="541"/>
      <c r="E15" s="328" t="s">
        <v>2083</v>
      </c>
      <c r="F15" s="606" t="s">
        <v>2071</v>
      </c>
      <c r="G15" s="517">
        <v>50</v>
      </c>
      <c r="H15" s="517">
        <v>6000</v>
      </c>
      <c r="I15" s="517">
        <v>50</v>
      </c>
      <c r="J15" s="518">
        <v>6000</v>
      </c>
      <c r="K15" s="517">
        <v>0</v>
      </c>
      <c r="L15" s="517">
        <v>0</v>
      </c>
      <c r="M15" s="517">
        <v>0</v>
      </c>
      <c r="N15" s="517">
        <v>0</v>
      </c>
      <c r="O15" s="517">
        <v>0</v>
      </c>
      <c r="P15" s="518">
        <f>'1. TALLERES SEMINARIOS'!D141</f>
        <v>12000</v>
      </c>
      <c r="Q15" s="517">
        <v>156</v>
      </c>
      <c r="R15" s="517" t="s">
        <v>167</v>
      </c>
      <c r="S15" s="603" t="s">
        <v>2072</v>
      </c>
      <c r="T15" s="603" t="s">
        <v>2073</v>
      </c>
      <c r="U15" s="603" t="s">
        <v>2074</v>
      </c>
      <c r="V15" s="603" t="s">
        <v>2075</v>
      </c>
      <c r="W15" s="603" t="s">
        <v>2076</v>
      </c>
    </row>
    <row r="16" spans="1:23" ht="63.75" x14ac:dyDescent="0.25">
      <c r="A16" s="628"/>
      <c r="B16" s="629"/>
      <c r="C16" s="541"/>
      <c r="D16" s="541"/>
      <c r="E16" s="328" t="s">
        <v>2084</v>
      </c>
      <c r="F16" s="606" t="s">
        <v>2077</v>
      </c>
      <c r="G16" s="517">
        <v>50</v>
      </c>
      <c r="H16" s="517">
        <v>10000</v>
      </c>
      <c r="I16" s="517">
        <v>50</v>
      </c>
      <c r="J16" s="518">
        <v>10000</v>
      </c>
      <c r="K16" s="517">
        <v>0</v>
      </c>
      <c r="L16" s="517">
        <v>0</v>
      </c>
      <c r="M16" s="517">
        <v>100</v>
      </c>
      <c r="N16" s="517">
        <v>0</v>
      </c>
      <c r="O16" s="517">
        <v>0</v>
      </c>
      <c r="P16" s="518">
        <f>'1. TALLERES SEMINARIOS'!D163</f>
        <v>20000</v>
      </c>
      <c r="Q16" s="517">
        <v>482</v>
      </c>
      <c r="R16" s="517" t="s">
        <v>1918</v>
      </c>
      <c r="S16" s="603" t="s">
        <v>2078</v>
      </c>
      <c r="T16" s="603" t="s">
        <v>2079</v>
      </c>
      <c r="U16" s="603" t="s">
        <v>2080</v>
      </c>
      <c r="V16" s="603" t="s">
        <v>2081</v>
      </c>
      <c r="W16" s="603" t="s">
        <v>2082</v>
      </c>
    </row>
    <row r="17" spans="1:24" ht="135" x14ac:dyDescent="0.25">
      <c r="A17" s="628"/>
      <c r="B17" s="629"/>
      <c r="C17" s="541" t="s">
        <v>1726</v>
      </c>
      <c r="D17" s="541" t="s">
        <v>1729</v>
      </c>
      <c r="E17" s="74" t="s">
        <v>1765</v>
      </c>
      <c r="F17" s="74" t="s">
        <v>1731</v>
      </c>
      <c r="G17" s="237">
        <v>0.5</v>
      </c>
      <c r="H17" s="238">
        <v>5600</v>
      </c>
      <c r="I17" s="237"/>
      <c r="J17" s="238"/>
      <c r="K17" s="237">
        <v>0.5</v>
      </c>
      <c r="L17" s="238">
        <v>5600</v>
      </c>
      <c r="M17" s="237"/>
      <c r="N17" s="238"/>
      <c r="O17" s="74"/>
      <c r="P17" s="275">
        <f>'1. TALLERES SEMINARIOS'!D185</f>
        <v>11200</v>
      </c>
      <c r="Q17" s="74">
        <v>487</v>
      </c>
      <c r="R17" s="74" t="s">
        <v>1756</v>
      </c>
      <c r="S17" s="74" t="s">
        <v>1757</v>
      </c>
      <c r="T17" s="74" t="s">
        <v>1758</v>
      </c>
      <c r="U17" s="74" t="s">
        <v>1759</v>
      </c>
      <c r="V17" s="74" t="s">
        <v>1754</v>
      </c>
      <c r="W17" s="74" t="s">
        <v>1755</v>
      </c>
    </row>
    <row r="18" spans="1:24" ht="110.25" x14ac:dyDescent="0.25">
      <c r="A18" s="628"/>
      <c r="B18" s="629"/>
      <c r="C18" s="541"/>
      <c r="D18" s="541"/>
      <c r="E18" s="74" t="s">
        <v>2144</v>
      </c>
      <c r="F18" s="328" t="s">
        <v>2138</v>
      </c>
      <c r="G18" s="329"/>
      <c r="H18" s="330"/>
      <c r="I18" s="360">
        <v>0.5</v>
      </c>
      <c r="J18" s="556">
        <v>20000</v>
      </c>
      <c r="K18" s="360">
        <v>0.5</v>
      </c>
      <c r="L18" s="556">
        <v>20000</v>
      </c>
      <c r="M18" s="360"/>
      <c r="N18" s="556"/>
      <c r="O18" s="328"/>
      <c r="P18" s="283">
        <f>'1. TALLERES SEMINARIOS'!D207</f>
        <v>40000</v>
      </c>
      <c r="Q18" s="328"/>
      <c r="R18" s="328"/>
      <c r="S18" s="328" t="s">
        <v>2139</v>
      </c>
      <c r="T18" s="328" t="s">
        <v>2140</v>
      </c>
      <c r="U18" s="328" t="s">
        <v>2141</v>
      </c>
      <c r="V18" s="328" t="s">
        <v>2142</v>
      </c>
      <c r="W18" s="328" t="s">
        <v>2143</v>
      </c>
    </row>
    <row r="19" spans="1:24" ht="173.25" x14ac:dyDescent="0.25">
      <c r="A19" s="628"/>
      <c r="B19" s="629"/>
      <c r="C19" s="541" t="s">
        <v>1727</v>
      </c>
      <c r="D19" s="541" t="s">
        <v>1732</v>
      </c>
      <c r="E19" s="504" t="s">
        <v>1766</v>
      </c>
      <c r="F19" s="74" t="s">
        <v>1733</v>
      </c>
      <c r="G19" s="237"/>
      <c r="H19" s="238"/>
      <c r="I19" s="237"/>
      <c r="J19" s="238"/>
      <c r="K19" s="237">
        <v>1</v>
      </c>
      <c r="L19" s="238">
        <v>62895</v>
      </c>
      <c r="M19" s="237"/>
      <c r="N19" s="238"/>
      <c r="O19" s="74"/>
      <c r="P19" s="275">
        <f>'1. TALLERES SEMINARIOS'!D229</f>
        <v>62895</v>
      </c>
      <c r="Q19" s="74">
        <v>119</v>
      </c>
      <c r="R19" s="74" t="s">
        <v>1762</v>
      </c>
      <c r="S19" s="74" t="s">
        <v>1760</v>
      </c>
      <c r="T19" s="241" t="s">
        <v>1761</v>
      </c>
      <c r="U19" s="74" t="s">
        <v>1763</v>
      </c>
      <c r="V19" s="74" t="s">
        <v>1764</v>
      </c>
      <c r="W19" s="74" t="s">
        <v>1755</v>
      </c>
    </row>
    <row r="20" spans="1:24" ht="189" x14ac:dyDescent="0.25">
      <c r="A20" s="628"/>
      <c r="B20" s="629"/>
      <c r="C20" s="541"/>
      <c r="D20" s="541"/>
      <c r="E20" s="504" t="s">
        <v>2152</v>
      </c>
      <c r="F20" s="328" t="s">
        <v>2145</v>
      </c>
      <c r="G20" s="360">
        <v>0.25</v>
      </c>
      <c r="H20" s="556">
        <v>0</v>
      </c>
      <c r="I20" s="360">
        <v>0.25</v>
      </c>
      <c r="J20" s="556">
        <v>0</v>
      </c>
      <c r="K20" s="360">
        <v>0.5</v>
      </c>
      <c r="L20" s="556" t="s">
        <v>2146</v>
      </c>
      <c r="M20" s="329"/>
      <c r="N20" s="330"/>
      <c r="O20" s="328"/>
      <c r="P20" s="283">
        <f>'1. TALLERES SEMINARIOS'!D251</f>
        <v>150000</v>
      </c>
      <c r="Q20" s="328"/>
      <c r="R20" s="328"/>
      <c r="S20" s="341" t="s">
        <v>2147</v>
      </c>
      <c r="T20" s="328" t="s">
        <v>2148</v>
      </c>
      <c r="U20" s="328" t="s">
        <v>2149</v>
      </c>
      <c r="V20" s="328" t="s">
        <v>2150</v>
      </c>
      <c r="W20" s="328" t="s">
        <v>2151</v>
      </c>
    </row>
    <row r="21" spans="1:24" ht="126" x14ac:dyDescent="0.25">
      <c r="A21" s="628"/>
      <c r="B21" s="629"/>
      <c r="C21" s="541"/>
      <c r="D21" s="541"/>
      <c r="E21" s="504" t="s">
        <v>2320</v>
      </c>
      <c r="F21" s="328" t="s">
        <v>2153</v>
      </c>
      <c r="G21" s="329"/>
      <c r="H21" s="328"/>
      <c r="I21" s="557"/>
      <c r="J21" s="558"/>
      <c r="K21" s="329"/>
      <c r="L21" s="328"/>
      <c r="M21" s="329"/>
      <c r="N21" s="333"/>
      <c r="O21" s="333"/>
      <c r="P21" s="275">
        <v>0</v>
      </c>
      <c r="Q21" s="328"/>
      <c r="R21" s="328"/>
      <c r="S21" s="328" t="s">
        <v>2154</v>
      </c>
      <c r="T21" s="328" t="s">
        <v>2155</v>
      </c>
      <c r="U21" s="328" t="s">
        <v>2156</v>
      </c>
      <c r="V21" s="328" t="s">
        <v>2157</v>
      </c>
      <c r="W21" s="328" t="s">
        <v>2158</v>
      </c>
    </row>
    <row r="22" spans="1:24" ht="126" x14ac:dyDescent="0.25">
      <c r="A22" s="628"/>
      <c r="B22" s="629"/>
      <c r="C22" s="541"/>
      <c r="D22" s="541"/>
      <c r="E22" s="504" t="s">
        <v>2321</v>
      </c>
      <c r="F22" s="328" t="s">
        <v>2159</v>
      </c>
      <c r="G22" s="333"/>
      <c r="H22" s="336"/>
      <c r="I22" s="333"/>
      <c r="J22" s="333"/>
      <c r="K22" s="338">
        <v>0.5</v>
      </c>
      <c r="L22" s="336" t="s">
        <v>2160</v>
      </c>
      <c r="M22" s="338">
        <v>0.5</v>
      </c>
      <c r="N22" s="333" t="s">
        <v>2160</v>
      </c>
      <c r="O22" s="333"/>
      <c r="P22" s="275">
        <v>4000</v>
      </c>
      <c r="Q22" s="328"/>
      <c r="R22" s="328"/>
      <c r="S22" s="328" t="s">
        <v>2161</v>
      </c>
      <c r="T22" s="328" t="s">
        <v>2162</v>
      </c>
      <c r="U22" s="328" t="s">
        <v>2163</v>
      </c>
      <c r="V22" s="328" t="s">
        <v>2164</v>
      </c>
      <c r="W22" s="328" t="s">
        <v>2165</v>
      </c>
    </row>
    <row r="23" spans="1:24" ht="141.75" x14ac:dyDescent="0.25">
      <c r="A23" s="628"/>
      <c r="B23" s="629"/>
      <c r="C23" s="541"/>
      <c r="D23" s="541"/>
      <c r="E23" s="504" t="s">
        <v>2322</v>
      </c>
      <c r="F23" s="328" t="s">
        <v>2166</v>
      </c>
      <c r="G23" s="338">
        <v>0.25</v>
      </c>
      <c r="H23" s="336">
        <v>35000</v>
      </c>
      <c r="I23" s="333">
        <v>25</v>
      </c>
      <c r="J23" s="333">
        <v>35000</v>
      </c>
      <c r="K23" s="333">
        <v>25</v>
      </c>
      <c r="L23" s="333">
        <v>35000</v>
      </c>
      <c r="M23" s="333">
        <v>25</v>
      </c>
      <c r="N23" s="333">
        <v>35000</v>
      </c>
      <c r="O23" s="333"/>
      <c r="P23" s="275">
        <v>150000</v>
      </c>
      <c r="Q23" s="334"/>
      <c r="R23" s="334"/>
      <c r="S23" s="328" t="s">
        <v>2167</v>
      </c>
      <c r="T23" s="328" t="s">
        <v>2168</v>
      </c>
      <c r="U23" s="328" t="s">
        <v>2169</v>
      </c>
      <c r="V23" s="328" t="s">
        <v>2170</v>
      </c>
      <c r="W23" s="328" t="s">
        <v>2171</v>
      </c>
    </row>
    <row r="24" spans="1:24" ht="141.75" x14ac:dyDescent="0.25">
      <c r="A24" s="628"/>
      <c r="B24" s="629"/>
      <c r="C24" s="541"/>
      <c r="D24" s="541"/>
      <c r="E24" s="504" t="s">
        <v>2323</v>
      </c>
      <c r="F24" s="328" t="s">
        <v>2172</v>
      </c>
      <c r="G24" s="333"/>
      <c r="H24" s="333"/>
      <c r="I24" s="333"/>
      <c r="J24" s="333"/>
      <c r="K24" s="329">
        <v>1</v>
      </c>
      <c r="L24" s="333">
        <v>4000</v>
      </c>
      <c r="M24" s="333"/>
      <c r="N24" s="333"/>
      <c r="O24" s="333"/>
      <c r="P24" s="275">
        <v>4000</v>
      </c>
      <c r="Q24" s="334"/>
      <c r="R24" s="334"/>
      <c r="S24" s="328" t="s">
        <v>2173</v>
      </c>
      <c r="T24" s="328" t="s">
        <v>2174</v>
      </c>
      <c r="U24" s="328" t="s">
        <v>2175</v>
      </c>
      <c r="V24" s="328" t="s">
        <v>2176</v>
      </c>
      <c r="W24" s="448" t="s">
        <v>2177</v>
      </c>
    </row>
    <row r="25" spans="1:24" ht="150" hidden="1" x14ac:dyDescent="0.25">
      <c r="A25" s="628" t="s">
        <v>1593</v>
      </c>
      <c r="B25" s="628" t="s">
        <v>575</v>
      </c>
      <c r="C25" s="541" t="s">
        <v>1734</v>
      </c>
      <c r="D25" s="541" t="s">
        <v>1735</v>
      </c>
      <c r="E25" s="74" t="s">
        <v>1767</v>
      </c>
      <c r="F25" s="74" t="s">
        <v>1737</v>
      </c>
      <c r="G25" s="239"/>
      <c r="H25" s="239"/>
      <c r="I25" s="239"/>
      <c r="J25" s="239"/>
      <c r="K25" s="239"/>
      <c r="L25" s="239"/>
      <c r="M25" s="239"/>
      <c r="N25" s="239"/>
      <c r="O25" s="239"/>
      <c r="P25" s="275">
        <f>SUMIFS('8. Venta de Servicios'!D:D,'8. Venta de Servicios'!$B:$B,'Desarrollo e Innov. Curricular'!$E$9:$E$33,'8. Venta de Servicios'!$C:$C,'8. Venta de Servicios'!$C$10)</f>
        <v>0</v>
      </c>
      <c r="Q25" s="70"/>
      <c r="R25" s="70"/>
      <c r="S25" s="604"/>
      <c r="T25" s="604"/>
      <c r="U25" s="604"/>
      <c r="V25" s="605"/>
      <c r="W25" s="551"/>
    </row>
    <row r="26" spans="1:24" ht="126" hidden="1" x14ac:dyDescent="0.25">
      <c r="A26" s="628"/>
      <c r="B26" s="628"/>
      <c r="C26" s="541" t="s">
        <v>1669</v>
      </c>
      <c r="D26" s="541" t="s">
        <v>1736</v>
      </c>
      <c r="E26" s="74" t="s">
        <v>2324</v>
      </c>
      <c r="F26" s="74" t="s">
        <v>1738</v>
      </c>
      <c r="G26" s="239"/>
      <c r="H26" s="239"/>
      <c r="I26" s="248"/>
      <c r="J26" s="249"/>
      <c r="K26" s="239"/>
      <c r="L26" s="239"/>
      <c r="M26" s="239"/>
      <c r="N26" s="239"/>
      <c r="O26" s="239"/>
      <c r="P26" s="275">
        <f>SUMIFS('8. Venta de Servicios'!D:D,'8. Venta de Servicios'!$B:$B,'Desarrollo e Innov. Curricular'!$E$9:$E$33,'8. Venta de Servicios'!$C:$C,'8. Venta de Servicios'!$C$10)</f>
        <v>0</v>
      </c>
      <c r="Q26" s="74"/>
      <c r="R26" s="74"/>
      <c r="S26" s="74"/>
      <c r="T26" s="74"/>
      <c r="U26" s="74"/>
      <c r="V26" s="74"/>
      <c r="W26" s="74"/>
    </row>
    <row r="27" spans="1:24" ht="63" x14ac:dyDescent="0.25">
      <c r="A27" s="628"/>
      <c r="B27" s="628"/>
      <c r="C27" s="541"/>
      <c r="D27" s="541"/>
      <c r="E27" s="328" t="s">
        <v>1784</v>
      </c>
      <c r="F27" s="328" t="s">
        <v>1785</v>
      </c>
      <c r="G27" s="333"/>
      <c r="H27" s="333"/>
      <c r="I27" s="333"/>
      <c r="J27" s="333"/>
      <c r="K27" s="333"/>
      <c r="L27" s="333"/>
      <c r="M27" s="329">
        <v>1</v>
      </c>
      <c r="N27" s="330">
        <v>200000</v>
      </c>
      <c r="O27" s="338">
        <v>1</v>
      </c>
      <c r="P27" s="275">
        <v>200000</v>
      </c>
      <c r="Q27" s="334"/>
      <c r="R27" s="334"/>
      <c r="S27" s="328" t="s">
        <v>1786</v>
      </c>
      <c r="T27" s="328" t="s">
        <v>1780</v>
      </c>
      <c r="U27" s="328" t="s">
        <v>1787</v>
      </c>
      <c r="V27" s="328" t="s">
        <v>1788</v>
      </c>
      <c r="W27" s="328" t="s">
        <v>1789</v>
      </c>
    </row>
    <row r="28" spans="1:24" ht="94.5" x14ac:dyDescent="0.25">
      <c r="A28" s="628"/>
      <c r="B28" s="628"/>
      <c r="C28" s="607" t="s">
        <v>1668</v>
      </c>
      <c r="D28" s="607" t="s">
        <v>576</v>
      </c>
      <c r="E28" s="328" t="s">
        <v>1896</v>
      </c>
      <c r="F28" s="328" t="s">
        <v>1883</v>
      </c>
      <c r="G28" s="329"/>
      <c r="H28" s="330"/>
      <c r="I28" s="329">
        <v>0.5</v>
      </c>
      <c r="J28" s="330">
        <v>10282.5</v>
      </c>
      <c r="K28" s="329">
        <v>0.5</v>
      </c>
      <c r="L28" s="330">
        <v>10282.5</v>
      </c>
      <c r="M28" s="329"/>
      <c r="N28" s="330"/>
      <c r="O28" s="328"/>
      <c r="P28" s="275">
        <f>'1. TALLERES SEMINARIOS'!D408</f>
        <v>20565</v>
      </c>
      <c r="Q28" s="514">
        <v>156</v>
      </c>
      <c r="R28" s="328" t="s">
        <v>167</v>
      </c>
      <c r="S28" s="341" t="s">
        <v>1884</v>
      </c>
      <c r="T28" s="328" t="s">
        <v>1885</v>
      </c>
      <c r="U28" s="328" t="s">
        <v>1886</v>
      </c>
      <c r="V28" s="328" t="s">
        <v>1887</v>
      </c>
      <c r="W28" s="328" t="s">
        <v>1888</v>
      </c>
    </row>
    <row r="29" spans="1:24" ht="78.75" x14ac:dyDescent="0.25">
      <c r="A29" s="628"/>
      <c r="B29" s="628"/>
      <c r="C29" s="607"/>
      <c r="D29" s="607"/>
      <c r="E29" s="341" t="s">
        <v>1897</v>
      </c>
      <c r="F29" s="341" t="s">
        <v>1889</v>
      </c>
      <c r="G29" s="333"/>
      <c r="H29" s="333"/>
      <c r="I29" s="333"/>
      <c r="J29" s="333"/>
      <c r="K29" s="329">
        <v>1</v>
      </c>
      <c r="L29" s="330">
        <v>2100</v>
      </c>
      <c r="M29" s="333"/>
      <c r="N29" s="333"/>
      <c r="O29" s="333"/>
      <c r="P29" s="275">
        <f>'1. TALLERES SEMINARIOS'!D430</f>
        <v>2100</v>
      </c>
      <c r="Q29" s="334">
        <v>417</v>
      </c>
      <c r="R29" s="328" t="s">
        <v>1890</v>
      </c>
      <c r="S29" s="604" t="s">
        <v>1891</v>
      </c>
      <c r="T29" s="604" t="s">
        <v>1892</v>
      </c>
      <c r="U29" s="604" t="s">
        <v>1893</v>
      </c>
      <c r="V29" s="605" t="s">
        <v>1894</v>
      </c>
      <c r="W29" s="551" t="s">
        <v>1895</v>
      </c>
    </row>
    <row r="30" spans="1:24" ht="94.5" x14ac:dyDescent="0.25">
      <c r="A30" s="628"/>
      <c r="B30" s="628"/>
      <c r="C30" s="607"/>
      <c r="D30" s="607"/>
      <c r="E30" s="341" t="s">
        <v>1930</v>
      </c>
      <c r="F30" s="328" t="s">
        <v>1924</v>
      </c>
      <c r="G30" s="329"/>
      <c r="H30" s="330"/>
      <c r="I30" s="329"/>
      <c r="J30" s="330"/>
      <c r="K30" s="329">
        <v>1</v>
      </c>
      <c r="L30" s="330">
        <v>0</v>
      </c>
      <c r="M30" s="329"/>
      <c r="N30" s="330"/>
      <c r="O30" s="328"/>
      <c r="P30" s="275"/>
      <c r="Q30" s="514">
        <v>96</v>
      </c>
      <c r="R30" s="328" t="s">
        <v>1925</v>
      </c>
      <c r="S30" s="341" t="s">
        <v>1926</v>
      </c>
      <c r="T30" s="328" t="s">
        <v>1927</v>
      </c>
      <c r="U30" s="328" t="s">
        <v>1928</v>
      </c>
      <c r="V30" s="328" t="s">
        <v>166</v>
      </c>
      <c r="W30" s="328" t="s">
        <v>1929</v>
      </c>
    </row>
    <row r="31" spans="1:24" ht="78.75" x14ac:dyDescent="0.25">
      <c r="A31" s="628"/>
      <c r="B31" s="628"/>
      <c r="C31" s="607"/>
      <c r="D31" s="607"/>
      <c r="E31" s="341" t="s">
        <v>1931</v>
      </c>
      <c r="F31" s="328" t="s">
        <v>1932</v>
      </c>
      <c r="G31" s="329"/>
      <c r="H31" s="330"/>
      <c r="I31" s="329"/>
      <c r="J31" s="330"/>
      <c r="K31" s="329"/>
      <c r="L31" s="330"/>
      <c r="M31" s="329">
        <v>1</v>
      </c>
      <c r="N31" s="330">
        <v>0</v>
      </c>
      <c r="O31" s="328"/>
      <c r="P31" s="275"/>
      <c r="Q31" s="514">
        <v>96</v>
      </c>
      <c r="R31" s="328" t="s">
        <v>1925</v>
      </c>
      <c r="S31" s="341" t="s">
        <v>1926</v>
      </c>
      <c r="T31" s="328" t="s">
        <v>1933</v>
      </c>
      <c r="U31" s="328" t="s">
        <v>1928</v>
      </c>
      <c r="V31" s="328" t="s">
        <v>166</v>
      </c>
      <c r="W31" s="328" t="s">
        <v>1929</v>
      </c>
    </row>
    <row r="32" spans="1:24" ht="126" x14ac:dyDescent="0.25">
      <c r="A32" s="628"/>
      <c r="B32" s="628"/>
      <c r="C32" s="608" t="s">
        <v>1739</v>
      </c>
      <c r="D32" s="541" t="s">
        <v>1740</v>
      </c>
      <c r="E32" s="74" t="s">
        <v>2091</v>
      </c>
      <c r="F32" s="74" t="s">
        <v>1741</v>
      </c>
      <c r="G32" s="240"/>
      <c r="H32" s="239"/>
      <c r="I32" s="239"/>
      <c r="J32" s="239"/>
      <c r="K32" s="239">
        <v>100</v>
      </c>
      <c r="L32" s="239">
        <v>295000</v>
      </c>
      <c r="M32" s="239"/>
      <c r="N32" s="239"/>
      <c r="O32" s="149"/>
      <c r="P32" s="149">
        <f>'1. TALLERES SEMINARIOS'!D495</f>
        <v>295000</v>
      </c>
      <c r="Q32" s="239">
        <v>39</v>
      </c>
      <c r="R32" s="275" t="s">
        <v>2093</v>
      </c>
      <c r="S32" s="74" t="s">
        <v>2094</v>
      </c>
      <c r="T32" s="74" t="s">
        <v>2095</v>
      </c>
      <c r="U32" s="74" t="s">
        <v>2096</v>
      </c>
      <c r="V32" s="74" t="s">
        <v>166</v>
      </c>
      <c r="W32" s="74" t="s">
        <v>1755</v>
      </c>
      <c r="X32" s="544"/>
    </row>
    <row r="33" spans="1:23" ht="94.5" x14ac:dyDescent="0.25">
      <c r="A33" s="628"/>
      <c r="B33" s="628"/>
      <c r="C33" s="608"/>
      <c r="D33" s="541"/>
      <c r="E33" s="74" t="s">
        <v>2092</v>
      </c>
      <c r="F33" s="74" t="s">
        <v>2085</v>
      </c>
      <c r="G33" s="240">
        <v>0.25</v>
      </c>
      <c r="H33" s="239">
        <v>5000</v>
      </c>
      <c r="I33" s="239">
        <v>25</v>
      </c>
      <c r="J33" s="239">
        <v>5000</v>
      </c>
      <c r="K33" s="239">
        <v>25</v>
      </c>
      <c r="L33" s="239">
        <v>5000</v>
      </c>
      <c r="M33" s="239">
        <v>25</v>
      </c>
      <c r="N33" s="239">
        <v>5000</v>
      </c>
      <c r="O33" s="239"/>
      <c r="P33" s="275">
        <f>'1. TALLERES SEMINARIOS'!D516</f>
        <v>20000</v>
      </c>
      <c r="Q33" s="70">
        <v>342</v>
      </c>
      <c r="R33" s="70" t="s">
        <v>2097</v>
      </c>
      <c r="S33" s="74" t="s">
        <v>2086</v>
      </c>
      <c r="T33" s="74" t="s">
        <v>2087</v>
      </c>
      <c r="U33" s="74" t="s">
        <v>2088</v>
      </c>
      <c r="V33" s="74" t="s">
        <v>2089</v>
      </c>
      <c r="W33" s="74" t="s">
        <v>2090</v>
      </c>
    </row>
    <row r="34" spans="1:23" ht="75" hidden="1" x14ac:dyDescent="0.25">
      <c r="A34" s="628"/>
      <c r="B34" s="628"/>
      <c r="C34" s="609" t="s">
        <v>1742</v>
      </c>
      <c r="D34" s="609" t="s">
        <v>1743</v>
      </c>
      <c r="E34" s="504"/>
      <c r="F34" s="504" t="s">
        <v>1745</v>
      </c>
      <c r="G34" s="239"/>
      <c r="H34" s="239"/>
      <c r="I34" s="239"/>
      <c r="J34" s="239"/>
      <c r="K34" s="239">
        <v>100</v>
      </c>
      <c r="L34" s="239">
        <v>0</v>
      </c>
      <c r="M34" s="239"/>
      <c r="N34" s="239"/>
      <c r="O34" s="239"/>
      <c r="P34" s="275"/>
      <c r="Q34" s="70"/>
      <c r="R34" s="70"/>
      <c r="S34" s="74"/>
      <c r="T34" s="74"/>
      <c r="U34" s="74"/>
      <c r="V34" s="74"/>
      <c r="W34" s="75"/>
    </row>
    <row r="35" spans="1:23" ht="204.75" hidden="1" x14ac:dyDescent="0.25">
      <c r="A35" s="628"/>
      <c r="B35" s="628"/>
      <c r="C35" s="609" t="s">
        <v>1744</v>
      </c>
      <c r="D35" s="608" t="s">
        <v>1747</v>
      </c>
      <c r="E35" s="74" t="s">
        <v>2328</v>
      </c>
      <c r="F35" s="74" t="s">
        <v>1746</v>
      </c>
      <c r="G35" s="239"/>
      <c r="H35" s="239"/>
      <c r="I35" s="239"/>
      <c r="J35" s="239"/>
      <c r="K35" s="239"/>
      <c r="L35" s="239"/>
      <c r="M35" s="239"/>
      <c r="N35" s="239"/>
      <c r="O35" s="239"/>
      <c r="P35" s="275"/>
      <c r="Q35" s="70"/>
      <c r="R35" s="70"/>
      <c r="S35" s="74"/>
      <c r="T35" s="74"/>
      <c r="U35" s="74"/>
      <c r="V35" s="74"/>
      <c r="W35" s="75"/>
    </row>
    <row r="36" spans="1:23" ht="78.75" x14ac:dyDescent="0.25">
      <c r="A36" s="628"/>
      <c r="B36" s="628"/>
      <c r="C36" s="609" t="s">
        <v>1749</v>
      </c>
      <c r="D36" s="609" t="s">
        <v>1748</v>
      </c>
      <c r="E36" s="504" t="s">
        <v>2329</v>
      </c>
      <c r="F36" s="504" t="s">
        <v>2316</v>
      </c>
      <c r="G36" s="239"/>
      <c r="H36" s="239"/>
      <c r="I36" s="240">
        <v>0.33</v>
      </c>
      <c r="J36" s="239">
        <v>3200</v>
      </c>
      <c r="K36" s="240">
        <v>0.33</v>
      </c>
      <c r="L36" s="239">
        <v>3200</v>
      </c>
      <c r="M36" s="240">
        <v>0.33</v>
      </c>
      <c r="N36" s="239">
        <v>3200</v>
      </c>
      <c r="O36" s="594">
        <v>100</v>
      </c>
      <c r="P36" s="275">
        <v>9600</v>
      </c>
      <c r="Q36" s="70">
        <v>156</v>
      </c>
      <c r="R36" s="70" t="s">
        <v>167</v>
      </c>
      <c r="S36" s="74" t="s">
        <v>1779</v>
      </c>
      <c r="T36" s="74" t="s">
        <v>2317</v>
      </c>
      <c r="U36" s="74" t="s">
        <v>2318</v>
      </c>
      <c r="V36" s="74" t="s">
        <v>2319</v>
      </c>
      <c r="W36" s="75" t="s">
        <v>1755</v>
      </c>
    </row>
    <row r="37" spans="1:23" ht="15.75" x14ac:dyDescent="0.25">
      <c r="A37" s="427"/>
      <c r="B37" s="428"/>
      <c r="C37" s="427" t="s">
        <v>1698</v>
      </c>
      <c r="D37" s="428"/>
      <c r="E37" s="428"/>
      <c r="F37" s="429"/>
      <c r="G37" s="277">
        <f t="shared" ref="G37:M37" si="0">SUM(G9:G33)</f>
        <v>101.5</v>
      </c>
      <c r="H37" s="277">
        <f>SUM(H9:H36)</f>
        <v>64100</v>
      </c>
      <c r="I37" s="277">
        <f t="shared" si="0"/>
        <v>152</v>
      </c>
      <c r="J37" s="277">
        <f>SUM(J9:J36)</f>
        <v>123232.5</v>
      </c>
      <c r="K37" s="277">
        <f t="shared" si="0"/>
        <v>258.25</v>
      </c>
      <c r="L37" s="277">
        <f>SUM(L9:L36)</f>
        <v>476827.5</v>
      </c>
      <c r="M37" s="277">
        <f t="shared" si="0"/>
        <v>153.75</v>
      </c>
      <c r="N37" s="277">
        <f>SUM(N9:N36)</f>
        <v>245700</v>
      </c>
      <c r="O37" s="277">
        <f>G37+I37+K37+M36</f>
        <v>512.08000000000004</v>
      </c>
      <c r="P37" s="278">
        <f>P9+P10+P11+P12+P13+P14+P15+P16+P17+P18+P19+P20+P21+P22+P23+P24+P25+P26+P27+P28+P29+P30+P31+P32+P33+P34+P35+P36</f>
        <v>1073860</v>
      </c>
      <c r="Q37" s="244"/>
      <c r="R37" s="244"/>
      <c r="S37" s="244"/>
      <c r="T37" s="244"/>
      <c r="U37" s="244"/>
      <c r="V37" s="244"/>
      <c r="W37" s="250"/>
    </row>
    <row r="38" spans="1:23" x14ac:dyDescent="0.25">
      <c r="E38" s="109"/>
      <c r="P38" s="180"/>
    </row>
    <row r="39" spans="1:23" x14ac:dyDescent="0.25">
      <c r="E39" s="109"/>
    </row>
    <row r="40" spans="1:23" x14ac:dyDescent="0.25">
      <c r="E40" s="109"/>
    </row>
    <row r="41" spans="1:23" x14ac:dyDescent="0.25">
      <c r="E41" s="109"/>
    </row>
    <row r="42" spans="1:23" x14ac:dyDescent="0.25">
      <c r="E42" s="109"/>
    </row>
    <row r="43" spans="1:23" x14ac:dyDescent="0.25">
      <c r="E43" s="109"/>
    </row>
    <row r="44" spans="1:23" x14ac:dyDescent="0.25">
      <c r="E44" s="109"/>
    </row>
    <row r="45" spans="1:23" x14ac:dyDescent="0.25">
      <c r="E45" s="109"/>
    </row>
    <row r="46" spans="1:23" x14ac:dyDescent="0.25">
      <c r="E46" s="109"/>
    </row>
    <row r="47" spans="1:23" x14ac:dyDescent="0.25">
      <c r="E47" s="109"/>
    </row>
    <row r="48" spans="1:23" x14ac:dyDescent="0.25">
      <c r="E48" s="109"/>
    </row>
    <row r="49" spans="5:5" x14ac:dyDescent="0.25">
      <c r="E49" s="109"/>
    </row>
    <row r="50" spans="5:5" x14ac:dyDescent="0.25">
      <c r="E50" s="109"/>
    </row>
    <row r="51" spans="5:5" x14ac:dyDescent="0.25">
      <c r="E51" s="109"/>
    </row>
    <row r="52" spans="5:5" x14ac:dyDescent="0.25">
      <c r="E52" s="109"/>
    </row>
    <row r="53" spans="5:5" x14ac:dyDescent="0.25">
      <c r="E53" s="109"/>
    </row>
    <row r="54" spans="5:5" x14ac:dyDescent="0.25">
      <c r="E54" s="109"/>
    </row>
    <row r="55" spans="5:5" x14ac:dyDescent="0.25">
      <c r="E55" s="109"/>
    </row>
    <row r="56" spans="5:5" x14ac:dyDescent="0.25">
      <c r="E56" s="109"/>
    </row>
    <row r="57" spans="5:5" x14ac:dyDescent="0.25">
      <c r="E57" s="109"/>
    </row>
    <row r="58" spans="5:5" x14ac:dyDescent="0.25">
      <c r="E58" s="109"/>
    </row>
    <row r="59" spans="5:5" x14ac:dyDescent="0.25">
      <c r="E59" s="109"/>
    </row>
    <row r="60" spans="5:5" x14ac:dyDescent="0.25">
      <c r="E60" s="109"/>
    </row>
    <row r="61" spans="5:5" x14ac:dyDescent="0.25">
      <c r="E61" s="109"/>
    </row>
    <row r="62" spans="5:5" x14ac:dyDescent="0.25">
      <c r="E62" s="109"/>
    </row>
    <row r="63" spans="5:5" x14ac:dyDescent="0.25">
      <c r="E63" s="109"/>
    </row>
    <row r="64" spans="5:5" x14ac:dyDescent="0.25">
      <c r="E64" s="109"/>
    </row>
    <row r="65" spans="5:5" x14ac:dyDescent="0.25">
      <c r="E65" s="109"/>
    </row>
    <row r="66" spans="5:5" x14ac:dyDescent="0.25">
      <c r="E66" s="109"/>
    </row>
    <row r="67" spans="5:5" x14ac:dyDescent="0.25">
      <c r="E67" s="109"/>
    </row>
    <row r="68" spans="5:5" x14ac:dyDescent="0.25">
      <c r="E68" s="109"/>
    </row>
    <row r="69" spans="5:5" x14ac:dyDescent="0.25">
      <c r="E69" s="109"/>
    </row>
    <row r="70" spans="5:5" x14ac:dyDescent="0.25">
      <c r="E70" s="109"/>
    </row>
    <row r="71" spans="5:5" x14ac:dyDescent="0.25">
      <c r="E71" s="109"/>
    </row>
    <row r="72" spans="5:5" x14ac:dyDescent="0.25">
      <c r="E72" s="109"/>
    </row>
    <row r="73" spans="5:5" x14ac:dyDescent="0.25">
      <c r="E73" s="109"/>
    </row>
    <row r="74" spans="5:5" x14ac:dyDescent="0.25">
      <c r="E74" s="109"/>
    </row>
    <row r="75" spans="5:5" x14ac:dyDescent="0.25">
      <c r="E75" s="109"/>
    </row>
    <row r="76" spans="5:5" x14ac:dyDescent="0.25">
      <c r="E76" s="109"/>
    </row>
    <row r="77" spans="5:5" x14ac:dyDescent="0.25">
      <c r="E77" s="109"/>
    </row>
    <row r="78" spans="5:5" x14ac:dyDescent="0.25">
      <c r="E78" s="109"/>
    </row>
    <row r="79" spans="5:5" x14ac:dyDescent="0.25">
      <c r="E79" s="109"/>
    </row>
    <row r="80" spans="5:5" x14ac:dyDescent="0.25">
      <c r="E80" s="109"/>
    </row>
    <row r="81" spans="5:5" x14ac:dyDescent="0.25">
      <c r="E81" s="109"/>
    </row>
    <row r="82" spans="5:5" x14ac:dyDescent="0.25">
      <c r="E82" s="109"/>
    </row>
    <row r="83" spans="5:5" x14ac:dyDescent="0.25">
      <c r="E83" s="109"/>
    </row>
    <row r="84" spans="5:5" x14ac:dyDescent="0.25">
      <c r="E84" s="109"/>
    </row>
    <row r="85" spans="5:5" x14ac:dyDescent="0.25">
      <c r="E85" s="109"/>
    </row>
    <row r="86" spans="5:5" x14ac:dyDescent="0.25">
      <c r="E86" s="109"/>
    </row>
    <row r="87" spans="5:5" x14ac:dyDescent="0.25">
      <c r="E87" s="109"/>
    </row>
    <row r="88" spans="5:5" x14ac:dyDescent="0.25">
      <c r="E88" s="109"/>
    </row>
    <row r="89" spans="5:5" x14ac:dyDescent="0.25">
      <c r="E89" s="109"/>
    </row>
    <row r="90" spans="5:5" x14ac:dyDescent="0.25">
      <c r="E90" s="109"/>
    </row>
    <row r="91" spans="5:5" x14ac:dyDescent="0.25">
      <c r="E91" s="109"/>
    </row>
    <row r="92" spans="5:5" x14ac:dyDescent="0.25">
      <c r="E92" s="109"/>
    </row>
    <row r="93" spans="5:5" x14ac:dyDescent="0.25">
      <c r="E93" s="109"/>
    </row>
    <row r="94" spans="5:5" x14ac:dyDescent="0.25">
      <c r="E94" s="109"/>
    </row>
    <row r="95" spans="5:5" x14ac:dyDescent="0.25">
      <c r="E95" s="109"/>
    </row>
    <row r="96" spans="5:5" x14ac:dyDescent="0.25">
      <c r="E96" s="109"/>
    </row>
    <row r="97" spans="5:5" x14ac:dyDescent="0.25">
      <c r="E97" s="109"/>
    </row>
    <row r="98" spans="5:5" x14ac:dyDescent="0.25">
      <c r="E98" s="109"/>
    </row>
    <row r="99" spans="5:5" x14ac:dyDescent="0.25">
      <c r="E99" s="109"/>
    </row>
    <row r="100" spans="5:5" x14ac:dyDescent="0.25">
      <c r="E100" s="109"/>
    </row>
  </sheetData>
  <mergeCells count="22">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A25:A36"/>
    <mergeCell ref="B25:B36"/>
    <mergeCell ref="B9:B24"/>
    <mergeCell ref="A9:A24"/>
  </mergeCells>
  <conditionalFormatting sqref="E28:E31">
    <cfRule type="duplicateValues" dxfId="4" priority="5"/>
  </conditionalFormatting>
  <conditionalFormatting sqref="E10:E16">
    <cfRule type="duplicateValues" dxfId="3" priority="4"/>
  </conditionalFormatting>
  <conditionalFormatting sqref="E27">
    <cfRule type="duplicateValues" dxfId="2" priority="3"/>
  </conditionalFormatting>
  <conditionalFormatting sqref="E11:E16">
    <cfRule type="duplicateValues" dxfId="1" priority="2"/>
  </conditionalFormatting>
  <conditionalFormatting sqref="E32:E36 E9:E27">
    <cfRule type="duplicateValues" dxfId="0" priority="17"/>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54"/>
  <sheetViews>
    <sheetView showGridLines="0" topLeftCell="E1" zoomScale="70" zoomScaleNormal="70" workbookViewId="0">
      <pane ySplit="6" topLeftCell="A11" activePane="bottomLeft" state="frozen"/>
      <selection sqref="A1:V1"/>
      <selection pane="bottomLeft" activeCell="P38" sqref="P38"/>
    </sheetView>
  </sheetViews>
  <sheetFormatPr baseColWidth="10" defaultColWidth="12.5703125" defaultRowHeight="12" x14ac:dyDescent="0.25"/>
  <cols>
    <col min="1" max="1" width="45.42578125" style="350" customWidth="1"/>
    <col min="2" max="2" width="48.140625" style="331" customWidth="1"/>
    <col min="3" max="3" width="32.42578125" style="331" customWidth="1"/>
    <col min="4" max="4" width="32.7109375" style="331" customWidth="1"/>
    <col min="5" max="5" width="27.42578125" style="351" customWidth="1"/>
    <col min="6" max="6" width="36.42578125" style="331" customWidth="1"/>
    <col min="7" max="7" width="15.28515625" style="331" customWidth="1"/>
    <col min="8" max="8" width="15.85546875" style="331" customWidth="1"/>
    <col min="9" max="9" width="15.28515625" style="331" customWidth="1"/>
    <col min="10" max="10" width="15.42578125" style="331" customWidth="1"/>
    <col min="11" max="11" width="15.28515625" style="331" customWidth="1"/>
    <col min="12" max="12" width="14.85546875" style="331" customWidth="1"/>
    <col min="13" max="13" width="15.28515625" style="331" customWidth="1"/>
    <col min="14" max="14" width="17.5703125" style="331" customWidth="1"/>
    <col min="15" max="15" width="15.28515625" style="331" customWidth="1"/>
    <col min="16" max="16" width="16.85546875" style="331" bestFit="1" customWidth="1"/>
    <col min="17" max="18" width="12.5703125" style="331"/>
    <col min="19" max="22" width="14.28515625" style="331" customWidth="1"/>
    <col min="23" max="23" width="15.7109375" style="331" customWidth="1"/>
    <col min="24" max="16384" width="12.5703125" style="331"/>
  </cols>
  <sheetData>
    <row r="1" spans="1:24" s="321" customFormat="1" ht="18.75" x14ac:dyDescent="0.25">
      <c r="B1" s="421"/>
      <c r="C1" s="421"/>
      <c r="D1" s="421"/>
      <c r="E1" s="421"/>
      <c r="F1" s="421"/>
      <c r="G1" s="421" t="s">
        <v>95</v>
      </c>
      <c r="H1" s="421"/>
      <c r="I1" s="421"/>
      <c r="J1" s="421"/>
      <c r="K1" s="421"/>
      <c r="L1" s="421"/>
      <c r="M1" s="421"/>
      <c r="N1" s="421"/>
      <c r="O1" s="421"/>
      <c r="P1" s="421"/>
      <c r="Q1" s="421"/>
      <c r="R1" s="421"/>
      <c r="S1" s="421"/>
      <c r="T1" s="421"/>
      <c r="U1" s="421"/>
      <c r="V1" s="421"/>
      <c r="W1" s="421"/>
    </row>
    <row r="2" spans="1:24" s="321" customFormat="1" ht="18.75" x14ac:dyDescent="0.25">
      <c r="A2" s="456" t="s">
        <v>1590</v>
      </c>
      <c r="B2" s="421"/>
      <c r="C2" s="421"/>
      <c r="D2" s="421"/>
      <c r="E2" s="421"/>
      <c r="F2" s="421"/>
      <c r="G2" s="421"/>
      <c r="H2" s="421"/>
      <c r="I2" s="421"/>
      <c r="J2" s="421"/>
      <c r="K2" s="421"/>
      <c r="L2" s="421"/>
      <c r="M2" s="421"/>
      <c r="N2" s="421"/>
      <c r="O2" s="421"/>
      <c r="P2" s="421"/>
      <c r="Q2" s="421"/>
      <c r="R2" s="421"/>
      <c r="S2" s="421"/>
      <c r="T2" s="421"/>
      <c r="U2" s="421"/>
      <c r="V2" s="421"/>
      <c r="W2" s="421"/>
    </row>
    <row r="3" spans="1:24" s="321" customFormat="1" ht="21" customHeight="1" x14ac:dyDescent="0.25">
      <c r="A3" s="322" t="s">
        <v>1595</v>
      </c>
      <c r="B3" s="323"/>
      <c r="C3" s="323"/>
      <c r="D3" s="323"/>
      <c r="E3" s="324"/>
      <c r="F3" s="323"/>
      <c r="G3" s="323"/>
      <c r="H3" s="323"/>
      <c r="I3" s="323"/>
      <c r="J3" s="323"/>
      <c r="K3" s="323"/>
      <c r="L3" s="323"/>
      <c r="M3" s="323"/>
      <c r="N3" s="323"/>
      <c r="O3" s="323"/>
      <c r="P3" s="323"/>
      <c r="Q3" s="323"/>
      <c r="R3" s="323"/>
      <c r="S3" s="323"/>
      <c r="T3" s="323"/>
      <c r="U3" s="323"/>
      <c r="V3" s="323"/>
      <c r="W3" s="323"/>
    </row>
    <row r="4" spans="1:24" s="67" customFormat="1" ht="23.25" customHeight="1" x14ac:dyDescent="0.25">
      <c r="A4" s="627" t="s">
        <v>102</v>
      </c>
      <c r="B4" s="627" t="s">
        <v>120</v>
      </c>
      <c r="C4" s="630" t="s">
        <v>90</v>
      </c>
      <c r="D4" s="630" t="s">
        <v>91</v>
      </c>
      <c r="E4" s="643" t="s">
        <v>483</v>
      </c>
      <c r="F4" s="630" t="s">
        <v>92</v>
      </c>
      <c r="G4" s="633" t="s">
        <v>106</v>
      </c>
      <c r="H4" s="635"/>
      <c r="I4" s="635"/>
      <c r="J4" s="635"/>
      <c r="K4" s="635"/>
      <c r="L4" s="635"/>
      <c r="M4" s="635"/>
      <c r="N4" s="634"/>
      <c r="O4" s="646" t="s">
        <v>107</v>
      </c>
      <c r="P4" s="647"/>
      <c r="Q4" s="639" t="s">
        <v>108</v>
      </c>
      <c r="R4" s="640"/>
      <c r="S4" s="627" t="s">
        <v>109</v>
      </c>
      <c r="T4" s="627" t="s">
        <v>110</v>
      </c>
      <c r="U4" s="627" t="s">
        <v>118</v>
      </c>
      <c r="V4" s="627" t="s">
        <v>117</v>
      </c>
      <c r="W4" s="630" t="s">
        <v>93</v>
      </c>
    </row>
    <row r="5" spans="1:24" s="67" customFormat="1" ht="15" customHeight="1" x14ac:dyDescent="0.25">
      <c r="A5" s="625"/>
      <c r="B5" s="625"/>
      <c r="C5" s="631"/>
      <c r="D5" s="631"/>
      <c r="E5" s="644"/>
      <c r="F5" s="631"/>
      <c r="G5" s="633" t="s">
        <v>111</v>
      </c>
      <c r="H5" s="634"/>
      <c r="I5" s="633" t="s">
        <v>112</v>
      </c>
      <c r="J5" s="634"/>
      <c r="K5" s="633" t="s">
        <v>113</v>
      </c>
      <c r="L5" s="634"/>
      <c r="M5" s="633" t="s">
        <v>114</v>
      </c>
      <c r="N5" s="634"/>
      <c r="O5" s="648"/>
      <c r="P5" s="649"/>
      <c r="Q5" s="641"/>
      <c r="R5" s="642"/>
      <c r="S5" s="625"/>
      <c r="T5" s="625"/>
      <c r="U5" s="625"/>
      <c r="V5" s="625"/>
      <c r="W5" s="631"/>
    </row>
    <row r="6" spans="1:24" s="67" customFormat="1" ht="24" customHeight="1" x14ac:dyDescent="0.25">
      <c r="A6" s="626"/>
      <c r="B6" s="626"/>
      <c r="C6" s="632"/>
      <c r="D6" s="632"/>
      <c r="E6" s="645"/>
      <c r="F6" s="632"/>
      <c r="G6" s="317" t="s">
        <v>115</v>
      </c>
      <c r="H6" s="317" t="s">
        <v>12</v>
      </c>
      <c r="I6" s="317" t="s">
        <v>115</v>
      </c>
      <c r="J6" s="317" t="s">
        <v>12</v>
      </c>
      <c r="K6" s="317" t="s">
        <v>115</v>
      </c>
      <c r="L6" s="317" t="s">
        <v>12</v>
      </c>
      <c r="M6" s="317" t="s">
        <v>115</v>
      </c>
      <c r="N6" s="317" t="s">
        <v>12</v>
      </c>
      <c r="O6" s="317" t="s">
        <v>115</v>
      </c>
      <c r="P6" s="317" t="s">
        <v>12</v>
      </c>
      <c r="Q6" s="317" t="s">
        <v>116</v>
      </c>
      <c r="R6" s="317" t="s">
        <v>87</v>
      </c>
      <c r="S6" s="626"/>
      <c r="T6" s="626"/>
      <c r="U6" s="626"/>
      <c r="V6" s="626"/>
      <c r="W6" s="632"/>
    </row>
    <row r="7" spans="1:24" ht="92.25" customHeight="1" x14ac:dyDescent="0.25">
      <c r="A7" s="650" t="s">
        <v>1595</v>
      </c>
      <c r="B7" s="656" t="s">
        <v>1523</v>
      </c>
      <c r="C7" s="325" t="s">
        <v>1527</v>
      </c>
      <c r="D7" s="326" t="s">
        <v>1529</v>
      </c>
      <c r="E7" s="448" t="s">
        <v>1797</v>
      </c>
      <c r="F7" s="448" t="s">
        <v>1800</v>
      </c>
      <c r="G7" s="505">
        <v>25</v>
      </c>
      <c r="H7" s="505">
        <v>11250</v>
      </c>
      <c r="I7" s="329">
        <v>0.25</v>
      </c>
      <c r="J7" s="330">
        <v>11250</v>
      </c>
      <c r="K7" s="505">
        <v>25000</v>
      </c>
      <c r="L7" s="275">
        <v>11250</v>
      </c>
      <c r="M7" s="329">
        <v>0.1</v>
      </c>
      <c r="N7" s="275">
        <v>11250</v>
      </c>
      <c r="O7" s="329">
        <v>1</v>
      </c>
      <c r="P7" s="506">
        <f>'1. TALLERES SEMINARIOS'!D579</f>
        <v>45012</v>
      </c>
      <c r="Q7" s="328"/>
      <c r="R7" s="328"/>
      <c r="S7" s="328" t="s">
        <v>1790</v>
      </c>
      <c r="T7" s="328" t="s">
        <v>1791</v>
      </c>
      <c r="U7" s="328" t="s">
        <v>1792</v>
      </c>
      <c r="V7" s="328" t="s">
        <v>1793</v>
      </c>
      <c r="W7" s="448" t="s">
        <v>1794</v>
      </c>
    </row>
    <row r="8" spans="1:24" ht="90" customHeight="1" x14ac:dyDescent="0.25">
      <c r="A8" s="651"/>
      <c r="B8" s="657"/>
      <c r="C8" s="325"/>
      <c r="D8" s="326"/>
      <c r="E8" s="448" t="s">
        <v>1798</v>
      </c>
      <c r="F8" s="448" t="s">
        <v>1795</v>
      </c>
      <c r="G8" s="505">
        <v>25</v>
      </c>
      <c r="H8" s="505">
        <v>7500</v>
      </c>
      <c r="I8" s="329">
        <v>0.25</v>
      </c>
      <c r="J8" s="330">
        <v>7500</v>
      </c>
      <c r="K8" s="505">
        <v>25</v>
      </c>
      <c r="L8" s="275">
        <v>7500</v>
      </c>
      <c r="M8" s="329">
        <v>0.25</v>
      </c>
      <c r="N8" s="275">
        <v>7500</v>
      </c>
      <c r="O8" s="329">
        <v>1</v>
      </c>
      <c r="P8" s="506">
        <f>'1. TALLERES SEMINARIOS'!D600</f>
        <v>30000</v>
      </c>
      <c r="Q8" s="328"/>
      <c r="R8" s="328"/>
      <c r="S8" s="328"/>
      <c r="T8" s="328"/>
      <c r="U8" s="328"/>
      <c r="V8" s="328"/>
      <c r="W8" s="448"/>
    </row>
    <row r="9" spans="1:24" ht="79.5" customHeight="1" x14ac:dyDescent="0.25">
      <c r="A9" s="651"/>
      <c r="B9" s="657"/>
      <c r="C9" s="325"/>
      <c r="D9" s="326"/>
      <c r="E9" s="448" t="s">
        <v>1799</v>
      </c>
      <c r="F9" s="448" t="s">
        <v>1796</v>
      </c>
      <c r="G9" s="505">
        <v>25</v>
      </c>
      <c r="H9" s="505">
        <v>18750</v>
      </c>
      <c r="I9" s="329">
        <v>0.25</v>
      </c>
      <c r="J9" s="330">
        <v>18750</v>
      </c>
      <c r="K9" s="505">
        <v>25</v>
      </c>
      <c r="L9" s="275">
        <v>18750</v>
      </c>
      <c r="M9" s="329">
        <v>0.25</v>
      </c>
      <c r="N9" s="275">
        <v>18750</v>
      </c>
      <c r="O9" s="328">
        <v>100</v>
      </c>
      <c r="P9" s="506">
        <f>'1. TALLERES SEMINARIOS'!D621</f>
        <v>75000</v>
      </c>
      <c r="Q9" s="328"/>
      <c r="R9" s="328"/>
      <c r="S9" s="328"/>
      <c r="T9" s="328"/>
      <c r="U9" s="328"/>
      <c r="V9" s="328"/>
      <c r="W9" s="448"/>
    </row>
    <row r="10" spans="1:24" ht="79.5" customHeight="1" x14ac:dyDescent="0.25">
      <c r="A10" s="651"/>
      <c r="B10" s="657"/>
      <c r="C10" s="325"/>
      <c r="D10" s="326"/>
      <c r="E10" s="448" t="s">
        <v>1948</v>
      </c>
      <c r="F10" s="448" t="s">
        <v>1934</v>
      </c>
      <c r="G10" s="448"/>
      <c r="H10" s="329">
        <v>0.5</v>
      </c>
      <c r="I10" s="328">
        <v>2500</v>
      </c>
      <c r="J10" s="329">
        <v>0.5</v>
      </c>
      <c r="K10" s="330">
        <v>2500</v>
      </c>
      <c r="L10" s="328"/>
      <c r="M10" s="275"/>
      <c r="N10" s="329"/>
      <c r="O10" s="275"/>
      <c r="P10" s="597">
        <f>'1. TALLERES SEMINARIOS'!D642</f>
        <v>4999.96</v>
      </c>
      <c r="Q10" s="328">
        <v>51</v>
      </c>
      <c r="R10" s="328" t="s">
        <v>203</v>
      </c>
      <c r="S10" s="328" t="s">
        <v>1935</v>
      </c>
      <c r="T10" s="328" t="s">
        <v>1936</v>
      </c>
      <c r="U10" s="328" t="s">
        <v>1937</v>
      </c>
      <c r="V10" s="328"/>
      <c r="W10" s="448" t="s">
        <v>1938</v>
      </c>
    </row>
    <row r="11" spans="1:24" ht="79.5" customHeight="1" x14ac:dyDescent="0.25">
      <c r="A11" s="651"/>
      <c r="B11" s="657"/>
      <c r="C11" s="325"/>
      <c r="D11" s="326"/>
      <c r="E11" s="448" t="s">
        <v>1949</v>
      </c>
      <c r="F11" s="448" t="s">
        <v>1939</v>
      </c>
      <c r="G11" s="448"/>
      <c r="H11" s="329">
        <v>0.25</v>
      </c>
      <c r="I11" s="328">
        <v>25000</v>
      </c>
      <c r="J11" s="329">
        <v>0.25</v>
      </c>
      <c r="K11" s="330">
        <v>25000</v>
      </c>
      <c r="L11" s="328">
        <v>25</v>
      </c>
      <c r="M11" s="275">
        <v>25000</v>
      </c>
      <c r="N11" s="329">
        <v>0.25</v>
      </c>
      <c r="O11" s="275">
        <v>25000</v>
      </c>
      <c r="P11" s="597">
        <f>'1. TALLERES SEMINARIOS'!D663</f>
        <v>100000</v>
      </c>
      <c r="Q11" s="328">
        <v>51</v>
      </c>
      <c r="R11" s="328" t="s">
        <v>203</v>
      </c>
      <c r="S11" s="328" t="s">
        <v>1940</v>
      </c>
      <c r="T11" s="328" t="s">
        <v>1941</v>
      </c>
      <c r="U11" s="328" t="s">
        <v>1942</v>
      </c>
      <c r="V11" s="328"/>
      <c r="W11" s="448" t="s">
        <v>1943</v>
      </c>
    </row>
    <row r="12" spans="1:24" ht="79.5" customHeight="1" x14ac:dyDescent="0.25">
      <c r="A12" s="651"/>
      <c r="B12" s="657"/>
      <c r="C12" s="325"/>
      <c r="D12" s="326"/>
      <c r="E12" s="448" t="s">
        <v>1950</v>
      </c>
      <c r="F12" s="448" t="s">
        <v>1944</v>
      </c>
      <c r="G12" s="448"/>
      <c r="H12" s="329">
        <v>0.5</v>
      </c>
      <c r="I12" s="328">
        <v>50000</v>
      </c>
      <c r="J12" s="329">
        <v>0.5</v>
      </c>
      <c r="K12" s="330">
        <v>50000</v>
      </c>
      <c r="L12" s="328"/>
      <c r="M12" s="275"/>
      <c r="N12" s="329"/>
      <c r="O12" s="275"/>
      <c r="P12" s="597">
        <f>'1. TALLERES SEMINARIOS'!D684</f>
        <v>100000</v>
      </c>
      <c r="Q12" s="328">
        <v>51</v>
      </c>
      <c r="R12" s="328" t="s">
        <v>203</v>
      </c>
      <c r="S12" s="328" t="s">
        <v>1945</v>
      </c>
      <c r="T12" s="328" t="s">
        <v>1946</v>
      </c>
      <c r="U12" s="328" t="s">
        <v>1947</v>
      </c>
      <c r="V12" s="328"/>
      <c r="W12" s="448" t="s">
        <v>1943</v>
      </c>
    </row>
    <row r="13" spans="1:24" ht="79.5" customHeight="1" x14ac:dyDescent="0.25">
      <c r="A13" s="651"/>
      <c r="B13" s="657"/>
      <c r="C13" s="325"/>
      <c r="D13" s="326"/>
      <c r="E13" s="448" t="s">
        <v>2048</v>
      </c>
      <c r="F13" s="448" t="s">
        <v>2052</v>
      </c>
      <c r="G13" s="328">
        <v>2</v>
      </c>
      <c r="H13" s="328" t="s">
        <v>2053</v>
      </c>
      <c r="I13" s="329"/>
      <c r="J13" s="330"/>
      <c r="K13" s="328"/>
      <c r="L13" s="275"/>
      <c r="M13" s="329"/>
      <c r="N13" s="275"/>
      <c r="O13" s="328"/>
      <c r="P13" s="275">
        <f>'1. TALLERES SEMINARIOS'!D705</f>
        <v>50000</v>
      </c>
      <c r="Q13" s="328">
        <v>51</v>
      </c>
      <c r="R13" s="328" t="s">
        <v>203</v>
      </c>
      <c r="S13" s="328" t="s">
        <v>2054</v>
      </c>
      <c r="T13" s="328" t="s">
        <v>2055</v>
      </c>
      <c r="U13" s="328" t="s">
        <v>2056</v>
      </c>
      <c r="V13" s="328" t="s">
        <v>2057</v>
      </c>
      <c r="W13" s="448" t="s">
        <v>2058</v>
      </c>
      <c r="X13" s="515"/>
    </row>
    <row r="14" spans="1:24" ht="79.5" customHeight="1" x14ac:dyDescent="0.25">
      <c r="A14" s="651"/>
      <c r="B14" s="657"/>
      <c r="C14" s="325"/>
      <c r="D14" s="326"/>
      <c r="E14" s="448" t="s">
        <v>2186</v>
      </c>
      <c r="F14" s="448" t="s">
        <v>2179</v>
      </c>
      <c r="G14" s="329">
        <v>0.5</v>
      </c>
      <c r="H14" s="328">
        <v>0</v>
      </c>
      <c r="I14" s="329">
        <v>0.25</v>
      </c>
      <c r="J14" s="330">
        <v>0</v>
      </c>
      <c r="K14" s="329">
        <v>0.25</v>
      </c>
      <c r="L14" s="275" t="s">
        <v>2180</v>
      </c>
      <c r="M14" s="329"/>
      <c r="N14" s="275"/>
      <c r="O14" s="329">
        <v>1</v>
      </c>
      <c r="P14" s="275">
        <v>0</v>
      </c>
      <c r="Q14" s="328"/>
      <c r="R14" s="328"/>
      <c r="S14" s="328" t="s">
        <v>2181</v>
      </c>
      <c r="T14" s="328" t="s">
        <v>2182</v>
      </c>
      <c r="U14" s="328" t="s">
        <v>2183</v>
      </c>
      <c r="V14" s="328" t="s">
        <v>2184</v>
      </c>
      <c r="W14" s="448" t="s">
        <v>2185</v>
      </c>
    </row>
    <row r="15" spans="1:24" ht="79.5" customHeight="1" x14ac:dyDescent="0.25">
      <c r="A15" s="651"/>
      <c r="B15" s="657"/>
      <c r="C15" s="325"/>
      <c r="D15" s="326"/>
      <c r="E15" s="448" t="s">
        <v>2248</v>
      </c>
      <c r="F15" s="328" t="s">
        <v>2249</v>
      </c>
      <c r="G15" s="563">
        <v>0.25</v>
      </c>
      <c r="H15" s="330">
        <v>8750</v>
      </c>
      <c r="I15" s="329">
        <v>0.25</v>
      </c>
      <c r="J15" s="330">
        <v>8750</v>
      </c>
      <c r="K15" s="564">
        <v>0.25</v>
      </c>
      <c r="L15" s="275">
        <v>8750</v>
      </c>
      <c r="M15" s="563">
        <v>0.25</v>
      </c>
      <c r="N15" s="275">
        <v>8750</v>
      </c>
      <c r="O15" s="329">
        <v>1</v>
      </c>
      <c r="P15" s="275">
        <f>'1. TALLERES SEMINARIOS'!D747</f>
        <v>35000</v>
      </c>
      <c r="Q15" s="328"/>
      <c r="R15" s="328" t="s">
        <v>2250</v>
      </c>
      <c r="S15" s="328" t="s">
        <v>2251</v>
      </c>
      <c r="T15" s="328" t="s">
        <v>2252</v>
      </c>
      <c r="U15" s="328" t="s">
        <v>2253</v>
      </c>
      <c r="V15" s="328" t="s">
        <v>2254</v>
      </c>
      <c r="W15" s="560" t="s">
        <v>2255</v>
      </c>
    </row>
    <row r="16" spans="1:24" ht="108.75" customHeight="1" x14ac:dyDescent="0.25">
      <c r="A16" s="651"/>
      <c r="B16" s="657"/>
      <c r="C16" s="545" t="s">
        <v>1528</v>
      </c>
      <c r="D16" s="546" t="s">
        <v>1670</v>
      </c>
      <c r="E16" s="547" t="s">
        <v>2193</v>
      </c>
      <c r="F16" s="448" t="s">
        <v>2187</v>
      </c>
      <c r="G16" s="328"/>
      <c r="H16" s="328"/>
      <c r="I16" s="329">
        <v>1</v>
      </c>
      <c r="J16" s="330">
        <v>0</v>
      </c>
      <c r="K16" s="328"/>
      <c r="L16" s="275"/>
      <c r="M16" s="329"/>
      <c r="N16" s="275"/>
      <c r="O16" s="329">
        <v>1</v>
      </c>
      <c r="P16" s="275">
        <v>0</v>
      </c>
      <c r="Q16" s="328"/>
      <c r="R16" s="328"/>
      <c r="S16" s="328" t="s">
        <v>2188</v>
      </c>
      <c r="T16" s="328" t="s">
        <v>2189</v>
      </c>
      <c r="U16" s="328" t="s">
        <v>2190</v>
      </c>
      <c r="V16" s="328" t="s">
        <v>2191</v>
      </c>
      <c r="W16" s="448" t="s">
        <v>2192</v>
      </c>
    </row>
    <row r="17" spans="1:24" ht="108.75" customHeight="1" x14ac:dyDescent="0.25">
      <c r="A17" s="651"/>
      <c r="B17" s="657"/>
      <c r="C17" s="545"/>
      <c r="D17" s="546" t="s">
        <v>1671</v>
      </c>
      <c r="E17" s="547" t="s">
        <v>2104</v>
      </c>
      <c r="F17" s="328" t="s">
        <v>2098</v>
      </c>
      <c r="G17" s="328"/>
      <c r="H17" s="328"/>
      <c r="I17" s="329"/>
      <c r="J17" s="330"/>
      <c r="K17" s="328">
        <v>100</v>
      </c>
      <c r="L17" s="275">
        <v>3000</v>
      </c>
      <c r="M17" s="329"/>
      <c r="N17" s="275"/>
      <c r="O17" s="328"/>
      <c r="P17" s="275">
        <f>'1. TALLERES SEMINARIOS'!D789</f>
        <v>3000</v>
      </c>
      <c r="Q17" s="328">
        <v>51</v>
      </c>
      <c r="R17" s="328" t="s">
        <v>203</v>
      </c>
      <c r="S17" s="328" t="s">
        <v>2099</v>
      </c>
      <c r="T17" s="328" t="s">
        <v>2100</v>
      </c>
      <c r="U17" s="328" t="s">
        <v>2101</v>
      </c>
      <c r="V17" s="328" t="s">
        <v>2102</v>
      </c>
      <c r="W17" s="328" t="s">
        <v>2103</v>
      </c>
    </row>
    <row r="18" spans="1:24" ht="108.75" customHeight="1" x14ac:dyDescent="0.25">
      <c r="A18" s="651"/>
      <c r="B18" s="657"/>
      <c r="C18" s="545"/>
      <c r="D18" s="546"/>
      <c r="E18" s="547" t="s">
        <v>2259</v>
      </c>
      <c r="F18" s="328" t="s">
        <v>2256</v>
      </c>
      <c r="G18" s="328"/>
      <c r="H18" s="328"/>
      <c r="I18" s="329"/>
      <c r="J18" s="330"/>
      <c r="K18" s="328"/>
      <c r="L18" s="275"/>
      <c r="M18" s="329"/>
      <c r="N18" s="275"/>
      <c r="O18" s="328"/>
      <c r="P18" s="275"/>
      <c r="Q18" s="328"/>
      <c r="R18" s="328"/>
      <c r="S18" s="328" t="s">
        <v>2257</v>
      </c>
      <c r="T18" s="328" t="s">
        <v>2258</v>
      </c>
      <c r="U18" s="328"/>
      <c r="V18" s="328"/>
      <c r="W18" s="328" t="s">
        <v>2260</v>
      </c>
    </row>
    <row r="19" spans="1:24" ht="85.5" customHeight="1" x14ac:dyDescent="0.25">
      <c r="A19" s="651"/>
      <c r="B19" s="650" t="s">
        <v>1524</v>
      </c>
      <c r="C19" s="325" t="s">
        <v>1530</v>
      </c>
      <c r="D19" s="326" t="s">
        <v>1531</v>
      </c>
      <c r="E19" s="448" t="s">
        <v>1805</v>
      </c>
      <c r="F19" s="448" t="s">
        <v>1801</v>
      </c>
      <c r="G19" s="448"/>
      <c r="H19" s="328"/>
      <c r="I19" s="328"/>
      <c r="J19" s="329"/>
      <c r="K19" s="330"/>
      <c r="L19" s="328"/>
      <c r="M19" s="329">
        <v>1</v>
      </c>
      <c r="N19" s="275">
        <v>30000</v>
      </c>
      <c r="O19" s="328"/>
      <c r="P19" s="275">
        <f>'1. TALLERES SEMINARIOS'!D831</f>
        <v>30000</v>
      </c>
      <c r="R19" s="328"/>
      <c r="S19" s="328" t="s">
        <v>1802</v>
      </c>
      <c r="T19" s="328" t="s">
        <v>1803</v>
      </c>
      <c r="U19" s="328" t="s">
        <v>1804</v>
      </c>
      <c r="V19" s="328" t="s">
        <v>1793</v>
      </c>
      <c r="W19" s="448" t="s">
        <v>1794</v>
      </c>
    </row>
    <row r="20" spans="1:24" ht="85.5" customHeight="1" x14ac:dyDescent="0.25">
      <c r="A20" s="651"/>
      <c r="B20" s="651"/>
      <c r="C20" s="325"/>
      <c r="D20" s="326"/>
      <c r="E20" s="448" t="s">
        <v>1904</v>
      </c>
      <c r="F20" s="448" t="s">
        <v>1898</v>
      </c>
      <c r="G20" s="329">
        <v>0.25</v>
      </c>
      <c r="H20" s="330">
        <v>50000</v>
      </c>
      <c r="I20" s="329">
        <v>0.25</v>
      </c>
      <c r="J20" s="330">
        <v>50000</v>
      </c>
      <c r="K20" s="329">
        <v>0.25</v>
      </c>
      <c r="L20" s="330">
        <v>50000</v>
      </c>
      <c r="M20" s="329">
        <v>0.25</v>
      </c>
      <c r="N20" s="330">
        <v>50000</v>
      </c>
      <c r="O20" s="329">
        <v>1</v>
      </c>
      <c r="P20" s="598">
        <f>'1. TALLERES SEMINARIOS'!D852</f>
        <v>200000</v>
      </c>
      <c r="Q20" s="328">
        <v>51</v>
      </c>
      <c r="R20" s="328" t="s">
        <v>203</v>
      </c>
      <c r="S20" s="328" t="s">
        <v>1899</v>
      </c>
      <c r="T20" s="328" t="s">
        <v>1900</v>
      </c>
      <c r="U20" s="328" t="s">
        <v>1901</v>
      </c>
      <c r="V20" s="328" t="s">
        <v>1902</v>
      </c>
      <c r="W20" s="448" t="s">
        <v>1903</v>
      </c>
    </row>
    <row r="21" spans="1:24" ht="85.5" customHeight="1" x14ac:dyDescent="0.25">
      <c r="A21" s="651"/>
      <c r="B21" s="651"/>
      <c r="C21" s="325"/>
      <c r="D21" s="326"/>
      <c r="E21" s="448" t="s">
        <v>1965</v>
      </c>
      <c r="F21" s="448" t="s">
        <v>1951</v>
      </c>
      <c r="G21" s="328">
        <v>100</v>
      </c>
      <c r="H21" s="328">
        <v>50000</v>
      </c>
      <c r="J21" s="329"/>
      <c r="K21" s="330"/>
      <c r="L21" s="328"/>
      <c r="M21" s="275"/>
      <c r="N21" s="329"/>
      <c r="O21" s="275"/>
      <c r="P21" s="597">
        <f>'1. TALLERES SEMINARIOS'!D873</f>
        <v>50000</v>
      </c>
      <c r="Q21" s="328">
        <v>291</v>
      </c>
      <c r="R21" s="328" t="s">
        <v>1952</v>
      </c>
      <c r="S21" s="328" t="s">
        <v>1953</v>
      </c>
      <c r="T21" s="328" t="s">
        <v>1954</v>
      </c>
      <c r="U21" s="328" t="s">
        <v>1955</v>
      </c>
      <c r="V21" s="328" t="s">
        <v>1956</v>
      </c>
      <c r="W21" s="448" t="s">
        <v>1957</v>
      </c>
    </row>
    <row r="22" spans="1:24" ht="85.5" customHeight="1" x14ac:dyDescent="0.25">
      <c r="A22" s="651"/>
      <c r="B22" s="651"/>
      <c r="C22" s="325"/>
      <c r="D22" s="326"/>
      <c r="E22" s="448" t="s">
        <v>1966</v>
      </c>
      <c r="F22" s="448" t="s">
        <v>1958</v>
      </c>
      <c r="G22" s="448"/>
      <c r="H22" s="328"/>
      <c r="I22" s="328"/>
      <c r="J22" s="329"/>
      <c r="K22" s="330"/>
      <c r="L22" s="328">
        <v>100</v>
      </c>
      <c r="M22" s="275">
        <v>10000</v>
      </c>
      <c r="N22" s="329"/>
      <c r="O22" s="275"/>
      <c r="P22" s="597">
        <f>'1. TALLERES SEMINARIOS'!D894</f>
        <v>10000</v>
      </c>
      <c r="Q22" s="328">
        <v>77</v>
      </c>
      <c r="R22" s="328" t="s">
        <v>1959</v>
      </c>
      <c r="S22" s="483" t="s">
        <v>1960</v>
      </c>
      <c r="T22" s="483" t="s">
        <v>1961</v>
      </c>
      <c r="U22" s="483" t="s">
        <v>1962</v>
      </c>
      <c r="V22" s="483" t="s">
        <v>1963</v>
      </c>
      <c r="W22" s="483" t="s">
        <v>1964</v>
      </c>
    </row>
    <row r="23" spans="1:24" ht="85.5" customHeight="1" x14ac:dyDescent="0.25">
      <c r="A23" s="651"/>
      <c r="B23" s="651"/>
      <c r="C23" s="325"/>
      <c r="D23" s="326"/>
      <c r="E23" s="448" t="s">
        <v>2105</v>
      </c>
      <c r="F23" s="328" t="s">
        <v>2106</v>
      </c>
      <c r="G23" s="328"/>
      <c r="H23" s="328"/>
      <c r="I23" s="329"/>
      <c r="J23" s="330"/>
      <c r="K23" s="328">
        <v>100</v>
      </c>
      <c r="L23" s="275">
        <v>20000</v>
      </c>
      <c r="M23" s="329"/>
      <c r="N23" s="275"/>
      <c r="O23" s="328"/>
      <c r="P23" s="275">
        <f>'1. TALLERES SEMINARIOS'!D915</f>
        <v>20000</v>
      </c>
      <c r="Q23" s="328">
        <v>77</v>
      </c>
      <c r="R23" s="328" t="s">
        <v>1959</v>
      </c>
      <c r="S23" s="328" t="s">
        <v>1960</v>
      </c>
      <c r="T23" s="328" t="s">
        <v>1961</v>
      </c>
      <c r="U23" s="331" t="s">
        <v>2107</v>
      </c>
      <c r="V23" s="328" t="s">
        <v>1963</v>
      </c>
      <c r="W23" s="448" t="s">
        <v>2108</v>
      </c>
      <c r="X23" s="548"/>
    </row>
    <row r="24" spans="1:24" ht="149.25" customHeight="1" x14ac:dyDescent="0.25">
      <c r="A24" s="651"/>
      <c r="B24" s="651"/>
      <c r="C24" s="325" t="s">
        <v>1532</v>
      </c>
      <c r="D24" s="326" t="s">
        <v>1535</v>
      </c>
      <c r="E24" s="448" t="s">
        <v>1806</v>
      </c>
      <c r="F24" s="596" t="s">
        <v>1807</v>
      </c>
      <c r="G24" s="332"/>
      <c r="H24" s="333"/>
      <c r="I24" s="333"/>
      <c r="J24" s="333"/>
      <c r="K24" s="333">
        <v>100</v>
      </c>
      <c r="L24" s="276">
        <v>184353.7</v>
      </c>
      <c r="M24" s="333"/>
      <c r="N24" s="276"/>
      <c r="O24" s="334"/>
      <c r="P24" s="279">
        <f>'1. TALLERES SEMINARIOS'!D936</f>
        <v>184353.7</v>
      </c>
      <c r="Q24" s="334"/>
      <c r="R24" s="334"/>
      <c r="S24" s="335" t="s">
        <v>1808</v>
      </c>
      <c r="T24" s="335" t="s">
        <v>1809</v>
      </c>
      <c r="U24" s="335" t="s">
        <v>1810</v>
      </c>
      <c r="V24" s="335" t="s">
        <v>1811</v>
      </c>
      <c r="W24" s="448" t="s">
        <v>1812</v>
      </c>
    </row>
    <row r="25" spans="1:24" ht="125.25" customHeight="1" x14ac:dyDescent="0.25">
      <c r="A25" s="651"/>
      <c r="B25" s="652"/>
      <c r="C25" s="545" t="s">
        <v>1533</v>
      </c>
      <c r="D25" s="546" t="s">
        <v>1534</v>
      </c>
      <c r="E25" s="547" t="s">
        <v>2325</v>
      </c>
      <c r="F25" s="546" t="s">
        <v>2312</v>
      </c>
      <c r="G25" s="333"/>
      <c r="H25" s="336"/>
      <c r="I25" s="338">
        <v>0.5</v>
      </c>
      <c r="J25" s="336">
        <v>5600</v>
      </c>
      <c r="K25" s="338">
        <v>0.5</v>
      </c>
      <c r="L25" s="276">
        <v>5600</v>
      </c>
      <c r="M25" s="333"/>
      <c r="N25" s="276"/>
      <c r="O25" s="339">
        <v>1</v>
      </c>
      <c r="P25" s="279">
        <f>'1. TALLERES SEMINARIOS'!D957</f>
        <v>11200</v>
      </c>
      <c r="Q25" s="334">
        <v>156</v>
      </c>
      <c r="R25" s="334" t="s">
        <v>162</v>
      </c>
      <c r="S25" s="334" t="s">
        <v>2313</v>
      </c>
      <c r="T25" s="334" t="s">
        <v>2314</v>
      </c>
      <c r="U25" s="334" t="s">
        <v>2315</v>
      </c>
      <c r="V25" s="334" t="s">
        <v>166</v>
      </c>
      <c r="W25" s="448" t="s">
        <v>1755</v>
      </c>
    </row>
    <row r="26" spans="1:24" ht="123.75" customHeight="1" x14ac:dyDescent="0.25">
      <c r="A26" s="651"/>
      <c r="B26" s="656" t="s">
        <v>1536</v>
      </c>
      <c r="C26" s="325" t="s">
        <v>1672</v>
      </c>
      <c r="D26" s="450" t="s">
        <v>1673</v>
      </c>
      <c r="E26" s="448" t="s">
        <v>1976</v>
      </c>
      <c r="F26" s="326" t="s">
        <v>1967</v>
      </c>
      <c r="G26" s="326"/>
      <c r="H26" s="333"/>
      <c r="I26" s="333">
        <v>100</v>
      </c>
      <c r="J26" s="336">
        <v>16856.25</v>
      </c>
      <c r="K26" s="333"/>
      <c r="L26" s="276"/>
      <c r="M26" s="333"/>
      <c r="N26" s="276"/>
      <c r="O26" s="334"/>
      <c r="P26" s="279">
        <f>'1. TALLERES SEMINARIOS'!D978</f>
        <v>16856.25</v>
      </c>
      <c r="Q26" s="520">
        <v>119</v>
      </c>
      <c r="R26" s="520" t="s">
        <v>1968</v>
      </c>
      <c r="S26" s="520" t="s">
        <v>1969</v>
      </c>
      <c r="T26" s="520"/>
      <c r="U26" s="520" t="s">
        <v>1970</v>
      </c>
      <c r="V26" s="520" t="s">
        <v>1971</v>
      </c>
      <c r="W26" s="521" t="s">
        <v>1972</v>
      </c>
    </row>
    <row r="27" spans="1:24" ht="111.75" customHeight="1" x14ac:dyDescent="0.25">
      <c r="A27" s="651"/>
      <c r="B27" s="657"/>
      <c r="C27" s="325"/>
      <c r="D27" s="450"/>
      <c r="E27" s="448" t="s">
        <v>1977</v>
      </c>
      <c r="F27" s="326" t="s">
        <v>1973</v>
      </c>
      <c r="G27" s="326"/>
      <c r="H27" s="333"/>
      <c r="I27" s="333">
        <v>100</v>
      </c>
      <c r="J27" s="336">
        <v>41887.86</v>
      </c>
      <c r="K27" s="333"/>
      <c r="L27" s="276"/>
      <c r="M27" s="333"/>
      <c r="N27" s="276"/>
      <c r="O27" s="334"/>
      <c r="P27" s="279">
        <f>'1. TALLERES SEMINARIOS'!D999</f>
        <v>41887.86</v>
      </c>
      <c r="Q27" s="520">
        <v>119</v>
      </c>
      <c r="R27" s="520" t="s">
        <v>1968</v>
      </c>
      <c r="S27" s="520" t="s">
        <v>1969</v>
      </c>
      <c r="T27" s="520"/>
      <c r="U27" s="520" t="s">
        <v>1970</v>
      </c>
      <c r="V27" s="520" t="s">
        <v>1971</v>
      </c>
      <c r="W27" s="521" t="s">
        <v>1972</v>
      </c>
    </row>
    <row r="28" spans="1:24" ht="95.25" customHeight="1" x14ac:dyDescent="0.25">
      <c r="A28" s="651"/>
      <c r="B28" s="657"/>
      <c r="C28" s="325"/>
      <c r="D28" s="450"/>
      <c r="E28" s="448" t="s">
        <v>1978</v>
      </c>
      <c r="F28" s="326" t="s">
        <v>1974</v>
      </c>
      <c r="G28" s="326"/>
      <c r="H28" s="333"/>
      <c r="I28" s="336"/>
      <c r="J28" s="333"/>
      <c r="K28" s="333">
        <v>100</v>
      </c>
      <c r="L28" s="276">
        <v>98000</v>
      </c>
      <c r="M28" s="333"/>
      <c r="N28" s="276"/>
      <c r="O28" s="334"/>
      <c r="P28" s="279">
        <f>'1. TALLERES SEMINARIOS'!D1020</f>
        <v>98000</v>
      </c>
      <c r="Q28" s="520">
        <v>119</v>
      </c>
      <c r="R28" s="520" t="s">
        <v>1968</v>
      </c>
      <c r="S28" s="520" t="s">
        <v>1975</v>
      </c>
      <c r="T28" s="520"/>
      <c r="U28" s="520" t="s">
        <v>1970</v>
      </c>
      <c r="V28" s="520" t="s">
        <v>1971</v>
      </c>
      <c r="W28" s="521" t="s">
        <v>1972</v>
      </c>
    </row>
    <row r="29" spans="1:24" ht="95.25" customHeight="1" x14ac:dyDescent="0.25">
      <c r="A29" s="651"/>
      <c r="B29" s="650" t="s">
        <v>1525</v>
      </c>
      <c r="C29" s="653" t="s">
        <v>1674</v>
      </c>
      <c r="D29" s="450" t="s">
        <v>1675</v>
      </c>
      <c r="E29" s="448" t="s">
        <v>2065</v>
      </c>
      <c r="F29" s="326" t="s">
        <v>1537</v>
      </c>
      <c r="G29" s="329">
        <v>1</v>
      </c>
      <c r="H29" s="340" t="s">
        <v>2059</v>
      </c>
      <c r="I29" s="329"/>
      <c r="J29" s="340"/>
      <c r="K29" s="329"/>
      <c r="L29" s="275"/>
      <c r="M29" s="329"/>
      <c r="N29" s="275"/>
      <c r="O29" s="328"/>
      <c r="P29" s="275">
        <f>'6. Becas'!D10</f>
        <v>20000</v>
      </c>
      <c r="Q29" s="341">
        <v>96</v>
      </c>
      <c r="R29" s="341" t="s">
        <v>1925</v>
      </c>
      <c r="S29" s="328" t="s">
        <v>2060</v>
      </c>
      <c r="T29" s="328" t="s">
        <v>2061</v>
      </c>
      <c r="U29" s="328" t="s">
        <v>2062</v>
      </c>
      <c r="V29" s="328" t="s">
        <v>2063</v>
      </c>
      <c r="W29" s="448" t="s">
        <v>2064</v>
      </c>
    </row>
    <row r="30" spans="1:24" ht="95.25" customHeight="1" x14ac:dyDescent="0.25">
      <c r="A30" s="651"/>
      <c r="B30" s="651"/>
      <c r="C30" s="654"/>
      <c r="D30" s="450"/>
      <c r="E30" s="448" t="s">
        <v>2110</v>
      </c>
      <c r="F30" s="337" t="s">
        <v>2109</v>
      </c>
      <c r="G30" s="329">
        <v>0.66</v>
      </c>
      <c r="H30" s="340">
        <v>6000</v>
      </c>
      <c r="I30" s="329"/>
      <c r="J30" s="340"/>
      <c r="K30" s="329">
        <v>0.34</v>
      </c>
      <c r="L30" s="275">
        <v>3000</v>
      </c>
      <c r="M30" s="329"/>
      <c r="N30" s="275"/>
      <c r="O30" s="328"/>
      <c r="P30" s="275">
        <f>'6. Becas'!D55</f>
        <v>9000</v>
      </c>
      <c r="Q30" s="341">
        <v>96</v>
      </c>
      <c r="R30" s="341" t="s">
        <v>1925</v>
      </c>
      <c r="S30" s="328" t="s">
        <v>2111</v>
      </c>
      <c r="T30" s="328" t="s">
        <v>2061</v>
      </c>
      <c r="U30" s="328" t="s">
        <v>2112</v>
      </c>
      <c r="V30" s="328" t="s">
        <v>2113</v>
      </c>
      <c r="W30" s="448" t="s">
        <v>2114</v>
      </c>
    </row>
    <row r="31" spans="1:24" ht="113.25" customHeight="1" x14ac:dyDescent="0.25">
      <c r="A31" s="651"/>
      <c r="B31" s="652"/>
      <c r="C31" s="655"/>
      <c r="D31" s="559" t="s">
        <v>1676</v>
      </c>
      <c r="E31" s="547" t="s">
        <v>2326</v>
      </c>
      <c r="F31" s="342" t="s">
        <v>1538</v>
      </c>
      <c r="G31" s="338">
        <v>0.25</v>
      </c>
      <c r="H31" s="333">
        <v>0</v>
      </c>
      <c r="I31" s="338">
        <v>0.25</v>
      </c>
      <c r="J31" s="333">
        <v>0</v>
      </c>
      <c r="K31" s="338">
        <v>0.25</v>
      </c>
      <c r="L31" s="276">
        <v>0</v>
      </c>
      <c r="M31" s="338">
        <v>0.25</v>
      </c>
      <c r="N31" s="276">
        <v>0</v>
      </c>
      <c r="O31" s="339">
        <v>1</v>
      </c>
      <c r="P31" s="331">
        <v>0</v>
      </c>
      <c r="Q31" s="334"/>
      <c r="R31" s="334"/>
      <c r="S31" s="279" t="s">
        <v>2194</v>
      </c>
      <c r="T31" s="334" t="s">
        <v>2195</v>
      </c>
      <c r="U31" s="334" t="s">
        <v>2196</v>
      </c>
      <c r="V31" s="334" t="s">
        <v>2197</v>
      </c>
      <c r="W31" s="448" t="s">
        <v>2192</v>
      </c>
    </row>
    <row r="32" spans="1:24" ht="103.5" customHeight="1" x14ac:dyDescent="0.25">
      <c r="A32" s="651"/>
      <c r="B32" s="650" t="s">
        <v>1526</v>
      </c>
      <c r="C32" s="653" t="s">
        <v>1678</v>
      </c>
      <c r="D32" s="450" t="s">
        <v>1677</v>
      </c>
      <c r="E32" s="448" t="s">
        <v>2115</v>
      </c>
      <c r="F32" s="337" t="s">
        <v>2116</v>
      </c>
      <c r="G32" s="333"/>
      <c r="H32" s="333"/>
      <c r="I32" s="242">
        <v>1</v>
      </c>
      <c r="J32" s="333">
        <v>10000</v>
      </c>
      <c r="K32" s="333"/>
      <c r="L32" s="276"/>
      <c r="M32" s="333"/>
      <c r="N32" s="276"/>
      <c r="O32" s="599">
        <v>100</v>
      </c>
      <c r="P32" s="275">
        <f>'3. EQUIPO DE OFICINA'!D10</f>
        <v>10000</v>
      </c>
      <c r="Q32" s="328"/>
      <c r="R32" s="328"/>
      <c r="S32" s="337"/>
      <c r="T32" s="337"/>
      <c r="U32" s="334"/>
      <c r="V32" s="334"/>
      <c r="W32" s="327"/>
    </row>
    <row r="33" spans="1:23" ht="103.5" customHeight="1" x14ac:dyDescent="0.25">
      <c r="A33" s="651"/>
      <c r="B33" s="651"/>
      <c r="C33" s="654"/>
      <c r="D33" s="450"/>
      <c r="E33" s="448" t="s">
        <v>2203</v>
      </c>
      <c r="F33" s="326" t="s">
        <v>2198</v>
      </c>
      <c r="G33" s="338">
        <v>1</v>
      </c>
      <c r="H33" s="333">
        <v>49500</v>
      </c>
      <c r="I33" s="242"/>
      <c r="J33" s="333"/>
      <c r="K33" s="333"/>
      <c r="L33" s="276"/>
      <c r="M33" s="333"/>
      <c r="N33" s="276"/>
      <c r="O33" s="243">
        <v>1</v>
      </c>
      <c r="P33" s="275">
        <f>'4. EQUIPO TECNOLÓGICOS'!D33</f>
        <v>49500</v>
      </c>
      <c r="Q33" s="328"/>
      <c r="R33" s="328"/>
      <c r="S33" s="337" t="s">
        <v>2199</v>
      </c>
      <c r="T33" s="337" t="s">
        <v>2200</v>
      </c>
      <c r="U33" s="334" t="s">
        <v>2201</v>
      </c>
      <c r="V33" s="334" t="s">
        <v>2197</v>
      </c>
      <c r="W33" s="448" t="s">
        <v>2202</v>
      </c>
    </row>
    <row r="34" spans="1:23" ht="96" hidden="1" customHeight="1" x14ac:dyDescent="0.25">
      <c r="A34" s="651"/>
      <c r="B34" s="651"/>
      <c r="C34" s="325"/>
      <c r="D34" s="326"/>
      <c r="E34" s="452"/>
      <c r="F34" s="326"/>
      <c r="G34" s="333"/>
      <c r="H34" s="333"/>
      <c r="I34" s="242"/>
      <c r="J34" s="333"/>
      <c r="K34" s="333"/>
      <c r="L34" s="276"/>
      <c r="M34" s="333"/>
      <c r="N34" s="276"/>
      <c r="O34" s="243"/>
      <c r="P34" s="275"/>
      <c r="Q34" s="328"/>
      <c r="R34" s="328"/>
      <c r="S34" s="337"/>
      <c r="T34" s="337"/>
      <c r="U34" s="334"/>
      <c r="V34" s="334"/>
      <c r="W34" s="448"/>
    </row>
    <row r="35" spans="1:23" ht="111" customHeight="1" x14ac:dyDescent="0.25">
      <c r="A35" s="651"/>
      <c r="B35" s="651"/>
      <c r="C35" s="325" t="s">
        <v>1680</v>
      </c>
      <c r="D35" s="450" t="s">
        <v>1679</v>
      </c>
      <c r="E35" s="448" t="s">
        <v>2118</v>
      </c>
      <c r="F35" s="337" t="s">
        <v>2117</v>
      </c>
      <c r="G35" s="333">
        <v>33</v>
      </c>
      <c r="H35" s="333"/>
      <c r="I35" s="242">
        <v>0.33</v>
      </c>
      <c r="J35" s="333"/>
      <c r="K35" s="333">
        <v>33</v>
      </c>
      <c r="L35" s="276"/>
      <c r="M35" s="333"/>
      <c r="N35" s="276"/>
      <c r="O35" s="243"/>
      <c r="P35" s="275"/>
      <c r="Q35" s="328"/>
      <c r="R35" s="328"/>
      <c r="S35" s="337"/>
      <c r="T35" s="337"/>
      <c r="U35" s="334"/>
      <c r="V35" s="334"/>
      <c r="W35" s="448"/>
    </row>
    <row r="36" spans="1:23" ht="111" customHeight="1" x14ac:dyDescent="0.25">
      <c r="A36" s="651"/>
      <c r="B36" s="651"/>
      <c r="C36" s="325"/>
      <c r="D36" s="450"/>
      <c r="E36" s="448" t="s">
        <v>2209</v>
      </c>
      <c r="F36" s="326" t="s">
        <v>2204</v>
      </c>
      <c r="G36" s="333"/>
      <c r="H36" s="333"/>
      <c r="I36" s="338">
        <v>1</v>
      </c>
      <c r="J36" s="276"/>
      <c r="L36" s="560"/>
      <c r="M36" s="333"/>
      <c r="N36" s="276"/>
      <c r="O36" s="243">
        <v>1</v>
      </c>
      <c r="P36" s="275"/>
      <c r="Q36" s="328"/>
      <c r="R36" s="328"/>
      <c r="S36" s="337" t="s">
        <v>2205</v>
      </c>
      <c r="T36" s="337" t="s">
        <v>2206</v>
      </c>
      <c r="U36" s="334" t="s">
        <v>2207</v>
      </c>
      <c r="V36" s="334" t="s">
        <v>2208</v>
      </c>
      <c r="W36" s="448" t="s">
        <v>2192</v>
      </c>
    </row>
    <row r="37" spans="1:23" ht="137.25" customHeight="1" x14ac:dyDescent="0.25">
      <c r="A37" s="651"/>
      <c r="B37" s="651"/>
      <c r="C37" s="451" t="s">
        <v>1681</v>
      </c>
      <c r="D37" s="450" t="s">
        <v>1682</v>
      </c>
      <c r="E37" s="448" t="s">
        <v>2178</v>
      </c>
      <c r="F37" s="326" t="s">
        <v>1979</v>
      </c>
      <c r="G37" s="333">
        <v>25</v>
      </c>
      <c r="H37" s="333">
        <v>0</v>
      </c>
      <c r="I37" s="242">
        <v>0.25</v>
      </c>
      <c r="J37" s="333">
        <v>0</v>
      </c>
      <c r="K37" s="333">
        <v>25</v>
      </c>
      <c r="L37" s="276">
        <v>0</v>
      </c>
      <c r="M37" s="333">
        <v>25</v>
      </c>
      <c r="N37" s="276">
        <v>0</v>
      </c>
      <c r="O37" s="243"/>
      <c r="P37" s="275"/>
      <c r="Q37" s="328">
        <v>26</v>
      </c>
      <c r="R37" s="328" t="s">
        <v>163</v>
      </c>
      <c r="S37" s="337" t="s">
        <v>1980</v>
      </c>
      <c r="T37" s="337" t="s">
        <v>1981</v>
      </c>
      <c r="U37" s="334" t="s">
        <v>1982</v>
      </c>
      <c r="V37" s="334" t="s">
        <v>1754</v>
      </c>
      <c r="W37" s="448" t="s">
        <v>1957</v>
      </c>
    </row>
    <row r="38" spans="1:23" ht="18.75" x14ac:dyDescent="0.25">
      <c r="A38" s="424"/>
      <c r="B38" s="425"/>
      <c r="C38" s="424" t="s">
        <v>103</v>
      </c>
      <c r="D38" s="425"/>
      <c r="E38" s="425"/>
      <c r="F38" s="426"/>
      <c r="G38" s="343">
        <f t="shared" ref="G38:N38" si="0">SUM(G7:G33)</f>
        <v>180.91</v>
      </c>
      <c r="H38" s="344">
        <f t="shared" si="0"/>
        <v>201751.25</v>
      </c>
      <c r="I38" s="343">
        <f t="shared" si="0"/>
        <v>77704.25</v>
      </c>
      <c r="J38" s="343">
        <f t="shared" si="0"/>
        <v>170595.36</v>
      </c>
      <c r="K38" s="343">
        <f t="shared" si="0"/>
        <v>102951.84</v>
      </c>
      <c r="L38" s="344">
        <f t="shared" si="0"/>
        <v>410328.7</v>
      </c>
      <c r="M38" s="343">
        <f t="shared" si="0"/>
        <v>35002.35</v>
      </c>
      <c r="N38" s="343">
        <f t="shared" si="0"/>
        <v>126250.25</v>
      </c>
      <c r="O38" s="343">
        <f>G38+I38+K38+M38</f>
        <v>215839.35</v>
      </c>
      <c r="P38" s="345">
        <f>SUM(P7:P37)</f>
        <v>1193809.77</v>
      </c>
      <c r="Q38" s="346"/>
      <c r="R38" s="346"/>
      <c r="S38" s="346"/>
      <c r="T38" s="346"/>
      <c r="U38" s="346"/>
      <c r="V38" s="346"/>
      <c r="W38" s="346"/>
    </row>
    <row r="39" spans="1:23" ht="197.25" customHeight="1" x14ac:dyDescent="0.25">
      <c r="A39" s="347"/>
      <c r="B39" s="348"/>
      <c r="C39" s="348"/>
      <c r="D39" s="348"/>
      <c r="E39" s="349"/>
      <c r="F39" s="348"/>
      <c r="G39" s="348"/>
      <c r="H39" s="348"/>
      <c r="I39" s="348"/>
      <c r="J39" s="348"/>
      <c r="K39" s="348"/>
      <c r="L39" s="348"/>
      <c r="M39" s="348"/>
      <c r="N39" s="348"/>
      <c r="O39" s="348"/>
      <c r="P39" s="348"/>
      <c r="Q39" s="348"/>
      <c r="R39" s="348"/>
      <c r="S39" s="348"/>
      <c r="T39" s="348"/>
      <c r="U39" s="348"/>
      <c r="V39" s="348"/>
      <c r="W39" s="348"/>
    </row>
    <row r="40" spans="1:23" ht="105" customHeight="1" x14ac:dyDescent="0.25">
      <c r="A40" s="347"/>
      <c r="B40" s="348"/>
      <c r="C40" s="348"/>
      <c r="D40" s="348"/>
      <c r="E40" s="349"/>
      <c r="F40" s="348"/>
      <c r="G40" s="348"/>
      <c r="H40" s="348"/>
      <c r="I40" s="348"/>
      <c r="J40" s="348"/>
      <c r="K40" s="348"/>
      <c r="L40" s="348"/>
      <c r="M40" s="348"/>
      <c r="N40" s="348"/>
      <c r="O40" s="348"/>
      <c r="P40" s="348"/>
      <c r="Q40" s="348"/>
      <c r="R40" s="348"/>
      <c r="S40" s="348"/>
      <c r="T40" s="348"/>
      <c r="U40" s="348"/>
      <c r="V40" s="348"/>
      <c r="W40" s="348"/>
    </row>
    <row r="41" spans="1:23" ht="69" customHeight="1" x14ac:dyDescent="0.25">
      <c r="A41" s="347"/>
      <c r="B41" s="348"/>
      <c r="C41" s="348"/>
      <c r="D41" s="348"/>
      <c r="E41" s="349"/>
      <c r="F41" s="348"/>
      <c r="G41" s="348"/>
      <c r="H41" s="348"/>
      <c r="I41" s="348"/>
      <c r="J41" s="348"/>
      <c r="K41" s="348"/>
      <c r="L41" s="348"/>
      <c r="M41" s="348"/>
      <c r="N41" s="348"/>
      <c r="O41" s="348"/>
      <c r="P41" s="348"/>
      <c r="Q41" s="348"/>
      <c r="R41" s="348"/>
      <c r="S41" s="348"/>
      <c r="T41" s="348"/>
      <c r="U41" s="348"/>
      <c r="V41" s="348"/>
      <c r="W41" s="348"/>
    </row>
    <row r="42" spans="1:23" ht="57.75" customHeight="1" x14ac:dyDescent="0.25">
      <c r="A42" s="347"/>
      <c r="B42" s="348"/>
      <c r="C42" s="348"/>
      <c r="D42" s="348"/>
      <c r="E42" s="349"/>
      <c r="F42" s="348"/>
      <c r="G42" s="348"/>
      <c r="H42" s="348"/>
      <c r="I42" s="348"/>
      <c r="J42" s="348"/>
      <c r="K42" s="348"/>
      <c r="L42" s="348"/>
      <c r="M42" s="348"/>
      <c r="N42" s="348"/>
      <c r="O42" s="348"/>
      <c r="P42" s="348"/>
      <c r="Q42" s="348"/>
      <c r="R42" s="348"/>
      <c r="S42" s="348"/>
      <c r="T42" s="348"/>
      <c r="U42" s="348"/>
      <c r="V42" s="348"/>
      <c r="W42" s="348"/>
    </row>
    <row r="43" spans="1:23" ht="94.5" customHeight="1" x14ac:dyDescent="0.25">
      <c r="A43" s="347"/>
      <c r="B43" s="348"/>
      <c r="C43" s="348"/>
      <c r="D43" s="348"/>
      <c r="E43" s="349"/>
      <c r="F43" s="348"/>
      <c r="G43" s="348"/>
      <c r="H43" s="348"/>
      <c r="I43" s="348"/>
      <c r="J43" s="348"/>
      <c r="K43" s="348"/>
      <c r="L43" s="348"/>
      <c r="M43" s="348"/>
      <c r="N43" s="348"/>
      <c r="O43" s="348"/>
      <c r="P43" s="348"/>
      <c r="Q43" s="348"/>
      <c r="R43" s="348"/>
      <c r="S43" s="348"/>
      <c r="T43" s="348"/>
      <c r="U43" s="348"/>
      <c r="V43" s="348"/>
      <c r="W43" s="348"/>
    </row>
    <row r="44" spans="1:23" ht="72.75" customHeight="1" x14ac:dyDescent="0.25">
      <c r="A44" s="347"/>
      <c r="B44" s="348"/>
      <c r="C44" s="348"/>
      <c r="D44" s="348"/>
      <c r="E44" s="349"/>
      <c r="F44" s="348"/>
      <c r="G44" s="348"/>
      <c r="H44" s="348"/>
      <c r="I44" s="348"/>
      <c r="J44" s="348"/>
      <c r="K44" s="348"/>
      <c r="L44" s="348"/>
      <c r="M44" s="348"/>
      <c r="N44" s="348"/>
      <c r="O44" s="348"/>
      <c r="P44" s="348"/>
      <c r="Q44" s="348"/>
      <c r="R44" s="348"/>
      <c r="S44" s="348"/>
      <c r="T44" s="348"/>
      <c r="U44" s="348"/>
      <c r="V44" s="348"/>
      <c r="W44" s="348"/>
    </row>
    <row r="45" spans="1:23" ht="94.5" customHeight="1" x14ac:dyDescent="0.25">
      <c r="A45" s="347"/>
      <c r="B45" s="348"/>
      <c r="C45" s="348"/>
      <c r="D45" s="348"/>
      <c r="E45" s="349"/>
      <c r="F45" s="348"/>
      <c r="G45" s="348"/>
      <c r="H45" s="348"/>
      <c r="I45" s="348"/>
      <c r="J45" s="348"/>
      <c r="K45" s="348"/>
      <c r="L45" s="348"/>
      <c r="M45" s="348"/>
      <c r="N45" s="348"/>
      <c r="O45" s="348"/>
      <c r="P45" s="348"/>
      <c r="Q45" s="348"/>
      <c r="R45" s="348"/>
      <c r="S45" s="348"/>
      <c r="T45" s="348"/>
      <c r="U45" s="348"/>
      <c r="V45" s="348"/>
      <c r="W45" s="348"/>
    </row>
    <row r="46" spans="1:23" ht="94.5" customHeight="1" x14ac:dyDescent="0.25">
      <c r="A46" s="347"/>
      <c r="B46" s="348"/>
      <c r="C46" s="348"/>
      <c r="D46" s="348"/>
      <c r="E46" s="349"/>
      <c r="F46" s="348"/>
      <c r="G46" s="348"/>
      <c r="H46" s="348"/>
      <c r="I46" s="348"/>
      <c r="J46" s="348"/>
      <c r="K46" s="348"/>
      <c r="L46" s="348"/>
      <c r="M46" s="348"/>
      <c r="N46" s="348"/>
      <c r="O46" s="348"/>
      <c r="P46" s="348"/>
      <c r="Q46" s="348"/>
      <c r="R46" s="348"/>
      <c r="S46" s="348"/>
      <c r="T46" s="348"/>
      <c r="U46" s="348"/>
      <c r="V46" s="348"/>
      <c r="W46" s="348"/>
    </row>
    <row r="47" spans="1:23" ht="94.5" customHeight="1" x14ac:dyDescent="0.25">
      <c r="A47" s="347"/>
      <c r="B47" s="348"/>
      <c r="C47" s="348"/>
      <c r="D47" s="348"/>
      <c r="E47" s="349"/>
      <c r="F47" s="348"/>
      <c r="G47" s="348"/>
      <c r="H47" s="348"/>
      <c r="I47" s="348"/>
      <c r="J47" s="348"/>
      <c r="K47" s="348"/>
      <c r="L47" s="348"/>
      <c r="M47" s="348"/>
      <c r="N47" s="348"/>
      <c r="O47" s="348"/>
      <c r="P47" s="348"/>
      <c r="Q47" s="348"/>
      <c r="R47" s="348"/>
      <c r="S47" s="348"/>
      <c r="T47" s="348"/>
      <c r="U47" s="348"/>
      <c r="V47" s="348"/>
      <c r="W47" s="348"/>
    </row>
    <row r="48" spans="1:23" ht="94.5" customHeight="1" x14ac:dyDescent="0.25">
      <c r="A48" s="347"/>
      <c r="B48" s="348"/>
      <c r="C48" s="348"/>
      <c r="D48" s="348"/>
      <c r="E48" s="349"/>
      <c r="F48" s="348"/>
      <c r="G48" s="348"/>
      <c r="H48" s="348"/>
      <c r="I48" s="348"/>
      <c r="J48" s="348"/>
      <c r="K48" s="348"/>
      <c r="L48" s="348"/>
      <c r="M48" s="348"/>
      <c r="N48" s="348"/>
      <c r="O48" s="348"/>
      <c r="P48" s="348"/>
      <c r="Q48" s="348"/>
      <c r="R48" s="348"/>
      <c r="S48" s="348"/>
      <c r="T48" s="348"/>
      <c r="U48" s="348"/>
      <c r="V48" s="348"/>
      <c r="W48" s="348"/>
    </row>
    <row r="49" spans="1:23" ht="72.75" customHeight="1" x14ac:dyDescent="0.25">
      <c r="A49" s="347"/>
      <c r="B49" s="348"/>
      <c r="C49" s="348"/>
      <c r="D49" s="348"/>
      <c r="E49" s="349"/>
      <c r="F49" s="348"/>
      <c r="G49" s="348"/>
      <c r="H49" s="348"/>
      <c r="I49" s="348"/>
      <c r="J49" s="348"/>
      <c r="K49" s="348"/>
      <c r="L49" s="348"/>
      <c r="M49" s="348"/>
      <c r="N49" s="348"/>
      <c r="O49" s="348"/>
      <c r="P49" s="348"/>
      <c r="Q49" s="348"/>
      <c r="R49" s="348"/>
      <c r="S49" s="348"/>
      <c r="T49" s="348"/>
      <c r="U49" s="348"/>
      <c r="V49" s="348"/>
      <c r="W49" s="348"/>
    </row>
    <row r="50" spans="1:23" ht="72.75" customHeight="1" x14ac:dyDescent="0.25">
      <c r="A50" s="347"/>
      <c r="B50" s="348"/>
      <c r="C50" s="348"/>
      <c r="D50" s="348"/>
      <c r="E50" s="349"/>
      <c r="F50" s="348"/>
      <c r="G50" s="348"/>
      <c r="H50" s="348"/>
      <c r="I50" s="348"/>
      <c r="J50" s="348"/>
      <c r="K50" s="348"/>
      <c r="L50" s="348"/>
      <c r="M50" s="348"/>
      <c r="N50" s="348"/>
      <c r="O50" s="348"/>
      <c r="P50" s="348"/>
      <c r="Q50" s="348"/>
      <c r="R50" s="348"/>
      <c r="S50" s="348"/>
      <c r="T50" s="348"/>
      <c r="U50" s="348"/>
      <c r="V50" s="348"/>
      <c r="W50" s="348"/>
    </row>
    <row r="51" spans="1:23" ht="72.75" customHeight="1" x14ac:dyDescent="0.25">
      <c r="A51" s="347"/>
      <c r="B51" s="348"/>
      <c r="C51" s="348"/>
      <c r="D51" s="348"/>
      <c r="E51" s="349"/>
      <c r="F51" s="348"/>
      <c r="G51" s="348"/>
      <c r="H51" s="348"/>
      <c r="I51" s="348"/>
      <c r="J51" s="348"/>
      <c r="K51" s="348"/>
      <c r="L51" s="348"/>
      <c r="M51" s="348"/>
      <c r="N51" s="348"/>
      <c r="O51" s="348"/>
      <c r="P51" s="348"/>
      <c r="Q51" s="348"/>
      <c r="R51" s="348"/>
      <c r="S51" s="348"/>
      <c r="T51" s="348"/>
      <c r="U51" s="348"/>
      <c r="V51" s="348"/>
      <c r="W51" s="348"/>
    </row>
    <row r="52" spans="1:23" ht="72.75" customHeight="1" x14ac:dyDescent="0.25">
      <c r="A52" s="347"/>
      <c r="B52" s="348"/>
      <c r="C52" s="348"/>
      <c r="D52" s="348"/>
      <c r="E52" s="349"/>
      <c r="F52" s="348"/>
      <c r="G52" s="348"/>
      <c r="H52" s="348"/>
      <c r="I52" s="348"/>
      <c r="J52" s="348"/>
      <c r="K52" s="348"/>
      <c r="L52" s="348"/>
      <c r="M52" s="348"/>
      <c r="N52" s="348"/>
      <c r="O52" s="348"/>
      <c r="P52" s="348"/>
      <c r="Q52" s="348"/>
      <c r="R52" s="348"/>
      <c r="S52" s="348"/>
      <c r="T52" s="348"/>
      <c r="U52" s="348"/>
      <c r="V52" s="348"/>
      <c r="W52" s="348"/>
    </row>
    <row r="53" spans="1:23" ht="52.5" customHeight="1" x14ac:dyDescent="0.25">
      <c r="A53" s="347"/>
      <c r="B53" s="348"/>
      <c r="C53" s="348"/>
      <c r="D53" s="348"/>
      <c r="E53" s="349"/>
      <c r="F53" s="348"/>
      <c r="G53" s="348"/>
      <c r="H53" s="348"/>
      <c r="I53" s="348"/>
      <c r="J53" s="348"/>
      <c r="K53" s="348"/>
      <c r="L53" s="348"/>
      <c r="M53" s="348"/>
      <c r="N53" s="348"/>
      <c r="O53" s="348"/>
      <c r="P53" s="348"/>
      <c r="Q53" s="348"/>
      <c r="R53" s="348"/>
      <c r="S53" s="348"/>
      <c r="T53" s="348"/>
      <c r="U53" s="348"/>
      <c r="V53" s="348"/>
      <c r="W53" s="348"/>
    </row>
    <row r="54" spans="1:23" ht="72.75" customHeight="1" x14ac:dyDescent="0.25">
      <c r="A54" s="347"/>
      <c r="B54" s="348"/>
      <c r="C54" s="348"/>
      <c r="D54" s="348"/>
      <c r="E54" s="349"/>
      <c r="F54" s="348"/>
      <c r="G54" s="348"/>
      <c r="H54" s="348"/>
      <c r="I54" s="348"/>
      <c r="J54" s="348"/>
      <c r="K54" s="348"/>
      <c r="L54" s="348"/>
      <c r="M54" s="348"/>
      <c r="N54" s="348"/>
      <c r="O54" s="348"/>
      <c r="P54" s="348"/>
      <c r="Q54" s="348"/>
      <c r="R54" s="348"/>
      <c r="S54" s="348"/>
      <c r="T54" s="348"/>
      <c r="U54" s="348"/>
      <c r="V54" s="348"/>
      <c r="W54" s="348"/>
    </row>
    <row r="55" spans="1:23" ht="67.5" customHeight="1" x14ac:dyDescent="0.25">
      <c r="A55" s="347"/>
      <c r="B55" s="348"/>
      <c r="C55" s="348"/>
      <c r="D55" s="348"/>
      <c r="E55" s="349"/>
      <c r="F55" s="348"/>
      <c r="G55" s="348"/>
      <c r="H55" s="348"/>
      <c r="I55" s="348"/>
      <c r="J55" s="348"/>
      <c r="K55" s="348"/>
      <c r="L55" s="348"/>
      <c r="M55" s="348"/>
      <c r="N55" s="348"/>
      <c r="O55" s="348"/>
      <c r="P55" s="348"/>
      <c r="Q55" s="348"/>
      <c r="R55" s="348"/>
      <c r="S55" s="348"/>
      <c r="T55" s="348"/>
      <c r="U55" s="348"/>
      <c r="V55" s="348"/>
      <c r="W55" s="348"/>
    </row>
    <row r="56" spans="1:23" ht="39.75" customHeight="1" x14ac:dyDescent="0.25">
      <c r="A56" s="347"/>
      <c r="B56" s="348"/>
      <c r="C56" s="348"/>
      <c r="D56" s="348"/>
      <c r="E56" s="349"/>
      <c r="F56" s="348"/>
      <c r="G56" s="348"/>
      <c r="H56" s="348"/>
      <c r="I56" s="348"/>
      <c r="J56" s="348"/>
      <c r="K56" s="348"/>
      <c r="L56" s="348"/>
      <c r="M56" s="348"/>
      <c r="N56" s="348"/>
      <c r="O56" s="348"/>
      <c r="P56" s="348"/>
      <c r="Q56" s="348"/>
      <c r="R56" s="348"/>
      <c r="S56" s="348"/>
      <c r="T56" s="348"/>
      <c r="U56" s="348"/>
      <c r="V56" s="348"/>
      <c r="W56" s="348"/>
    </row>
    <row r="57" spans="1:23" ht="72.75" customHeight="1" x14ac:dyDescent="0.25">
      <c r="A57" s="347"/>
      <c r="B57" s="348"/>
      <c r="C57" s="348"/>
      <c r="D57" s="348"/>
      <c r="E57" s="349"/>
      <c r="F57" s="348"/>
      <c r="G57" s="348"/>
      <c r="H57" s="348"/>
      <c r="I57" s="348"/>
      <c r="J57" s="348"/>
      <c r="K57" s="348"/>
      <c r="L57" s="348"/>
      <c r="M57" s="348"/>
      <c r="N57" s="348"/>
      <c r="O57" s="348"/>
      <c r="P57" s="348"/>
      <c r="Q57" s="348"/>
      <c r="R57" s="348"/>
      <c r="S57" s="348"/>
      <c r="T57" s="348"/>
      <c r="U57" s="348"/>
      <c r="V57" s="348"/>
      <c r="W57" s="348"/>
    </row>
    <row r="58" spans="1:23" ht="72.75" customHeight="1" x14ac:dyDescent="0.25">
      <c r="A58" s="347"/>
      <c r="B58" s="348"/>
      <c r="C58" s="348"/>
      <c r="D58" s="348"/>
      <c r="E58" s="349"/>
      <c r="F58" s="348"/>
      <c r="G58" s="348"/>
      <c r="H58" s="348"/>
      <c r="I58" s="348"/>
      <c r="J58" s="348"/>
      <c r="K58" s="348"/>
      <c r="L58" s="348"/>
      <c r="M58" s="348"/>
      <c r="N58" s="348"/>
      <c r="O58" s="348"/>
      <c r="P58" s="348"/>
      <c r="Q58" s="348"/>
      <c r="R58" s="348"/>
      <c r="S58" s="348"/>
      <c r="T58" s="348"/>
      <c r="U58" s="348"/>
      <c r="V58" s="348"/>
      <c r="W58" s="348"/>
    </row>
    <row r="59" spans="1:23" ht="73.5" customHeight="1" x14ac:dyDescent="0.25">
      <c r="A59" s="347"/>
      <c r="B59" s="348"/>
      <c r="C59" s="348"/>
      <c r="D59" s="348"/>
      <c r="E59" s="349"/>
      <c r="F59" s="348"/>
      <c r="G59" s="348"/>
      <c r="H59" s="348"/>
      <c r="I59" s="348"/>
      <c r="J59" s="348"/>
      <c r="K59" s="348"/>
      <c r="L59" s="348"/>
      <c r="M59" s="348"/>
      <c r="N59" s="348"/>
      <c r="O59" s="348"/>
      <c r="P59" s="348"/>
      <c r="Q59" s="348"/>
      <c r="R59" s="348"/>
      <c r="S59" s="348"/>
      <c r="T59" s="348"/>
      <c r="U59" s="348"/>
      <c r="V59" s="348"/>
      <c r="W59" s="348"/>
    </row>
    <row r="60" spans="1:23" ht="87.75" customHeight="1" x14ac:dyDescent="0.25">
      <c r="A60" s="347"/>
      <c r="B60" s="348"/>
      <c r="C60" s="348"/>
      <c r="D60" s="348"/>
      <c r="E60" s="349"/>
      <c r="F60" s="348"/>
      <c r="G60" s="348"/>
      <c r="H60" s="348"/>
      <c r="I60" s="348"/>
      <c r="J60" s="348"/>
      <c r="K60" s="348"/>
      <c r="L60" s="348"/>
      <c r="M60" s="348"/>
      <c r="N60" s="348"/>
      <c r="O60" s="348"/>
      <c r="P60" s="348"/>
      <c r="Q60" s="348"/>
      <c r="R60" s="348"/>
      <c r="S60" s="348"/>
      <c r="T60" s="348"/>
      <c r="U60" s="348"/>
      <c r="V60" s="348"/>
      <c r="W60" s="348"/>
    </row>
    <row r="61" spans="1:23" ht="87.75" customHeight="1" x14ac:dyDescent="0.25">
      <c r="A61" s="347"/>
      <c r="B61" s="348"/>
      <c r="C61" s="348"/>
      <c r="D61" s="348"/>
      <c r="E61" s="349"/>
      <c r="F61" s="348"/>
      <c r="G61" s="348"/>
      <c r="H61" s="348"/>
      <c r="I61" s="348"/>
      <c r="J61" s="348"/>
      <c r="K61" s="348"/>
      <c r="L61" s="348"/>
      <c r="M61" s="348"/>
      <c r="N61" s="348"/>
      <c r="O61" s="348"/>
      <c r="P61" s="348"/>
      <c r="Q61" s="348"/>
      <c r="R61" s="348"/>
      <c r="S61" s="348"/>
      <c r="T61" s="348"/>
      <c r="U61" s="348"/>
      <c r="V61" s="348"/>
      <c r="W61" s="348"/>
    </row>
    <row r="62" spans="1:23" ht="66" customHeight="1" x14ac:dyDescent="0.25">
      <c r="A62" s="347"/>
      <c r="B62" s="348"/>
      <c r="C62" s="348"/>
      <c r="D62" s="348"/>
      <c r="E62" s="349"/>
      <c r="F62" s="348"/>
      <c r="G62" s="348"/>
      <c r="H62" s="348"/>
      <c r="I62" s="348"/>
      <c r="J62" s="348"/>
      <c r="K62" s="348"/>
      <c r="L62" s="348"/>
      <c r="M62" s="348"/>
      <c r="N62" s="348"/>
      <c r="O62" s="348"/>
      <c r="P62" s="348"/>
      <c r="Q62" s="348"/>
      <c r="R62" s="348"/>
      <c r="S62" s="348"/>
      <c r="T62" s="348"/>
      <c r="U62" s="348"/>
      <c r="V62" s="348"/>
      <c r="W62" s="348"/>
    </row>
    <row r="63" spans="1:23" ht="87.75" customHeight="1" x14ac:dyDescent="0.25">
      <c r="A63" s="347"/>
      <c r="B63" s="348"/>
      <c r="C63" s="348"/>
      <c r="D63" s="348"/>
      <c r="E63" s="349"/>
      <c r="F63" s="348"/>
      <c r="G63" s="348"/>
      <c r="H63" s="348"/>
      <c r="I63" s="348"/>
      <c r="J63" s="348"/>
      <c r="K63" s="348"/>
      <c r="L63" s="348"/>
      <c r="M63" s="348"/>
      <c r="N63" s="348"/>
      <c r="O63" s="348"/>
      <c r="P63" s="348"/>
      <c r="Q63" s="348"/>
      <c r="R63" s="348"/>
      <c r="S63" s="348"/>
      <c r="T63" s="348"/>
      <c r="U63" s="348"/>
      <c r="V63" s="348"/>
      <c r="W63" s="348"/>
    </row>
    <row r="64" spans="1:23" ht="87.75" customHeight="1" x14ac:dyDescent="0.25">
      <c r="A64" s="347"/>
      <c r="B64" s="348"/>
      <c r="C64" s="348"/>
      <c r="D64" s="348"/>
      <c r="E64" s="349"/>
      <c r="F64" s="348"/>
      <c r="G64" s="348"/>
      <c r="H64" s="348"/>
      <c r="I64" s="348"/>
      <c r="J64" s="348"/>
      <c r="K64" s="348"/>
      <c r="L64" s="348"/>
      <c r="M64" s="348"/>
      <c r="N64" s="348"/>
      <c r="O64" s="348"/>
      <c r="P64" s="348"/>
      <c r="Q64" s="348"/>
      <c r="R64" s="348"/>
      <c r="S64" s="348"/>
      <c r="T64" s="348"/>
      <c r="U64" s="348"/>
      <c r="V64" s="348"/>
      <c r="W64" s="348"/>
    </row>
    <row r="65" spans="1:23" ht="72" customHeight="1" x14ac:dyDescent="0.25">
      <c r="A65" s="347"/>
      <c r="B65" s="348"/>
      <c r="C65" s="348"/>
      <c r="D65" s="348"/>
      <c r="E65" s="349"/>
      <c r="F65" s="348"/>
      <c r="G65" s="348"/>
      <c r="H65" s="348"/>
      <c r="I65" s="348"/>
      <c r="J65" s="348"/>
      <c r="K65" s="348"/>
      <c r="L65" s="348"/>
      <c r="M65" s="348"/>
      <c r="N65" s="348"/>
      <c r="O65" s="348"/>
      <c r="P65" s="348"/>
      <c r="Q65" s="348"/>
      <c r="R65" s="348"/>
      <c r="S65" s="348"/>
      <c r="T65" s="348"/>
      <c r="U65" s="348"/>
      <c r="V65" s="348"/>
      <c r="W65" s="348"/>
    </row>
    <row r="66" spans="1:23" ht="66" customHeight="1" x14ac:dyDescent="0.25">
      <c r="A66" s="347"/>
      <c r="B66" s="348"/>
      <c r="C66" s="348"/>
      <c r="D66" s="348"/>
      <c r="E66" s="349"/>
      <c r="F66" s="348"/>
      <c r="G66" s="348"/>
      <c r="H66" s="348"/>
      <c r="I66" s="348"/>
      <c r="J66" s="348"/>
      <c r="K66" s="348"/>
      <c r="L66" s="348"/>
      <c r="M66" s="348"/>
      <c r="N66" s="348"/>
      <c r="O66" s="348"/>
      <c r="P66" s="348"/>
      <c r="Q66" s="348"/>
      <c r="R66" s="348"/>
      <c r="S66" s="348"/>
      <c r="T66" s="348"/>
      <c r="U66" s="348"/>
      <c r="V66" s="348"/>
      <c r="W66" s="348"/>
    </row>
    <row r="67" spans="1:23" ht="87.75" customHeight="1" x14ac:dyDescent="0.25">
      <c r="A67" s="347"/>
      <c r="B67" s="348"/>
      <c r="C67" s="348"/>
      <c r="D67" s="348"/>
      <c r="E67" s="349"/>
      <c r="F67" s="348"/>
      <c r="G67" s="348"/>
      <c r="H67" s="348"/>
      <c r="I67" s="348"/>
      <c r="J67" s="348"/>
      <c r="K67" s="348"/>
      <c r="L67" s="348"/>
      <c r="M67" s="348"/>
      <c r="N67" s="348"/>
      <c r="O67" s="348"/>
      <c r="P67" s="348"/>
      <c r="Q67" s="348"/>
      <c r="R67" s="348"/>
      <c r="S67" s="348"/>
      <c r="T67" s="348"/>
      <c r="U67" s="348"/>
      <c r="V67" s="348"/>
      <c r="W67" s="348"/>
    </row>
    <row r="68" spans="1:23" ht="87.75" customHeight="1" x14ac:dyDescent="0.25">
      <c r="A68" s="347"/>
      <c r="B68" s="348"/>
      <c r="C68" s="348"/>
      <c r="D68" s="348"/>
      <c r="E68" s="349"/>
      <c r="F68" s="348"/>
      <c r="G68" s="348"/>
      <c r="H68" s="348"/>
      <c r="I68" s="348"/>
      <c r="J68" s="348"/>
      <c r="K68" s="348"/>
      <c r="L68" s="348"/>
      <c r="M68" s="348"/>
      <c r="N68" s="348"/>
      <c r="O68" s="348"/>
      <c r="P68" s="348"/>
      <c r="Q68" s="348"/>
      <c r="R68" s="348"/>
      <c r="S68" s="348"/>
      <c r="T68" s="348"/>
      <c r="U68" s="348"/>
      <c r="V68" s="348"/>
      <c r="W68" s="348"/>
    </row>
    <row r="69" spans="1:23" ht="72.75" customHeight="1" x14ac:dyDescent="0.25">
      <c r="A69" s="347"/>
      <c r="B69" s="348"/>
      <c r="C69" s="348"/>
      <c r="D69" s="348"/>
      <c r="E69" s="349"/>
      <c r="F69" s="348"/>
      <c r="G69" s="348"/>
      <c r="H69" s="348"/>
      <c r="I69" s="348"/>
      <c r="J69" s="348"/>
      <c r="K69" s="348"/>
      <c r="L69" s="348"/>
      <c r="M69" s="348"/>
      <c r="N69" s="348"/>
      <c r="O69" s="348"/>
      <c r="P69" s="348"/>
      <c r="Q69" s="348"/>
      <c r="R69" s="348"/>
      <c r="S69" s="348"/>
      <c r="T69" s="348"/>
      <c r="U69" s="348"/>
      <c r="V69" s="348"/>
      <c r="W69" s="348"/>
    </row>
    <row r="70" spans="1:23" ht="15.75" x14ac:dyDescent="0.25">
      <c r="A70" s="347"/>
      <c r="B70" s="348"/>
      <c r="C70" s="348"/>
      <c r="D70" s="348"/>
      <c r="E70" s="349"/>
      <c r="F70" s="348"/>
      <c r="G70" s="348"/>
      <c r="H70" s="348"/>
      <c r="I70" s="348"/>
      <c r="J70" s="348"/>
      <c r="K70" s="348"/>
      <c r="L70" s="348"/>
      <c r="M70" s="348"/>
      <c r="N70" s="348"/>
      <c r="O70" s="348"/>
      <c r="P70" s="348"/>
      <c r="Q70" s="348"/>
      <c r="R70" s="348"/>
      <c r="S70" s="348"/>
      <c r="T70" s="348"/>
      <c r="U70" s="348"/>
      <c r="V70" s="348"/>
      <c r="W70" s="348"/>
    </row>
    <row r="86" spans="1:5" ht="117.75" customHeight="1" x14ac:dyDescent="0.25">
      <c r="A86" s="331"/>
      <c r="E86" s="331"/>
    </row>
    <row r="87" spans="1:5" ht="117.75" customHeight="1" x14ac:dyDescent="0.25">
      <c r="A87" s="331"/>
      <c r="E87" s="331"/>
    </row>
    <row r="88" spans="1:5" ht="117.75" customHeight="1" x14ac:dyDescent="0.25">
      <c r="A88" s="331"/>
      <c r="E88" s="331"/>
    </row>
    <row r="89" spans="1:5" ht="117.75" customHeight="1" x14ac:dyDescent="0.25">
      <c r="A89" s="331"/>
      <c r="E89" s="331"/>
    </row>
    <row r="90" spans="1:5" ht="82.5" customHeight="1" x14ac:dyDescent="0.25">
      <c r="A90" s="331"/>
      <c r="E90" s="331"/>
    </row>
    <row r="91" spans="1:5" ht="117.75" customHeight="1" x14ac:dyDescent="0.25">
      <c r="A91" s="331"/>
      <c r="E91" s="331"/>
    </row>
    <row r="92" spans="1:5" ht="84" customHeight="1" x14ac:dyDescent="0.25">
      <c r="A92" s="331"/>
      <c r="E92" s="331"/>
    </row>
    <row r="93" spans="1:5" ht="84" customHeight="1" x14ac:dyDescent="0.25">
      <c r="A93" s="331"/>
      <c r="E93" s="331"/>
    </row>
    <row r="94" spans="1:5" ht="57.75" customHeight="1" x14ac:dyDescent="0.25">
      <c r="A94" s="331"/>
      <c r="E94" s="331"/>
    </row>
    <row r="95" spans="1:5" ht="58.5" customHeight="1" x14ac:dyDescent="0.25">
      <c r="A95" s="331"/>
      <c r="E95" s="331"/>
    </row>
    <row r="96" spans="1:5" ht="44.25" customHeight="1" x14ac:dyDescent="0.25">
      <c r="A96" s="331"/>
      <c r="E96" s="331"/>
    </row>
    <row r="97" spans="1:5" ht="84" customHeight="1" x14ac:dyDescent="0.25">
      <c r="A97" s="331"/>
      <c r="E97" s="331"/>
    </row>
    <row r="98" spans="1:5" ht="51" customHeight="1" x14ac:dyDescent="0.25">
      <c r="A98" s="331"/>
      <c r="E98" s="331"/>
    </row>
    <row r="99" spans="1:5" ht="56.25" customHeight="1" x14ac:dyDescent="0.25">
      <c r="A99" s="331"/>
      <c r="E99" s="331"/>
    </row>
    <row r="100" spans="1:5" ht="84" customHeight="1" x14ac:dyDescent="0.25">
      <c r="A100" s="331"/>
      <c r="E100" s="331"/>
    </row>
    <row r="101" spans="1:5" ht="84" customHeight="1" x14ac:dyDescent="0.25">
      <c r="A101" s="331"/>
      <c r="E101" s="331"/>
    </row>
    <row r="102" spans="1:5" ht="56.25" customHeight="1" x14ac:dyDescent="0.25">
      <c r="A102" s="331"/>
      <c r="E102" s="331"/>
    </row>
    <row r="103" spans="1:5" ht="58.5" customHeight="1" x14ac:dyDescent="0.25">
      <c r="A103" s="331"/>
      <c r="E103" s="331"/>
    </row>
    <row r="104" spans="1:5" ht="55.5" customHeight="1" x14ac:dyDescent="0.25">
      <c r="A104" s="331"/>
      <c r="E104" s="331"/>
    </row>
    <row r="105" spans="1:5" ht="84" customHeight="1" x14ac:dyDescent="0.25">
      <c r="A105" s="331"/>
      <c r="E105" s="331"/>
    </row>
    <row r="106" spans="1:5" ht="136.5" customHeight="1" x14ac:dyDescent="0.25">
      <c r="A106" s="331"/>
      <c r="E106" s="331"/>
    </row>
    <row r="107" spans="1:5" ht="136.5" customHeight="1" x14ac:dyDescent="0.25">
      <c r="A107" s="331"/>
      <c r="E107" s="331"/>
    </row>
    <row r="108" spans="1:5" ht="136.5" customHeight="1" x14ac:dyDescent="0.25">
      <c r="A108" s="331"/>
      <c r="E108" s="331"/>
    </row>
    <row r="109" spans="1:5" ht="136.5" customHeight="1" x14ac:dyDescent="0.25">
      <c r="A109" s="331"/>
      <c r="E109" s="331"/>
    </row>
    <row r="110" spans="1:5" ht="136.5" customHeight="1" x14ac:dyDescent="0.25">
      <c r="A110" s="331"/>
      <c r="E110" s="331"/>
    </row>
    <row r="111" spans="1:5" ht="116.25" customHeight="1" x14ac:dyDescent="0.25">
      <c r="A111" s="331"/>
      <c r="E111" s="331"/>
    </row>
    <row r="112" spans="1:5" ht="88.5" customHeight="1" x14ac:dyDescent="0.25">
      <c r="A112" s="331"/>
      <c r="E112" s="331"/>
    </row>
    <row r="113" spans="1:5" ht="116.25" customHeight="1" x14ac:dyDescent="0.25">
      <c r="A113" s="331"/>
      <c r="E113" s="331"/>
    </row>
    <row r="114" spans="1:5" ht="116.25" customHeight="1" x14ac:dyDescent="0.25">
      <c r="A114" s="331"/>
      <c r="E114" s="331"/>
    </row>
    <row r="115" spans="1:5" ht="116.25" customHeight="1" x14ac:dyDescent="0.25">
      <c r="A115" s="331"/>
      <c r="E115" s="331"/>
    </row>
    <row r="116" spans="1:5" ht="116.25" customHeight="1" x14ac:dyDescent="0.25">
      <c r="A116" s="331"/>
      <c r="E116" s="331"/>
    </row>
    <row r="117" spans="1:5" ht="116.25" customHeight="1" x14ac:dyDescent="0.25">
      <c r="A117" s="331"/>
      <c r="E117" s="331"/>
    </row>
    <row r="118" spans="1:5" ht="116.25" customHeight="1" x14ac:dyDescent="0.25">
      <c r="A118" s="331"/>
      <c r="E118" s="331"/>
    </row>
    <row r="119" spans="1:5" ht="116.25" customHeight="1" x14ac:dyDescent="0.25">
      <c r="A119" s="331"/>
      <c r="E119" s="331"/>
    </row>
    <row r="120" spans="1:5" ht="116.25" customHeight="1" x14ac:dyDescent="0.25">
      <c r="A120" s="331"/>
      <c r="E120" s="331"/>
    </row>
    <row r="121" spans="1:5" ht="116.25" customHeight="1" x14ac:dyDescent="0.25">
      <c r="A121" s="331"/>
      <c r="E121" s="331"/>
    </row>
    <row r="122" spans="1:5" ht="37.5" customHeight="1" x14ac:dyDescent="0.25">
      <c r="A122" s="331"/>
      <c r="E122" s="331"/>
    </row>
    <row r="123" spans="1:5" x14ac:dyDescent="0.25">
      <c r="A123" s="331"/>
      <c r="E123" s="331"/>
    </row>
    <row r="124" spans="1:5" x14ac:dyDescent="0.25">
      <c r="A124" s="331"/>
      <c r="E124" s="331"/>
    </row>
    <row r="125" spans="1:5" x14ac:dyDescent="0.25">
      <c r="A125" s="331"/>
      <c r="E125" s="331"/>
    </row>
    <row r="126" spans="1:5" x14ac:dyDescent="0.25">
      <c r="A126" s="331"/>
      <c r="E126" s="331"/>
    </row>
    <row r="127" spans="1:5" x14ac:dyDescent="0.25">
      <c r="A127" s="331"/>
      <c r="E127" s="331"/>
    </row>
    <row r="128" spans="1:5" x14ac:dyDescent="0.25">
      <c r="A128" s="331"/>
      <c r="E128" s="331"/>
    </row>
    <row r="129" spans="1:5" x14ac:dyDescent="0.25">
      <c r="A129" s="331"/>
      <c r="E129" s="331"/>
    </row>
    <row r="130" spans="1:5" x14ac:dyDescent="0.25">
      <c r="A130" s="331"/>
      <c r="E130" s="331"/>
    </row>
    <row r="131" spans="1:5" x14ac:dyDescent="0.25">
      <c r="A131" s="331"/>
      <c r="E131" s="331"/>
    </row>
    <row r="132" spans="1:5" x14ac:dyDescent="0.25">
      <c r="A132" s="331"/>
      <c r="E132" s="331"/>
    </row>
    <row r="133" spans="1:5" x14ac:dyDescent="0.25">
      <c r="A133" s="331"/>
      <c r="E133" s="331"/>
    </row>
    <row r="134" spans="1:5" x14ac:dyDescent="0.25">
      <c r="A134" s="331"/>
      <c r="E134" s="331"/>
    </row>
    <row r="135" spans="1:5" x14ac:dyDescent="0.25">
      <c r="A135" s="331"/>
      <c r="E135" s="331"/>
    </row>
    <row r="136" spans="1:5" x14ac:dyDescent="0.25">
      <c r="A136" s="331"/>
      <c r="E136" s="331"/>
    </row>
    <row r="137" spans="1:5" x14ac:dyDescent="0.25">
      <c r="A137" s="331"/>
      <c r="E137" s="331"/>
    </row>
    <row r="138" spans="1:5" x14ac:dyDescent="0.25">
      <c r="A138" s="331"/>
      <c r="E138" s="331"/>
    </row>
    <row r="139" spans="1:5" x14ac:dyDescent="0.25">
      <c r="A139" s="331"/>
      <c r="E139" s="331"/>
    </row>
    <row r="140" spans="1:5" x14ac:dyDescent="0.25">
      <c r="A140" s="331"/>
      <c r="E140" s="331"/>
    </row>
    <row r="141" spans="1:5" x14ac:dyDescent="0.25">
      <c r="A141" s="331"/>
      <c r="E141" s="331"/>
    </row>
    <row r="142" spans="1:5" x14ac:dyDescent="0.25">
      <c r="A142" s="331"/>
      <c r="E142" s="331"/>
    </row>
    <row r="143" spans="1:5" x14ac:dyDescent="0.25">
      <c r="A143" s="331"/>
      <c r="E143" s="331"/>
    </row>
    <row r="144" spans="1:5" x14ac:dyDescent="0.25">
      <c r="A144" s="331"/>
      <c r="E144" s="331"/>
    </row>
    <row r="145" spans="1:5" x14ac:dyDescent="0.25">
      <c r="A145" s="331"/>
      <c r="E145" s="331"/>
    </row>
    <row r="146" spans="1:5" x14ac:dyDescent="0.25">
      <c r="A146" s="331"/>
      <c r="E146" s="331"/>
    </row>
    <row r="147" spans="1:5" x14ac:dyDescent="0.25">
      <c r="A147" s="331"/>
      <c r="E147" s="331"/>
    </row>
    <row r="148" spans="1:5" x14ac:dyDescent="0.25">
      <c r="A148" s="331"/>
      <c r="E148" s="331"/>
    </row>
    <row r="149" spans="1:5" x14ac:dyDescent="0.25">
      <c r="A149" s="331"/>
      <c r="E149" s="331"/>
    </row>
    <row r="150" spans="1:5" x14ac:dyDescent="0.25">
      <c r="A150" s="331"/>
      <c r="E150" s="331"/>
    </row>
    <row r="151" spans="1:5" x14ac:dyDescent="0.25">
      <c r="A151" s="331"/>
      <c r="E151" s="331"/>
    </row>
    <row r="152" spans="1:5" x14ac:dyDescent="0.25">
      <c r="A152" s="331"/>
      <c r="E152" s="331"/>
    </row>
    <row r="153" spans="1:5" x14ac:dyDescent="0.25">
      <c r="A153" s="331"/>
      <c r="E153" s="331"/>
    </row>
    <row r="154" spans="1:5" x14ac:dyDescent="0.25">
      <c r="A154" s="331"/>
      <c r="E154" s="331"/>
    </row>
  </sheetData>
  <mergeCells count="26">
    <mergeCell ref="I5:J5"/>
    <mergeCell ref="K5:L5"/>
    <mergeCell ref="M5:N5"/>
    <mergeCell ref="W4:W6"/>
    <mergeCell ref="G4:N4"/>
    <mergeCell ref="U4:U6"/>
    <mergeCell ref="V4:V6"/>
    <mergeCell ref="O4:P5"/>
    <mergeCell ref="Q4:R5"/>
    <mergeCell ref="S4:S6"/>
    <mergeCell ref="T4:T6"/>
    <mergeCell ref="G5:H5"/>
    <mergeCell ref="E4:E6"/>
    <mergeCell ref="A4:A6"/>
    <mergeCell ref="D4:D6"/>
    <mergeCell ref="F4:F6"/>
    <mergeCell ref="B4:B6"/>
    <mergeCell ref="A7:A37"/>
    <mergeCell ref="B19:B25"/>
    <mergeCell ref="C4:C6"/>
    <mergeCell ref="C32:C33"/>
    <mergeCell ref="B29:B31"/>
    <mergeCell ref="C29:C31"/>
    <mergeCell ref="B7:B18"/>
    <mergeCell ref="B26:B28"/>
    <mergeCell ref="B32:B37"/>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
  <sheetViews>
    <sheetView showGridLines="0" zoomScale="60" zoomScaleNormal="60" workbookViewId="0">
      <pane xSplit="1" ySplit="7" topLeftCell="F8" activePane="bottomRight" state="frozen"/>
      <selection sqref="A1:V1"/>
      <selection pane="topRight" sqref="A1:V1"/>
      <selection pane="bottomLeft" sqref="A1:V1"/>
      <selection pane="bottomRight" activeCell="C9" sqref="A9:XFD9"/>
    </sheetView>
  </sheetViews>
  <sheetFormatPr baseColWidth="10" defaultColWidth="11.42578125" defaultRowHeight="12.75" x14ac:dyDescent="0.25"/>
  <cols>
    <col min="1" max="2" width="21.7109375" style="352" customWidth="1"/>
    <col min="3" max="4" width="27.42578125" style="352" customWidth="1"/>
    <col min="5" max="5" width="27.42578125" style="351" customWidth="1"/>
    <col min="6" max="6" width="27.42578125" style="352" customWidth="1"/>
    <col min="7" max="7" width="15.28515625" style="352" customWidth="1"/>
    <col min="8" max="8" width="16" style="352" customWidth="1"/>
    <col min="9" max="9" width="15.28515625" style="352" customWidth="1"/>
    <col min="10" max="10" width="18.5703125" style="352" customWidth="1"/>
    <col min="11" max="11" width="15.28515625" style="352" customWidth="1"/>
    <col min="12" max="12" width="15.85546875" style="352" customWidth="1"/>
    <col min="13" max="13" width="15.28515625" style="352" customWidth="1"/>
    <col min="14" max="14" width="15" style="352" customWidth="1"/>
    <col min="15" max="15" width="15.28515625" style="352" customWidth="1"/>
    <col min="16" max="16" width="20.5703125" style="352" customWidth="1"/>
    <col min="17" max="18" width="11.42578125" style="352"/>
    <col min="19" max="20" width="14.28515625" style="352" customWidth="1"/>
    <col min="21" max="22" width="14.28515625" style="350" customWidth="1"/>
    <col min="23" max="23" width="17" style="352" customWidth="1"/>
    <col min="24" max="16384" width="11.42578125" style="352"/>
  </cols>
  <sheetData>
    <row r="1" spans="1:29" ht="18.75" customHeight="1" x14ac:dyDescent="0.25">
      <c r="E1" s="421"/>
      <c r="G1" s="408" t="s">
        <v>96</v>
      </c>
      <c r="I1" s="408"/>
      <c r="J1" s="408"/>
      <c r="K1" s="408"/>
      <c r="L1" s="408"/>
      <c r="M1" s="408"/>
      <c r="N1" s="408"/>
      <c r="O1" s="408"/>
      <c r="P1" s="408"/>
      <c r="Q1" s="408"/>
      <c r="R1" s="408"/>
      <c r="S1" s="408"/>
      <c r="T1" s="408"/>
      <c r="U1" s="408"/>
      <c r="V1" s="408"/>
      <c r="W1" s="408"/>
      <c r="X1" s="408"/>
      <c r="Y1" s="408"/>
      <c r="Z1" s="408"/>
      <c r="AA1" s="408"/>
      <c r="AB1" s="408"/>
      <c r="AC1" s="408"/>
    </row>
    <row r="2" spans="1:29" ht="18.75" customHeight="1" x14ac:dyDescent="0.25">
      <c r="A2" s="377" t="s">
        <v>1687</v>
      </c>
      <c r="E2" s="421"/>
      <c r="G2" s="408"/>
      <c r="I2" s="408"/>
      <c r="J2" s="408"/>
      <c r="K2" s="408"/>
      <c r="L2" s="408"/>
      <c r="M2" s="408"/>
      <c r="N2" s="408"/>
      <c r="O2" s="408"/>
      <c r="P2" s="408"/>
      <c r="Q2" s="408"/>
      <c r="R2" s="408"/>
      <c r="S2" s="408"/>
      <c r="T2" s="408"/>
      <c r="U2" s="408"/>
      <c r="V2" s="408"/>
      <c r="W2" s="408"/>
      <c r="X2" s="408"/>
      <c r="Y2" s="408"/>
      <c r="Z2" s="408"/>
      <c r="AA2" s="408"/>
      <c r="AB2" s="408"/>
      <c r="AC2" s="408"/>
    </row>
    <row r="3" spans="1:29" ht="18.75" customHeight="1" x14ac:dyDescent="0.25">
      <c r="A3" s="486" t="s">
        <v>1688</v>
      </c>
      <c r="E3" s="421"/>
      <c r="G3" s="408"/>
      <c r="I3" s="408"/>
      <c r="J3" s="408"/>
      <c r="K3" s="408"/>
      <c r="L3" s="408"/>
      <c r="M3" s="408"/>
      <c r="N3" s="408"/>
      <c r="O3" s="408"/>
      <c r="P3" s="408"/>
      <c r="Q3" s="408"/>
      <c r="R3" s="408"/>
      <c r="S3" s="408"/>
      <c r="T3" s="408"/>
      <c r="U3" s="408"/>
      <c r="V3" s="408"/>
      <c r="W3" s="408"/>
      <c r="X3" s="408"/>
      <c r="Y3" s="408"/>
      <c r="Z3" s="408"/>
      <c r="AA3" s="408"/>
      <c r="AB3" s="408"/>
      <c r="AC3" s="408"/>
    </row>
    <row r="4" spans="1:29" ht="22.5" customHeight="1" x14ac:dyDescent="0.25">
      <c r="A4" s="486" t="s">
        <v>1686</v>
      </c>
      <c r="B4" s="377"/>
      <c r="C4" s="377"/>
      <c r="D4" s="377"/>
      <c r="E4" s="324"/>
      <c r="F4" s="377"/>
      <c r="G4" s="377"/>
      <c r="H4" s="377"/>
      <c r="I4" s="377"/>
      <c r="J4" s="377"/>
      <c r="K4" s="377"/>
      <c r="L4" s="377"/>
      <c r="M4" s="377"/>
      <c r="N4" s="377"/>
      <c r="O4" s="377"/>
      <c r="P4" s="377"/>
      <c r="Q4" s="377"/>
      <c r="R4" s="377"/>
      <c r="S4" s="377"/>
      <c r="T4" s="377"/>
      <c r="U4" s="377"/>
      <c r="V4" s="377"/>
      <c r="W4" s="377"/>
    </row>
    <row r="5" spans="1:29" s="66" customFormat="1" ht="23.25" customHeight="1" x14ac:dyDescent="0.25">
      <c r="A5" s="662" t="s">
        <v>102</v>
      </c>
      <c r="B5" s="663" t="s">
        <v>120</v>
      </c>
      <c r="C5" s="661" t="s">
        <v>90</v>
      </c>
      <c r="D5" s="661" t="s">
        <v>91</v>
      </c>
      <c r="E5" s="643" t="s">
        <v>483</v>
      </c>
      <c r="F5" s="661" t="s">
        <v>92</v>
      </c>
      <c r="G5" s="662" t="s">
        <v>106</v>
      </c>
      <c r="H5" s="662"/>
      <c r="I5" s="662"/>
      <c r="J5" s="662"/>
      <c r="K5" s="662"/>
      <c r="L5" s="662"/>
      <c r="M5" s="662"/>
      <c r="N5" s="662"/>
      <c r="O5" s="661" t="s">
        <v>107</v>
      </c>
      <c r="P5" s="661"/>
      <c r="Q5" s="662" t="s">
        <v>108</v>
      </c>
      <c r="R5" s="662"/>
      <c r="S5" s="662" t="s">
        <v>109</v>
      </c>
      <c r="T5" s="662" t="s">
        <v>110</v>
      </c>
      <c r="U5" s="663" t="s">
        <v>118</v>
      </c>
      <c r="V5" s="663" t="s">
        <v>117</v>
      </c>
      <c r="W5" s="658" t="s">
        <v>93</v>
      </c>
    </row>
    <row r="6" spans="1:29" s="66" customFormat="1" ht="15" customHeight="1" x14ac:dyDescent="0.25">
      <c r="A6" s="662"/>
      <c r="B6" s="664"/>
      <c r="C6" s="661"/>
      <c r="D6" s="661"/>
      <c r="E6" s="644"/>
      <c r="F6" s="661"/>
      <c r="G6" s="662" t="s">
        <v>111</v>
      </c>
      <c r="H6" s="662"/>
      <c r="I6" s="662" t="s">
        <v>112</v>
      </c>
      <c r="J6" s="662"/>
      <c r="K6" s="662" t="s">
        <v>113</v>
      </c>
      <c r="L6" s="662"/>
      <c r="M6" s="662" t="s">
        <v>114</v>
      </c>
      <c r="N6" s="662"/>
      <c r="O6" s="661"/>
      <c r="P6" s="661"/>
      <c r="Q6" s="662"/>
      <c r="R6" s="662"/>
      <c r="S6" s="662"/>
      <c r="T6" s="662"/>
      <c r="U6" s="664"/>
      <c r="V6" s="664"/>
      <c r="W6" s="659"/>
    </row>
    <row r="7" spans="1:29" s="66" customFormat="1" ht="24" customHeight="1" x14ac:dyDescent="0.25">
      <c r="A7" s="662"/>
      <c r="B7" s="665"/>
      <c r="C7" s="661"/>
      <c r="D7" s="661"/>
      <c r="E7" s="645"/>
      <c r="F7" s="661"/>
      <c r="G7" s="281" t="s">
        <v>115</v>
      </c>
      <c r="H7" s="281" t="s">
        <v>12</v>
      </c>
      <c r="I7" s="281" t="s">
        <v>115</v>
      </c>
      <c r="J7" s="281" t="s">
        <v>12</v>
      </c>
      <c r="K7" s="281" t="s">
        <v>115</v>
      </c>
      <c r="L7" s="281" t="s">
        <v>12</v>
      </c>
      <c r="M7" s="281" t="s">
        <v>115</v>
      </c>
      <c r="N7" s="281" t="s">
        <v>12</v>
      </c>
      <c r="O7" s="281" t="s">
        <v>115</v>
      </c>
      <c r="P7" s="281" t="s">
        <v>12</v>
      </c>
      <c r="Q7" s="281" t="s">
        <v>116</v>
      </c>
      <c r="R7" s="281" t="s">
        <v>87</v>
      </c>
      <c r="S7" s="662"/>
      <c r="T7" s="662"/>
      <c r="U7" s="665"/>
      <c r="V7" s="665"/>
      <c r="W7" s="660"/>
    </row>
    <row r="8" spans="1:29" ht="15.75" customHeight="1" x14ac:dyDescent="0.25">
      <c r="A8" s="439"/>
      <c r="B8" s="440"/>
      <c r="C8" s="440"/>
      <c r="D8" s="440"/>
      <c r="E8" s="440"/>
      <c r="F8" s="440"/>
      <c r="G8" s="440"/>
      <c r="H8" s="440"/>
      <c r="I8" s="439" t="s">
        <v>119</v>
      </c>
      <c r="J8" s="440"/>
      <c r="K8" s="440"/>
      <c r="L8" s="440"/>
      <c r="M8" s="440"/>
      <c r="N8" s="440"/>
      <c r="O8" s="440"/>
      <c r="P8" s="440"/>
      <c r="Q8" s="440"/>
      <c r="R8" s="440"/>
      <c r="S8" s="440"/>
      <c r="T8" s="440"/>
      <c r="U8" s="440"/>
      <c r="V8" s="440"/>
      <c r="W8" s="441"/>
    </row>
    <row r="9" spans="1:29" ht="161.25" hidden="1" customHeight="1" x14ac:dyDescent="0.25">
      <c r="A9" s="650" t="s">
        <v>1685</v>
      </c>
      <c r="B9" s="650" t="s">
        <v>577</v>
      </c>
      <c r="C9" s="559"/>
      <c r="D9" s="391"/>
      <c r="E9" s="547"/>
      <c r="F9" s="394"/>
      <c r="G9" s="355"/>
      <c r="H9" s="356"/>
      <c r="I9" s="356"/>
      <c r="J9" s="356"/>
      <c r="K9" s="356"/>
      <c r="L9" s="356"/>
      <c r="M9" s="356"/>
      <c r="N9" s="356"/>
      <c r="O9" s="356"/>
      <c r="P9" s="280"/>
      <c r="Q9" s="357"/>
      <c r="R9" s="357"/>
      <c r="S9" s="358"/>
      <c r="T9" s="358"/>
      <c r="U9" s="359"/>
      <c r="V9" s="359"/>
      <c r="W9" s="354"/>
    </row>
    <row r="10" spans="1:29" ht="106.5" customHeight="1" x14ac:dyDescent="0.25">
      <c r="A10" s="651"/>
      <c r="B10" s="652"/>
      <c r="C10" s="450" t="s">
        <v>1683</v>
      </c>
      <c r="D10" s="354"/>
      <c r="E10" s="448" t="s">
        <v>2331</v>
      </c>
      <c r="F10" s="353" t="s">
        <v>1813</v>
      </c>
      <c r="G10" s="355"/>
      <c r="H10" s="356"/>
      <c r="I10" s="356"/>
      <c r="J10" s="356"/>
      <c r="K10" s="356"/>
      <c r="L10" s="356"/>
      <c r="M10" s="368">
        <v>1</v>
      </c>
      <c r="N10" s="366">
        <v>14300</v>
      </c>
      <c r="O10" s="368">
        <v>1</v>
      </c>
      <c r="P10" s="280">
        <f>'1. TALLERES SEMINARIOS'!D1104</f>
        <v>14299.98</v>
      </c>
      <c r="Q10" s="357"/>
      <c r="R10" s="357"/>
      <c r="S10" s="358" t="s">
        <v>1814</v>
      </c>
      <c r="T10" s="358" t="s">
        <v>1815</v>
      </c>
      <c r="U10" s="359" t="s">
        <v>1816</v>
      </c>
      <c r="V10" s="359" t="s">
        <v>1817</v>
      </c>
      <c r="W10" s="354" t="s">
        <v>1818</v>
      </c>
    </row>
    <row r="11" spans="1:29" ht="106.5" customHeight="1" x14ac:dyDescent="0.25">
      <c r="A11" s="651"/>
      <c r="B11" s="500"/>
      <c r="C11" s="450"/>
      <c r="D11" s="354"/>
      <c r="E11" s="448" t="s">
        <v>2215</v>
      </c>
      <c r="F11" s="353" t="s">
        <v>2210</v>
      </c>
      <c r="G11" s="355"/>
      <c r="H11" s="356"/>
      <c r="I11" s="368">
        <v>1</v>
      </c>
      <c r="J11" s="356">
        <v>3000</v>
      </c>
      <c r="K11" s="356"/>
      <c r="L11" s="356"/>
      <c r="M11" s="356"/>
      <c r="N11" s="356"/>
      <c r="O11" s="368">
        <v>1</v>
      </c>
      <c r="P11" s="280">
        <f>'1. TALLERES SEMINARIOS'!D1125</f>
        <v>3000</v>
      </c>
      <c r="Q11" s="357"/>
      <c r="R11" s="357"/>
      <c r="S11" s="358" t="s">
        <v>2211</v>
      </c>
      <c r="T11" s="358" t="s">
        <v>2212</v>
      </c>
      <c r="U11" s="359" t="s">
        <v>2213</v>
      </c>
      <c r="V11" s="359" t="s">
        <v>2197</v>
      </c>
      <c r="W11" s="354" t="s">
        <v>2214</v>
      </c>
    </row>
    <row r="12" spans="1:29" ht="92.25" customHeight="1" x14ac:dyDescent="0.25">
      <c r="A12" s="651"/>
      <c r="B12" s="498"/>
      <c r="C12" s="450"/>
      <c r="D12" s="354"/>
      <c r="E12" s="448" t="s">
        <v>2332</v>
      </c>
      <c r="F12" s="353" t="s">
        <v>1819</v>
      </c>
      <c r="G12" s="355"/>
      <c r="H12" s="356"/>
      <c r="I12" s="356"/>
      <c r="J12" s="356"/>
      <c r="K12" s="356"/>
      <c r="L12" s="356"/>
      <c r="M12" s="368">
        <v>1</v>
      </c>
      <c r="N12" s="366">
        <v>50000</v>
      </c>
      <c r="O12" s="368">
        <v>1</v>
      </c>
      <c r="P12" s="366">
        <f>'1. TALLERES SEMINARIOS'!D1146</f>
        <v>50000</v>
      </c>
      <c r="Q12" s="357"/>
      <c r="R12" s="357"/>
      <c r="S12" s="358" t="s">
        <v>1820</v>
      </c>
      <c r="T12" s="358" t="s">
        <v>1821</v>
      </c>
      <c r="U12" s="359" t="s">
        <v>1822</v>
      </c>
      <c r="V12" s="359" t="s">
        <v>1817</v>
      </c>
      <c r="W12" s="354" t="s">
        <v>1818</v>
      </c>
    </row>
    <row r="13" spans="1:29" ht="92.25" customHeight="1" x14ac:dyDescent="0.2">
      <c r="A13" s="651"/>
      <c r="B13" s="500"/>
      <c r="C13" s="450"/>
      <c r="D13" s="354"/>
      <c r="E13" s="448" t="s">
        <v>2333</v>
      </c>
      <c r="F13" s="542" t="s">
        <v>2066</v>
      </c>
      <c r="G13" s="517">
        <v>25</v>
      </c>
      <c r="H13" s="537">
        <v>43125</v>
      </c>
      <c r="I13" s="537">
        <v>25</v>
      </c>
      <c r="J13" s="537">
        <v>43125</v>
      </c>
      <c r="K13" s="537">
        <v>25</v>
      </c>
      <c r="L13" s="537">
        <v>43125</v>
      </c>
      <c r="M13" s="537">
        <v>25</v>
      </c>
      <c r="N13" s="538">
        <v>43125</v>
      </c>
      <c r="O13" s="600">
        <v>1</v>
      </c>
      <c r="P13" s="539">
        <f>'1. TALLERES SEMINARIOS'!D1167</f>
        <v>172500</v>
      </c>
      <c r="Q13" s="540">
        <v>119</v>
      </c>
      <c r="R13" s="540" t="s">
        <v>1968</v>
      </c>
      <c r="S13" s="543" t="s">
        <v>2067</v>
      </c>
      <c r="T13" s="543" t="s">
        <v>2068</v>
      </c>
      <c r="U13" s="520" t="s">
        <v>2069</v>
      </c>
      <c r="V13" s="520" t="s">
        <v>165</v>
      </c>
      <c r="W13" s="541" t="s">
        <v>2070</v>
      </c>
    </row>
    <row r="14" spans="1:29" ht="92.25" customHeight="1" x14ac:dyDescent="0.25">
      <c r="A14" s="651"/>
      <c r="B14" s="500"/>
      <c r="C14" s="450"/>
      <c r="D14" s="354"/>
      <c r="E14" s="448" t="s">
        <v>2334</v>
      </c>
      <c r="F14" s="354" t="s">
        <v>2119</v>
      </c>
      <c r="G14" s="367">
        <v>0.25</v>
      </c>
      <c r="H14" s="356">
        <v>37500</v>
      </c>
      <c r="I14" s="368">
        <v>0.25</v>
      </c>
      <c r="J14" s="356">
        <v>37500</v>
      </c>
      <c r="K14" s="368">
        <v>0.25</v>
      </c>
      <c r="L14" s="356">
        <v>37500</v>
      </c>
      <c r="M14" s="368">
        <v>0.25</v>
      </c>
      <c r="N14" s="356">
        <v>37500</v>
      </c>
      <c r="O14" s="356"/>
      <c r="P14" s="280">
        <f>'1. TALLERES SEMINARIOS'!D1188</f>
        <v>150000</v>
      </c>
      <c r="Q14" s="357"/>
      <c r="R14" s="357"/>
      <c r="S14" s="357" t="str">
        <f>'[1]Vinculación Univ. Sociedad'!R12</f>
        <v>La UNAH realiza la compra de los libros</v>
      </c>
      <c r="T14" s="357" t="str">
        <f>'[1]Vinculación Univ. Sociedad'!S12</f>
        <v>Se necesita actualizar la bibliografía específica del Trabajo Social</v>
      </c>
      <c r="U14" s="359" t="str">
        <f>'[1]Vinculación Univ. Sociedad'!T12</f>
        <v>Libros compados</v>
      </c>
      <c r="V14" s="359" t="str">
        <f>'[1]Vinculación Univ. Sociedad'!U12</f>
        <v>Estudiantes y Docentes de la Carrera de Trabajo Social</v>
      </c>
      <c r="W14" s="354" t="str">
        <f>'[1]Vinculación Univ. Sociedad'!V12</f>
        <v>Autoridades de la Escuela de Trabajo Social</v>
      </c>
    </row>
    <row r="15" spans="1:29" ht="113.25" customHeight="1" x14ac:dyDescent="0.25">
      <c r="A15" s="651"/>
      <c r="B15" s="650" t="s">
        <v>1684</v>
      </c>
      <c r="C15" s="450" t="s">
        <v>127</v>
      </c>
      <c r="D15" s="354" t="s">
        <v>128</v>
      </c>
      <c r="E15" s="448" t="s">
        <v>2219</v>
      </c>
      <c r="F15" s="353" t="s">
        <v>2216</v>
      </c>
      <c r="G15" s="360">
        <v>0.5</v>
      </c>
      <c r="H15" s="361">
        <v>3000</v>
      </c>
      <c r="I15" s="362"/>
      <c r="J15" s="361"/>
      <c r="K15" s="362"/>
      <c r="L15" s="361"/>
      <c r="M15" s="362"/>
      <c r="N15" s="361"/>
      <c r="O15" s="363">
        <v>100</v>
      </c>
      <c r="P15" s="300">
        <f>'6. Becas'!D142</f>
        <v>3000</v>
      </c>
      <c r="Q15" s="363"/>
      <c r="R15" s="363"/>
      <c r="S15" s="364" t="s">
        <v>2217</v>
      </c>
      <c r="T15" s="365" t="s">
        <v>2218</v>
      </c>
      <c r="U15" s="354" t="s">
        <v>2213</v>
      </c>
      <c r="V15" s="354" t="s">
        <v>2197</v>
      </c>
      <c r="W15" s="354" t="s">
        <v>2202</v>
      </c>
    </row>
    <row r="16" spans="1:29" ht="113.25" customHeight="1" x14ac:dyDescent="0.25">
      <c r="A16" s="651"/>
      <c r="B16" s="651"/>
      <c r="C16" s="450" t="s">
        <v>578</v>
      </c>
      <c r="D16" s="354" t="s">
        <v>579</v>
      </c>
      <c r="E16" s="448" t="s">
        <v>2335</v>
      </c>
      <c r="F16" s="353" t="s">
        <v>2220</v>
      </c>
      <c r="G16" s="367"/>
      <c r="H16" s="366"/>
      <c r="I16" s="368"/>
      <c r="J16" s="356"/>
      <c r="K16" s="368">
        <v>1</v>
      </c>
      <c r="L16" s="356">
        <v>9000</v>
      </c>
      <c r="M16" s="368"/>
      <c r="N16" s="356"/>
      <c r="O16" s="368">
        <v>1</v>
      </c>
      <c r="P16" s="280">
        <f>'1. TALLERES SEMINARIOS'!D1209</f>
        <v>9000</v>
      </c>
      <c r="Q16" s="357"/>
      <c r="R16" s="359"/>
      <c r="S16" s="359" t="s">
        <v>2221</v>
      </c>
      <c r="T16" s="359" t="s">
        <v>2222</v>
      </c>
      <c r="U16" s="359" t="s">
        <v>2223</v>
      </c>
      <c r="V16" s="359" t="s">
        <v>2197</v>
      </c>
      <c r="W16" s="354" t="s">
        <v>2224</v>
      </c>
    </row>
    <row r="17" spans="1:23" ht="210" customHeight="1" x14ac:dyDescent="0.25">
      <c r="A17" s="650" t="s">
        <v>1686</v>
      </c>
      <c r="B17" s="485" t="s">
        <v>580</v>
      </c>
      <c r="C17" s="450" t="s">
        <v>129</v>
      </c>
      <c r="D17" s="484" t="s">
        <v>581</v>
      </c>
      <c r="E17" s="448" t="s">
        <v>1988</v>
      </c>
      <c r="F17" s="353" t="s">
        <v>1983</v>
      </c>
      <c r="G17" s="367">
        <v>0.5</v>
      </c>
      <c r="H17" s="356">
        <v>1500</v>
      </c>
      <c r="I17" s="368">
        <v>0.5</v>
      </c>
      <c r="J17" s="356">
        <v>1500</v>
      </c>
      <c r="K17" s="368"/>
      <c r="L17" s="356"/>
      <c r="M17" s="368"/>
      <c r="N17" s="356"/>
      <c r="O17" s="356"/>
      <c r="P17" s="280">
        <f>'1. TALLERES SEMINARIOS'!D1230</f>
        <v>3000</v>
      </c>
      <c r="Q17" s="357">
        <v>305</v>
      </c>
      <c r="R17" s="357" t="s">
        <v>164</v>
      </c>
      <c r="S17" s="358" t="s">
        <v>1984</v>
      </c>
      <c r="T17" s="358" t="s">
        <v>1985</v>
      </c>
      <c r="U17" s="359" t="s">
        <v>1986</v>
      </c>
      <c r="V17" s="359" t="s">
        <v>1987</v>
      </c>
      <c r="W17" s="354" t="s">
        <v>1957</v>
      </c>
    </row>
    <row r="18" spans="1:23" ht="186.75" customHeight="1" x14ac:dyDescent="0.25">
      <c r="A18" s="651"/>
      <c r="B18" s="499"/>
      <c r="C18" s="450"/>
      <c r="D18" s="484"/>
      <c r="E18" s="448" t="s">
        <v>2336</v>
      </c>
      <c r="F18" s="353" t="s">
        <v>2225</v>
      </c>
      <c r="G18" s="367">
        <v>0.25</v>
      </c>
      <c r="H18" s="356">
        <v>0</v>
      </c>
      <c r="I18" s="368">
        <v>0.25</v>
      </c>
      <c r="J18" s="356">
        <v>0</v>
      </c>
      <c r="K18" s="368">
        <v>0.5</v>
      </c>
      <c r="L18" s="356">
        <v>0</v>
      </c>
      <c r="M18" s="368"/>
      <c r="N18" s="356"/>
      <c r="O18" s="368">
        <v>1</v>
      </c>
      <c r="P18" s="280">
        <v>0</v>
      </c>
      <c r="Q18" s="357"/>
      <c r="R18" s="357"/>
      <c r="S18" s="358" t="s">
        <v>2226</v>
      </c>
      <c r="T18" s="358" t="s">
        <v>2227</v>
      </c>
      <c r="U18" s="359" t="s">
        <v>2228</v>
      </c>
      <c r="V18" s="359" t="s">
        <v>2229</v>
      </c>
      <c r="W18" s="354" t="s">
        <v>2230</v>
      </c>
    </row>
    <row r="19" spans="1:23" ht="81.75" customHeight="1" x14ac:dyDescent="0.25">
      <c r="A19" s="651"/>
      <c r="B19" s="499" t="s">
        <v>582</v>
      </c>
      <c r="C19" s="450" t="s">
        <v>583</v>
      </c>
      <c r="D19" s="354" t="s">
        <v>584</v>
      </c>
      <c r="E19" s="448" t="s">
        <v>2337</v>
      </c>
      <c r="F19" s="353" t="s">
        <v>2261</v>
      </c>
      <c r="G19" s="355"/>
      <c r="H19" s="98"/>
      <c r="I19" s="367">
        <v>1</v>
      </c>
      <c r="J19" s="565">
        <v>15000</v>
      </c>
      <c r="K19" s="355"/>
      <c r="L19" s="565"/>
      <c r="M19" s="355"/>
      <c r="N19" s="565"/>
      <c r="O19" s="566">
        <v>100</v>
      </c>
      <c r="P19" s="280">
        <f>'1. TALLERES SEMINARIOS'!D1272</f>
        <v>15000</v>
      </c>
      <c r="Q19" s="357"/>
      <c r="R19" s="357"/>
      <c r="S19" s="369" t="s">
        <v>2266</v>
      </c>
      <c r="T19" s="369" t="s">
        <v>2262</v>
      </c>
      <c r="U19" s="354" t="s">
        <v>2263</v>
      </c>
      <c r="V19" s="354" t="s">
        <v>2264</v>
      </c>
      <c r="W19" s="354" t="s">
        <v>2265</v>
      </c>
    </row>
    <row r="20" spans="1:23" s="350" customFormat="1" ht="15.75" x14ac:dyDescent="0.25">
      <c r="A20" s="424"/>
      <c r="B20" s="425"/>
      <c r="C20" s="424" t="s">
        <v>104</v>
      </c>
      <c r="D20" s="425"/>
      <c r="E20" s="425"/>
      <c r="F20" s="426"/>
      <c r="G20" s="370">
        <f t="shared" ref="G20:N20" si="0">SUM(G9:G19)</f>
        <v>26.5</v>
      </c>
      <c r="H20" s="370">
        <f t="shared" si="0"/>
        <v>85125</v>
      </c>
      <c r="I20" s="370">
        <f t="shared" si="0"/>
        <v>28</v>
      </c>
      <c r="J20" s="370">
        <f t="shared" si="0"/>
        <v>100125</v>
      </c>
      <c r="K20" s="370">
        <f t="shared" si="0"/>
        <v>26.75</v>
      </c>
      <c r="L20" s="370">
        <f t="shared" si="0"/>
        <v>89625</v>
      </c>
      <c r="M20" s="370">
        <f t="shared" si="0"/>
        <v>27.25</v>
      </c>
      <c r="N20" s="370">
        <f t="shared" si="0"/>
        <v>144925</v>
      </c>
      <c r="O20" s="371"/>
      <c r="P20" s="372">
        <f>SUM(P9:P19)</f>
        <v>419799.98</v>
      </c>
      <c r="Q20" s="373"/>
      <c r="R20" s="373"/>
      <c r="S20" s="373"/>
      <c r="T20" s="373"/>
      <c r="U20" s="373"/>
      <c r="V20" s="373"/>
      <c r="W20" s="373"/>
    </row>
    <row r="21" spans="1:23" ht="15.75" x14ac:dyDescent="0.25">
      <c r="A21" s="350"/>
      <c r="B21" s="350"/>
      <c r="C21" s="350"/>
      <c r="D21" s="350"/>
      <c r="E21" s="349"/>
      <c r="F21" s="350"/>
      <c r="G21" s="350"/>
      <c r="U21" s="374"/>
      <c r="V21" s="374"/>
      <c r="W21" s="375"/>
    </row>
    <row r="22" spans="1:23" ht="15.75" x14ac:dyDescent="0.25">
      <c r="E22" s="349"/>
      <c r="U22" s="374"/>
      <c r="V22" s="374"/>
    </row>
    <row r="23" spans="1:23" ht="15.75" x14ac:dyDescent="0.25">
      <c r="E23" s="349"/>
      <c r="U23" s="374"/>
      <c r="V23" s="374"/>
    </row>
    <row r="24" spans="1:23" ht="15.75" x14ac:dyDescent="0.25">
      <c r="E24" s="349"/>
      <c r="U24" s="374"/>
      <c r="V24" s="374"/>
    </row>
    <row r="25" spans="1:23" ht="15.75" x14ac:dyDescent="0.25">
      <c r="E25" s="349"/>
      <c r="U25" s="374"/>
      <c r="V25" s="374"/>
    </row>
    <row r="26" spans="1:23" ht="15.75" x14ac:dyDescent="0.25">
      <c r="E26" s="349"/>
      <c r="U26" s="374"/>
      <c r="V26" s="374"/>
    </row>
    <row r="27" spans="1:23" ht="15.75" x14ac:dyDescent="0.25">
      <c r="E27" s="349"/>
      <c r="U27" s="374"/>
      <c r="V27" s="374"/>
    </row>
    <row r="28" spans="1:23" ht="15.75" x14ac:dyDescent="0.25">
      <c r="E28" s="349"/>
      <c r="U28" s="374"/>
      <c r="V28" s="374"/>
    </row>
    <row r="29" spans="1:23" ht="15.75" x14ac:dyDescent="0.25">
      <c r="E29" s="349"/>
      <c r="U29" s="374"/>
      <c r="V29" s="374"/>
    </row>
    <row r="30" spans="1:23" ht="15.75" x14ac:dyDescent="0.25">
      <c r="E30" s="349"/>
      <c r="U30" s="374"/>
      <c r="V30" s="374"/>
    </row>
    <row r="31" spans="1:23" ht="15.75" x14ac:dyDescent="0.25">
      <c r="E31" s="349"/>
      <c r="U31" s="374"/>
      <c r="V31" s="374"/>
    </row>
    <row r="32" spans="1:23" ht="15.75" x14ac:dyDescent="0.25">
      <c r="E32" s="349"/>
      <c r="U32" s="376"/>
      <c r="V32" s="376"/>
    </row>
    <row r="33" spans="5:22" ht="15.75" x14ac:dyDescent="0.25">
      <c r="E33" s="349"/>
      <c r="U33" s="374"/>
      <c r="V33" s="374"/>
    </row>
    <row r="34" spans="5:22" ht="15.75" x14ac:dyDescent="0.25">
      <c r="E34" s="349"/>
      <c r="U34" s="374"/>
      <c r="V34" s="374"/>
    </row>
    <row r="35" spans="5:22" ht="15.75" x14ac:dyDescent="0.25">
      <c r="E35" s="349"/>
      <c r="U35" s="374"/>
      <c r="V35" s="374"/>
    </row>
    <row r="36" spans="5:22" ht="15.75" x14ac:dyDescent="0.25">
      <c r="E36" s="349"/>
      <c r="U36" s="374"/>
      <c r="V36" s="374"/>
    </row>
    <row r="37" spans="5:22" ht="15.75" x14ac:dyDescent="0.25">
      <c r="E37" s="349"/>
      <c r="U37" s="374"/>
      <c r="V37" s="374"/>
    </row>
    <row r="38" spans="5:22" ht="15.75" x14ac:dyDescent="0.25">
      <c r="E38" s="349"/>
      <c r="U38" s="374"/>
      <c r="V38" s="374"/>
    </row>
    <row r="39" spans="5:22" ht="15.75" x14ac:dyDescent="0.25">
      <c r="E39" s="349"/>
      <c r="U39" s="374"/>
      <c r="V39" s="374"/>
    </row>
    <row r="40" spans="5:22" ht="15.75" x14ac:dyDescent="0.25">
      <c r="E40" s="349"/>
      <c r="U40" s="374"/>
      <c r="V40" s="374"/>
    </row>
    <row r="41" spans="5:22" ht="15.75" x14ac:dyDescent="0.25">
      <c r="E41" s="349"/>
      <c r="U41" s="374"/>
      <c r="V41" s="374"/>
    </row>
    <row r="42" spans="5:22" ht="15.75" x14ac:dyDescent="0.25">
      <c r="E42" s="349"/>
      <c r="U42" s="374"/>
      <c r="V42" s="374"/>
    </row>
    <row r="43" spans="5:22" ht="15.75" x14ac:dyDescent="0.25">
      <c r="E43" s="349"/>
      <c r="U43" s="374"/>
      <c r="V43" s="374"/>
    </row>
    <row r="44" spans="5:22" ht="15.75" x14ac:dyDescent="0.25">
      <c r="E44" s="349"/>
      <c r="U44" s="376"/>
      <c r="V44" s="376"/>
    </row>
    <row r="45" spans="5:22" ht="15.75" x14ac:dyDescent="0.25">
      <c r="E45" s="349"/>
      <c r="U45" s="374"/>
      <c r="V45" s="374"/>
    </row>
    <row r="46" spans="5:22" ht="15.75" x14ac:dyDescent="0.25">
      <c r="E46" s="349"/>
      <c r="U46" s="374"/>
      <c r="V46" s="374"/>
    </row>
    <row r="47" spans="5:22" ht="15.75" x14ac:dyDescent="0.25">
      <c r="E47" s="349"/>
      <c r="U47" s="374"/>
      <c r="V47" s="374"/>
    </row>
    <row r="48" spans="5:22" ht="15.75" x14ac:dyDescent="0.25">
      <c r="E48" s="349"/>
      <c r="U48" s="374"/>
      <c r="V48" s="374"/>
    </row>
    <row r="49" spans="5:22" ht="15.75" x14ac:dyDescent="0.25">
      <c r="E49" s="349"/>
      <c r="U49" s="374"/>
      <c r="V49" s="374"/>
    </row>
    <row r="50" spans="5:22" ht="15.75" x14ac:dyDescent="0.25">
      <c r="E50" s="349"/>
      <c r="U50" s="374"/>
      <c r="V50" s="374"/>
    </row>
    <row r="51" spans="5:22" ht="15.75" x14ac:dyDescent="0.25">
      <c r="E51" s="349"/>
      <c r="U51" s="374"/>
      <c r="V51" s="374"/>
    </row>
    <row r="52" spans="5:22" ht="15.75" x14ac:dyDescent="0.25">
      <c r="E52" s="349"/>
      <c r="U52" s="374"/>
      <c r="V52" s="374"/>
    </row>
    <row r="53" spans="5:22" ht="15.75" x14ac:dyDescent="0.25">
      <c r="E53" s="349"/>
      <c r="U53" s="376"/>
      <c r="V53" s="376"/>
    </row>
    <row r="54" spans="5:22" ht="15.75" x14ac:dyDescent="0.25">
      <c r="E54" s="349"/>
      <c r="U54" s="374"/>
      <c r="V54" s="374"/>
    </row>
    <row r="55" spans="5:22" ht="15.75" x14ac:dyDescent="0.25">
      <c r="E55" s="349"/>
      <c r="U55" s="374"/>
      <c r="V55" s="374"/>
    </row>
    <row r="56" spans="5:22" x14ac:dyDescent="0.25">
      <c r="U56" s="374"/>
      <c r="V56" s="374"/>
    </row>
    <row r="57" spans="5:22" x14ac:dyDescent="0.25">
      <c r="U57" s="374"/>
      <c r="V57" s="374"/>
    </row>
    <row r="58" spans="5:22" x14ac:dyDescent="0.25">
      <c r="U58" s="374"/>
      <c r="V58" s="374"/>
    </row>
    <row r="59" spans="5:22" x14ac:dyDescent="0.25">
      <c r="U59" s="374"/>
      <c r="V59" s="374"/>
    </row>
    <row r="60" spans="5:22" x14ac:dyDescent="0.25">
      <c r="U60" s="374"/>
      <c r="V60" s="374"/>
    </row>
    <row r="61" spans="5:22" ht="15.75" x14ac:dyDescent="0.25">
      <c r="U61" s="376"/>
      <c r="V61" s="376"/>
    </row>
    <row r="62" spans="5:22" x14ac:dyDescent="0.25">
      <c r="U62" s="374"/>
      <c r="V62" s="374"/>
    </row>
    <row r="63" spans="5:22" x14ac:dyDescent="0.25">
      <c r="U63" s="374"/>
      <c r="V63" s="374"/>
    </row>
    <row r="64" spans="5:22" x14ac:dyDescent="0.25">
      <c r="U64" s="374"/>
      <c r="V64" s="374"/>
    </row>
    <row r="65" spans="5:22" x14ac:dyDescent="0.25">
      <c r="U65" s="374"/>
      <c r="V65" s="374"/>
    </row>
    <row r="66" spans="5:22" x14ac:dyDescent="0.25">
      <c r="U66" s="374"/>
      <c r="V66" s="374"/>
    </row>
    <row r="67" spans="5:22" x14ac:dyDescent="0.25">
      <c r="U67" s="374"/>
      <c r="V67" s="374"/>
    </row>
    <row r="71" spans="5:22" x14ac:dyDescent="0.25">
      <c r="E71" s="331"/>
      <c r="U71" s="352"/>
      <c r="V71" s="352"/>
    </row>
    <row r="72" spans="5:22" x14ac:dyDescent="0.25">
      <c r="E72" s="331"/>
      <c r="U72" s="352"/>
      <c r="V72" s="352"/>
    </row>
    <row r="73" spans="5:22" x14ac:dyDescent="0.25">
      <c r="E73" s="331"/>
      <c r="U73" s="352"/>
      <c r="V73" s="352"/>
    </row>
    <row r="74" spans="5:22" x14ac:dyDescent="0.25">
      <c r="E74" s="331"/>
      <c r="U74" s="352"/>
      <c r="V74" s="352"/>
    </row>
    <row r="75" spans="5:22" x14ac:dyDescent="0.25">
      <c r="E75" s="331"/>
      <c r="U75" s="352"/>
      <c r="V75" s="352"/>
    </row>
    <row r="76" spans="5:22" x14ac:dyDescent="0.25">
      <c r="E76" s="331"/>
      <c r="U76" s="352"/>
      <c r="V76" s="352"/>
    </row>
    <row r="77" spans="5:22" x14ac:dyDescent="0.25">
      <c r="E77" s="331"/>
      <c r="U77" s="352"/>
      <c r="V77" s="352"/>
    </row>
    <row r="78" spans="5:22" x14ac:dyDescent="0.25">
      <c r="E78" s="331"/>
      <c r="U78" s="352"/>
      <c r="V78" s="352"/>
    </row>
    <row r="79" spans="5:22" x14ac:dyDescent="0.25">
      <c r="E79" s="331"/>
      <c r="U79" s="352"/>
      <c r="V79" s="352"/>
    </row>
    <row r="80" spans="5:22" x14ac:dyDescent="0.25">
      <c r="E80" s="331"/>
      <c r="U80" s="352"/>
      <c r="V80" s="352"/>
    </row>
    <row r="81" spans="5:22" x14ac:dyDescent="0.25">
      <c r="E81" s="331"/>
      <c r="U81" s="352"/>
      <c r="V81" s="352"/>
    </row>
    <row r="82" spans="5:22" x14ac:dyDescent="0.25">
      <c r="E82" s="331"/>
      <c r="U82" s="352"/>
      <c r="V82" s="352"/>
    </row>
    <row r="83" spans="5:22" x14ac:dyDescent="0.25">
      <c r="E83" s="331"/>
      <c r="U83" s="352"/>
      <c r="V83" s="352"/>
    </row>
    <row r="84" spans="5:22" x14ac:dyDescent="0.25">
      <c r="E84" s="331"/>
      <c r="U84" s="352"/>
      <c r="V84" s="352"/>
    </row>
    <row r="85" spans="5:22" x14ac:dyDescent="0.25">
      <c r="E85" s="331"/>
      <c r="U85" s="352"/>
      <c r="V85" s="352"/>
    </row>
    <row r="86" spans="5:22" x14ac:dyDescent="0.25">
      <c r="E86" s="331"/>
      <c r="U86" s="352"/>
      <c r="V86" s="352"/>
    </row>
    <row r="87" spans="5:22" x14ac:dyDescent="0.25">
      <c r="E87" s="331"/>
      <c r="U87" s="352"/>
      <c r="V87" s="352"/>
    </row>
    <row r="88" spans="5:22" x14ac:dyDescent="0.25">
      <c r="E88" s="331"/>
      <c r="U88" s="352"/>
      <c r="V88" s="352"/>
    </row>
    <row r="89" spans="5:22" x14ac:dyDescent="0.25">
      <c r="E89" s="331"/>
      <c r="U89" s="352"/>
      <c r="V89" s="352"/>
    </row>
    <row r="90" spans="5:22" x14ac:dyDescent="0.25">
      <c r="E90" s="331"/>
      <c r="U90" s="352"/>
      <c r="V90" s="352"/>
    </row>
    <row r="91" spans="5:22" x14ac:dyDescent="0.25">
      <c r="E91" s="331"/>
      <c r="U91" s="352"/>
      <c r="V91" s="352"/>
    </row>
    <row r="92" spans="5:22" x14ac:dyDescent="0.25">
      <c r="E92" s="331"/>
      <c r="U92" s="352"/>
      <c r="V92" s="352"/>
    </row>
    <row r="93" spans="5:22" x14ac:dyDescent="0.25">
      <c r="E93" s="331"/>
      <c r="U93" s="352"/>
      <c r="V93" s="352"/>
    </row>
    <row r="94" spans="5:22" x14ac:dyDescent="0.25">
      <c r="E94" s="331"/>
      <c r="U94" s="352"/>
      <c r="V94" s="352"/>
    </row>
    <row r="95" spans="5:22" x14ac:dyDescent="0.25">
      <c r="E95" s="331"/>
      <c r="U95" s="352"/>
      <c r="V95" s="352"/>
    </row>
    <row r="96" spans="5:22" x14ac:dyDescent="0.25">
      <c r="E96" s="331"/>
      <c r="U96" s="352"/>
      <c r="V96" s="352"/>
    </row>
    <row r="97" spans="5:22" x14ac:dyDescent="0.25">
      <c r="E97" s="331"/>
      <c r="U97" s="352"/>
      <c r="V97" s="352"/>
    </row>
    <row r="98" spans="5:22" x14ac:dyDescent="0.25">
      <c r="E98" s="331"/>
      <c r="U98" s="352"/>
      <c r="V98" s="352"/>
    </row>
    <row r="99" spans="5:22" x14ac:dyDescent="0.25">
      <c r="E99" s="331"/>
      <c r="U99" s="352"/>
      <c r="V99" s="352"/>
    </row>
    <row r="100" spans="5:22" x14ac:dyDescent="0.25">
      <c r="E100" s="331"/>
    </row>
    <row r="101" spans="5:22" x14ac:dyDescent="0.25">
      <c r="E101" s="331"/>
    </row>
    <row r="102" spans="5:22" x14ac:dyDescent="0.25">
      <c r="E102" s="331"/>
    </row>
    <row r="103" spans="5:22" x14ac:dyDescent="0.25">
      <c r="E103" s="331"/>
    </row>
    <row r="104" spans="5:22" x14ac:dyDescent="0.25">
      <c r="E104" s="331"/>
    </row>
    <row r="105" spans="5:22" x14ac:dyDescent="0.25">
      <c r="E105" s="331"/>
    </row>
    <row r="106" spans="5:22" x14ac:dyDescent="0.25">
      <c r="E106" s="331"/>
    </row>
    <row r="107" spans="5:22" x14ac:dyDescent="0.25">
      <c r="E107" s="331"/>
    </row>
    <row r="108" spans="5:22" x14ac:dyDescent="0.25">
      <c r="E108" s="331"/>
    </row>
    <row r="109" spans="5:22" x14ac:dyDescent="0.25">
      <c r="E109" s="331"/>
    </row>
    <row r="110" spans="5:22" x14ac:dyDescent="0.25">
      <c r="E110" s="331"/>
    </row>
    <row r="111" spans="5:22" x14ac:dyDescent="0.25">
      <c r="E111" s="331"/>
    </row>
    <row r="112" spans="5:22" x14ac:dyDescent="0.25">
      <c r="E112" s="331"/>
    </row>
    <row r="113" spans="5:5" x14ac:dyDescent="0.25">
      <c r="E113" s="331"/>
    </row>
    <row r="114" spans="5:5" x14ac:dyDescent="0.25">
      <c r="E114" s="331"/>
    </row>
    <row r="115" spans="5:5" x14ac:dyDescent="0.25">
      <c r="E115" s="331"/>
    </row>
    <row r="116" spans="5:5" x14ac:dyDescent="0.25">
      <c r="E116" s="331"/>
    </row>
    <row r="117" spans="5:5" x14ac:dyDescent="0.25">
      <c r="E117" s="331"/>
    </row>
    <row r="118" spans="5:5" x14ac:dyDescent="0.25">
      <c r="E118" s="331"/>
    </row>
    <row r="119" spans="5:5" x14ac:dyDescent="0.25">
      <c r="E119" s="331"/>
    </row>
    <row r="120" spans="5:5" x14ac:dyDescent="0.25">
      <c r="E120" s="331"/>
    </row>
    <row r="121" spans="5:5" x14ac:dyDescent="0.25">
      <c r="E121" s="331"/>
    </row>
    <row r="122" spans="5:5" x14ac:dyDescent="0.25">
      <c r="E122" s="331"/>
    </row>
    <row r="123" spans="5:5" x14ac:dyDescent="0.25">
      <c r="E123" s="331"/>
    </row>
    <row r="124" spans="5:5" x14ac:dyDescent="0.25">
      <c r="E124" s="331"/>
    </row>
    <row r="125" spans="5:5" x14ac:dyDescent="0.25">
      <c r="E125" s="331"/>
    </row>
    <row r="126" spans="5:5" x14ac:dyDescent="0.25">
      <c r="E126" s="331"/>
    </row>
    <row r="127" spans="5:5" x14ac:dyDescent="0.25">
      <c r="E127" s="331"/>
    </row>
    <row r="128" spans="5:5" x14ac:dyDescent="0.25">
      <c r="E128" s="331"/>
    </row>
    <row r="129" spans="5:5" x14ac:dyDescent="0.25">
      <c r="E129" s="331"/>
    </row>
    <row r="130" spans="5:5" x14ac:dyDescent="0.25">
      <c r="E130" s="331"/>
    </row>
    <row r="131" spans="5:5" x14ac:dyDescent="0.25">
      <c r="E131" s="331"/>
    </row>
    <row r="132" spans="5:5" x14ac:dyDescent="0.25">
      <c r="E132" s="331"/>
    </row>
    <row r="133" spans="5:5" x14ac:dyDescent="0.25">
      <c r="E133" s="331"/>
    </row>
    <row r="134" spans="5:5" x14ac:dyDescent="0.25">
      <c r="E134" s="331"/>
    </row>
    <row r="135" spans="5:5" x14ac:dyDescent="0.25">
      <c r="E135" s="331"/>
    </row>
    <row r="136" spans="5:5" x14ac:dyDescent="0.25">
      <c r="E136" s="331"/>
    </row>
    <row r="137" spans="5:5" x14ac:dyDescent="0.25">
      <c r="E137" s="331"/>
    </row>
    <row r="138" spans="5:5" x14ac:dyDescent="0.25">
      <c r="E138" s="331"/>
    </row>
    <row r="139" spans="5:5" x14ac:dyDescent="0.25">
      <c r="E139" s="331"/>
    </row>
  </sheetData>
  <mergeCells count="22">
    <mergeCell ref="M6:N6"/>
    <mergeCell ref="B9:B10"/>
    <mergeCell ref="A5:A7"/>
    <mergeCell ref="B15:B16"/>
    <mergeCell ref="A17:A19"/>
    <mergeCell ref="A9:A16"/>
    <mergeCell ref="W5:W7"/>
    <mergeCell ref="O5:P6"/>
    <mergeCell ref="Q5:R6"/>
    <mergeCell ref="V5:V7"/>
    <mergeCell ref="B5:B7"/>
    <mergeCell ref="S5:S7"/>
    <mergeCell ref="T5:T7"/>
    <mergeCell ref="F5:F7"/>
    <mergeCell ref="E5:E7"/>
    <mergeCell ref="G5:N5"/>
    <mergeCell ref="U5:U7"/>
    <mergeCell ref="C5:C7"/>
    <mergeCell ref="D5:D7"/>
    <mergeCell ref="G6:H6"/>
    <mergeCell ref="I6:J6"/>
    <mergeCell ref="K6:L6"/>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0"/>
  <sheetViews>
    <sheetView topLeftCell="E1" zoomScale="80" zoomScaleNormal="80" workbookViewId="0">
      <selection activeCell="P25" sqref="P25"/>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87" bestFit="1" customWidth="1"/>
    <col min="9" max="9" width="15.28515625" customWidth="1"/>
    <col min="10" max="10" width="18.85546875" style="287" customWidth="1"/>
    <col min="12" max="12" width="13.7109375" style="287" bestFit="1" customWidth="1"/>
    <col min="14" max="14" width="13.7109375" style="287" bestFit="1" customWidth="1"/>
    <col min="15" max="15" width="15.28515625" customWidth="1"/>
    <col min="16" max="16" width="18.28515625" style="287" customWidth="1"/>
    <col min="19" max="22" width="14.140625" customWidth="1"/>
    <col min="23" max="23" width="17" customWidth="1"/>
  </cols>
  <sheetData>
    <row r="1" spans="1:23" ht="18.75" x14ac:dyDescent="0.25">
      <c r="B1" s="408"/>
      <c r="C1" s="408"/>
      <c r="D1" s="408"/>
      <c r="E1" s="408"/>
      <c r="F1" s="408"/>
      <c r="G1" s="408" t="s">
        <v>585</v>
      </c>
      <c r="I1" s="408"/>
      <c r="J1" s="408"/>
      <c r="K1" s="408"/>
      <c r="L1" s="408"/>
      <c r="M1" s="408"/>
      <c r="N1" s="408"/>
      <c r="O1" s="408"/>
      <c r="P1" s="408"/>
      <c r="Q1" s="408"/>
      <c r="R1" s="408"/>
      <c r="S1" s="408"/>
      <c r="T1" s="408"/>
      <c r="U1" s="408"/>
      <c r="V1" s="408"/>
      <c r="W1" s="408"/>
    </row>
    <row r="2" spans="1:23" ht="18.75" x14ac:dyDescent="0.25">
      <c r="A2" s="487" t="s">
        <v>1665</v>
      </c>
      <c r="B2" s="408"/>
      <c r="C2" s="408"/>
      <c r="D2" s="408"/>
      <c r="E2" s="408"/>
      <c r="F2" s="408"/>
      <c r="G2" s="408"/>
      <c r="I2" s="408"/>
      <c r="J2" s="408"/>
      <c r="K2" s="408"/>
      <c r="L2" s="408"/>
      <c r="M2" s="408"/>
      <c r="N2" s="408"/>
      <c r="O2" s="408"/>
      <c r="P2" s="408"/>
      <c r="Q2" s="408"/>
      <c r="R2" s="408"/>
      <c r="S2" s="408"/>
      <c r="T2" s="408"/>
      <c r="U2" s="408"/>
      <c r="V2" s="408"/>
      <c r="W2" s="408"/>
    </row>
    <row r="3" spans="1:23" ht="39.75" customHeight="1" x14ac:dyDescent="0.25">
      <c r="A3" s="672" t="s">
        <v>1689</v>
      </c>
      <c r="B3" s="672"/>
      <c r="C3" s="672"/>
      <c r="D3" s="672"/>
      <c r="E3" s="672"/>
      <c r="F3" s="672"/>
      <c r="G3" s="672"/>
      <c r="H3" s="672"/>
      <c r="I3" s="672"/>
      <c r="J3" s="672"/>
      <c r="K3" s="672"/>
      <c r="L3" s="672"/>
      <c r="M3" s="672"/>
      <c r="N3" s="672"/>
      <c r="O3" s="672"/>
      <c r="P3" s="672"/>
      <c r="Q3" s="672"/>
      <c r="R3" s="672"/>
      <c r="S3" s="672"/>
      <c r="T3" s="672"/>
      <c r="U3" s="672"/>
      <c r="V3" s="672"/>
      <c r="W3" s="672"/>
    </row>
    <row r="4" spans="1:23" x14ac:dyDescent="0.25">
      <c r="A4" s="666" t="s">
        <v>102</v>
      </c>
      <c r="B4" s="627" t="s">
        <v>120</v>
      </c>
      <c r="C4" s="671" t="s">
        <v>90</v>
      </c>
      <c r="D4" s="671" t="s">
        <v>91</v>
      </c>
      <c r="E4" s="643" t="s">
        <v>483</v>
      </c>
      <c r="F4" s="671" t="s">
        <v>92</v>
      </c>
      <c r="G4" s="666" t="s">
        <v>106</v>
      </c>
      <c r="H4" s="666"/>
      <c r="I4" s="666"/>
      <c r="J4" s="666"/>
      <c r="K4" s="666"/>
      <c r="L4" s="666"/>
      <c r="M4" s="666"/>
      <c r="N4" s="666"/>
      <c r="O4" s="671" t="s">
        <v>107</v>
      </c>
      <c r="P4" s="671"/>
      <c r="Q4" s="666" t="s">
        <v>108</v>
      </c>
      <c r="R4" s="666"/>
      <c r="S4" s="666" t="s">
        <v>109</v>
      </c>
      <c r="T4" s="666" t="s">
        <v>110</v>
      </c>
      <c r="U4" s="627" t="s">
        <v>118</v>
      </c>
      <c r="V4" s="627" t="s">
        <v>117</v>
      </c>
      <c r="W4" s="673" t="s">
        <v>93</v>
      </c>
    </row>
    <row r="5" spans="1:23" x14ac:dyDescent="0.25">
      <c r="A5" s="666"/>
      <c r="B5" s="625"/>
      <c r="C5" s="671"/>
      <c r="D5" s="671"/>
      <c r="E5" s="644"/>
      <c r="F5" s="671"/>
      <c r="G5" s="666" t="s">
        <v>111</v>
      </c>
      <c r="H5" s="666"/>
      <c r="I5" s="666" t="s">
        <v>112</v>
      </c>
      <c r="J5" s="666"/>
      <c r="K5" s="666" t="s">
        <v>113</v>
      </c>
      <c r="L5" s="666"/>
      <c r="M5" s="666" t="s">
        <v>114</v>
      </c>
      <c r="N5" s="666"/>
      <c r="O5" s="671"/>
      <c r="P5" s="671"/>
      <c r="Q5" s="666"/>
      <c r="R5" s="666"/>
      <c r="S5" s="666"/>
      <c r="T5" s="666"/>
      <c r="U5" s="625"/>
      <c r="V5" s="625"/>
      <c r="W5" s="673"/>
    </row>
    <row r="6" spans="1:23" ht="25.5" x14ac:dyDescent="0.25">
      <c r="A6" s="666"/>
      <c r="B6" s="626"/>
      <c r="C6" s="671"/>
      <c r="D6" s="671"/>
      <c r="E6" s="645"/>
      <c r="F6" s="671"/>
      <c r="G6" s="317" t="s">
        <v>115</v>
      </c>
      <c r="H6" s="282" t="s">
        <v>12</v>
      </c>
      <c r="I6" s="317" t="s">
        <v>115</v>
      </c>
      <c r="J6" s="282" t="s">
        <v>12</v>
      </c>
      <c r="K6" s="317" t="s">
        <v>115</v>
      </c>
      <c r="L6" s="282" t="s">
        <v>12</v>
      </c>
      <c r="M6" s="317" t="s">
        <v>115</v>
      </c>
      <c r="N6" s="282" t="s">
        <v>12</v>
      </c>
      <c r="O6" s="317" t="s">
        <v>115</v>
      </c>
      <c r="P6" s="282" t="s">
        <v>12</v>
      </c>
      <c r="Q6" s="317" t="s">
        <v>116</v>
      </c>
      <c r="R6" s="317" t="s">
        <v>87</v>
      </c>
      <c r="S6" s="666"/>
      <c r="T6" s="666"/>
      <c r="U6" s="626"/>
      <c r="V6" s="626"/>
      <c r="W6" s="673"/>
    </row>
    <row r="7" spans="1:23" ht="97.5" customHeight="1" x14ac:dyDescent="0.25">
      <c r="A7" s="650" t="s">
        <v>1689</v>
      </c>
      <c r="B7" s="650" t="s">
        <v>586</v>
      </c>
      <c r="C7" s="667" t="s">
        <v>1597</v>
      </c>
      <c r="D7" s="669" t="s">
        <v>587</v>
      </c>
      <c r="E7" s="328" t="s">
        <v>2339</v>
      </c>
      <c r="F7" s="328" t="s">
        <v>1823</v>
      </c>
      <c r="G7" s="329">
        <v>0.25</v>
      </c>
      <c r="H7" s="275"/>
      <c r="I7" s="329">
        <v>0.25</v>
      </c>
      <c r="J7" s="275"/>
      <c r="K7" s="329">
        <v>0.25</v>
      </c>
      <c r="L7" s="275"/>
      <c r="M7" s="329">
        <v>0.25</v>
      </c>
      <c r="N7" s="275"/>
      <c r="O7" s="329">
        <v>1</v>
      </c>
      <c r="P7" s="275"/>
      <c r="Q7" s="328"/>
      <c r="R7" s="328"/>
      <c r="S7" s="328" t="s">
        <v>1824</v>
      </c>
      <c r="T7" s="328" t="s">
        <v>1825</v>
      </c>
      <c r="U7" s="328" t="s">
        <v>1826</v>
      </c>
      <c r="V7" s="328" t="s">
        <v>1827</v>
      </c>
      <c r="W7" s="328" t="s">
        <v>1828</v>
      </c>
    </row>
    <row r="8" spans="1:23" ht="92.25" customHeight="1" x14ac:dyDescent="0.25">
      <c r="A8" s="651"/>
      <c r="B8" s="651"/>
      <c r="C8" s="668"/>
      <c r="D8" s="670"/>
      <c r="E8" s="328" t="s">
        <v>2340</v>
      </c>
      <c r="F8" s="328" t="s">
        <v>1829</v>
      </c>
      <c r="G8" s="329"/>
      <c r="H8" s="275"/>
      <c r="I8" s="329">
        <v>1</v>
      </c>
      <c r="J8" s="507">
        <v>35000</v>
      </c>
      <c r="K8" s="329">
        <v>1</v>
      </c>
      <c r="L8" s="507">
        <v>35000</v>
      </c>
      <c r="M8" s="329">
        <v>1</v>
      </c>
      <c r="N8" s="507">
        <v>35000</v>
      </c>
      <c r="O8" s="328"/>
      <c r="P8" s="508">
        <f>'6. Becas'!D228</f>
        <v>105000</v>
      </c>
      <c r="Q8" s="328"/>
      <c r="R8" s="328"/>
      <c r="S8" s="328" t="s">
        <v>1830</v>
      </c>
      <c r="T8" s="328" t="s">
        <v>1825</v>
      </c>
      <c r="U8" s="328" t="s">
        <v>1826</v>
      </c>
      <c r="V8" s="328" t="s">
        <v>1827</v>
      </c>
      <c r="W8" s="328" t="s">
        <v>1828</v>
      </c>
    </row>
    <row r="9" spans="1:23" ht="129.75" customHeight="1" x14ac:dyDescent="0.25">
      <c r="A9" s="651"/>
      <c r="B9" s="651"/>
      <c r="C9" s="668"/>
      <c r="D9" s="670"/>
      <c r="E9" s="328" t="s">
        <v>2341</v>
      </c>
      <c r="F9" s="328" t="s">
        <v>1831</v>
      </c>
      <c r="G9" s="329"/>
      <c r="H9" s="275"/>
      <c r="I9" s="329"/>
      <c r="J9" s="507"/>
      <c r="K9" s="329">
        <v>1</v>
      </c>
      <c r="L9" s="507">
        <v>30000</v>
      </c>
      <c r="M9" s="329"/>
      <c r="N9" s="507"/>
      <c r="O9" s="328"/>
      <c r="P9" s="508">
        <f>'1. TALLERES SEMINARIOS'!D1314</f>
        <v>30000</v>
      </c>
      <c r="Q9" s="328"/>
      <c r="R9" s="328"/>
      <c r="S9" s="328" t="s">
        <v>1832</v>
      </c>
      <c r="T9" s="328" t="s">
        <v>1833</v>
      </c>
      <c r="U9" s="328" t="s">
        <v>1834</v>
      </c>
      <c r="V9" s="328" t="s">
        <v>1835</v>
      </c>
      <c r="W9" s="328" t="s">
        <v>1828</v>
      </c>
    </row>
    <row r="10" spans="1:23" ht="129.75" customHeight="1" x14ac:dyDescent="0.25">
      <c r="A10" s="651"/>
      <c r="B10" s="651"/>
      <c r="C10" s="668"/>
      <c r="D10" s="670"/>
      <c r="E10" s="501" t="s">
        <v>2342</v>
      </c>
      <c r="F10" s="328" t="s">
        <v>1905</v>
      </c>
      <c r="G10" s="329"/>
      <c r="H10" s="275"/>
      <c r="I10" s="329"/>
      <c r="J10" s="275"/>
      <c r="K10" s="329">
        <v>1</v>
      </c>
      <c r="L10" s="275">
        <v>106837.5</v>
      </c>
      <c r="M10" s="329"/>
      <c r="N10" s="275"/>
      <c r="O10" s="328"/>
      <c r="P10" s="275">
        <f>'1. TALLERES SEMINARIOS'!D1335</f>
        <v>106837.5</v>
      </c>
      <c r="Q10" s="328">
        <v>119</v>
      </c>
      <c r="R10" s="328" t="s">
        <v>1762</v>
      </c>
      <c r="S10" s="328" t="s">
        <v>1906</v>
      </c>
      <c r="T10" s="328" t="s">
        <v>1907</v>
      </c>
      <c r="U10" s="328" t="s">
        <v>1908</v>
      </c>
      <c r="V10" s="328" t="s">
        <v>1894</v>
      </c>
      <c r="W10" s="328" t="s">
        <v>1909</v>
      </c>
    </row>
    <row r="11" spans="1:23" ht="129.75" customHeight="1" x14ac:dyDescent="0.25">
      <c r="A11" s="651"/>
      <c r="B11" s="651"/>
      <c r="C11" s="668"/>
      <c r="D11" s="670"/>
      <c r="E11" s="501" t="s">
        <v>2343</v>
      </c>
      <c r="F11" s="328" t="s">
        <v>2344</v>
      </c>
      <c r="G11" s="329">
        <v>0.33</v>
      </c>
      <c r="H11" s="275">
        <v>18400</v>
      </c>
      <c r="I11" s="329">
        <v>0.33</v>
      </c>
      <c r="J11" s="275">
        <v>18400</v>
      </c>
      <c r="K11" s="329">
        <v>0.33</v>
      </c>
      <c r="L11" s="275">
        <v>18400</v>
      </c>
      <c r="M11" s="329"/>
      <c r="N11" s="275"/>
      <c r="O11" s="328"/>
      <c r="P11" s="275">
        <f>'1. TALLERES SEMINARIOS'!D1356</f>
        <v>55200</v>
      </c>
      <c r="Q11" s="328"/>
      <c r="R11" s="328"/>
      <c r="S11" s="328"/>
      <c r="T11" s="328"/>
      <c r="U11" s="328"/>
      <c r="V11" s="328"/>
      <c r="W11" s="328"/>
    </row>
    <row r="12" spans="1:23" ht="129.75" customHeight="1" x14ac:dyDescent="0.25">
      <c r="A12" s="651"/>
      <c r="B12" s="651"/>
      <c r="C12" s="668"/>
      <c r="D12" s="670"/>
      <c r="E12" s="501" t="s">
        <v>2345</v>
      </c>
      <c r="F12" s="328" t="s">
        <v>2120</v>
      </c>
      <c r="G12" s="329">
        <v>0.33</v>
      </c>
      <c r="H12" s="275">
        <v>4940</v>
      </c>
      <c r="I12" s="329"/>
      <c r="J12" s="275">
        <v>4940</v>
      </c>
      <c r="K12" s="329">
        <v>0.33</v>
      </c>
      <c r="L12" s="275">
        <v>4940</v>
      </c>
      <c r="M12" s="329"/>
      <c r="N12" s="275"/>
      <c r="O12" s="328"/>
      <c r="P12" s="275">
        <f>'1. TALLERES SEMINARIOS'!D1377</f>
        <v>14820</v>
      </c>
      <c r="Q12" s="328"/>
      <c r="R12" s="328"/>
      <c r="S12" s="328"/>
      <c r="T12" s="328"/>
      <c r="U12" s="328"/>
      <c r="V12" s="328"/>
      <c r="W12" s="328"/>
    </row>
    <row r="13" spans="1:23" ht="129.75" customHeight="1" x14ac:dyDescent="0.25">
      <c r="A13" s="651"/>
      <c r="B13" s="651"/>
      <c r="C13" s="668"/>
      <c r="D13" s="670"/>
      <c r="E13" s="501" t="s">
        <v>2346</v>
      </c>
      <c r="F13" s="328" t="s">
        <v>2121</v>
      </c>
      <c r="G13" s="329"/>
      <c r="H13" s="275"/>
      <c r="I13" s="329">
        <v>1</v>
      </c>
      <c r="J13" s="275">
        <v>4180</v>
      </c>
      <c r="K13" s="329"/>
      <c r="L13" s="275"/>
      <c r="M13" s="329"/>
      <c r="N13" s="275"/>
      <c r="O13" s="328"/>
      <c r="P13" s="275">
        <f>'1. TALLERES SEMINARIOS'!D1398</f>
        <v>4180</v>
      </c>
      <c r="Q13" s="328"/>
      <c r="R13" s="328"/>
      <c r="S13" s="328"/>
      <c r="T13" s="328"/>
      <c r="U13" s="328"/>
      <c r="V13" s="328"/>
      <c r="W13" s="328"/>
    </row>
    <row r="14" spans="1:23" ht="129.75" customHeight="1" x14ac:dyDescent="0.25">
      <c r="A14" s="651"/>
      <c r="B14" s="651"/>
      <c r="C14" s="668"/>
      <c r="D14" s="670"/>
      <c r="E14" s="501" t="s">
        <v>2347</v>
      </c>
      <c r="F14" s="328" t="s">
        <v>2231</v>
      </c>
      <c r="G14" s="329">
        <v>1</v>
      </c>
      <c r="H14" s="275">
        <v>40000</v>
      </c>
      <c r="I14" s="329"/>
      <c r="J14" s="275"/>
      <c r="K14" s="329"/>
      <c r="L14" s="275"/>
      <c r="M14" s="329"/>
      <c r="N14" s="275"/>
      <c r="O14" s="329">
        <v>1</v>
      </c>
      <c r="P14" s="275">
        <f>'6. Becas'!D271</f>
        <v>40000</v>
      </c>
      <c r="Q14" s="328"/>
      <c r="R14" s="328"/>
      <c r="S14" s="328"/>
      <c r="T14" s="328"/>
      <c r="U14" s="328" t="s">
        <v>2232</v>
      </c>
      <c r="V14" s="328" t="s">
        <v>2233</v>
      </c>
      <c r="W14" s="328" t="s">
        <v>2234</v>
      </c>
    </row>
    <row r="15" spans="1:23" ht="129.75" customHeight="1" x14ac:dyDescent="0.25">
      <c r="A15" s="651"/>
      <c r="B15" s="651"/>
      <c r="C15" s="668"/>
      <c r="D15" s="670"/>
      <c r="E15" s="501" t="s">
        <v>2348</v>
      </c>
      <c r="F15" s="328" t="s">
        <v>2267</v>
      </c>
      <c r="G15" s="329"/>
      <c r="H15" s="275"/>
      <c r="I15" s="329">
        <v>0.33329999999999999</v>
      </c>
      <c r="J15" s="275">
        <v>10000</v>
      </c>
      <c r="K15" s="329">
        <v>0.33329999999999999</v>
      </c>
      <c r="L15" s="275">
        <v>10000</v>
      </c>
      <c r="M15" s="329">
        <v>0.33329999999999999</v>
      </c>
      <c r="N15" s="275">
        <v>10000</v>
      </c>
      <c r="O15" s="329">
        <v>1</v>
      </c>
      <c r="P15" s="275">
        <f>'6. Becas'!D315</f>
        <v>30000</v>
      </c>
      <c r="Q15" s="328"/>
      <c r="R15" s="328"/>
      <c r="S15" s="328" t="s">
        <v>2268</v>
      </c>
      <c r="T15" s="328" t="s">
        <v>2269</v>
      </c>
      <c r="U15" s="328" t="s">
        <v>2270</v>
      </c>
      <c r="V15" s="328" t="s">
        <v>2271</v>
      </c>
      <c r="W15" s="328" t="s">
        <v>2272</v>
      </c>
    </row>
    <row r="16" spans="1:23" ht="140.25" customHeight="1" x14ac:dyDescent="0.25">
      <c r="A16" s="651"/>
      <c r="B16" s="651"/>
      <c r="C16" s="489" t="s">
        <v>1596</v>
      </c>
      <c r="D16" s="457"/>
      <c r="E16" s="501" t="s">
        <v>2349</v>
      </c>
      <c r="F16" s="354" t="s">
        <v>1836</v>
      </c>
      <c r="G16" s="329"/>
      <c r="H16" s="275"/>
      <c r="I16" s="329"/>
      <c r="J16" s="275"/>
      <c r="K16" s="360">
        <v>1</v>
      </c>
      <c r="L16" s="509">
        <v>35431</v>
      </c>
      <c r="M16" s="329"/>
      <c r="N16" s="275"/>
      <c r="O16" s="510">
        <v>1</v>
      </c>
      <c r="P16" s="508">
        <f>'1. TALLERES SEMINARIOS'!D1419</f>
        <v>35431.25</v>
      </c>
      <c r="Q16" s="328"/>
      <c r="R16" s="328"/>
      <c r="S16" s="354" t="s">
        <v>1837</v>
      </c>
      <c r="T16" s="354" t="s">
        <v>1838</v>
      </c>
      <c r="U16" s="354" t="s">
        <v>1839</v>
      </c>
      <c r="V16" s="354" t="s">
        <v>1840</v>
      </c>
      <c r="W16" s="354" t="s">
        <v>1841</v>
      </c>
    </row>
    <row r="17" spans="1:23" ht="125.25" customHeight="1" x14ac:dyDescent="0.25">
      <c r="A17" s="651"/>
      <c r="B17" s="652"/>
      <c r="C17" s="457" t="s">
        <v>1598</v>
      </c>
      <c r="D17" s="457"/>
      <c r="E17" s="501" t="s">
        <v>2350</v>
      </c>
      <c r="F17" s="328" t="s">
        <v>1847</v>
      </c>
      <c r="G17" s="329"/>
      <c r="H17" s="275"/>
      <c r="I17" s="329"/>
      <c r="J17" s="275"/>
      <c r="K17" s="329">
        <v>1</v>
      </c>
      <c r="L17" s="507">
        <v>10000</v>
      </c>
      <c r="M17" s="329"/>
      <c r="N17" s="275"/>
      <c r="O17" s="329">
        <v>1</v>
      </c>
      <c r="P17" s="602">
        <f>'1. TALLERES SEMINARIOS'!D1440</f>
        <v>10000</v>
      </c>
      <c r="Q17" s="328"/>
      <c r="R17" s="328"/>
      <c r="S17" s="328" t="s">
        <v>1842</v>
      </c>
      <c r="T17" s="328" t="s">
        <v>1843</v>
      </c>
      <c r="U17" s="328" t="s">
        <v>1844</v>
      </c>
      <c r="V17" s="328" t="s">
        <v>1845</v>
      </c>
      <c r="W17" s="328" t="s">
        <v>1846</v>
      </c>
    </row>
    <row r="18" spans="1:23" ht="125.25" customHeight="1" x14ac:dyDescent="0.25">
      <c r="A18" s="651"/>
      <c r="B18" s="500"/>
      <c r="C18" s="501"/>
      <c r="D18" s="501"/>
      <c r="E18" s="501" t="s">
        <v>2351</v>
      </c>
      <c r="F18" s="601" t="s">
        <v>1989</v>
      </c>
      <c r="G18" s="329"/>
      <c r="H18" s="275"/>
      <c r="I18" s="329">
        <v>1</v>
      </c>
      <c r="J18" s="275">
        <v>70000</v>
      </c>
      <c r="K18" s="329"/>
      <c r="L18" s="275"/>
      <c r="M18" s="329"/>
      <c r="N18" s="275"/>
      <c r="O18" s="328"/>
      <c r="P18" s="275">
        <f>'1. TALLERES SEMINARIOS'!D1461</f>
        <v>70000</v>
      </c>
      <c r="Q18" s="328">
        <v>589</v>
      </c>
      <c r="R18" s="328" t="s">
        <v>1990</v>
      </c>
      <c r="S18" s="328" t="s">
        <v>1991</v>
      </c>
      <c r="T18" s="328" t="s">
        <v>1992</v>
      </c>
      <c r="U18" s="328" t="s">
        <v>1993</v>
      </c>
      <c r="V18" s="328" t="s">
        <v>1994</v>
      </c>
      <c r="W18" s="328" t="s">
        <v>1957</v>
      </c>
    </row>
    <row r="19" spans="1:23" ht="125.25" customHeight="1" x14ac:dyDescent="0.25">
      <c r="A19" s="651"/>
      <c r="B19" s="500"/>
      <c r="C19" s="501"/>
      <c r="D19" s="501"/>
      <c r="E19" s="501" t="s">
        <v>2352</v>
      </c>
      <c r="F19" s="328" t="s">
        <v>2122</v>
      </c>
      <c r="G19" s="329"/>
      <c r="H19" s="275"/>
      <c r="I19" s="329">
        <v>1</v>
      </c>
      <c r="J19" s="275">
        <v>50000</v>
      </c>
      <c r="K19" s="329"/>
      <c r="L19" s="275"/>
      <c r="M19" s="329"/>
      <c r="N19" s="275"/>
      <c r="O19" s="328">
        <v>100</v>
      </c>
      <c r="P19" s="275">
        <f>'1. TALLERES SEMINARIOS'!D1482</f>
        <v>50000</v>
      </c>
      <c r="Q19" s="328"/>
      <c r="R19" s="328"/>
      <c r="S19" s="328"/>
      <c r="T19" s="328"/>
      <c r="U19" s="328"/>
      <c r="V19" s="328"/>
      <c r="W19" s="328"/>
    </row>
    <row r="20" spans="1:23" ht="126" customHeight="1" x14ac:dyDescent="0.25">
      <c r="A20" s="651"/>
      <c r="B20" s="650" t="s">
        <v>588</v>
      </c>
      <c r="C20" s="359" t="s">
        <v>589</v>
      </c>
      <c r="D20" s="359" t="s">
        <v>590</v>
      </c>
      <c r="E20" s="512" t="s">
        <v>2353</v>
      </c>
      <c r="F20" s="511" t="s">
        <v>1848</v>
      </c>
      <c r="G20" s="341"/>
      <c r="H20" s="379"/>
      <c r="I20" s="341"/>
      <c r="J20" s="379"/>
      <c r="K20" s="341"/>
      <c r="L20" s="379"/>
      <c r="M20" s="341"/>
      <c r="N20" s="379"/>
      <c r="O20" s="329">
        <v>1</v>
      </c>
      <c r="P20" s="379"/>
      <c r="Q20" s="341"/>
      <c r="R20" s="341"/>
      <c r="S20" s="328" t="s">
        <v>1849</v>
      </c>
      <c r="T20" s="328" t="s">
        <v>1850</v>
      </c>
      <c r="U20" s="328" t="s">
        <v>1851</v>
      </c>
      <c r="V20" s="328" t="s">
        <v>1827</v>
      </c>
      <c r="W20" s="328" t="s">
        <v>1828</v>
      </c>
    </row>
    <row r="21" spans="1:23" ht="67.5" customHeight="1" x14ac:dyDescent="0.25">
      <c r="A21" s="651"/>
      <c r="B21" s="651"/>
      <c r="C21" s="359" t="s">
        <v>591</v>
      </c>
      <c r="D21" s="359"/>
      <c r="E21" s="512" t="s">
        <v>2354</v>
      </c>
      <c r="F21" s="511" t="s">
        <v>1852</v>
      </c>
      <c r="G21" s="329">
        <v>1</v>
      </c>
      <c r="H21" s="275"/>
      <c r="I21" s="328"/>
      <c r="J21" s="275"/>
      <c r="K21" s="328"/>
      <c r="L21" s="275"/>
      <c r="M21" s="328"/>
      <c r="N21" s="275"/>
      <c r="O21" s="329">
        <v>1</v>
      </c>
      <c r="P21" s="275"/>
      <c r="Q21" s="328"/>
      <c r="R21" s="328"/>
      <c r="S21" s="328" t="s">
        <v>1853</v>
      </c>
      <c r="T21" s="328" t="s">
        <v>1825</v>
      </c>
      <c r="U21" s="328" t="s">
        <v>1826</v>
      </c>
      <c r="V21" s="328" t="s">
        <v>1827</v>
      </c>
      <c r="W21" s="328" t="s">
        <v>1828</v>
      </c>
    </row>
    <row r="22" spans="1:23" ht="108" customHeight="1" x14ac:dyDescent="0.25">
      <c r="A22" s="651"/>
      <c r="B22" s="651"/>
      <c r="C22" s="400" t="s">
        <v>592</v>
      </c>
      <c r="D22" s="400" t="s">
        <v>593</v>
      </c>
      <c r="E22" s="549" t="s">
        <v>2355</v>
      </c>
      <c r="F22" s="341" t="s">
        <v>2123</v>
      </c>
      <c r="G22" s="341"/>
      <c r="H22" s="379"/>
      <c r="I22" s="341">
        <v>100</v>
      </c>
      <c r="J22" s="379"/>
      <c r="K22" s="341"/>
      <c r="L22" s="379"/>
      <c r="M22" s="341"/>
      <c r="N22" s="379"/>
      <c r="O22" s="341"/>
      <c r="P22" s="379"/>
      <c r="Q22" s="341"/>
      <c r="R22" s="341"/>
      <c r="S22" s="341"/>
      <c r="T22" s="341"/>
      <c r="U22" s="341"/>
      <c r="V22" s="341"/>
      <c r="W22" s="341"/>
    </row>
    <row r="23" spans="1:23" ht="153" customHeight="1" x14ac:dyDescent="0.25">
      <c r="A23" s="652"/>
      <c r="B23" s="652"/>
      <c r="C23" s="359" t="s">
        <v>594</v>
      </c>
      <c r="D23" s="359" t="s">
        <v>595</v>
      </c>
      <c r="E23" s="354" t="s">
        <v>2356</v>
      </c>
      <c r="F23" s="328" t="s">
        <v>596</v>
      </c>
      <c r="G23" s="329">
        <v>0.25</v>
      </c>
      <c r="H23" s="275"/>
      <c r="I23" s="329">
        <v>0.25</v>
      </c>
      <c r="J23" s="275"/>
      <c r="K23" s="329">
        <v>0.25</v>
      </c>
      <c r="L23" s="275"/>
      <c r="M23" s="329">
        <v>0.25</v>
      </c>
      <c r="N23" s="275"/>
      <c r="O23" s="329">
        <v>1</v>
      </c>
      <c r="P23" s="275"/>
      <c r="Q23" s="328"/>
      <c r="R23" s="328"/>
      <c r="S23" s="328" t="s">
        <v>1854</v>
      </c>
      <c r="T23" s="328" t="s">
        <v>1855</v>
      </c>
      <c r="U23" s="328" t="s">
        <v>1856</v>
      </c>
      <c r="V23" s="328" t="s">
        <v>1827</v>
      </c>
      <c r="W23" s="328" t="s">
        <v>1857</v>
      </c>
    </row>
    <row r="24" spans="1:23" ht="153" customHeight="1" x14ac:dyDescent="0.25">
      <c r="A24" s="561"/>
      <c r="B24" s="562"/>
      <c r="C24" s="359"/>
      <c r="D24" s="359"/>
      <c r="E24" s="354" t="s">
        <v>2357</v>
      </c>
      <c r="F24" s="328" t="s">
        <v>596</v>
      </c>
      <c r="G24" s="329">
        <v>0.5</v>
      </c>
      <c r="H24" s="275">
        <v>3000</v>
      </c>
      <c r="I24" s="329"/>
      <c r="J24" s="275"/>
      <c r="K24" s="329">
        <v>0.5</v>
      </c>
      <c r="L24" s="275">
        <v>3000</v>
      </c>
      <c r="M24" s="328"/>
      <c r="N24" s="275"/>
      <c r="O24" s="329">
        <v>1</v>
      </c>
      <c r="P24" s="275">
        <f>'1. TALLERES SEMINARIOS'!D1587</f>
        <v>6000</v>
      </c>
      <c r="Q24" s="328"/>
      <c r="R24" s="328"/>
      <c r="S24" s="328"/>
      <c r="T24" s="328"/>
      <c r="U24" s="328" t="s">
        <v>2235</v>
      </c>
      <c r="V24" s="109" t="s">
        <v>2236</v>
      </c>
      <c r="W24" s="328" t="s">
        <v>2237</v>
      </c>
    </row>
    <row r="25" spans="1:23" ht="15.75" x14ac:dyDescent="0.25">
      <c r="A25" s="424"/>
      <c r="B25" s="425"/>
      <c r="C25" s="424" t="s">
        <v>1697</v>
      </c>
      <c r="D25" s="425"/>
      <c r="E25" s="425"/>
      <c r="F25" s="426"/>
      <c r="G25" s="370">
        <f t="shared" ref="G25:N25" si="0">SUM(G7:G23)</f>
        <v>3.16</v>
      </c>
      <c r="H25" s="380">
        <f t="shared" si="0"/>
        <v>63340</v>
      </c>
      <c r="I25" s="370">
        <f t="shared" si="0"/>
        <v>105.16329999999999</v>
      </c>
      <c r="J25" s="380">
        <f t="shared" si="0"/>
        <v>192520</v>
      </c>
      <c r="K25" s="370">
        <f t="shared" si="0"/>
        <v>6.4933000000000005</v>
      </c>
      <c r="L25" s="380">
        <f t="shared" si="0"/>
        <v>250608.5</v>
      </c>
      <c r="M25" s="370">
        <f t="shared" si="0"/>
        <v>1.8332999999999999</v>
      </c>
      <c r="N25" s="380">
        <f t="shared" si="0"/>
        <v>45000</v>
      </c>
      <c r="O25" s="370">
        <f t="shared" ref="O25:P25" si="1">G25+I25+K25+M25</f>
        <v>116.64989999999999</v>
      </c>
      <c r="P25" s="381">
        <f t="shared" si="1"/>
        <v>551468.5</v>
      </c>
      <c r="Q25" s="373"/>
      <c r="R25" s="373"/>
      <c r="S25" s="373"/>
      <c r="T25" s="373"/>
      <c r="U25" s="373"/>
      <c r="V25" s="373"/>
      <c r="W25" s="373"/>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ht="15.6" customHeight="1" x14ac:dyDescent="0.25">
      <c r="H60"/>
      <c r="J60"/>
      <c r="L60"/>
      <c r="N60"/>
      <c r="P60"/>
    </row>
  </sheetData>
  <mergeCells count="24">
    <mergeCell ref="G4:N4"/>
    <mergeCell ref="O4:P5"/>
    <mergeCell ref="Q4:R5"/>
    <mergeCell ref="A3:W3"/>
    <mergeCell ref="T4:T6"/>
    <mergeCell ref="U4:U6"/>
    <mergeCell ref="V4:V6"/>
    <mergeCell ref="W4:W6"/>
    <mergeCell ref="E4:E6"/>
    <mergeCell ref="A4:A6"/>
    <mergeCell ref="B4:B6"/>
    <mergeCell ref="C4:C6"/>
    <mergeCell ref="D4:D6"/>
    <mergeCell ref="F4:F6"/>
    <mergeCell ref="S4:S6"/>
    <mergeCell ref="K5:L5"/>
    <mergeCell ref="M5:N5"/>
    <mergeCell ref="I5:J5"/>
    <mergeCell ref="A7:A23"/>
    <mergeCell ref="C7:C15"/>
    <mergeCell ref="D7:D15"/>
    <mergeCell ref="B20:B23"/>
    <mergeCell ref="G5:H5"/>
    <mergeCell ref="B7:B1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topLeftCell="G1" zoomScale="72" zoomScaleNormal="72" workbookViewId="0">
      <selection activeCell="P13" sqref="P13"/>
    </sheetView>
  </sheetViews>
  <sheetFormatPr baseColWidth="10" defaultRowHeight="15" x14ac:dyDescent="0.25"/>
  <cols>
    <col min="1" max="2" width="21.7109375" customWidth="1"/>
    <col min="3" max="6" width="27.42578125" customWidth="1"/>
    <col min="7" max="7" width="15.28515625" customWidth="1"/>
    <col min="8" max="8" width="13.7109375" style="287" bestFit="1" customWidth="1"/>
    <col min="9" max="9" width="15.28515625" customWidth="1"/>
    <col min="10" max="10" width="18.85546875" style="287" customWidth="1"/>
    <col min="12" max="12" width="13.7109375" style="287" bestFit="1" customWidth="1"/>
    <col min="14" max="14" width="13.7109375" style="287" bestFit="1" customWidth="1"/>
    <col min="15" max="15" width="15.28515625" customWidth="1"/>
    <col min="16" max="16" width="18.28515625" style="287" customWidth="1"/>
    <col min="19" max="22" width="14.140625" customWidth="1"/>
    <col min="23" max="23" width="17" customWidth="1"/>
  </cols>
  <sheetData>
    <row r="1" spans="1:23" ht="18.75" x14ac:dyDescent="0.25">
      <c r="B1" s="408"/>
      <c r="C1" s="408"/>
      <c r="D1" s="408"/>
      <c r="E1" s="408"/>
      <c r="F1" s="408"/>
      <c r="G1" s="408" t="s">
        <v>615</v>
      </c>
      <c r="J1" s="408"/>
      <c r="K1" s="408"/>
      <c r="L1" s="408"/>
      <c r="M1" s="408"/>
      <c r="N1" s="408"/>
      <c r="O1" s="408"/>
      <c r="P1" s="408"/>
      <c r="Q1" s="408"/>
      <c r="R1" s="408"/>
      <c r="S1" s="408"/>
      <c r="T1" s="408"/>
      <c r="U1" s="408"/>
      <c r="V1" s="408"/>
      <c r="W1" s="408"/>
    </row>
    <row r="2" spans="1:23" ht="18.75" x14ac:dyDescent="0.25">
      <c r="A2" s="378" t="s">
        <v>1665</v>
      </c>
      <c r="B2" s="408"/>
      <c r="C2" s="408"/>
      <c r="D2" s="408"/>
      <c r="E2" s="408"/>
      <c r="F2" s="408"/>
      <c r="G2" s="408"/>
      <c r="J2" s="408"/>
      <c r="K2" s="408"/>
      <c r="L2" s="408"/>
      <c r="M2" s="408"/>
      <c r="N2" s="408"/>
      <c r="O2" s="408"/>
      <c r="P2" s="408"/>
      <c r="Q2" s="408"/>
      <c r="R2" s="408"/>
      <c r="S2" s="408"/>
      <c r="T2" s="408"/>
      <c r="U2" s="408"/>
      <c r="V2" s="408"/>
      <c r="W2" s="408"/>
    </row>
    <row r="3" spans="1:23" ht="29.25" customHeight="1" x14ac:dyDescent="0.25">
      <c r="A3" s="679" t="s">
        <v>1666</v>
      </c>
      <c r="B3" s="679"/>
      <c r="C3" s="679"/>
      <c r="D3" s="679"/>
      <c r="E3" s="679"/>
      <c r="F3" s="679"/>
      <c r="G3" s="679"/>
      <c r="H3" s="679"/>
      <c r="I3" s="679"/>
      <c r="J3" s="679"/>
      <c r="K3" s="679"/>
      <c r="L3" s="679"/>
      <c r="M3" s="679"/>
      <c r="N3" s="679"/>
      <c r="O3" s="679"/>
      <c r="P3" s="679"/>
      <c r="Q3" s="679"/>
      <c r="R3" s="679"/>
      <c r="S3" s="679"/>
      <c r="T3" s="679"/>
      <c r="U3" s="679"/>
      <c r="V3" s="679"/>
      <c r="W3" s="679"/>
    </row>
    <row r="4" spans="1:23" ht="20.25" customHeight="1" x14ac:dyDescent="0.25">
      <c r="A4" s="481" t="s">
        <v>1667</v>
      </c>
      <c r="B4" s="378"/>
      <c r="C4" s="378"/>
      <c r="D4" s="378"/>
      <c r="E4" s="378"/>
      <c r="F4" s="378"/>
      <c r="G4" s="378"/>
      <c r="H4" s="378"/>
      <c r="I4" s="378"/>
      <c r="J4" s="378"/>
      <c r="K4" s="378"/>
      <c r="L4" s="378"/>
      <c r="M4" s="378"/>
      <c r="N4" s="378"/>
      <c r="O4" s="378"/>
      <c r="P4" s="378"/>
      <c r="Q4" s="378"/>
      <c r="R4" s="378"/>
      <c r="S4" s="378"/>
      <c r="T4" s="378"/>
      <c r="U4" s="378"/>
      <c r="V4" s="378"/>
      <c r="W4" s="378"/>
    </row>
    <row r="5" spans="1:23" x14ac:dyDescent="0.25">
      <c r="A5" s="666" t="s">
        <v>102</v>
      </c>
      <c r="B5" s="627" t="s">
        <v>120</v>
      </c>
      <c r="C5" s="671" t="s">
        <v>90</v>
      </c>
      <c r="D5" s="671" t="s">
        <v>91</v>
      </c>
      <c r="E5" s="643" t="s">
        <v>483</v>
      </c>
      <c r="F5" s="671" t="s">
        <v>92</v>
      </c>
      <c r="G5" s="666" t="s">
        <v>106</v>
      </c>
      <c r="H5" s="666"/>
      <c r="I5" s="666"/>
      <c r="J5" s="666"/>
      <c r="K5" s="666"/>
      <c r="L5" s="666"/>
      <c r="M5" s="666"/>
      <c r="N5" s="666"/>
      <c r="O5" s="671" t="s">
        <v>107</v>
      </c>
      <c r="P5" s="671"/>
      <c r="Q5" s="666" t="s">
        <v>108</v>
      </c>
      <c r="R5" s="666"/>
      <c r="S5" s="666" t="s">
        <v>109</v>
      </c>
      <c r="T5" s="666" t="s">
        <v>110</v>
      </c>
      <c r="U5" s="627" t="s">
        <v>118</v>
      </c>
      <c r="V5" s="627" t="s">
        <v>117</v>
      </c>
      <c r="W5" s="673" t="s">
        <v>93</v>
      </c>
    </row>
    <row r="6" spans="1:23" x14ac:dyDescent="0.25">
      <c r="A6" s="666"/>
      <c r="B6" s="625"/>
      <c r="C6" s="671"/>
      <c r="D6" s="671"/>
      <c r="E6" s="644"/>
      <c r="F6" s="671"/>
      <c r="G6" s="666" t="s">
        <v>111</v>
      </c>
      <c r="H6" s="666"/>
      <c r="I6" s="666" t="s">
        <v>112</v>
      </c>
      <c r="J6" s="666"/>
      <c r="K6" s="666" t="s">
        <v>113</v>
      </c>
      <c r="L6" s="666"/>
      <c r="M6" s="666" t="s">
        <v>114</v>
      </c>
      <c r="N6" s="666"/>
      <c r="O6" s="671"/>
      <c r="P6" s="671"/>
      <c r="Q6" s="666"/>
      <c r="R6" s="666"/>
      <c r="S6" s="666"/>
      <c r="T6" s="666"/>
      <c r="U6" s="625"/>
      <c r="V6" s="625"/>
      <c r="W6" s="673"/>
    </row>
    <row r="7" spans="1:23" ht="25.5" x14ac:dyDescent="0.25">
      <c r="A7" s="666"/>
      <c r="B7" s="626"/>
      <c r="C7" s="671"/>
      <c r="D7" s="671"/>
      <c r="E7" s="645"/>
      <c r="F7" s="671"/>
      <c r="G7" s="317" t="s">
        <v>115</v>
      </c>
      <c r="H7" s="282" t="s">
        <v>12</v>
      </c>
      <c r="I7" s="317" t="s">
        <v>115</v>
      </c>
      <c r="J7" s="282" t="s">
        <v>12</v>
      </c>
      <c r="K7" s="317" t="s">
        <v>115</v>
      </c>
      <c r="L7" s="282" t="s">
        <v>12</v>
      </c>
      <c r="M7" s="317" t="s">
        <v>115</v>
      </c>
      <c r="N7" s="282" t="s">
        <v>12</v>
      </c>
      <c r="O7" s="317" t="s">
        <v>115</v>
      </c>
      <c r="P7" s="282" t="s">
        <v>12</v>
      </c>
      <c r="Q7" s="317" t="s">
        <v>116</v>
      </c>
      <c r="R7" s="317" t="s">
        <v>87</v>
      </c>
      <c r="S7" s="666"/>
      <c r="T7" s="666"/>
      <c r="U7" s="626"/>
      <c r="V7" s="626"/>
      <c r="W7" s="673"/>
    </row>
    <row r="8" spans="1:23" ht="166.5" customHeight="1" x14ac:dyDescent="0.25">
      <c r="A8" s="677" t="s">
        <v>1663</v>
      </c>
      <c r="B8" s="674" t="s">
        <v>1599</v>
      </c>
      <c r="C8" s="482" t="s">
        <v>1602</v>
      </c>
      <c r="D8" s="482" t="s">
        <v>616</v>
      </c>
      <c r="E8" s="398"/>
      <c r="F8" s="399" t="s">
        <v>617</v>
      </c>
      <c r="G8" s="393"/>
      <c r="H8" s="293"/>
      <c r="I8" s="393"/>
      <c r="J8" s="293"/>
      <c r="K8" s="393"/>
      <c r="L8" s="293"/>
      <c r="M8" s="393"/>
      <c r="N8" s="293"/>
      <c r="O8" s="393"/>
      <c r="P8" s="293"/>
      <c r="Q8" s="400"/>
      <c r="R8" s="400"/>
      <c r="S8" s="400"/>
      <c r="T8" s="400"/>
      <c r="U8" s="400"/>
      <c r="V8" s="400"/>
      <c r="W8" s="391"/>
    </row>
    <row r="9" spans="1:23" ht="221.25" customHeight="1" x14ac:dyDescent="0.25">
      <c r="A9" s="678"/>
      <c r="B9" s="676"/>
      <c r="C9" s="401" t="s">
        <v>1662</v>
      </c>
      <c r="D9" s="482" t="s">
        <v>618</v>
      </c>
      <c r="E9" s="398"/>
      <c r="F9" s="399" t="s">
        <v>176</v>
      </c>
      <c r="G9" s="393"/>
      <c r="H9" s="293"/>
      <c r="I9" s="393"/>
      <c r="J9" s="293"/>
      <c r="K9" s="393"/>
      <c r="L9" s="293"/>
      <c r="M9" s="393"/>
      <c r="N9" s="293"/>
      <c r="O9" s="393"/>
      <c r="P9" s="293"/>
      <c r="Q9" s="400"/>
      <c r="R9" s="400"/>
      <c r="S9" s="400"/>
      <c r="T9" s="400"/>
      <c r="U9" s="400"/>
      <c r="V9" s="400"/>
      <c r="W9" s="394"/>
    </row>
    <row r="10" spans="1:23" ht="204.75" customHeight="1" x14ac:dyDescent="0.25">
      <c r="A10" s="674" t="s">
        <v>1664</v>
      </c>
      <c r="B10" s="482" t="s">
        <v>619</v>
      </c>
      <c r="C10" s="482" t="s">
        <v>620</v>
      </c>
      <c r="D10" s="482" t="s">
        <v>621</v>
      </c>
      <c r="E10" s="398"/>
      <c r="F10" s="490" t="s">
        <v>177</v>
      </c>
      <c r="G10" s="393"/>
      <c r="H10" s="293"/>
      <c r="I10" s="393"/>
      <c r="J10" s="293"/>
      <c r="K10" s="402"/>
      <c r="L10" s="293"/>
      <c r="M10" s="393"/>
      <c r="N10" s="293"/>
      <c r="O10" s="403"/>
      <c r="P10" s="294"/>
      <c r="Q10" s="391"/>
      <c r="R10" s="391"/>
      <c r="S10" s="400"/>
      <c r="T10" s="400"/>
      <c r="U10" s="400"/>
      <c r="V10" s="400"/>
      <c r="W10" s="391"/>
    </row>
    <row r="11" spans="1:23" ht="129.75" customHeight="1" x14ac:dyDescent="0.25">
      <c r="A11" s="675"/>
      <c r="B11" s="482" t="s">
        <v>622</v>
      </c>
      <c r="C11" s="398" t="s">
        <v>123</v>
      </c>
      <c r="D11" s="398" t="s">
        <v>123</v>
      </c>
      <c r="E11" s="398"/>
      <c r="F11" s="491" t="s">
        <v>623</v>
      </c>
      <c r="G11" s="393"/>
      <c r="H11" s="293"/>
      <c r="I11" s="393"/>
      <c r="J11" s="293"/>
      <c r="K11" s="393"/>
      <c r="L11" s="293"/>
      <c r="M11" s="393"/>
      <c r="N11" s="293"/>
      <c r="O11" s="393"/>
      <c r="P11" s="293"/>
      <c r="Q11" s="400"/>
      <c r="R11" s="400"/>
      <c r="S11" s="400"/>
      <c r="T11" s="400"/>
      <c r="U11" s="400"/>
      <c r="V11" s="400"/>
      <c r="W11" s="404"/>
    </row>
    <row r="12" spans="1:23" ht="167.25" customHeight="1" x14ac:dyDescent="0.25">
      <c r="A12" s="676"/>
      <c r="B12" s="482" t="s">
        <v>624</v>
      </c>
      <c r="C12" s="482" t="s">
        <v>124</v>
      </c>
      <c r="D12" s="482" t="s">
        <v>125</v>
      </c>
      <c r="E12" s="398"/>
      <c r="F12" s="490" t="s">
        <v>178</v>
      </c>
      <c r="G12" s="393"/>
      <c r="H12" s="293"/>
      <c r="I12" s="393"/>
      <c r="J12" s="293"/>
      <c r="K12" s="393"/>
      <c r="L12" s="293"/>
      <c r="M12" s="393"/>
      <c r="N12" s="293"/>
      <c r="O12" s="393"/>
      <c r="P12" s="293"/>
      <c r="Q12" s="400"/>
      <c r="R12" s="400"/>
      <c r="S12" s="400"/>
      <c r="T12" s="400"/>
      <c r="U12" s="400"/>
      <c r="V12" s="400"/>
      <c r="W12" s="391"/>
    </row>
    <row r="13" spans="1:23" ht="15.75" x14ac:dyDescent="0.25">
      <c r="A13" s="424"/>
      <c r="B13" s="425"/>
      <c r="C13" s="424" t="s">
        <v>126</v>
      </c>
      <c r="D13" s="425"/>
      <c r="E13" s="425"/>
      <c r="F13" s="426"/>
      <c r="G13" s="405">
        <f t="shared" ref="G13:N13" si="0">SUM(G8:G12)</f>
        <v>0</v>
      </c>
      <c r="H13" s="406">
        <f t="shared" si="0"/>
        <v>0</v>
      </c>
      <c r="I13" s="405">
        <f t="shared" si="0"/>
        <v>0</v>
      </c>
      <c r="J13" s="406">
        <f t="shared" si="0"/>
        <v>0</v>
      </c>
      <c r="K13" s="405">
        <f t="shared" si="0"/>
        <v>0</v>
      </c>
      <c r="L13" s="406">
        <f t="shared" si="0"/>
        <v>0</v>
      </c>
      <c r="M13" s="405">
        <f t="shared" si="0"/>
        <v>0</v>
      </c>
      <c r="N13" s="406">
        <f t="shared" si="0"/>
        <v>0</v>
      </c>
      <c r="O13" s="405">
        <f t="shared" ref="O13:P13" si="1">G13+I13+K13+M13</f>
        <v>0</v>
      </c>
      <c r="P13" s="407">
        <f t="shared" si="1"/>
        <v>0</v>
      </c>
      <c r="Q13" s="370"/>
      <c r="R13" s="370"/>
      <c r="S13" s="370"/>
      <c r="T13" s="370"/>
      <c r="U13" s="370"/>
      <c r="V13" s="370"/>
      <c r="W13" s="370"/>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sheetData>
  <mergeCells count="22">
    <mergeCell ref="A3:W3"/>
    <mergeCell ref="W5:W7"/>
    <mergeCell ref="G6:H6"/>
    <mergeCell ref="I6:J6"/>
    <mergeCell ref="K6:L6"/>
    <mergeCell ref="T5:T7"/>
    <mergeCell ref="M6:N6"/>
    <mergeCell ref="S5:S7"/>
    <mergeCell ref="G5:N5"/>
    <mergeCell ref="O5:P6"/>
    <mergeCell ref="Q5:R6"/>
    <mergeCell ref="U5:U7"/>
    <mergeCell ref="V5:V7"/>
    <mergeCell ref="B5:B7"/>
    <mergeCell ref="C5:C7"/>
    <mergeCell ref="D5:D7"/>
    <mergeCell ref="A10:A12"/>
    <mergeCell ref="F5:F7"/>
    <mergeCell ref="B8:B9"/>
    <mergeCell ref="E5:E7"/>
    <mergeCell ref="A5:A7"/>
    <mergeCell ref="A8:A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6"/>
  <sheetViews>
    <sheetView zoomScale="70" zoomScaleNormal="70" workbookViewId="0">
      <pane xSplit="6" ySplit="6" topLeftCell="Q7" activePane="bottomRight" state="frozen"/>
      <selection pane="topRight" activeCell="F1" sqref="F1"/>
      <selection pane="bottomLeft" activeCell="A6" sqref="A6"/>
      <selection pane="bottomRight" activeCell="P6" sqref="P6"/>
    </sheetView>
  </sheetViews>
  <sheetFormatPr baseColWidth="10" defaultRowHeight="15" x14ac:dyDescent="0.25"/>
  <cols>
    <col min="1" max="2" width="21.7109375" customWidth="1"/>
    <col min="3" max="6" width="27.42578125" customWidth="1"/>
    <col min="7" max="7" width="15.28515625" customWidth="1"/>
    <col min="8" max="8" width="12.140625" style="287" bestFit="1" customWidth="1"/>
    <col min="9" max="9" width="15.28515625" customWidth="1"/>
    <col min="10" max="10" width="13.140625" style="287" bestFit="1" customWidth="1"/>
    <col min="11" max="11" width="15.28515625" customWidth="1"/>
    <col min="12" max="12" width="16.85546875" style="287" customWidth="1"/>
    <col min="13" max="13" width="15.28515625" customWidth="1"/>
    <col min="14" max="14" width="17.140625" style="287" customWidth="1"/>
    <col min="15" max="15" width="15.28515625" customWidth="1"/>
    <col min="16" max="16" width="15.7109375" style="287" customWidth="1"/>
    <col min="19" max="22" width="14.28515625" customWidth="1"/>
    <col min="23" max="23" width="17" customWidth="1"/>
  </cols>
  <sheetData>
    <row r="1" spans="1:23" s="409" customFormat="1" ht="18" customHeight="1" x14ac:dyDescent="0.2">
      <c r="B1" s="408"/>
      <c r="C1" s="408"/>
      <c r="D1" s="408"/>
      <c r="E1" s="408"/>
      <c r="F1" s="408"/>
      <c r="G1" s="408" t="s">
        <v>134</v>
      </c>
      <c r="I1" s="408"/>
      <c r="J1" s="408"/>
      <c r="K1" s="408"/>
      <c r="L1" s="408"/>
      <c r="M1" s="408"/>
      <c r="N1" s="408"/>
      <c r="O1" s="408"/>
      <c r="P1" s="408"/>
      <c r="Q1" s="408"/>
      <c r="R1" s="408"/>
      <c r="S1" s="408"/>
      <c r="T1" s="408"/>
      <c r="U1" s="408"/>
      <c r="V1" s="408"/>
      <c r="W1" s="408"/>
    </row>
    <row r="2" spans="1:23" s="409" customFormat="1" ht="18" customHeight="1" x14ac:dyDescent="0.25">
      <c r="A2" s="488" t="s">
        <v>1691</v>
      </c>
      <c r="B2" s="408"/>
      <c r="C2" s="408"/>
      <c r="D2" s="408"/>
      <c r="E2" s="408"/>
      <c r="F2" s="408"/>
      <c r="G2" s="408"/>
      <c r="I2" s="408"/>
      <c r="J2" s="408"/>
      <c r="K2" s="408"/>
      <c r="L2" s="408"/>
      <c r="M2" s="408"/>
      <c r="N2" s="408"/>
      <c r="O2" s="408"/>
      <c r="P2" s="408"/>
      <c r="Q2" s="408"/>
      <c r="R2" s="408"/>
      <c r="S2" s="408"/>
      <c r="T2" s="408"/>
      <c r="U2" s="408"/>
      <c r="V2" s="408"/>
      <c r="W2" s="408"/>
    </row>
    <row r="3" spans="1:23" s="410" customFormat="1" ht="21.75" customHeight="1" x14ac:dyDescent="0.25">
      <c r="A3" s="396" t="s">
        <v>1690</v>
      </c>
      <c r="B3" s="415"/>
      <c r="C3" s="415"/>
      <c r="D3" s="415"/>
      <c r="E3" s="415"/>
      <c r="F3" s="415"/>
      <c r="G3" s="415"/>
      <c r="H3" s="415"/>
      <c r="I3" s="415"/>
      <c r="J3" s="415"/>
      <c r="K3" s="415"/>
      <c r="L3" s="415"/>
      <c r="M3" s="415"/>
      <c r="N3" s="415"/>
      <c r="O3" s="415"/>
      <c r="P3" s="415"/>
      <c r="Q3" s="415"/>
      <c r="R3" s="415"/>
      <c r="S3" s="415"/>
      <c r="T3" s="415"/>
      <c r="U3" s="415"/>
      <c r="V3" s="415"/>
      <c r="W3" s="415"/>
    </row>
    <row r="4" spans="1:23" s="66" customFormat="1" ht="14.45" customHeight="1" x14ac:dyDescent="0.25">
      <c r="A4" s="685" t="s">
        <v>102</v>
      </c>
      <c r="B4" s="685" t="s">
        <v>120</v>
      </c>
      <c r="C4" s="680" t="s">
        <v>90</v>
      </c>
      <c r="D4" s="680" t="s">
        <v>91</v>
      </c>
      <c r="E4" s="643" t="s">
        <v>483</v>
      </c>
      <c r="F4" s="680" t="s">
        <v>92</v>
      </c>
      <c r="G4" s="695" t="s">
        <v>106</v>
      </c>
      <c r="H4" s="705"/>
      <c r="I4" s="705"/>
      <c r="J4" s="705"/>
      <c r="K4" s="705"/>
      <c r="L4" s="705"/>
      <c r="M4" s="705"/>
      <c r="N4" s="696"/>
      <c r="O4" s="697" t="s">
        <v>107</v>
      </c>
      <c r="P4" s="698"/>
      <c r="Q4" s="701" t="s">
        <v>108</v>
      </c>
      <c r="R4" s="702"/>
      <c r="S4" s="689" t="s">
        <v>109</v>
      </c>
      <c r="T4" s="689" t="s">
        <v>110</v>
      </c>
      <c r="U4" s="689" t="s">
        <v>118</v>
      </c>
      <c r="V4" s="689" t="s">
        <v>117</v>
      </c>
      <c r="W4" s="692" t="s">
        <v>93</v>
      </c>
    </row>
    <row r="5" spans="1:23" s="66" customFormat="1" ht="15.75" x14ac:dyDescent="0.25">
      <c r="A5" s="686"/>
      <c r="B5" s="686"/>
      <c r="C5" s="681"/>
      <c r="D5" s="681"/>
      <c r="E5" s="644"/>
      <c r="F5" s="681"/>
      <c r="G5" s="695" t="s">
        <v>111</v>
      </c>
      <c r="H5" s="696"/>
      <c r="I5" s="695" t="s">
        <v>112</v>
      </c>
      <c r="J5" s="696"/>
      <c r="K5" s="695" t="s">
        <v>113</v>
      </c>
      <c r="L5" s="696"/>
      <c r="M5" s="695" t="s">
        <v>114</v>
      </c>
      <c r="N5" s="696"/>
      <c r="O5" s="699"/>
      <c r="P5" s="700"/>
      <c r="Q5" s="703"/>
      <c r="R5" s="704"/>
      <c r="S5" s="690"/>
      <c r="T5" s="690"/>
      <c r="U5" s="690"/>
      <c r="V5" s="690"/>
      <c r="W5" s="693"/>
    </row>
    <row r="6" spans="1:23" s="67" customFormat="1" ht="31.5" x14ac:dyDescent="0.25">
      <c r="A6" s="687"/>
      <c r="B6" s="687"/>
      <c r="C6" s="682"/>
      <c r="D6" s="682"/>
      <c r="E6" s="645"/>
      <c r="F6" s="682"/>
      <c r="G6" s="319" t="s">
        <v>115</v>
      </c>
      <c r="H6" s="298" t="s">
        <v>12</v>
      </c>
      <c r="I6" s="319" t="s">
        <v>115</v>
      </c>
      <c r="J6" s="298" t="s">
        <v>12</v>
      </c>
      <c r="K6" s="319" t="s">
        <v>115</v>
      </c>
      <c r="L6" s="298" t="s">
        <v>12</v>
      </c>
      <c r="M6" s="319" t="s">
        <v>115</v>
      </c>
      <c r="N6" s="298" t="s">
        <v>12</v>
      </c>
      <c r="O6" s="319" t="s">
        <v>115</v>
      </c>
      <c r="P6" s="298" t="s">
        <v>12</v>
      </c>
      <c r="Q6" s="319" t="s">
        <v>116</v>
      </c>
      <c r="R6" s="319" t="s">
        <v>87</v>
      </c>
      <c r="S6" s="691"/>
      <c r="T6" s="691"/>
      <c r="U6" s="691"/>
      <c r="V6" s="691"/>
      <c r="W6" s="694"/>
    </row>
    <row r="7" spans="1:23" ht="78" customHeight="1" x14ac:dyDescent="0.25">
      <c r="A7" s="683" t="s">
        <v>1692</v>
      </c>
      <c r="B7" s="683" t="s">
        <v>130</v>
      </c>
      <c r="C7" s="69" t="s">
        <v>625</v>
      </c>
      <c r="D7" s="69" t="s">
        <v>131</v>
      </c>
      <c r="E7" s="587" t="s">
        <v>2358</v>
      </c>
      <c r="F7" s="77" t="s">
        <v>1858</v>
      </c>
      <c r="G7" s="89"/>
      <c r="H7" s="292"/>
      <c r="I7" s="89">
        <v>50</v>
      </c>
      <c r="J7" s="292">
        <v>5500</v>
      </c>
      <c r="K7" s="89">
        <v>50</v>
      </c>
      <c r="L7" s="292">
        <v>5500</v>
      </c>
      <c r="M7" s="89"/>
      <c r="N7" s="292"/>
      <c r="O7" s="411">
        <v>100</v>
      </c>
      <c r="P7" s="299">
        <f>'1. TALLERES SEMINARIOS'!D1608</f>
        <v>11000</v>
      </c>
      <c r="Q7" s="357">
        <v>119</v>
      </c>
      <c r="R7" s="358" t="s">
        <v>1762</v>
      </c>
      <c r="S7" s="358" t="s">
        <v>1859</v>
      </c>
      <c r="T7" s="358" t="s">
        <v>1860</v>
      </c>
      <c r="U7" s="359" t="s">
        <v>1861</v>
      </c>
      <c r="V7" s="359" t="s">
        <v>1776</v>
      </c>
      <c r="W7" s="354" t="s">
        <v>1862</v>
      </c>
    </row>
    <row r="8" spans="1:23" ht="110.25" x14ac:dyDescent="0.25">
      <c r="A8" s="684"/>
      <c r="B8" s="684"/>
      <c r="C8" s="69" t="s">
        <v>626</v>
      </c>
      <c r="D8" s="69" t="s">
        <v>627</v>
      </c>
      <c r="E8" s="587" t="s">
        <v>2359</v>
      </c>
      <c r="F8" s="551" t="s">
        <v>2273</v>
      </c>
      <c r="G8" s="567"/>
      <c r="H8" s="553"/>
      <c r="I8" s="568">
        <v>1</v>
      </c>
      <c r="J8" s="569">
        <v>44000</v>
      </c>
      <c r="K8" s="567"/>
      <c r="L8" s="553"/>
      <c r="M8" s="567"/>
      <c r="N8" s="553"/>
      <c r="O8" s="411">
        <v>100</v>
      </c>
      <c r="P8" s="299">
        <f>'1. TALLERES SEMINARIOS'!D1629</f>
        <v>44000</v>
      </c>
      <c r="Q8" s="357"/>
      <c r="R8" s="358"/>
      <c r="S8" s="570" t="s">
        <v>2274</v>
      </c>
      <c r="T8" s="570" t="s">
        <v>2275</v>
      </c>
      <c r="U8" s="328" t="s">
        <v>2276</v>
      </c>
      <c r="V8" s="328" t="s">
        <v>2277</v>
      </c>
      <c r="W8" s="354" t="s">
        <v>2278</v>
      </c>
    </row>
    <row r="9" spans="1:23" ht="141.75" x14ac:dyDescent="0.25">
      <c r="A9" s="684"/>
      <c r="B9" s="683" t="s">
        <v>132</v>
      </c>
      <c r="C9" s="88" t="s">
        <v>628</v>
      </c>
      <c r="D9" s="69" t="s">
        <v>629</v>
      </c>
      <c r="E9" s="587" t="s">
        <v>2360</v>
      </c>
      <c r="F9" s="551" t="s">
        <v>2289</v>
      </c>
      <c r="G9" s="567"/>
      <c r="H9" s="553"/>
      <c r="I9" s="567"/>
      <c r="J9" s="553"/>
      <c r="K9" s="567"/>
      <c r="L9" s="553"/>
      <c r="M9" s="568">
        <v>1</v>
      </c>
      <c r="N9" s="571"/>
      <c r="O9" s="411"/>
      <c r="P9" s="299"/>
      <c r="Q9" s="357"/>
      <c r="R9" s="358"/>
      <c r="S9" s="570" t="s">
        <v>2279</v>
      </c>
      <c r="T9" s="570" t="s">
        <v>2280</v>
      </c>
      <c r="U9" s="328" t="s">
        <v>2281</v>
      </c>
      <c r="V9" s="328" t="s">
        <v>2282</v>
      </c>
      <c r="W9" s="354" t="s">
        <v>2288</v>
      </c>
    </row>
    <row r="10" spans="1:23" ht="59.25" customHeight="1" x14ac:dyDescent="0.25">
      <c r="A10" s="684"/>
      <c r="B10" s="684"/>
      <c r="C10" s="88"/>
      <c r="D10" s="503"/>
      <c r="E10" s="587" t="s">
        <v>2364</v>
      </c>
      <c r="F10" s="551" t="s">
        <v>2283</v>
      </c>
      <c r="G10" s="567"/>
      <c r="H10" s="553"/>
      <c r="I10" s="567"/>
      <c r="J10" s="553"/>
      <c r="K10" s="567"/>
      <c r="L10" s="553"/>
      <c r="M10" s="568">
        <v>1</v>
      </c>
      <c r="N10" s="569">
        <v>1067939.24</v>
      </c>
      <c r="O10" s="572">
        <v>1</v>
      </c>
      <c r="P10" s="569">
        <f>'2. CONTRATACION DE PERSONAL'!D10</f>
        <v>1067939.2349999999</v>
      </c>
      <c r="Q10" s="357"/>
      <c r="R10" s="358"/>
      <c r="S10" s="570" t="s">
        <v>2284</v>
      </c>
      <c r="T10" s="570" t="s">
        <v>2285</v>
      </c>
      <c r="U10" s="328" t="s">
        <v>2286</v>
      </c>
      <c r="V10" s="328" t="s">
        <v>2287</v>
      </c>
      <c r="W10" s="328" t="s">
        <v>2288</v>
      </c>
    </row>
    <row r="11" spans="1:23" ht="195" x14ac:dyDescent="0.25">
      <c r="A11" s="684"/>
      <c r="B11" s="684"/>
      <c r="C11" s="88" t="s">
        <v>630</v>
      </c>
      <c r="D11" s="69" t="s">
        <v>631</v>
      </c>
      <c r="E11" s="587" t="s">
        <v>2361</v>
      </c>
      <c r="F11" s="522" t="s">
        <v>1995</v>
      </c>
      <c r="G11" s="523"/>
      <c r="H11" s="523"/>
      <c r="I11" s="523"/>
      <c r="J11" s="523"/>
      <c r="K11" s="524">
        <v>1</v>
      </c>
      <c r="L11" s="525">
        <v>10000</v>
      </c>
      <c r="M11" s="524"/>
      <c r="N11" s="524"/>
      <c r="O11" s="526">
        <v>100</v>
      </c>
      <c r="P11" s="527">
        <f>'1. TALLERES SEMINARIOS'!D1692</f>
        <v>10000</v>
      </c>
      <c r="Q11" s="528">
        <v>374</v>
      </c>
      <c r="R11" s="529" t="s">
        <v>1996</v>
      </c>
      <c r="S11" s="530" t="s">
        <v>1997</v>
      </c>
      <c r="T11" s="531" t="s">
        <v>1998</v>
      </c>
      <c r="U11" s="530" t="s">
        <v>1999</v>
      </c>
      <c r="V11" s="530" t="s">
        <v>2000</v>
      </c>
      <c r="W11" s="90" t="s">
        <v>2001</v>
      </c>
    </row>
    <row r="12" spans="1:23" ht="114.75" x14ac:dyDescent="0.25">
      <c r="A12" s="684"/>
      <c r="B12" s="688"/>
      <c r="C12" s="417" t="s">
        <v>632</v>
      </c>
      <c r="D12" s="88" t="s">
        <v>633</v>
      </c>
      <c r="E12" s="587" t="s">
        <v>2362</v>
      </c>
      <c r="F12" s="516" t="s">
        <v>2002</v>
      </c>
      <c r="G12" s="532"/>
      <c r="H12" s="532"/>
      <c r="I12" s="532"/>
      <c r="J12" s="532"/>
      <c r="K12" s="532"/>
      <c r="L12" s="532"/>
      <c r="M12" s="532">
        <v>1</v>
      </c>
      <c r="N12" s="532">
        <v>80850</v>
      </c>
      <c r="O12" s="532">
        <v>100</v>
      </c>
      <c r="P12" s="533">
        <f>'1. TALLERES SEMINARIOS'!D1713</f>
        <v>80850</v>
      </c>
      <c r="Q12" s="532">
        <v>417</v>
      </c>
      <c r="R12" s="532" t="s">
        <v>1890</v>
      </c>
      <c r="S12" s="516" t="s">
        <v>2003</v>
      </c>
      <c r="T12" s="516" t="s">
        <v>2004</v>
      </c>
      <c r="U12" s="516" t="s">
        <v>2005</v>
      </c>
      <c r="V12" s="516" t="s">
        <v>1754</v>
      </c>
      <c r="W12" s="534" t="s">
        <v>2006</v>
      </c>
    </row>
    <row r="13" spans="1:23" ht="105" x14ac:dyDescent="0.25">
      <c r="A13" s="684"/>
      <c r="B13" s="688"/>
      <c r="C13" s="90" t="s">
        <v>634</v>
      </c>
      <c r="D13" s="88" t="s">
        <v>635</v>
      </c>
      <c r="E13" s="587" t="s">
        <v>2363</v>
      </c>
      <c r="F13" s="551" t="str">
        <f>'[1]Procesos Administrativos'!E17</f>
        <v>Participar en intercambios  encuentros, talleres, congresos y conferencias (1 en Centro América, 1 en Sur Ammérica y uno en Europa</v>
      </c>
      <c r="G13" s="552"/>
      <c r="H13" s="553"/>
      <c r="I13" s="552">
        <v>33</v>
      </c>
      <c r="J13" s="553">
        <v>48352.5</v>
      </c>
      <c r="K13" s="552">
        <v>33</v>
      </c>
      <c r="L13" s="553">
        <v>86940</v>
      </c>
      <c r="M13" s="552">
        <v>33</v>
      </c>
      <c r="N13" s="553">
        <v>80220</v>
      </c>
      <c r="O13" s="411">
        <v>100</v>
      </c>
      <c r="P13" s="299">
        <f>'1. TALLERES SEMINARIOS'!D1734</f>
        <v>215512.5</v>
      </c>
      <c r="Q13" s="357">
        <v>119</v>
      </c>
      <c r="R13" s="358" t="s">
        <v>1968</v>
      </c>
      <c r="S13" s="358" t="str">
        <f>'[1]Procesos Administrativos'!R17</f>
        <v>La UNAH financia los intercambios, encuentros y talleres</v>
      </c>
      <c r="T13" s="358" t="str">
        <f>'[1]Procesos Administrativos'!S17</f>
        <v>Es necesario vincular la Carrera de TS con otras Universidades</v>
      </c>
      <c r="U13" s="359" t="str">
        <f>'[1]Procesos Administrativos'!T17</f>
        <v>Número de docentes que participan en estas actividades</v>
      </c>
      <c r="V13" s="359" t="str">
        <f>'[1]Procesos Administrativos'!U17</f>
        <v>Docentes de la Escuela de Trabajo Social</v>
      </c>
      <c r="W13" s="354" t="str">
        <f>'[1]Procesos Administrativos'!V17</f>
        <v>Autoridades de la Escuela</v>
      </c>
    </row>
    <row r="14" spans="1:23" ht="15.75" hidden="1" x14ac:dyDescent="0.25">
      <c r="A14" s="412"/>
      <c r="B14" s="412"/>
      <c r="C14" s="90"/>
      <c r="D14" s="90"/>
      <c r="E14" s="90"/>
      <c r="F14" s="102"/>
      <c r="G14" s="89"/>
      <c r="H14" s="292"/>
      <c r="I14" s="89"/>
      <c r="J14" s="292"/>
      <c r="K14" s="89"/>
      <c r="L14" s="292"/>
      <c r="M14" s="89"/>
      <c r="N14" s="292"/>
      <c r="O14" s="411"/>
      <c r="P14" s="299"/>
      <c r="Q14" s="357"/>
      <c r="R14" s="358"/>
      <c r="S14" s="358"/>
      <c r="T14" s="358"/>
      <c r="U14" s="359"/>
      <c r="V14" s="359"/>
      <c r="W14" s="354"/>
    </row>
    <row r="15" spans="1:23" ht="15.75" hidden="1" x14ac:dyDescent="0.25">
      <c r="A15" s="412"/>
      <c r="B15" s="412"/>
      <c r="C15" s="90"/>
      <c r="D15" s="90"/>
      <c r="E15" s="90"/>
      <c r="F15" s="102"/>
      <c r="G15" s="89"/>
      <c r="H15" s="292"/>
      <c r="I15" s="89"/>
      <c r="J15" s="292"/>
      <c r="K15" s="89"/>
      <c r="L15" s="292"/>
      <c r="M15" s="89"/>
      <c r="N15" s="292"/>
      <c r="O15" s="411"/>
      <c r="P15" s="299"/>
      <c r="Q15" s="357"/>
      <c r="R15" s="358"/>
      <c r="S15" s="358"/>
      <c r="T15" s="358"/>
      <c r="U15" s="359"/>
      <c r="V15" s="359"/>
      <c r="W15" s="354"/>
    </row>
    <row r="16" spans="1:23" ht="15.75" hidden="1" x14ac:dyDescent="0.25">
      <c r="A16" s="412"/>
      <c r="B16" s="412"/>
      <c r="C16" s="90"/>
      <c r="D16" s="90"/>
      <c r="E16" s="90"/>
      <c r="F16" s="102"/>
      <c r="G16" s="89"/>
      <c r="H16" s="292"/>
      <c r="I16" s="89"/>
      <c r="J16" s="292"/>
      <c r="K16" s="89"/>
      <c r="L16" s="292"/>
      <c r="M16" s="89"/>
      <c r="N16" s="292"/>
      <c r="O16" s="411"/>
      <c r="P16" s="299"/>
      <c r="Q16" s="357"/>
      <c r="R16" s="358"/>
      <c r="S16" s="358"/>
      <c r="T16" s="358"/>
      <c r="U16" s="359"/>
      <c r="V16" s="359"/>
      <c r="W16" s="354"/>
    </row>
    <row r="17" spans="1:23" ht="15.75" hidden="1" x14ac:dyDescent="0.25">
      <c r="A17" s="412"/>
      <c r="B17" s="412"/>
      <c r="C17" s="90"/>
      <c r="D17" s="90"/>
      <c r="E17" s="90"/>
      <c r="F17" s="102"/>
      <c r="G17" s="89"/>
      <c r="H17" s="292"/>
      <c r="I17" s="89"/>
      <c r="J17" s="292"/>
      <c r="K17" s="89"/>
      <c r="L17" s="292"/>
      <c r="M17" s="89"/>
      <c r="N17" s="292"/>
      <c r="O17" s="411"/>
      <c r="P17" s="299"/>
      <c r="Q17" s="357"/>
      <c r="R17" s="358"/>
      <c r="S17" s="358"/>
      <c r="T17" s="358"/>
      <c r="U17" s="359"/>
      <c r="V17" s="359"/>
      <c r="W17" s="354"/>
    </row>
    <row r="18" spans="1:23" ht="15.75" hidden="1" x14ac:dyDescent="0.25">
      <c r="A18" s="412"/>
      <c r="B18" s="412"/>
      <c r="C18" s="90"/>
      <c r="D18" s="90"/>
      <c r="E18" s="90"/>
      <c r="F18" s="102"/>
      <c r="G18" s="89"/>
      <c r="H18" s="292"/>
      <c r="I18" s="89"/>
      <c r="J18" s="292"/>
      <c r="K18" s="89"/>
      <c r="L18" s="292"/>
      <c r="M18" s="89"/>
      <c r="N18" s="292"/>
      <c r="O18" s="411"/>
      <c r="P18" s="299"/>
      <c r="Q18" s="357"/>
      <c r="R18" s="358"/>
      <c r="S18" s="358"/>
      <c r="T18" s="358"/>
      <c r="U18" s="359"/>
      <c r="V18" s="359"/>
      <c r="W18" s="354"/>
    </row>
    <row r="19" spans="1:23" ht="15.75" hidden="1" x14ac:dyDescent="0.25">
      <c r="A19" s="412"/>
      <c r="B19" s="412"/>
      <c r="C19" s="90"/>
      <c r="D19" s="90"/>
      <c r="E19" s="90"/>
      <c r="F19" s="102"/>
      <c r="G19" s="89"/>
      <c r="H19" s="292"/>
      <c r="I19" s="89"/>
      <c r="J19" s="292"/>
      <c r="K19" s="89"/>
      <c r="L19" s="292"/>
      <c r="M19" s="89"/>
      <c r="N19" s="292"/>
      <c r="O19" s="411"/>
      <c r="P19" s="299"/>
      <c r="Q19" s="357"/>
      <c r="R19" s="358"/>
      <c r="S19" s="358"/>
      <c r="T19" s="358"/>
      <c r="U19" s="359"/>
      <c r="V19" s="359"/>
      <c r="W19" s="354"/>
    </row>
    <row r="20" spans="1:23" ht="15.75" hidden="1" x14ac:dyDescent="0.25">
      <c r="A20" s="412"/>
      <c r="B20" s="412"/>
      <c r="C20" s="90"/>
      <c r="D20" s="90"/>
      <c r="E20" s="90"/>
      <c r="F20" s="102"/>
      <c r="G20" s="89"/>
      <c r="H20" s="292"/>
      <c r="I20" s="89"/>
      <c r="J20" s="292"/>
      <c r="K20" s="89"/>
      <c r="L20" s="292"/>
      <c r="M20" s="89"/>
      <c r="N20" s="292"/>
      <c r="O20" s="411"/>
      <c r="P20" s="299"/>
      <c r="Q20" s="357"/>
      <c r="R20" s="358"/>
      <c r="S20" s="358"/>
      <c r="T20" s="358"/>
      <c r="U20" s="359"/>
      <c r="V20" s="359"/>
      <c r="W20" s="354"/>
    </row>
    <row r="21" spans="1:23" ht="15.75" hidden="1" x14ac:dyDescent="0.25">
      <c r="A21" s="412"/>
      <c r="B21" s="412"/>
      <c r="C21" s="90"/>
      <c r="D21" s="90"/>
      <c r="E21" s="90"/>
      <c r="F21" s="102"/>
      <c r="G21" s="89"/>
      <c r="H21" s="292"/>
      <c r="I21" s="89"/>
      <c r="J21" s="292"/>
      <c r="K21" s="89"/>
      <c r="L21" s="292"/>
      <c r="M21" s="89"/>
      <c r="N21" s="292"/>
      <c r="O21" s="411"/>
      <c r="P21" s="299"/>
      <c r="Q21" s="357"/>
      <c r="R21" s="358"/>
      <c r="S21" s="358"/>
      <c r="T21" s="358"/>
      <c r="U21" s="359"/>
      <c r="V21" s="359"/>
      <c r="W21" s="354"/>
    </row>
    <row r="22" spans="1:23" ht="78.75" customHeight="1" x14ac:dyDescent="0.25">
      <c r="A22" s="573"/>
      <c r="B22" s="574"/>
      <c r="C22" s="90"/>
      <c r="D22" s="90"/>
      <c r="E22" s="90" t="s">
        <v>2365</v>
      </c>
      <c r="F22" s="551" t="s">
        <v>2290</v>
      </c>
      <c r="G22" s="552"/>
      <c r="H22" s="553"/>
      <c r="I22" s="575">
        <v>1</v>
      </c>
      <c r="J22" s="569">
        <v>25000</v>
      </c>
      <c r="K22" s="552"/>
      <c r="L22" s="553"/>
      <c r="M22" s="552"/>
      <c r="N22" s="553"/>
      <c r="O22" s="575">
        <v>1</v>
      </c>
      <c r="P22" s="569">
        <f>'1. TALLERES SEMINARIOS'!D1755</f>
        <v>25000</v>
      </c>
      <c r="Q22" s="357">
        <v>38</v>
      </c>
      <c r="R22" s="358" t="s">
        <v>190</v>
      </c>
      <c r="S22" s="358" t="s">
        <v>2291</v>
      </c>
      <c r="T22" s="358" t="s">
        <v>2292</v>
      </c>
      <c r="U22" s="359" t="s">
        <v>2293</v>
      </c>
      <c r="V22" s="359" t="s">
        <v>2294</v>
      </c>
      <c r="W22" s="354" t="s">
        <v>2300</v>
      </c>
    </row>
    <row r="23" spans="1:23" ht="66" customHeight="1" x14ac:dyDescent="0.25">
      <c r="A23" s="573"/>
      <c r="B23" s="574"/>
      <c r="C23" s="90"/>
      <c r="D23" s="90"/>
      <c r="E23" s="90" t="s">
        <v>2366</v>
      </c>
      <c r="F23" s="576" t="s">
        <v>2295</v>
      </c>
      <c r="G23" s="89"/>
      <c r="H23" s="292"/>
      <c r="I23" s="89"/>
      <c r="J23" s="292"/>
      <c r="K23" s="85">
        <v>1</v>
      </c>
      <c r="L23" s="292">
        <v>85680</v>
      </c>
      <c r="M23" s="89"/>
      <c r="N23" s="292"/>
      <c r="O23" s="577">
        <v>1</v>
      </c>
      <c r="P23" s="299">
        <f>'1. TALLERES SEMINARIOS'!D1776</f>
        <v>85680</v>
      </c>
      <c r="Q23" s="357">
        <v>119</v>
      </c>
      <c r="R23" s="358" t="s">
        <v>1968</v>
      </c>
      <c r="S23" s="358" t="s">
        <v>2296</v>
      </c>
      <c r="T23" s="358" t="s">
        <v>2297</v>
      </c>
      <c r="U23" s="359" t="s">
        <v>2298</v>
      </c>
      <c r="V23" s="359" t="s">
        <v>2299</v>
      </c>
      <c r="W23" s="354" t="s">
        <v>2300</v>
      </c>
    </row>
    <row r="24" spans="1:23" s="414" customFormat="1" ht="15.6" customHeight="1" x14ac:dyDescent="0.2">
      <c r="A24" s="433"/>
      <c r="B24" s="434"/>
      <c r="C24" s="433" t="s">
        <v>133</v>
      </c>
      <c r="D24" s="434"/>
      <c r="E24" s="434"/>
      <c r="F24" s="435"/>
      <c r="G24" s="373">
        <f t="shared" ref="G24:M24" si="0">SUM(G7:G21)</f>
        <v>0</v>
      </c>
      <c r="H24" s="286">
        <f t="shared" si="0"/>
        <v>0</v>
      </c>
      <c r="I24" s="373">
        <f t="shared" si="0"/>
        <v>84</v>
      </c>
      <c r="J24" s="286">
        <f>SUM(J7:J23)</f>
        <v>122852.5</v>
      </c>
      <c r="K24" s="373">
        <f t="shared" si="0"/>
        <v>84</v>
      </c>
      <c r="L24" s="286">
        <f>SUM(L7:L23)</f>
        <v>188120</v>
      </c>
      <c r="M24" s="373">
        <f t="shared" si="0"/>
        <v>36</v>
      </c>
      <c r="N24" s="286">
        <f>SUM(N7:N23)</f>
        <v>1229009.24</v>
      </c>
      <c r="O24" s="413">
        <f>G24+I24+K24+M24</f>
        <v>204</v>
      </c>
      <c r="P24" s="301">
        <f>SUM(P7:P23)</f>
        <v>1539981.7349999999</v>
      </c>
      <c r="Q24" s="373"/>
      <c r="R24" s="373"/>
      <c r="S24" s="373"/>
      <c r="T24" s="373"/>
      <c r="U24" s="373"/>
      <c r="V24" s="373"/>
      <c r="W24" s="373"/>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sheetData>
  <mergeCells count="22">
    <mergeCell ref="V4:V6"/>
    <mergeCell ref="W4:W6"/>
    <mergeCell ref="G5:H5"/>
    <mergeCell ref="E4:E6"/>
    <mergeCell ref="O4:P5"/>
    <mergeCell ref="Q4:R5"/>
    <mergeCell ref="S4:S6"/>
    <mergeCell ref="T4:T6"/>
    <mergeCell ref="U4:U6"/>
    <mergeCell ref="I5:J5"/>
    <mergeCell ref="K5:L5"/>
    <mergeCell ref="M5:N5"/>
    <mergeCell ref="G4:N4"/>
    <mergeCell ref="F4:F6"/>
    <mergeCell ref="D4:D6"/>
    <mergeCell ref="A7:A13"/>
    <mergeCell ref="B9:B11"/>
    <mergeCell ref="A4:A6"/>
    <mergeCell ref="B4:B6"/>
    <mergeCell ref="C4:C6"/>
    <mergeCell ref="B12:B13"/>
    <mergeCell ref="B7:B8"/>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6"/>
  <sheetViews>
    <sheetView topLeftCell="E1" zoomScale="70" zoomScaleNormal="70" workbookViewId="0">
      <selection activeCell="K16" sqref="K16"/>
    </sheetView>
  </sheetViews>
  <sheetFormatPr baseColWidth="10" defaultRowHeight="15" x14ac:dyDescent="0.25"/>
  <cols>
    <col min="1" max="2" width="21.7109375" customWidth="1"/>
    <col min="3" max="6" width="27.42578125" customWidth="1"/>
    <col min="7" max="7" width="15.28515625" customWidth="1"/>
    <col min="8" max="8" width="13.7109375" style="287" bestFit="1" customWidth="1"/>
    <col min="9" max="9" width="15.28515625" customWidth="1"/>
    <col min="10" max="10" width="18.85546875" style="287" customWidth="1"/>
    <col min="12" max="12" width="12.140625" style="287" bestFit="1" customWidth="1"/>
    <col min="14" max="14" width="12.140625" style="287" bestFit="1" customWidth="1"/>
    <col min="15" max="15" width="15.28515625" customWidth="1"/>
    <col min="16" max="16" width="18.28515625" style="287" customWidth="1"/>
    <col min="19" max="22" width="14.140625" customWidth="1"/>
    <col min="23" max="23" width="17" customWidth="1"/>
  </cols>
  <sheetData>
    <row r="1" spans="1:29" ht="18.75" x14ac:dyDescent="0.25">
      <c r="G1" s="408" t="s">
        <v>597</v>
      </c>
      <c r="I1" s="408"/>
      <c r="J1" s="408"/>
      <c r="K1" s="408"/>
      <c r="L1" s="408"/>
      <c r="M1" s="408"/>
      <c r="N1" s="408"/>
      <c r="O1" s="408"/>
      <c r="P1" s="408"/>
      <c r="Q1" s="408"/>
      <c r="R1" s="408"/>
      <c r="S1" s="408"/>
      <c r="T1" s="408"/>
      <c r="U1" s="408"/>
      <c r="V1" s="408"/>
      <c r="W1" s="408"/>
      <c r="X1" s="408"/>
      <c r="Y1" s="408"/>
      <c r="Z1" s="408"/>
      <c r="AA1" s="408"/>
      <c r="AB1" s="408"/>
      <c r="AC1" s="408"/>
    </row>
    <row r="2" spans="1:29" ht="18.75" x14ac:dyDescent="0.25">
      <c r="A2" s="480" t="s">
        <v>1665</v>
      </c>
      <c r="G2" s="408"/>
      <c r="I2" s="408"/>
      <c r="J2" s="408"/>
      <c r="K2" s="408"/>
      <c r="L2" s="408"/>
      <c r="M2" s="408"/>
      <c r="N2" s="408"/>
      <c r="O2" s="408"/>
      <c r="P2" s="408"/>
      <c r="Q2" s="408"/>
      <c r="R2" s="408"/>
      <c r="S2" s="408"/>
      <c r="T2" s="408"/>
      <c r="U2" s="408"/>
      <c r="V2" s="408"/>
      <c r="W2" s="408"/>
      <c r="X2" s="408"/>
      <c r="Y2" s="408"/>
      <c r="Z2" s="408"/>
      <c r="AA2" s="408"/>
      <c r="AB2" s="408"/>
      <c r="AC2" s="408"/>
    </row>
    <row r="3" spans="1:29" ht="18.75" x14ac:dyDescent="0.25">
      <c r="A3" s="481" t="s">
        <v>1695</v>
      </c>
      <c r="G3" s="408"/>
      <c r="I3" s="408"/>
      <c r="J3" s="408"/>
      <c r="K3" s="408"/>
      <c r="L3" s="408"/>
      <c r="M3" s="408"/>
      <c r="N3" s="408"/>
      <c r="O3" s="408"/>
      <c r="P3" s="408"/>
      <c r="Q3" s="408"/>
      <c r="R3" s="408"/>
      <c r="S3" s="408"/>
      <c r="T3" s="408"/>
      <c r="U3" s="408"/>
      <c r="V3" s="408"/>
      <c r="W3" s="408"/>
      <c r="X3" s="408"/>
      <c r="Y3" s="408"/>
      <c r="Z3" s="408"/>
      <c r="AA3" s="408"/>
      <c r="AB3" s="408"/>
      <c r="AC3" s="408"/>
    </row>
    <row r="4" spans="1:29" x14ac:dyDescent="0.25">
      <c r="A4" s="420" t="s">
        <v>1696</v>
      </c>
      <c r="B4" s="378"/>
      <c r="C4" s="378"/>
      <c r="D4" s="378"/>
      <c r="E4" s="378"/>
      <c r="F4" s="378"/>
      <c r="G4" s="378"/>
      <c r="H4" s="378"/>
      <c r="I4" s="378"/>
      <c r="J4" s="378"/>
      <c r="K4" s="378"/>
      <c r="L4" s="378"/>
      <c r="M4" s="378"/>
      <c r="N4" s="378"/>
      <c r="O4" s="378"/>
      <c r="P4" s="378"/>
      <c r="Q4" s="378"/>
      <c r="R4" s="378"/>
      <c r="S4" s="378"/>
      <c r="T4" s="378"/>
      <c r="U4" s="378"/>
      <c r="V4" s="378"/>
      <c r="W4" s="378"/>
    </row>
    <row r="5" spans="1:29" x14ac:dyDescent="0.25">
      <c r="A5" s="666" t="s">
        <v>102</v>
      </c>
      <c r="B5" s="627" t="s">
        <v>120</v>
      </c>
      <c r="C5" s="671" t="s">
        <v>90</v>
      </c>
      <c r="D5" s="671" t="s">
        <v>91</v>
      </c>
      <c r="E5" s="643" t="s">
        <v>483</v>
      </c>
      <c r="F5" s="671" t="s">
        <v>92</v>
      </c>
      <c r="G5" s="666" t="s">
        <v>106</v>
      </c>
      <c r="H5" s="666"/>
      <c r="I5" s="666"/>
      <c r="J5" s="666"/>
      <c r="K5" s="666"/>
      <c r="L5" s="666"/>
      <c r="M5" s="666"/>
      <c r="N5" s="666"/>
      <c r="O5" s="671" t="s">
        <v>107</v>
      </c>
      <c r="P5" s="671"/>
      <c r="Q5" s="666" t="s">
        <v>108</v>
      </c>
      <c r="R5" s="666"/>
      <c r="S5" s="666" t="s">
        <v>109</v>
      </c>
      <c r="T5" s="666" t="s">
        <v>110</v>
      </c>
      <c r="U5" s="627" t="s">
        <v>118</v>
      </c>
      <c r="V5" s="627" t="s">
        <v>117</v>
      </c>
      <c r="W5" s="673" t="s">
        <v>93</v>
      </c>
    </row>
    <row r="6" spans="1:29" x14ac:dyDescent="0.25">
      <c r="A6" s="666"/>
      <c r="B6" s="625"/>
      <c r="C6" s="671"/>
      <c r="D6" s="671"/>
      <c r="E6" s="644"/>
      <c r="F6" s="671"/>
      <c r="G6" s="666" t="s">
        <v>111</v>
      </c>
      <c r="H6" s="666"/>
      <c r="I6" s="666" t="s">
        <v>112</v>
      </c>
      <c r="J6" s="666"/>
      <c r="K6" s="666" t="s">
        <v>113</v>
      </c>
      <c r="L6" s="666"/>
      <c r="M6" s="666" t="s">
        <v>114</v>
      </c>
      <c r="N6" s="666"/>
      <c r="O6" s="671"/>
      <c r="P6" s="671"/>
      <c r="Q6" s="666"/>
      <c r="R6" s="666"/>
      <c r="S6" s="666"/>
      <c r="T6" s="666"/>
      <c r="U6" s="625"/>
      <c r="V6" s="625"/>
      <c r="W6" s="673"/>
    </row>
    <row r="7" spans="1:29" ht="25.5" x14ac:dyDescent="0.25">
      <c r="A7" s="666"/>
      <c r="B7" s="626"/>
      <c r="C7" s="671"/>
      <c r="D7" s="671"/>
      <c r="E7" s="645"/>
      <c r="F7" s="671"/>
      <c r="G7" s="317" t="s">
        <v>115</v>
      </c>
      <c r="H7" s="282" t="s">
        <v>12</v>
      </c>
      <c r="I7" s="317" t="s">
        <v>115</v>
      </c>
      <c r="J7" s="282" t="s">
        <v>12</v>
      </c>
      <c r="K7" s="317" t="s">
        <v>115</v>
      </c>
      <c r="L7" s="282" t="s">
        <v>12</v>
      </c>
      <c r="M7" s="317" t="s">
        <v>115</v>
      </c>
      <c r="N7" s="282" t="s">
        <v>12</v>
      </c>
      <c r="O7" s="317" t="s">
        <v>115</v>
      </c>
      <c r="P7" s="282" t="s">
        <v>12</v>
      </c>
      <c r="Q7" s="317" t="s">
        <v>116</v>
      </c>
      <c r="R7" s="317" t="s">
        <v>87</v>
      </c>
      <c r="S7" s="666"/>
      <c r="T7" s="666"/>
      <c r="U7" s="626"/>
      <c r="V7" s="626"/>
      <c r="W7" s="673"/>
    </row>
    <row r="8" spans="1:29" ht="126" customHeight="1" x14ac:dyDescent="0.25">
      <c r="A8" s="650" t="s">
        <v>1695</v>
      </c>
      <c r="B8" s="650" t="s">
        <v>598</v>
      </c>
      <c r="C8" s="484" t="s">
        <v>599</v>
      </c>
      <c r="D8" s="328" t="s">
        <v>600</v>
      </c>
      <c r="E8" s="328" t="s">
        <v>2367</v>
      </c>
      <c r="F8" s="328" t="s">
        <v>1863</v>
      </c>
      <c r="G8" s="382"/>
      <c r="H8" s="284"/>
      <c r="I8" s="382"/>
      <c r="J8" s="284"/>
      <c r="K8" s="513">
        <v>0.5</v>
      </c>
      <c r="L8" s="284">
        <v>10000</v>
      </c>
      <c r="M8" s="513">
        <v>0.5</v>
      </c>
      <c r="N8" s="284">
        <v>10000</v>
      </c>
      <c r="O8" s="513">
        <v>1</v>
      </c>
      <c r="P8" s="284">
        <f>'1. TALLERES SEMINARIOS'!D1797</f>
        <v>20000</v>
      </c>
      <c r="Q8" s="383"/>
      <c r="R8" s="383"/>
      <c r="S8" s="383" t="s">
        <v>1864</v>
      </c>
      <c r="T8" s="383" t="s">
        <v>1865</v>
      </c>
      <c r="U8" s="383" t="s">
        <v>1866</v>
      </c>
      <c r="V8" s="383" t="s">
        <v>1867</v>
      </c>
      <c r="W8" s="76" t="s">
        <v>1868</v>
      </c>
    </row>
    <row r="9" spans="1:29" ht="126" customHeight="1" x14ac:dyDescent="0.25">
      <c r="A9" s="651"/>
      <c r="B9" s="651"/>
      <c r="C9" s="484"/>
      <c r="D9" s="328"/>
      <c r="E9" s="328" t="s">
        <v>2368</v>
      </c>
      <c r="F9" s="341" t="s">
        <v>1869</v>
      </c>
      <c r="G9" s="382"/>
      <c r="H9" s="284"/>
      <c r="I9" s="382"/>
      <c r="J9" s="284"/>
      <c r="K9" s="382"/>
      <c r="L9" s="284"/>
      <c r="M9" s="513">
        <v>1</v>
      </c>
      <c r="N9" s="284">
        <v>11000</v>
      </c>
      <c r="O9" s="513">
        <v>1</v>
      </c>
      <c r="P9" s="284">
        <f>'1. TALLERES SEMINARIOS'!D1818</f>
        <v>11000</v>
      </c>
      <c r="Q9" s="383"/>
      <c r="R9" s="383"/>
      <c r="S9" s="383" t="s">
        <v>1870</v>
      </c>
      <c r="T9" s="383" t="s">
        <v>1871</v>
      </c>
      <c r="U9" s="383" t="s">
        <v>1872</v>
      </c>
      <c r="V9" s="383" t="s">
        <v>1873</v>
      </c>
      <c r="W9" s="76" t="s">
        <v>1868</v>
      </c>
    </row>
    <row r="10" spans="1:29" ht="100.5" customHeight="1" x14ac:dyDescent="0.25">
      <c r="A10" s="651"/>
      <c r="B10" s="651"/>
      <c r="C10" s="484"/>
      <c r="D10" s="328"/>
      <c r="E10" s="328" t="s">
        <v>2369</v>
      </c>
      <c r="F10" s="328" t="s">
        <v>2007</v>
      </c>
      <c r="G10" s="355">
        <v>100</v>
      </c>
      <c r="H10" s="285">
        <v>184030</v>
      </c>
      <c r="I10" s="355"/>
      <c r="J10" s="285"/>
      <c r="K10" s="355"/>
      <c r="L10" s="285"/>
      <c r="M10" s="355"/>
      <c r="N10" s="285"/>
      <c r="O10" s="355">
        <v>100</v>
      </c>
      <c r="P10" s="285">
        <f>SUM('3. EQUIPO DE OFICINA'!D46+'4. EQUIPO TECNOLÓGICOS'!D56+'5. ACTIVIDADES ESPECIALES'!D10)</f>
        <v>184030</v>
      </c>
      <c r="Q10" s="359">
        <v>392</v>
      </c>
      <c r="R10" s="359" t="s">
        <v>2008</v>
      </c>
      <c r="S10" s="359" t="s">
        <v>2009</v>
      </c>
      <c r="T10" s="359" t="s">
        <v>2010</v>
      </c>
      <c r="U10" s="359" t="s">
        <v>2011</v>
      </c>
      <c r="V10" s="359" t="s">
        <v>165</v>
      </c>
      <c r="W10" s="503" t="s">
        <v>2012</v>
      </c>
    </row>
    <row r="11" spans="1:29" ht="100.5" customHeight="1" x14ac:dyDescent="0.25">
      <c r="A11" s="651"/>
      <c r="B11" s="651"/>
      <c r="C11" s="484"/>
      <c r="D11" s="328"/>
      <c r="E11" s="328" t="s">
        <v>2370</v>
      </c>
      <c r="F11" s="328" t="s">
        <v>2049</v>
      </c>
      <c r="G11" s="355"/>
      <c r="H11" s="285"/>
      <c r="I11" s="355">
        <v>100</v>
      </c>
      <c r="J11" s="285">
        <v>43000</v>
      </c>
      <c r="K11" s="355"/>
      <c r="L11" s="285"/>
      <c r="M11" s="355"/>
      <c r="N11" s="285"/>
      <c r="O11" s="355"/>
      <c r="P11" s="285">
        <f>'3. EQUIPO DE OFICINA'!D28</f>
        <v>43000</v>
      </c>
      <c r="Q11" s="359">
        <v>392</v>
      </c>
      <c r="R11" s="359" t="s">
        <v>2008</v>
      </c>
      <c r="S11" s="359" t="s">
        <v>2009</v>
      </c>
      <c r="T11" s="359" t="s">
        <v>2050</v>
      </c>
      <c r="U11" s="359" t="s">
        <v>2011</v>
      </c>
      <c r="V11" s="359" t="s">
        <v>2051</v>
      </c>
      <c r="W11" s="503" t="s">
        <v>2047</v>
      </c>
    </row>
    <row r="12" spans="1:29" ht="100.5" customHeight="1" x14ac:dyDescent="0.25">
      <c r="A12" s="651"/>
      <c r="B12" s="651"/>
      <c r="C12" s="484" t="s">
        <v>601</v>
      </c>
      <c r="D12" s="328" t="s">
        <v>1693</v>
      </c>
      <c r="E12" s="328" t="s">
        <v>2371</v>
      </c>
      <c r="F12" s="519" t="s">
        <v>2013</v>
      </c>
      <c r="G12" s="517"/>
      <c r="H12" s="517"/>
      <c r="I12" s="517">
        <v>100</v>
      </c>
      <c r="J12" s="517">
        <v>30000</v>
      </c>
      <c r="K12" s="517"/>
      <c r="L12" s="517"/>
      <c r="M12" s="517"/>
      <c r="N12" s="517"/>
      <c r="O12" s="517">
        <f t="shared" ref="O12" si="0">G12+I12+K12+M12</f>
        <v>100</v>
      </c>
      <c r="P12" s="517">
        <f>'5. ACTIVIDADES ESPECIALES'!D54</f>
        <v>30000</v>
      </c>
      <c r="Q12" s="517">
        <v>424</v>
      </c>
      <c r="R12" s="517" t="s">
        <v>2014</v>
      </c>
      <c r="S12" s="519" t="s">
        <v>2015</v>
      </c>
      <c r="T12" s="519" t="s">
        <v>2016</v>
      </c>
      <c r="U12" s="519" t="s">
        <v>2017</v>
      </c>
      <c r="V12" s="519" t="s">
        <v>2018</v>
      </c>
      <c r="W12" s="535" t="s">
        <v>2019</v>
      </c>
    </row>
    <row r="13" spans="1:29" ht="117.75" customHeight="1" x14ac:dyDescent="0.25">
      <c r="A13" s="651"/>
      <c r="B13" s="652"/>
      <c r="C13" s="484" t="s">
        <v>602</v>
      </c>
      <c r="D13" s="328" t="s">
        <v>1694</v>
      </c>
      <c r="E13" s="328" t="s">
        <v>2372</v>
      </c>
      <c r="F13" s="328" t="s">
        <v>2238</v>
      </c>
      <c r="G13" s="367">
        <v>0.25</v>
      </c>
      <c r="H13" s="285"/>
      <c r="I13" s="367">
        <v>0.25</v>
      </c>
      <c r="J13" s="285">
        <v>5100</v>
      </c>
      <c r="K13" s="367">
        <v>0.25</v>
      </c>
      <c r="L13" s="285">
        <v>5000</v>
      </c>
      <c r="M13" s="367">
        <v>0.25</v>
      </c>
      <c r="N13" s="285">
        <v>5000</v>
      </c>
      <c r="O13" s="367">
        <v>1</v>
      </c>
      <c r="P13" s="285">
        <f>'1. TALLERES SEMINARIOS'!D1839</f>
        <v>15100</v>
      </c>
      <c r="Q13" s="359"/>
      <c r="R13" s="359"/>
      <c r="S13" s="359" t="s">
        <v>2239</v>
      </c>
      <c r="T13" s="359" t="s">
        <v>2240</v>
      </c>
      <c r="U13" s="359" t="s">
        <v>2241</v>
      </c>
      <c r="V13" s="359" t="s">
        <v>2242</v>
      </c>
      <c r="W13" s="328" t="s">
        <v>2243</v>
      </c>
    </row>
    <row r="14" spans="1:29" ht="83.25" customHeight="1" x14ac:dyDescent="0.25">
      <c r="A14" s="650" t="s">
        <v>1696</v>
      </c>
      <c r="B14" s="650" t="s">
        <v>1600</v>
      </c>
      <c r="C14" s="484" t="s">
        <v>603</v>
      </c>
      <c r="D14" s="328" t="s">
        <v>121</v>
      </c>
      <c r="E14" s="328" t="s">
        <v>2373</v>
      </c>
      <c r="F14" s="328" t="s">
        <v>2124</v>
      </c>
      <c r="G14" s="355">
        <v>25</v>
      </c>
      <c r="H14" s="285"/>
      <c r="I14" s="355">
        <v>25</v>
      </c>
      <c r="J14" s="285"/>
      <c r="K14" s="355">
        <v>25</v>
      </c>
      <c r="L14" s="285"/>
      <c r="M14" s="355">
        <v>25</v>
      </c>
      <c r="N14" s="285"/>
      <c r="O14" s="355">
        <v>0</v>
      </c>
      <c r="P14" s="285">
        <v>0</v>
      </c>
      <c r="Q14" s="359">
        <v>0</v>
      </c>
      <c r="R14" s="359">
        <v>0</v>
      </c>
      <c r="S14" s="359" t="s">
        <v>2125</v>
      </c>
      <c r="T14" s="359" t="s">
        <v>2126</v>
      </c>
      <c r="U14" s="359" t="s">
        <v>2127</v>
      </c>
      <c r="V14" s="359" t="s">
        <v>2128</v>
      </c>
      <c r="W14" s="78" t="s">
        <v>2129</v>
      </c>
    </row>
    <row r="15" spans="1:29" ht="83.25" customHeight="1" x14ac:dyDescent="0.25">
      <c r="A15" s="651"/>
      <c r="B15" s="651"/>
      <c r="C15" s="484"/>
      <c r="D15" s="328"/>
      <c r="E15" s="328" t="s">
        <v>2374</v>
      </c>
      <c r="F15" s="328" t="s">
        <v>2130</v>
      </c>
      <c r="G15" s="367">
        <v>0.33</v>
      </c>
      <c r="H15" s="285">
        <v>3000</v>
      </c>
      <c r="I15" s="355">
        <v>0</v>
      </c>
      <c r="J15" s="586"/>
      <c r="K15" s="367">
        <v>0.66</v>
      </c>
      <c r="L15" s="285">
        <v>6000</v>
      </c>
      <c r="M15" s="355">
        <v>0</v>
      </c>
      <c r="N15" s="285">
        <v>0</v>
      </c>
      <c r="O15" s="355">
        <v>100</v>
      </c>
      <c r="P15" s="285">
        <f>'1. TALLERES SEMINARIOS'!D1881</f>
        <v>9000</v>
      </c>
      <c r="Q15" s="359">
        <v>0</v>
      </c>
      <c r="R15" s="359">
        <v>0</v>
      </c>
      <c r="S15" s="359" t="s">
        <v>2131</v>
      </c>
      <c r="T15" s="359" t="s">
        <v>2132</v>
      </c>
      <c r="U15" s="359" t="s">
        <v>2133</v>
      </c>
      <c r="V15" s="359" t="s">
        <v>2134</v>
      </c>
      <c r="W15" s="554" t="s">
        <v>2135</v>
      </c>
    </row>
    <row r="16" spans="1:29" ht="186.75" customHeight="1" x14ac:dyDescent="0.25">
      <c r="A16" s="651"/>
      <c r="B16" s="459"/>
      <c r="C16" s="484" t="s">
        <v>1601</v>
      </c>
      <c r="D16" s="328"/>
      <c r="E16" s="328" t="s">
        <v>2375</v>
      </c>
      <c r="F16" s="328" t="s">
        <v>2244</v>
      </c>
      <c r="G16" s="355"/>
      <c r="H16" s="285"/>
      <c r="I16" s="367">
        <v>0.5</v>
      </c>
      <c r="J16" s="285">
        <v>2000</v>
      </c>
      <c r="K16" s="367"/>
      <c r="L16" s="285"/>
      <c r="M16" s="367">
        <v>0.5</v>
      </c>
      <c r="N16" s="285">
        <v>2000</v>
      </c>
      <c r="O16" s="99">
        <v>1</v>
      </c>
      <c r="P16" s="283">
        <f>'1. TALLERES SEMINARIOS'!D1902</f>
        <v>4000</v>
      </c>
      <c r="Q16" s="354"/>
      <c r="R16" s="354"/>
      <c r="S16" s="359"/>
      <c r="T16" s="359"/>
      <c r="U16" s="359"/>
      <c r="V16" s="359"/>
      <c r="W16" s="78"/>
    </row>
    <row r="17" spans="1:23" ht="15.75" x14ac:dyDescent="0.25">
      <c r="A17" s="424"/>
      <c r="B17" s="425"/>
      <c r="C17" s="425"/>
      <c r="D17" s="424" t="s">
        <v>122</v>
      </c>
      <c r="E17" s="425"/>
      <c r="F17" s="426"/>
      <c r="G17" s="384">
        <f t="shared" ref="G17:N17" si="1">SUM(G8:G16)</f>
        <v>125.58</v>
      </c>
      <c r="H17" s="385">
        <f t="shared" si="1"/>
        <v>187030</v>
      </c>
      <c r="I17" s="384">
        <f t="shared" si="1"/>
        <v>225.75</v>
      </c>
      <c r="J17" s="385">
        <f t="shared" si="1"/>
        <v>80100</v>
      </c>
      <c r="K17" s="384">
        <f t="shared" si="1"/>
        <v>26.41</v>
      </c>
      <c r="L17" s="385">
        <f t="shared" si="1"/>
        <v>21000</v>
      </c>
      <c r="M17" s="384">
        <f t="shared" si="1"/>
        <v>27.25</v>
      </c>
      <c r="N17" s="385">
        <f t="shared" si="1"/>
        <v>28000</v>
      </c>
      <c r="O17" s="384">
        <f>G17+I17+K17+M17</f>
        <v>404.99</v>
      </c>
      <c r="P17" s="386">
        <f>SUM(P8:P16)</f>
        <v>316130</v>
      </c>
      <c r="Q17" s="373"/>
      <c r="R17" s="373"/>
      <c r="S17" s="373"/>
      <c r="T17" s="373"/>
      <c r="U17" s="373"/>
      <c r="V17" s="373"/>
      <c r="W17" s="373"/>
    </row>
    <row r="19" spans="1:23" x14ac:dyDescent="0.25">
      <c r="H19"/>
      <c r="J19"/>
      <c r="L19"/>
      <c r="N19"/>
      <c r="P19"/>
    </row>
    <row r="20" spans="1:23" x14ac:dyDescent="0.25">
      <c r="H20"/>
      <c r="J20"/>
      <c r="L20"/>
      <c r="N20"/>
      <c r="P20"/>
    </row>
    <row r="21" spans="1:23" x14ac:dyDescent="0.25">
      <c r="H21"/>
      <c r="J21"/>
      <c r="L21"/>
      <c r="N21"/>
      <c r="P21"/>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sheetData>
  <mergeCells count="22">
    <mergeCell ref="B8:B13"/>
    <mergeCell ref="E5:E7"/>
    <mergeCell ref="A5:A7"/>
    <mergeCell ref="B5:B7"/>
    <mergeCell ref="C5:C7"/>
    <mergeCell ref="D5:D7"/>
    <mergeCell ref="B14:B15"/>
    <mergeCell ref="A8:A13"/>
    <mergeCell ref="A14:A16"/>
    <mergeCell ref="W5:W7"/>
    <mergeCell ref="G6:H6"/>
    <mergeCell ref="I6:J6"/>
    <mergeCell ref="S5:S7"/>
    <mergeCell ref="O5:P6"/>
    <mergeCell ref="Q5:R6"/>
    <mergeCell ref="T5:T7"/>
    <mergeCell ref="U5:U7"/>
    <mergeCell ref="V5:V7"/>
    <mergeCell ref="K6:L6"/>
    <mergeCell ref="M6:N6"/>
    <mergeCell ref="F5:F7"/>
    <mergeCell ref="G5:N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topLeftCell="G1" zoomScale="60" zoomScaleNormal="60" workbookViewId="0">
      <selection activeCell="G9" sqref="A9:XFD9"/>
    </sheetView>
  </sheetViews>
  <sheetFormatPr baseColWidth="10" defaultColWidth="12.5703125" defaultRowHeight="15" x14ac:dyDescent="0.25"/>
  <cols>
    <col min="1" max="2" width="21.7109375" customWidth="1"/>
    <col min="3" max="6" width="27.42578125" customWidth="1"/>
    <col min="7" max="7" width="15.28515625" customWidth="1"/>
    <col min="8" max="8" width="18.7109375" customWidth="1"/>
    <col min="9" max="9" width="15.28515625" customWidth="1"/>
    <col min="10" max="10" width="15.85546875" customWidth="1"/>
    <col min="11" max="11" width="15.28515625" customWidth="1"/>
    <col min="12" max="12" width="15" customWidth="1"/>
    <col min="13" max="13" width="15.28515625" customWidth="1"/>
    <col min="14" max="14" width="25.140625" customWidth="1"/>
    <col min="15" max="15" width="15.28515625" customWidth="1"/>
    <col min="16" max="16" width="28.85546875" customWidth="1"/>
    <col min="19" max="22" width="14.28515625" customWidth="1"/>
    <col min="23" max="23" width="15.7109375" customWidth="1"/>
  </cols>
  <sheetData>
    <row r="1" spans="1:23" s="387" customFormat="1" ht="18.75" x14ac:dyDescent="0.3">
      <c r="G1" s="397" t="s">
        <v>136</v>
      </c>
      <c r="L1" s="397"/>
      <c r="M1" s="397"/>
      <c r="N1" s="397"/>
      <c r="O1" s="397"/>
      <c r="P1" s="397"/>
      <c r="Q1" s="397"/>
      <c r="R1" s="397"/>
      <c r="S1" s="397"/>
      <c r="T1" s="397"/>
      <c r="U1" s="397"/>
      <c r="V1" s="397"/>
      <c r="W1" s="397"/>
    </row>
    <row r="2" spans="1:23" s="387" customFormat="1" ht="18.75" x14ac:dyDescent="0.3">
      <c r="A2" s="495" t="s">
        <v>1701</v>
      </c>
      <c r="G2" s="397"/>
      <c r="L2" s="397"/>
      <c r="M2" s="397"/>
      <c r="N2" s="397"/>
      <c r="O2" s="397"/>
      <c r="P2" s="397"/>
      <c r="Q2" s="397"/>
      <c r="R2" s="397"/>
      <c r="S2" s="397"/>
      <c r="T2" s="397"/>
      <c r="U2" s="397"/>
      <c r="V2" s="397"/>
      <c r="W2" s="397"/>
    </row>
    <row r="3" spans="1:23" s="494" customFormat="1" ht="33.75" customHeight="1" x14ac:dyDescent="0.25">
      <c r="A3" s="706" t="s">
        <v>1700</v>
      </c>
      <c r="B3" s="706"/>
      <c r="C3" s="706"/>
      <c r="D3" s="706"/>
      <c r="E3" s="706"/>
      <c r="F3" s="706"/>
      <c r="G3" s="706"/>
      <c r="H3" s="706"/>
      <c r="I3" s="706"/>
      <c r="J3" s="706"/>
      <c r="K3" s="706"/>
      <c r="L3" s="706"/>
      <c r="M3" s="706"/>
      <c r="N3" s="706"/>
      <c r="O3" s="706"/>
      <c r="P3" s="706"/>
      <c r="Q3" s="706"/>
      <c r="R3" s="706"/>
      <c r="S3" s="706"/>
      <c r="T3" s="706"/>
      <c r="U3" s="706"/>
      <c r="V3" s="706"/>
      <c r="W3" s="706"/>
    </row>
    <row r="4" spans="1:23" s="66" customFormat="1" ht="23.25" customHeight="1" x14ac:dyDescent="0.25">
      <c r="A4" s="666" t="s">
        <v>102</v>
      </c>
      <c r="B4" s="666" t="s">
        <v>120</v>
      </c>
      <c r="C4" s="671" t="s">
        <v>90</v>
      </c>
      <c r="D4" s="671" t="s">
        <v>91</v>
      </c>
      <c r="E4" s="643" t="s">
        <v>483</v>
      </c>
      <c r="F4" s="671" t="s">
        <v>92</v>
      </c>
      <c r="G4" s="666" t="s">
        <v>106</v>
      </c>
      <c r="H4" s="666"/>
      <c r="I4" s="666"/>
      <c r="J4" s="666"/>
      <c r="K4" s="666"/>
      <c r="L4" s="666"/>
      <c r="M4" s="666"/>
      <c r="N4" s="666"/>
      <c r="O4" s="671" t="s">
        <v>107</v>
      </c>
      <c r="P4" s="671"/>
      <c r="Q4" s="666" t="s">
        <v>108</v>
      </c>
      <c r="R4" s="666"/>
      <c r="S4" s="666" t="s">
        <v>109</v>
      </c>
      <c r="T4" s="666" t="s">
        <v>110</v>
      </c>
      <c r="U4" s="666" t="s">
        <v>118</v>
      </c>
      <c r="V4" s="666" t="s">
        <v>117</v>
      </c>
      <c r="W4" s="671" t="s">
        <v>93</v>
      </c>
    </row>
    <row r="5" spans="1:23" s="66" customFormat="1" ht="15" customHeight="1" x14ac:dyDescent="0.25">
      <c r="A5" s="666"/>
      <c r="B5" s="666"/>
      <c r="C5" s="671"/>
      <c r="D5" s="671"/>
      <c r="E5" s="644"/>
      <c r="F5" s="671"/>
      <c r="G5" s="666" t="s">
        <v>111</v>
      </c>
      <c r="H5" s="666"/>
      <c r="I5" s="666" t="s">
        <v>112</v>
      </c>
      <c r="J5" s="666"/>
      <c r="K5" s="666" t="s">
        <v>113</v>
      </c>
      <c r="L5" s="666"/>
      <c r="M5" s="666" t="s">
        <v>114</v>
      </c>
      <c r="N5" s="666"/>
      <c r="O5" s="671"/>
      <c r="P5" s="671"/>
      <c r="Q5" s="666"/>
      <c r="R5" s="666"/>
      <c r="S5" s="666"/>
      <c r="T5" s="666"/>
      <c r="U5" s="666"/>
      <c r="V5" s="666"/>
      <c r="W5" s="671"/>
    </row>
    <row r="6" spans="1:23" s="67" customFormat="1" ht="24" customHeight="1" x14ac:dyDescent="0.25">
      <c r="A6" s="666"/>
      <c r="B6" s="666"/>
      <c r="C6" s="671"/>
      <c r="D6" s="671"/>
      <c r="E6" s="645"/>
      <c r="F6" s="671"/>
      <c r="G6" s="460" t="s">
        <v>115</v>
      </c>
      <c r="H6" s="282" t="s">
        <v>12</v>
      </c>
      <c r="I6" s="460" t="s">
        <v>115</v>
      </c>
      <c r="J6" s="282" t="s">
        <v>12</v>
      </c>
      <c r="K6" s="460" t="s">
        <v>115</v>
      </c>
      <c r="L6" s="282" t="s">
        <v>12</v>
      </c>
      <c r="M6" s="460" t="s">
        <v>115</v>
      </c>
      <c r="N6" s="282" t="s">
        <v>12</v>
      </c>
      <c r="O6" s="460" t="s">
        <v>115</v>
      </c>
      <c r="P6" s="282" t="s">
        <v>12</v>
      </c>
      <c r="Q6" s="460" t="s">
        <v>116</v>
      </c>
      <c r="R6" s="460" t="s">
        <v>87</v>
      </c>
      <c r="S6" s="666"/>
      <c r="T6" s="666"/>
      <c r="U6" s="666"/>
      <c r="V6" s="666"/>
      <c r="W6" s="671"/>
    </row>
    <row r="7" spans="1:23" s="350" customFormat="1" ht="24" customHeight="1" x14ac:dyDescent="0.25">
      <c r="A7" s="430"/>
      <c r="B7" s="431"/>
      <c r="C7" s="431"/>
      <c r="D7" s="431"/>
      <c r="E7" s="431"/>
      <c r="F7" s="431"/>
      <c r="G7" s="431"/>
      <c r="H7" s="430" t="s">
        <v>136</v>
      </c>
      <c r="I7" s="431"/>
      <c r="J7" s="431"/>
      <c r="K7" s="431"/>
      <c r="L7" s="431"/>
      <c r="M7" s="431"/>
      <c r="N7" s="431"/>
      <c r="O7" s="431"/>
      <c r="P7" s="431"/>
      <c r="Q7" s="431"/>
      <c r="R7" s="431"/>
      <c r="S7" s="431"/>
      <c r="T7" s="431"/>
      <c r="U7" s="431"/>
      <c r="V7" s="431"/>
      <c r="W7" s="432"/>
    </row>
    <row r="8" spans="1:23" s="350" customFormat="1" ht="24" customHeight="1" x14ac:dyDescent="0.25">
      <c r="A8" s="388"/>
      <c r="B8" s="388"/>
      <c r="C8" s="388"/>
      <c r="D8" s="388"/>
      <c r="E8" s="388"/>
      <c r="F8" s="388"/>
      <c r="G8" s="388"/>
      <c r="H8" s="290"/>
      <c r="I8" s="388"/>
      <c r="J8" s="290"/>
      <c r="K8" s="388"/>
      <c r="L8" s="290"/>
      <c r="M8" s="388"/>
      <c r="N8" s="290"/>
      <c r="O8" s="388"/>
      <c r="P8" s="290"/>
      <c r="Q8" s="388"/>
      <c r="R8" s="388"/>
      <c r="S8" s="388"/>
      <c r="T8" s="388"/>
      <c r="U8" s="388"/>
      <c r="V8" s="388"/>
      <c r="W8" s="388"/>
    </row>
    <row r="9" spans="1:23" ht="183.75" hidden="1" customHeight="1" x14ac:dyDescent="0.25">
      <c r="A9" s="650" t="s">
        <v>1699</v>
      </c>
      <c r="B9" s="485" t="s">
        <v>604</v>
      </c>
      <c r="C9" s="493"/>
      <c r="D9" s="493"/>
      <c r="E9" s="389"/>
      <c r="F9" s="389"/>
      <c r="G9" s="390"/>
      <c r="H9" s="304"/>
      <c r="I9" s="84"/>
      <c r="J9" s="304"/>
      <c r="K9" s="84"/>
      <c r="L9" s="304"/>
      <c r="M9" s="84"/>
      <c r="N9" s="304"/>
      <c r="O9" s="391"/>
      <c r="P9" s="293"/>
      <c r="Q9" s="100"/>
      <c r="R9" s="100"/>
      <c r="S9" s="84"/>
      <c r="T9" s="100"/>
      <c r="U9" s="100"/>
      <c r="V9" s="100"/>
      <c r="W9" s="100"/>
    </row>
    <row r="10" spans="1:23" ht="183" customHeight="1" x14ac:dyDescent="0.25">
      <c r="A10" s="651"/>
      <c r="B10" s="485" t="s">
        <v>606</v>
      </c>
      <c r="C10" s="493" t="s">
        <v>607</v>
      </c>
      <c r="D10" s="493" t="s">
        <v>135</v>
      </c>
      <c r="E10" s="389" t="s">
        <v>2387</v>
      </c>
      <c r="F10" s="389" t="s">
        <v>1768</v>
      </c>
      <c r="G10" s="392">
        <v>1</v>
      </c>
      <c r="H10" s="304">
        <v>865000</v>
      </c>
      <c r="I10" s="84"/>
      <c r="J10" s="304"/>
      <c r="K10" s="84"/>
      <c r="L10" s="304"/>
      <c r="M10" s="84"/>
      <c r="N10" s="304"/>
      <c r="O10" s="393"/>
      <c r="P10" s="293"/>
      <c r="Q10" s="84"/>
      <c r="R10" s="84"/>
      <c r="S10" s="84" t="s">
        <v>1769</v>
      </c>
      <c r="T10" s="84"/>
      <c r="U10" s="84" t="s">
        <v>1770</v>
      </c>
      <c r="V10" s="84" t="s">
        <v>1771</v>
      </c>
      <c r="W10" s="100" t="s">
        <v>1755</v>
      </c>
    </row>
    <row r="11" spans="1:23" ht="183" customHeight="1" x14ac:dyDescent="0.25">
      <c r="A11" s="651"/>
      <c r="B11" s="502"/>
      <c r="C11" s="493"/>
      <c r="D11" s="493"/>
      <c r="E11" s="389" t="s">
        <v>2384</v>
      </c>
      <c r="F11" s="389" t="s">
        <v>2020</v>
      </c>
      <c r="G11" s="392">
        <v>1</v>
      </c>
      <c r="H11" s="304">
        <v>60000</v>
      </c>
      <c r="I11" s="84"/>
      <c r="J11" s="304"/>
      <c r="K11" s="84"/>
      <c r="L11" s="304"/>
      <c r="M11" s="84"/>
      <c r="N11" s="304"/>
      <c r="O11" s="393"/>
      <c r="P11" s="293"/>
      <c r="Q11" s="517">
        <v>333</v>
      </c>
      <c r="R11" s="517" t="s">
        <v>2021</v>
      </c>
      <c r="S11" s="519" t="s">
        <v>2022</v>
      </c>
      <c r="T11" s="519" t="s">
        <v>2023</v>
      </c>
      <c r="U11" s="519" t="s">
        <v>2024</v>
      </c>
      <c r="V11" s="519" t="s">
        <v>2018</v>
      </c>
      <c r="W11" s="535" t="s">
        <v>2025</v>
      </c>
    </row>
    <row r="12" spans="1:23" ht="183" customHeight="1" x14ac:dyDescent="0.25">
      <c r="A12" s="651"/>
      <c r="B12" s="502"/>
      <c r="C12" s="493"/>
      <c r="D12" s="493"/>
      <c r="E12" s="389" t="s">
        <v>2385</v>
      </c>
      <c r="F12" s="578" t="s">
        <v>2301</v>
      </c>
      <c r="G12" s="392">
        <v>1</v>
      </c>
      <c r="H12" s="304">
        <v>30000</v>
      </c>
      <c r="I12" s="84"/>
      <c r="J12" s="304"/>
      <c r="K12" s="84"/>
      <c r="L12" s="304"/>
      <c r="M12" s="84"/>
      <c r="N12" s="304"/>
      <c r="O12" s="579">
        <v>1</v>
      </c>
      <c r="P12" s="580">
        <v>20000</v>
      </c>
      <c r="Q12" s="404">
        <v>392</v>
      </c>
      <c r="R12" s="404" t="s">
        <v>2008</v>
      </c>
      <c r="S12" s="578" t="s">
        <v>2302</v>
      </c>
      <c r="T12" s="578" t="s">
        <v>2303</v>
      </c>
      <c r="U12" s="578" t="s">
        <v>2304</v>
      </c>
      <c r="V12" s="578" t="s">
        <v>2305</v>
      </c>
      <c r="W12" s="535" t="s">
        <v>2306</v>
      </c>
    </row>
    <row r="13" spans="1:23" ht="181.5" customHeight="1" x14ac:dyDescent="0.25">
      <c r="A13" s="651"/>
      <c r="B13" s="485" t="s">
        <v>608</v>
      </c>
      <c r="C13" s="493" t="s">
        <v>609</v>
      </c>
      <c r="D13" s="493" t="s">
        <v>610</v>
      </c>
      <c r="E13" s="389" t="s">
        <v>2386</v>
      </c>
      <c r="F13" s="389" t="s">
        <v>611</v>
      </c>
      <c r="G13" s="392">
        <v>0.5</v>
      </c>
      <c r="H13" s="304">
        <v>25000</v>
      </c>
      <c r="I13" s="84"/>
      <c r="J13" s="304"/>
      <c r="K13" s="392">
        <v>0.5</v>
      </c>
      <c r="L13" s="304">
        <v>25000</v>
      </c>
      <c r="M13" s="84"/>
      <c r="N13" s="304"/>
      <c r="O13" s="418">
        <v>1</v>
      </c>
      <c r="P13" s="293">
        <v>50000</v>
      </c>
      <c r="Q13" s="84"/>
      <c r="R13" s="84"/>
      <c r="S13" s="84"/>
      <c r="T13" s="84"/>
      <c r="U13" s="84" t="s">
        <v>2245</v>
      </c>
      <c r="V13" s="84"/>
      <c r="W13" s="100"/>
    </row>
    <row r="14" spans="1:23" ht="219.75" customHeight="1" x14ac:dyDescent="0.25">
      <c r="A14" s="651"/>
      <c r="B14" s="485" t="s">
        <v>612</v>
      </c>
      <c r="C14" s="493" t="s">
        <v>613</v>
      </c>
      <c r="D14" s="493" t="s">
        <v>614</v>
      </c>
      <c r="E14" s="100" t="s">
        <v>2387</v>
      </c>
      <c r="F14" s="100" t="s">
        <v>1772</v>
      </c>
      <c r="G14" s="392">
        <v>1</v>
      </c>
      <c r="H14" s="304">
        <v>2600000</v>
      </c>
      <c r="I14" s="84"/>
      <c r="J14" s="304"/>
      <c r="K14" s="84"/>
      <c r="L14" s="304"/>
      <c r="M14" s="84"/>
      <c r="N14" s="304"/>
      <c r="O14" s="393"/>
      <c r="P14" s="293"/>
      <c r="Q14" s="84"/>
      <c r="R14" s="84"/>
      <c r="S14" s="84" t="s">
        <v>1774</v>
      </c>
      <c r="T14" s="84" t="s">
        <v>1773</v>
      </c>
      <c r="U14" s="84" t="s">
        <v>1775</v>
      </c>
      <c r="V14" s="84" t="s">
        <v>1776</v>
      </c>
      <c r="W14" s="100" t="s">
        <v>1755</v>
      </c>
    </row>
    <row r="15" spans="1:23" ht="219.75" customHeight="1" x14ac:dyDescent="0.25">
      <c r="A15" s="651"/>
      <c r="B15" s="502"/>
      <c r="C15" s="493"/>
      <c r="D15" s="493"/>
      <c r="E15" s="100" t="s">
        <v>2384</v>
      </c>
      <c r="F15" s="100" t="s">
        <v>2026</v>
      </c>
      <c r="G15" s="392"/>
      <c r="H15" s="304"/>
      <c r="I15" s="84"/>
      <c r="J15" s="304"/>
      <c r="K15" s="84"/>
      <c r="L15" s="304"/>
      <c r="M15" s="84">
        <v>100</v>
      </c>
      <c r="N15" s="304">
        <v>210950.96</v>
      </c>
      <c r="O15" s="393"/>
      <c r="P15" s="293"/>
      <c r="Q15" s="536">
        <v>473</v>
      </c>
      <c r="R15" s="535" t="s">
        <v>2027</v>
      </c>
      <c r="S15" s="535" t="s">
        <v>2028</v>
      </c>
      <c r="T15" s="535" t="s">
        <v>2029</v>
      </c>
      <c r="U15" s="535" t="s">
        <v>2030</v>
      </c>
      <c r="V15" s="535" t="s">
        <v>2031</v>
      </c>
      <c r="W15" s="535" t="s">
        <v>2032</v>
      </c>
    </row>
    <row r="16" spans="1:23" ht="86.25" customHeight="1" x14ac:dyDescent="0.25">
      <c r="A16" s="651"/>
      <c r="B16" s="502"/>
      <c r="C16" s="493"/>
      <c r="D16" s="493"/>
      <c r="E16" s="100" t="s">
        <v>2388</v>
      </c>
      <c r="F16" s="100" t="s">
        <v>2033</v>
      </c>
      <c r="G16" s="392"/>
      <c r="H16" s="304"/>
      <c r="I16" s="84">
        <v>100</v>
      </c>
      <c r="J16" s="304">
        <v>21000</v>
      </c>
      <c r="K16" s="84"/>
      <c r="L16" s="304"/>
      <c r="M16" s="84"/>
      <c r="N16" s="304"/>
      <c r="O16" s="393"/>
      <c r="P16" s="293"/>
      <c r="Q16" s="536"/>
      <c r="S16" s="535" t="s">
        <v>2034</v>
      </c>
      <c r="T16" s="535" t="s">
        <v>2035</v>
      </c>
      <c r="U16" s="535" t="s">
        <v>2036</v>
      </c>
      <c r="V16" s="535" t="s">
        <v>1764</v>
      </c>
      <c r="W16" s="535" t="s">
        <v>1972</v>
      </c>
    </row>
    <row r="17" spans="1:23" ht="126" customHeight="1" x14ac:dyDescent="0.25">
      <c r="A17" s="651"/>
      <c r="B17" s="502"/>
      <c r="C17" s="493"/>
      <c r="D17" s="493"/>
      <c r="E17" s="100" t="s">
        <v>2389</v>
      </c>
      <c r="F17" s="100" t="s">
        <v>2042</v>
      </c>
      <c r="G17" s="392"/>
      <c r="H17" s="304"/>
      <c r="I17" s="84">
        <v>100</v>
      </c>
      <c r="J17" s="304">
        <v>58496</v>
      </c>
      <c r="K17" s="84"/>
      <c r="L17" s="304"/>
      <c r="M17" s="84"/>
      <c r="N17" s="304"/>
      <c r="O17" s="393"/>
      <c r="P17" s="293"/>
      <c r="Q17" s="536">
        <v>155</v>
      </c>
      <c r="R17" t="s">
        <v>2043</v>
      </c>
      <c r="S17" s="535" t="s">
        <v>2044</v>
      </c>
      <c r="T17" s="535" t="s">
        <v>2045</v>
      </c>
      <c r="U17" s="535" t="s">
        <v>2046</v>
      </c>
      <c r="V17" s="535" t="s">
        <v>1776</v>
      </c>
      <c r="W17" s="535" t="s">
        <v>2047</v>
      </c>
    </row>
    <row r="18" spans="1:23" ht="219.75" customHeight="1" x14ac:dyDescent="0.25">
      <c r="A18" s="651"/>
      <c r="B18" s="502"/>
      <c r="C18" s="493"/>
      <c r="D18" s="493"/>
      <c r="E18" s="100" t="s">
        <v>2390</v>
      </c>
      <c r="F18" s="578" t="s">
        <v>2307</v>
      </c>
      <c r="G18" s="581"/>
      <c r="H18" s="582"/>
      <c r="I18" s="583">
        <v>0.5</v>
      </c>
      <c r="J18" s="580">
        <v>120000</v>
      </c>
      <c r="K18" s="404"/>
      <c r="L18" s="582"/>
      <c r="M18" s="583">
        <v>0.5</v>
      </c>
      <c r="N18" s="580">
        <v>120000</v>
      </c>
      <c r="O18" s="579">
        <v>1</v>
      </c>
      <c r="P18" s="584">
        <v>240000</v>
      </c>
      <c r="Q18" s="404"/>
      <c r="R18" s="404"/>
      <c r="S18" s="578" t="s">
        <v>2308</v>
      </c>
      <c r="T18" s="578" t="s">
        <v>2309</v>
      </c>
      <c r="U18" s="578" t="s">
        <v>2310</v>
      </c>
      <c r="V18" s="578" t="s">
        <v>2311</v>
      </c>
      <c r="W18" s="535" t="s">
        <v>2278</v>
      </c>
    </row>
    <row r="19" spans="1:23" ht="15.75" x14ac:dyDescent="0.25">
      <c r="A19" s="433"/>
      <c r="B19" s="434"/>
      <c r="C19" s="433" t="s">
        <v>137</v>
      </c>
      <c r="D19" s="434"/>
      <c r="E19" s="434"/>
      <c r="F19" s="435"/>
      <c r="G19" s="373">
        <f t="shared" ref="G19:N19" si="0">SUM(G9:G18)</f>
        <v>4.5</v>
      </c>
      <c r="H19" s="286">
        <f t="shared" si="0"/>
        <v>3580000</v>
      </c>
      <c r="I19" s="373">
        <f t="shared" si="0"/>
        <v>200.5</v>
      </c>
      <c r="J19" s="286">
        <f t="shared" si="0"/>
        <v>199496</v>
      </c>
      <c r="K19" s="373">
        <f t="shared" si="0"/>
        <v>0.5</v>
      </c>
      <c r="L19" s="286">
        <f t="shared" si="0"/>
        <v>25000</v>
      </c>
      <c r="M19" s="373">
        <f t="shared" si="0"/>
        <v>100.5</v>
      </c>
      <c r="N19" s="286">
        <f t="shared" si="0"/>
        <v>330950.95999999996</v>
      </c>
      <c r="O19" s="373">
        <f>G19+I19+K19+M19</f>
        <v>306</v>
      </c>
      <c r="P19" s="288">
        <f>H19+J19+L19+N19</f>
        <v>4135446.96</v>
      </c>
      <c r="Q19" s="373"/>
      <c r="R19" s="373"/>
      <c r="S19" s="373"/>
      <c r="T19" s="373"/>
      <c r="U19" s="373"/>
      <c r="V19" s="373"/>
      <c r="W19" s="395"/>
    </row>
    <row r="20" spans="1:23" ht="213" customHeight="1" x14ac:dyDescent="0.25"/>
    <row r="21" spans="1:23" ht="165.75" customHeight="1" x14ac:dyDescent="0.25"/>
    <row r="22" spans="1:23" ht="144.75" customHeight="1" x14ac:dyDescent="0.25"/>
    <row r="23" spans="1:23" ht="112.5" customHeight="1" x14ac:dyDescent="0.25"/>
    <row r="24" spans="1:23" ht="112.5" customHeight="1" x14ac:dyDescent="0.25"/>
    <row r="25" spans="1:23" ht="112.5" customHeight="1" x14ac:dyDescent="0.25"/>
    <row r="26" spans="1:23" ht="112.5" customHeight="1" x14ac:dyDescent="0.25"/>
    <row r="27" spans="1:23" ht="112.5" customHeight="1" x14ac:dyDescent="0.25"/>
    <row r="28" spans="1:23" ht="90" customHeight="1" x14ac:dyDescent="0.25"/>
    <row r="29" spans="1:23" ht="72.75" customHeight="1" x14ac:dyDescent="0.25"/>
    <row r="30" spans="1:23" ht="79.5" customHeight="1" x14ac:dyDescent="0.25"/>
    <row r="31" spans="1:23" ht="100.5" customHeight="1" x14ac:dyDescent="0.25"/>
    <row r="32" spans="1:23" ht="97.5" customHeight="1" x14ac:dyDescent="0.25"/>
    <row r="33" ht="79.5" customHeight="1" x14ac:dyDescent="0.25"/>
    <row r="34" ht="79.5" customHeight="1" x14ac:dyDescent="0.25"/>
    <row r="35" ht="79.5" customHeight="1" x14ac:dyDescent="0.25"/>
    <row r="36" ht="79.5" customHeight="1" x14ac:dyDescent="0.25"/>
    <row r="37" ht="119.25" customHeight="1" x14ac:dyDescent="0.25"/>
    <row r="38" ht="79.5" customHeight="1" x14ac:dyDescent="0.25"/>
    <row r="39" s="350" customFormat="1" ht="15" customHeight="1" x14ac:dyDescent="0.25"/>
    <row r="40" s="350" customFormat="1" ht="24" customHeight="1" x14ac:dyDescent="0.25"/>
    <row r="41" ht="234.75" customHeight="1" x14ac:dyDescent="0.25"/>
    <row r="42" ht="225" customHeight="1" x14ac:dyDescent="0.25"/>
    <row r="43" ht="85.5" customHeight="1" x14ac:dyDescent="0.25"/>
    <row r="44" ht="78" customHeight="1" x14ac:dyDescent="0.25"/>
    <row r="45" ht="146.25" customHeight="1" x14ac:dyDescent="0.25"/>
    <row r="46" ht="103.5" customHeight="1" x14ac:dyDescent="0.25"/>
    <row r="47" ht="93.75" customHeight="1" x14ac:dyDescent="0.25"/>
    <row r="48" ht="154.5" customHeight="1" x14ac:dyDescent="0.25"/>
    <row r="49" ht="153.75" customHeight="1" x14ac:dyDescent="0.25"/>
    <row r="50" ht="138" customHeight="1" x14ac:dyDescent="0.25"/>
    <row r="51" ht="139.5" customHeight="1" x14ac:dyDescent="0.25"/>
    <row r="52" ht="99" customHeight="1" x14ac:dyDescent="0.25"/>
    <row r="53" s="350" customFormat="1" ht="15" customHeight="1" x14ac:dyDescent="0.25"/>
    <row r="54" s="350" customFormat="1" ht="12" x14ac:dyDescent="0.25"/>
  </sheetData>
  <mergeCells count="20">
    <mergeCell ref="A3:W3"/>
    <mergeCell ref="E4:E6"/>
    <mergeCell ref="I5:J5"/>
    <mergeCell ref="K5:L5"/>
    <mergeCell ref="M5:N5"/>
    <mergeCell ref="F4:F6"/>
    <mergeCell ref="G4:N4"/>
    <mergeCell ref="G5:H5"/>
    <mergeCell ref="U4:U6"/>
    <mergeCell ref="V4:V6"/>
    <mergeCell ref="W4:W6"/>
    <mergeCell ref="O4:P5"/>
    <mergeCell ref="Q4:R5"/>
    <mergeCell ref="S4:S6"/>
    <mergeCell ref="T4:T6"/>
    <mergeCell ref="A9:A18"/>
    <mergeCell ref="A4:A6"/>
    <mergeCell ref="B4:B6"/>
    <mergeCell ref="C4:C6"/>
    <mergeCell ref="D4:D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topLeftCell="D4" zoomScale="120" zoomScaleNormal="120" workbookViewId="0">
      <selection activeCell="F14" sqref="F14"/>
    </sheetView>
  </sheetViews>
  <sheetFormatPr baseColWidth="10" defaultColWidth="11.5703125" defaultRowHeight="15" x14ac:dyDescent="0.25"/>
  <cols>
    <col min="1" max="1" width="11.5703125" style="109"/>
    <col min="2" max="2" width="35" style="109" customWidth="1"/>
    <col min="3" max="3" width="21.5703125" style="109" customWidth="1"/>
    <col min="4" max="4" width="18.42578125" style="109" customWidth="1"/>
    <col min="5" max="5" width="14.85546875" style="109" customWidth="1"/>
    <col min="6" max="6" width="15.85546875" style="109" bestFit="1" customWidth="1"/>
    <col min="7" max="7" width="11.5703125" style="109"/>
    <col min="8" max="8" width="50.85546875" style="109" bestFit="1" customWidth="1"/>
    <col min="9" max="10" width="15.85546875" style="109" bestFit="1" customWidth="1"/>
    <col min="11" max="16384" width="11.5703125" style="109"/>
  </cols>
  <sheetData>
    <row r="2" spans="2:10" ht="18.75" x14ac:dyDescent="0.25">
      <c r="B2" s="104" t="s">
        <v>21</v>
      </c>
      <c r="C2" s="104" t="s">
        <v>480</v>
      </c>
      <c r="H2" s="114" t="s">
        <v>479</v>
      </c>
      <c r="I2" s="114" t="s">
        <v>480</v>
      </c>
    </row>
    <row r="3" spans="2:10" ht="18.75" x14ac:dyDescent="0.25">
      <c r="B3" s="105" t="s">
        <v>167</v>
      </c>
      <c r="C3" s="230">
        <f>'1. TALLERES SEMINARIOS'!D5</f>
        <v>3359581.2</v>
      </c>
      <c r="H3" s="149" t="s">
        <v>211</v>
      </c>
      <c r="I3" s="222">
        <f>'Desarrollo e Innov. Curricular'!P37</f>
        <v>1073860</v>
      </c>
    </row>
    <row r="4" spans="2:10" ht="18.75" x14ac:dyDescent="0.25">
      <c r="B4" s="105" t="s">
        <v>508</v>
      </c>
      <c r="C4" s="230">
        <f>'2. CONTRATACION DE PERSONAL'!D5</f>
        <v>1067939.2349999999</v>
      </c>
      <c r="H4" s="149" t="s">
        <v>203</v>
      </c>
      <c r="I4" s="222">
        <f>Investigación!P38</f>
        <v>1193809.77</v>
      </c>
    </row>
    <row r="5" spans="2:10" ht="18.75" x14ac:dyDescent="0.25">
      <c r="B5" s="105" t="s">
        <v>209</v>
      </c>
      <c r="C5" s="230">
        <f>'3. EQUIPO DE OFICINA'!D5</f>
        <v>64600</v>
      </c>
      <c r="H5" s="149" t="s">
        <v>565</v>
      </c>
      <c r="I5" s="222">
        <f>'Vinculación Univ. Sociedad'!P20</f>
        <v>419799.98</v>
      </c>
    </row>
    <row r="6" spans="2:10" ht="18.75" x14ac:dyDescent="0.25">
      <c r="B6" s="105" t="s">
        <v>509</v>
      </c>
      <c r="C6" s="230">
        <f>'4. EQUIPO TECNOLÓGICOS'!D5</f>
        <v>294000</v>
      </c>
      <c r="H6" s="149" t="s">
        <v>212</v>
      </c>
      <c r="I6" s="222">
        <f>'Docencia y Profesorado Universi'!P25</f>
        <v>551468.5</v>
      </c>
    </row>
    <row r="7" spans="2:10" ht="18.75" x14ac:dyDescent="0.25">
      <c r="B7" s="105" t="s">
        <v>210</v>
      </c>
      <c r="C7" s="230">
        <f>'5. ACTIVIDADES ESPECIALES'!D5</f>
        <v>107930</v>
      </c>
      <c r="H7" s="149" t="s">
        <v>165</v>
      </c>
      <c r="I7" s="222">
        <f>Estudiantes!P17</f>
        <v>316130</v>
      </c>
    </row>
    <row r="8" spans="2:10" ht="18.75" x14ac:dyDescent="0.25">
      <c r="B8" s="116" t="s">
        <v>475</v>
      </c>
      <c r="C8" s="106">
        <f>'6. Becas'!D5</f>
        <v>207000</v>
      </c>
      <c r="H8" s="149" t="s">
        <v>566</v>
      </c>
      <c r="I8" s="222">
        <f>'Gestion Administrativa'!P19</f>
        <v>4135446.96</v>
      </c>
    </row>
    <row r="9" spans="2:10" ht="18.75" x14ac:dyDescent="0.25">
      <c r="B9" s="116" t="s">
        <v>476</v>
      </c>
      <c r="C9" s="106">
        <f>'7. Infraestructura'!D5</f>
        <v>0</v>
      </c>
      <c r="E9" s="149" t="s">
        <v>152</v>
      </c>
      <c r="F9" s="233">
        <f>Presupuesto!F587</f>
        <v>95600</v>
      </c>
      <c r="G9" s="135"/>
      <c r="H9" s="223" t="s">
        <v>213</v>
      </c>
      <c r="I9" s="224">
        <v>0</v>
      </c>
    </row>
    <row r="10" spans="2:10" ht="18.75" x14ac:dyDescent="0.25">
      <c r="B10" s="105" t="s">
        <v>511</v>
      </c>
      <c r="C10" s="106"/>
      <c r="F10" s="135"/>
      <c r="G10" s="135"/>
      <c r="H10" s="223" t="s">
        <v>567</v>
      </c>
      <c r="I10" s="224">
        <v>0</v>
      </c>
    </row>
    <row r="11" spans="2:10" ht="18.75" x14ac:dyDescent="0.25">
      <c r="B11" s="116"/>
      <c r="C11" s="106"/>
      <c r="F11" s="135"/>
      <c r="G11" s="135"/>
      <c r="H11" s="223" t="s">
        <v>568</v>
      </c>
      <c r="I11" s="224">
        <f>'Gestión del Conocimiento'!P24</f>
        <v>1539981.7349999999</v>
      </c>
    </row>
    <row r="12" spans="2:10" ht="18.75" x14ac:dyDescent="0.25">
      <c r="B12" s="116"/>
      <c r="C12" s="106"/>
      <c r="F12" s="135"/>
      <c r="G12" s="135"/>
      <c r="H12" s="223" t="s">
        <v>214</v>
      </c>
      <c r="I12" s="224">
        <v>0</v>
      </c>
    </row>
    <row r="13" spans="2:10" ht="23.25" x14ac:dyDescent="0.25">
      <c r="B13" s="107"/>
      <c r="C13" s="108"/>
      <c r="F13" s="135"/>
      <c r="G13" s="135"/>
      <c r="H13" s="223" t="s">
        <v>569</v>
      </c>
      <c r="I13" s="224">
        <v>0</v>
      </c>
    </row>
    <row r="14" spans="2:10" ht="26.25" x14ac:dyDescent="0.25">
      <c r="B14" s="231" t="s">
        <v>208</v>
      </c>
      <c r="C14" s="232">
        <f>SUM(C3:C10)</f>
        <v>5101050.4350000005</v>
      </c>
      <c r="F14" s="135"/>
      <c r="G14" s="135"/>
      <c r="H14" s="135"/>
      <c r="I14" s="135"/>
    </row>
    <row r="15" spans="2:10" x14ac:dyDescent="0.25">
      <c r="F15" s="135"/>
      <c r="G15" s="135"/>
      <c r="H15" s="135" t="s">
        <v>208</v>
      </c>
      <c r="I15" s="234">
        <f>SUM(I3:I13)</f>
        <v>9230496.9450000003</v>
      </c>
    </row>
    <row r="16" spans="2:10" x14ac:dyDescent="0.25">
      <c r="F16" s="135"/>
      <c r="G16" s="135"/>
      <c r="H16" s="135"/>
      <c r="I16" s="135"/>
      <c r="J16" s="225"/>
    </row>
    <row r="17" spans="2:15" x14ac:dyDescent="0.25">
      <c r="J17" s="225"/>
    </row>
    <row r="18" spans="2:15" x14ac:dyDescent="0.25">
      <c r="J18" s="225"/>
    </row>
    <row r="19" spans="2:15" x14ac:dyDescent="0.25">
      <c r="E19" s="180">
        <f>I3+I4+I5+I6+I7+I11</f>
        <v>5095049.9849999994</v>
      </c>
      <c r="J19" s="225"/>
    </row>
    <row r="20" spans="2:15" x14ac:dyDescent="0.25">
      <c r="J20" s="225"/>
    </row>
    <row r="21" spans="2:15" x14ac:dyDescent="0.25">
      <c r="J21" s="225"/>
    </row>
    <row r="24" spans="2:15" x14ac:dyDescent="0.25">
      <c r="H24" s="225"/>
    </row>
    <row r="25" spans="2:15" x14ac:dyDescent="0.25">
      <c r="B25" s="109" t="s">
        <v>664</v>
      </c>
      <c r="C25" s="109" t="s">
        <v>665</v>
      </c>
      <c r="D25" s="109" t="s">
        <v>666</v>
      </c>
      <c r="E25" s="109" t="s">
        <v>667</v>
      </c>
      <c r="F25" s="109" t="s">
        <v>668</v>
      </c>
      <c r="G25" s="109" t="s">
        <v>669</v>
      </c>
      <c r="H25" s="109" t="s">
        <v>670</v>
      </c>
      <c r="I25" s="109" t="s">
        <v>671</v>
      </c>
      <c r="J25" s="109" t="s">
        <v>672</v>
      </c>
      <c r="K25" s="109" t="s">
        <v>673</v>
      </c>
      <c r="L25" s="109" t="s">
        <v>674</v>
      </c>
      <c r="M25" s="109" t="s">
        <v>675</v>
      </c>
      <c r="N25" s="109" t="s">
        <v>676</v>
      </c>
      <c r="O25" s="109" t="s">
        <v>677</v>
      </c>
    </row>
    <row r="27" spans="2:15" x14ac:dyDescent="0.25">
      <c r="H27" s="180"/>
    </row>
    <row r="29" spans="2:15" ht="18.75" x14ac:dyDescent="0.25">
      <c r="B29" s="105"/>
      <c r="C29" s="106"/>
    </row>
    <row r="30" spans="2:15" ht="18.75" x14ac:dyDescent="0.25">
      <c r="B30" s="105"/>
      <c r="C30" s="106"/>
    </row>
    <row r="31" spans="2:15" x14ac:dyDescent="0.25">
      <c r="B31" s="226" t="s">
        <v>504</v>
      </c>
    </row>
    <row r="33" spans="2:4" ht="18.75" x14ac:dyDescent="0.25">
      <c r="B33" s="104" t="s">
        <v>21</v>
      </c>
      <c r="C33" s="104" t="s">
        <v>55</v>
      </c>
      <c r="D33" s="305" t="s">
        <v>572</v>
      </c>
    </row>
    <row r="34" spans="2:4" ht="18.75" x14ac:dyDescent="0.25">
      <c r="B34" s="109" t="s">
        <v>664</v>
      </c>
      <c r="C34" s="191">
        <f>SUMIF('2. CONTRATACION DE PERSONAL'!C:C,'Cuadro resumen'!$B$34:$B$50,'2. CONTRATACION DE PERSONAL'!D:D)</f>
        <v>0</v>
      </c>
      <c r="D34" s="306">
        <f>SUMIF('2. CONTRATACION DE PERSONAL'!$C:$C,'Cuadro resumen'!$B$34:$B$50,'2. CONTRATACION DE PERSONAL'!$G:$G)</f>
        <v>0</v>
      </c>
    </row>
    <row r="35" spans="2:4" ht="18.75" x14ac:dyDescent="0.25">
      <c r="B35" s="109" t="s">
        <v>665</v>
      </c>
      <c r="C35" s="191">
        <f>SUMIF('2. CONTRATACION DE PERSONAL'!C:C,'Cuadro resumen'!$B$34:$B$50,'2. CONTRATACION DE PERSONAL'!D:D)</f>
        <v>0</v>
      </c>
      <c r="D35" s="306">
        <f>SUMIF('2. CONTRATACION DE PERSONAL'!$C:$C,'Cuadro resumen'!$B$34:$B$50,'2. CONTRATACION DE PERSONAL'!$G:$G)</f>
        <v>0</v>
      </c>
    </row>
    <row r="36" spans="2:4" ht="18.75" x14ac:dyDescent="0.25">
      <c r="B36" s="109" t="s">
        <v>666</v>
      </c>
      <c r="C36" s="191">
        <f>SUMIF('2. CONTRATACION DE PERSONAL'!C:C,'Cuadro resumen'!$B$34:$B$50,'2. CONTRATACION DE PERSONAL'!D:D)</f>
        <v>0</v>
      </c>
      <c r="D36" s="306">
        <f>SUMIF('2. CONTRATACION DE PERSONAL'!$C:$C,'Cuadro resumen'!$B$34:$B$50,'2. CONTRATACION DE PERSONAL'!$G:$G)</f>
        <v>0</v>
      </c>
    </row>
    <row r="37" spans="2:4" ht="18.75" x14ac:dyDescent="0.25">
      <c r="B37" s="109" t="s">
        <v>667</v>
      </c>
      <c r="C37" s="191">
        <f>SUMIF('2. CONTRATACION DE PERSONAL'!C:C,'Cuadro resumen'!$B$34:$B$50,'2. CONTRATACION DE PERSONAL'!D:D)</f>
        <v>0</v>
      </c>
      <c r="D37" s="306">
        <f>SUMIF('2. CONTRATACION DE PERSONAL'!$C:$C,'Cuadro resumen'!$B$34:$B$50,'2. CONTRATACION DE PERSONAL'!$G:$G)</f>
        <v>0</v>
      </c>
    </row>
    <row r="38" spans="2:4" ht="18.75" x14ac:dyDescent="0.25">
      <c r="B38" s="109" t="s">
        <v>668</v>
      </c>
      <c r="C38" s="191">
        <f>SUMIF('2. CONTRATACION DE PERSONAL'!C:C,'Cuadro resumen'!$B$34:$B$50,'2. CONTRATACION DE PERSONAL'!D:D)</f>
        <v>0</v>
      </c>
      <c r="D38" s="306">
        <f>SUMIF('2. CONTRATACION DE PERSONAL'!$C:$C,'Cuadro resumen'!$B$34:$B$50,'2. CONTRATACION DE PERSONAL'!$G:$G)</f>
        <v>0</v>
      </c>
    </row>
    <row r="39" spans="2:4" ht="18.75" x14ac:dyDescent="0.25">
      <c r="B39" s="109" t="s">
        <v>669</v>
      </c>
      <c r="C39" s="191">
        <f>SUMIF('2. CONTRATACION DE PERSONAL'!C:C,'Cuadro resumen'!$B$34:$B$50,'2. CONTRATACION DE PERSONAL'!D:D)</f>
        <v>3</v>
      </c>
      <c r="D39" s="306">
        <f>SUMIF('2. CONTRATACION DE PERSONAL'!$C:$C,'Cuadro resumen'!$B$34:$B$50,'2. CONTRATACION DE PERSONAL'!$G:$G)</f>
        <v>949279.32</v>
      </c>
    </row>
    <row r="40" spans="2:4" ht="18.75" x14ac:dyDescent="0.25">
      <c r="B40" s="109" t="s">
        <v>670</v>
      </c>
      <c r="C40" s="191">
        <f>SUMIF('2. CONTRATACION DE PERSONAL'!C:C,'Cuadro resumen'!$B$34:$B$50,'2. CONTRATACION DE PERSONAL'!D:D)</f>
        <v>0</v>
      </c>
      <c r="D40" s="306">
        <f>SUMIF('2. CONTRATACION DE PERSONAL'!$C:$C,'Cuadro resumen'!$B$34:$B$50,'2. CONTRATACION DE PERSONAL'!$G:$G)</f>
        <v>0</v>
      </c>
    </row>
    <row r="41" spans="2:4" ht="18.75" x14ac:dyDescent="0.25">
      <c r="B41" s="109" t="s">
        <v>671</v>
      </c>
      <c r="C41" s="191">
        <f>SUMIF('2. CONTRATACION DE PERSONAL'!C:C,'Cuadro resumen'!$B$34:$B$50,'2. CONTRATACION DE PERSONAL'!D:D)</f>
        <v>0</v>
      </c>
      <c r="D41" s="306">
        <f>SUMIF('2. CONTRATACION DE PERSONAL'!$C:$C,'Cuadro resumen'!$B$34:$B$50,'2. CONTRATACION DE PERSONAL'!$G:$G)</f>
        <v>0</v>
      </c>
    </row>
    <row r="42" spans="2:4" ht="18.75" x14ac:dyDescent="0.25">
      <c r="B42" s="109" t="s">
        <v>672</v>
      </c>
      <c r="C42" s="191">
        <f>SUMIF('2. CONTRATACION DE PERSONAL'!C:C,'Cuadro resumen'!$B$34:$B$50,'2. CONTRATACION DE PERSONAL'!D:D)</f>
        <v>0</v>
      </c>
      <c r="D42" s="306">
        <f>SUMIF('2. CONTRATACION DE PERSONAL'!$C:$C,'Cuadro resumen'!$B$34:$B$50,'2. CONTRATACION DE PERSONAL'!$G:$G)</f>
        <v>0</v>
      </c>
    </row>
    <row r="43" spans="2:4" ht="18.75" x14ac:dyDescent="0.25">
      <c r="B43" s="109" t="s">
        <v>673</v>
      </c>
      <c r="C43" s="191">
        <f>SUMIF('2. CONTRATACION DE PERSONAL'!C:C,'Cuadro resumen'!$B$34:$B$50,'2. CONTRATACION DE PERSONAL'!D:D)</f>
        <v>0</v>
      </c>
      <c r="D43" s="306">
        <f>SUMIF('2. CONTRATACION DE PERSONAL'!$C:$C,'Cuadro resumen'!$B$34:$B$50,'2. CONTRATACION DE PERSONAL'!$G:$G)</f>
        <v>0</v>
      </c>
    </row>
    <row r="44" spans="2:4" ht="18.75" x14ac:dyDescent="0.25">
      <c r="B44" s="109" t="s">
        <v>674</v>
      </c>
      <c r="C44" s="191">
        <f>SUMIF('2. CONTRATACION DE PERSONAL'!C:C,'Cuadro resumen'!$B$34:$B$50,'2. CONTRATACION DE PERSONAL'!D:D)</f>
        <v>0</v>
      </c>
      <c r="D44" s="306">
        <f>SUMIF('2. CONTRATACION DE PERSONAL'!$C:$C,'Cuadro resumen'!$B$34:$B$50,'2. CONTRATACION DE PERSONAL'!$G:$G)</f>
        <v>0</v>
      </c>
    </row>
    <row r="45" spans="2:4" ht="18.75" x14ac:dyDescent="0.25">
      <c r="B45" s="109" t="s">
        <v>675</v>
      </c>
      <c r="C45" s="191">
        <f>SUMIF('2. CONTRATACION DE PERSONAL'!C:C,'Cuadro resumen'!$B$34:$B$50,'2. CONTRATACION DE PERSONAL'!D:D)</f>
        <v>0</v>
      </c>
      <c r="D45" s="306">
        <f>SUMIF('2. CONTRATACION DE PERSONAL'!$C:$C,'Cuadro resumen'!$B$34:$B$50,'2. CONTRATACION DE PERSONAL'!$G:$G)</f>
        <v>0</v>
      </c>
    </row>
    <row r="46" spans="2:4" ht="18.75" x14ac:dyDescent="0.25">
      <c r="B46" s="109" t="s">
        <v>676</v>
      </c>
      <c r="C46" s="191">
        <f>SUMIF('2. CONTRATACION DE PERSONAL'!C:C,'Cuadro resumen'!$B$34:$B$50,'2. CONTRATACION DE PERSONAL'!D:D)</f>
        <v>0</v>
      </c>
      <c r="D46" s="306">
        <f>SUMIF('2. CONTRATACION DE PERSONAL'!$C:$C,'Cuadro resumen'!$B$34:$B$50,'2. CONTRATACION DE PERSONAL'!$G:$G)</f>
        <v>0</v>
      </c>
    </row>
    <row r="47" spans="2:4" ht="18.75" x14ac:dyDescent="0.25">
      <c r="B47" s="109" t="s">
        <v>677</v>
      </c>
      <c r="C47" s="191">
        <f>SUMIF('2. CONTRATACION DE PERSONAL'!C:C,'Cuadro resumen'!$B$34:$B$50,'2. CONTRATACION DE PERSONAL'!D:D)</f>
        <v>0</v>
      </c>
      <c r="D47" s="306">
        <f>SUMIF('2. CONTRATACION DE PERSONAL'!$C:$C,'Cuadro resumen'!$B$34:$B$50,'2. CONTRATACION DE PERSONAL'!$G:$G)</f>
        <v>0</v>
      </c>
    </row>
    <row r="48" spans="2:4" ht="18.75" x14ac:dyDescent="0.25">
      <c r="B48" s="105" t="s">
        <v>84</v>
      </c>
      <c r="C48" s="191">
        <f>SUMIF('2. CONTRATACION DE PERSONAL'!C:C,'Cuadro resumen'!$B$34:$B$50,'2. CONTRATACION DE PERSONAL'!D:D)</f>
        <v>0</v>
      </c>
      <c r="D48" s="306">
        <f>SUMIF('2. CONTRATACION DE PERSONAL'!$C:$C,'Cuadro resumen'!$B$34:$B$50,'2. CONTRATACION DE PERSONAL'!$G:$G)</f>
        <v>0</v>
      </c>
    </row>
    <row r="49" spans="2:4" ht="18.75" x14ac:dyDescent="0.25">
      <c r="B49" s="105" t="s">
        <v>60</v>
      </c>
      <c r="C49" s="191">
        <f>SUMIF('2. CONTRATACION DE PERSONAL'!C:C,'Cuadro resumen'!$B$34:$B$50,'2. CONTRATACION DE PERSONAL'!D:D)</f>
        <v>0</v>
      </c>
      <c r="D49" s="306">
        <f>SUMIF('2. CONTRATACION DE PERSONAL'!$C:$C,'Cuadro resumen'!$B$34:$B$50,'2. CONTRATACION DE PERSONAL'!$G:$G)</f>
        <v>0</v>
      </c>
    </row>
    <row r="50" spans="2:4" ht="18.75" x14ac:dyDescent="0.25">
      <c r="B50" s="105" t="s">
        <v>61</v>
      </c>
      <c r="C50" s="191">
        <f>SUMIF('2. CONTRATACION DE PERSONAL'!C:C,'Cuadro resumen'!$B$34:$B$50,'2. CONTRATACION DE PERSONAL'!D:D)</f>
        <v>0</v>
      </c>
      <c r="D50" s="306">
        <f>SUMIF('2. CONTRATACION DE PERSONAL'!$C:$C,'Cuadro resumen'!$B$34:$B$50,'2. CONTRATACION DE PERSONAL'!$G:$G)</f>
        <v>0</v>
      </c>
    </row>
    <row r="51" spans="2:4" ht="23.25" x14ac:dyDescent="0.25">
      <c r="B51" s="107" t="s">
        <v>208</v>
      </c>
      <c r="C51" s="192">
        <f>SUBTOTAL(109,C34:C50)</f>
        <v>3</v>
      </c>
      <c r="D51" s="306">
        <f>SUM(D34:D50)</f>
        <v>949279.32</v>
      </c>
    </row>
    <row r="60" spans="2:4" x14ac:dyDescent="0.25">
      <c r="B60" s="226" t="s">
        <v>469</v>
      </c>
    </row>
    <row r="62" spans="2:4" ht="18.75" x14ac:dyDescent="0.25">
      <c r="B62" s="104" t="s">
        <v>21</v>
      </c>
      <c r="C62" s="104" t="s">
        <v>55</v>
      </c>
      <c r="D62" s="305" t="s">
        <v>572</v>
      </c>
    </row>
    <row r="63" spans="2:4" ht="18.75" x14ac:dyDescent="0.25">
      <c r="B63" s="105" t="s">
        <v>63</v>
      </c>
      <c r="C63" s="106">
        <f>SUMIF('3. EQUIPO DE OFICINA'!C:C,'Cuadro resumen'!$B$63:$B$72,'3. EQUIPO DE OFICINA'!D:D)</f>
        <v>2</v>
      </c>
      <c r="D63" s="307">
        <f>SUMIF('3. EQUIPO DE OFICINA'!$C:$C,'Cuadro resumen'!$B$63:$B$72,'3. EQUIPO DE OFICINA'!$F:$F)</f>
        <v>5600</v>
      </c>
    </row>
    <row r="64" spans="2:4" ht="18.75" x14ac:dyDescent="0.25">
      <c r="B64" s="116" t="s">
        <v>64</v>
      </c>
      <c r="C64" s="106">
        <f>SUMIF('3. EQUIPO DE OFICINA'!C:C,'Cuadro resumen'!$B$63:$B$72,'3. EQUIPO DE OFICINA'!D:D)</f>
        <v>1</v>
      </c>
      <c r="D64" s="307">
        <f>SUMIF('3. EQUIPO DE OFICINA'!$C:$C,'Cuadro resumen'!$B$63:$B$72,'3. EQUIPO DE OFICINA'!$F:$F)</f>
        <v>2400</v>
      </c>
    </row>
    <row r="65" spans="2:4" ht="18.75" x14ac:dyDescent="0.25">
      <c r="B65" s="116" t="s">
        <v>65</v>
      </c>
      <c r="C65" s="106">
        <f>SUMIF('3. EQUIPO DE OFICINA'!C:C,'Cuadro resumen'!$B$63:$B$72,'3. EQUIPO DE OFICINA'!D:D)</f>
        <v>0</v>
      </c>
      <c r="D65" s="307">
        <f>SUMIF('3. EQUIPO DE OFICINA'!$C:$C,'Cuadro resumen'!$B$63:$B$72,'3. EQUIPO DE OFICINA'!$F:$F)</f>
        <v>0</v>
      </c>
    </row>
    <row r="66" spans="2:4" ht="18.75" x14ac:dyDescent="0.25">
      <c r="B66" s="116" t="s">
        <v>66</v>
      </c>
      <c r="C66" s="106">
        <f>SUMIF('3. EQUIPO DE OFICINA'!C:C,'Cuadro resumen'!$B$63:$B$72,'3. EQUIPO DE OFICINA'!D:D)</f>
        <v>0</v>
      </c>
      <c r="D66" s="307">
        <f>SUMIF('3. EQUIPO DE OFICINA'!$C:$C,'Cuadro resumen'!$B$63:$B$72,'3. EQUIPO DE OFICINA'!$F:$F)</f>
        <v>0</v>
      </c>
    </row>
    <row r="67" spans="2:4" ht="18.75" x14ac:dyDescent="0.25">
      <c r="B67" s="116" t="s">
        <v>67</v>
      </c>
      <c r="C67" s="106">
        <f>SUMIF('3. EQUIPO DE OFICINA'!C:C,'Cuadro resumen'!$B$63:$B$72,'3. EQUIPO DE OFICINA'!D:D)</f>
        <v>3</v>
      </c>
      <c r="D67" s="307">
        <f>SUMIF('3. EQUIPO DE OFICINA'!$C:$C,'Cuadro resumen'!$B$63:$B$72,'3. EQUIPO DE OFICINA'!$F:$F)</f>
        <v>9000</v>
      </c>
    </row>
    <row r="68" spans="2:4" ht="18.75" x14ac:dyDescent="0.25">
      <c r="B68" s="116" t="s">
        <v>68</v>
      </c>
      <c r="C68" s="106">
        <f>SUMIF('3. EQUIPO DE OFICINA'!C:C,'Cuadro resumen'!$B$63:$B$72,'3. EQUIPO DE OFICINA'!D:D)</f>
        <v>0</v>
      </c>
      <c r="D68" s="307">
        <f>SUMIF('3. EQUIPO DE OFICINA'!$C:$C,'Cuadro resumen'!$B$63:$B$72,'3. EQUIPO DE OFICINA'!$F:$F)</f>
        <v>0</v>
      </c>
    </row>
    <row r="69" spans="2:4" ht="18.75" x14ac:dyDescent="0.25">
      <c r="B69" s="116" t="s">
        <v>69</v>
      </c>
      <c r="C69" s="106">
        <f>SUMIF('3. EQUIPO DE OFICINA'!C:C,'Cuadro resumen'!$B$63:$B$72,'3. EQUIPO DE OFICINA'!D:D)</f>
        <v>1</v>
      </c>
      <c r="D69" s="307">
        <f>SUMIF('3. EQUIPO DE OFICINA'!$C:$C,'Cuadro resumen'!$B$63:$B$72,'3. EQUIPO DE OFICINA'!$F:$F)</f>
        <v>4600</v>
      </c>
    </row>
    <row r="70" spans="2:4" ht="18.75" x14ac:dyDescent="0.25">
      <c r="B70" s="105" t="s">
        <v>70</v>
      </c>
      <c r="C70" s="106">
        <f>SUMIF('3. EQUIPO DE OFICINA'!C:C,'Cuadro resumen'!$B$63:$B$72,'3. EQUIPO DE OFICINA'!D:D)</f>
        <v>0</v>
      </c>
      <c r="D70" s="307">
        <f>SUMIF('3. EQUIPO DE OFICINA'!$C:$C,'Cuadro resumen'!$B$63:$B$72,'3. EQUIPO DE OFICINA'!$F:$F)</f>
        <v>0</v>
      </c>
    </row>
    <row r="71" spans="2:4" ht="18.75" x14ac:dyDescent="0.25">
      <c r="B71" s="105" t="s">
        <v>71</v>
      </c>
      <c r="C71" s="106">
        <f>SUMIF('3. EQUIPO DE OFICINA'!C:C,'Cuadro resumen'!$B$63:$B$72,'3. EQUIPO DE OFICINA'!D:D)</f>
        <v>1</v>
      </c>
      <c r="D71" s="307">
        <f>SUMIF('3. EQUIPO DE OFICINA'!$C:$C,'Cuadro resumen'!$B$63:$B$72,'3. EQUIPO DE OFICINA'!$F:$F)</f>
        <v>43000</v>
      </c>
    </row>
    <row r="72" spans="2:4" ht="18.75" x14ac:dyDescent="0.25">
      <c r="B72" s="105" t="s">
        <v>72</v>
      </c>
      <c r="C72" s="106">
        <f>SUMIF('3. EQUIPO DE OFICINA'!C:C,'Cuadro resumen'!$B$63:$B$72,'3. EQUIPO DE OFICINA'!D:D)</f>
        <v>0</v>
      </c>
      <c r="D72" s="307">
        <f>SUMIF('3. EQUIPO DE OFICINA'!$C:$C,'Cuadro resumen'!$B$63:$B$72,'3. EQUIPO DE OFICINA'!$F:$F)</f>
        <v>0</v>
      </c>
    </row>
    <row r="73" spans="2:4" ht="18.75" x14ac:dyDescent="0.25">
      <c r="B73" s="105"/>
      <c r="C73" s="106">
        <f>SUMIF('3. EQUIPO DE OFICINA'!C:C,'Cuadro resumen'!$B$63:$B$72,'3. EQUIPO DE OFICINA'!D:D)</f>
        <v>0</v>
      </c>
      <c r="D73" s="307">
        <f>SUMIF('3. EQUIPO DE OFICINA'!$C:$C,'Cuadro resumen'!$B$63:$B$72,'3. EQUIPO DE OFICINA'!$F:$F)</f>
        <v>0</v>
      </c>
    </row>
    <row r="74" spans="2:4" ht="23.25" x14ac:dyDescent="0.25">
      <c r="B74" s="107" t="s">
        <v>208</v>
      </c>
      <c r="C74" s="108">
        <f>SUM(C63:C73)</f>
        <v>8</v>
      </c>
      <c r="D74" s="308">
        <f>SUM(D63:D73)</f>
        <v>64600</v>
      </c>
    </row>
    <row r="77" spans="2:4" x14ac:dyDescent="0.25">
      <c r="B77" s="226" t="s">
        <v>470</v>
      </c>
    </row>
    <row r="79" spans="2:4" ht="18.75" x14ac:dyDescent="0.25">
      <c r="B79" s="104" t="s">
        <v>471</v>
      </c>
      <c r="C79" s="104" t="s">
        <v>55</v>
      </c>
      <c r="D79" s="305" t="s">
        <v>572</v>
      </c>
    </row>
    <row r="80" spans="2:4" ht="37.5" x14ac:dyDescent="0.25">
      <c r="B80" s="447" t="s">
        <v>1520</v>
      </c>
      <c r="C80" s="106">
        <f>SUMIF('4. EQUIPO TECNOLÓGICOS'!C:C,'Cuadro resumen'!$B$80:$B$96,'4. EQUIPO TECNOLÓGICOS'!D:D)</f>
        <v>5</v>
      </c>
      <c r="D80" s="106">
        <f>SUMIF('4. EQUIPO TECNOLÓGICOS'!$C:$C,'Cuadro resumen'!$B$80:$B$96,'4. EQUIPO TECNOLÓGICOS'!F:F)</f>
        <v>175000</v>
      </c>
    </row>
    <row r="81" spans="2:4" ht="18.75" x14ac:dyDescent="0.25">
      <c r="B81" s="447" t="s">
        <v>1521</v>
      </c>
      <c r="C81" s="106">
        <f>SUMIF('4. EQUIPO TECNOLÓGICOS'!C:C,'Cuadro resumen'!$B$80:$B$96,'4. EQUIPO TECNOLÓGICOS'!D:D)</f>
        <v>0</v>
      </c>
      <c r="D81" s="106">
        <f>SUMIF('4. EQUIPO TECNOLÓGICOS'!$C:$C,'Cuadro resumen'!$B$80:$B$96,'4. EQUIPO TECNOLÓGICOS'!F:F)</f>
        <v>0</v>
      </c>
    </row>
    <row r="82" spans="2:4" ht="37.5" x14ac:dyDescent="0.25">
      <c r="B82" s="447" t="s">
        <v>1519</v>
      </c>
      <c r="C82" s="106">
        <f>SUMIF('4. EQUIPO TECNOLÓGICOS'!C:C,'Cuadro resumen'!$B$80:$B$96,'4. EQUIPO TECNOLÓGICOS'!D:D)</f>
        <v>0</v>
      </c>
      <c r="D82" s="106">
        <f>SUMIF('4. EQUIPO TECNOLÓGICOS'!$C:$C,'Cuadro resumen'!$B$80:$B$96,'4. EQUIPO TECNOLÓGICOS'!F:F)</f>
        <v>0</v>
      </c>
    </row>
    <row r="83" spans="2:4" ht="37.5" x14ac:dyDescent="0.25">
      <c r="B83" s="447" t="s">
        <v>1522</v>
      </c>
      <c r="C83" s="106">
        <f>SUMIF('4. EQUIPO TECNOLÓGICOS'!C:C,'Cuadro resumen'!$B$80:$B$96,'4. EQUIPO TECNOLÓGICOS'!D:D)</f>
        <v>2</v>
      </c>
      <c r="D83" s="106">
        <f>SUMIF('4. EQUIPO TECNOLÓGICOS'!$C:$C,'Cuadro resumen'!$B$80:$B$96,'4. EQUIPO TECNOLÓGICOS'!F:F)</f>
        <v>30000</v>
      </c>
    </row>
    <row r="84" spans="2:4" ht="18.75" x14ac:dyDescent="0.25">
      <c r="B84" s="105" t="s">
        <v>505</v>
      </c>
      <c r="C84" s="106">
        <f>SUMIF('4. EQUIPO TECNOLÓGICOS'!C:C,'Cuadro resumen'!$B$80:$B$96,'4. EQUIPO TECNOLÓGICOS'!D:D)</f>
        <v>0</v>
      </c>
      <c r="D84" s="106">
        <f>SUMIF('4. EQUIPO TECNOLÓGICOS'!$C:$C,'Cuadro resumen'!$B$80:$B$96,'4. EQUIPO TECNOLÓGICOS'!F:F)</f>
        <v>0</v>
      </c>
    </row>
    <row r="85" spans="2:4" ht="18.75" x14ac:dyDescent="0.25">
      <c r="B85" s="116" t="s">
        <v>73</v>
      </c>
      <c r="C85" s="106">
        <f>SUMIF('4. EQUIPO TECNOLÓGICOS'!C:C,'Cuadro resumen'!$B$80:$B$96,'4. EQUIPO TECNOLÓGICOS'!D:D)</f>
        <v>1</v>
      </c>
      <c r="D85" s="106">
        <f>SUMIF('4. EQUIPO TECNOLÓGICOS'!$C:$C,'Cuadro resumen'!$B$80:$B$96,'4. EQUIPO TECNOLÓGICOS'!F:F)</f>
        <v>4000</v>
      </c>
    </row>
    <row r="86" spans="2:4" ht="18.75" x14ac:dyDescent="0.25">
      <c r="B86" s="116" t="s">
        <v>74</v>
      </c>
      <c r="C86" s="106">
        <f>SUMIF('4. EQUIPO TECNOLÓGICOS'!C:C,'Cuadro resumen'!$B$80:$B$96,'4. EQUIPO TECNOLÓGICOS'!D:D)</f>
        <v>1</v>
      </c>
      <c r="D86" s="106">
        <f>SUMIF('4. EQUIPO TECNOLÓGICOS'!$C:$C,'Cuadro resumen'!$B$80:$B$96,'4. EQUIPO TECNOLÓGICOS'!F:F)</f>
        <v>8000</v>
      </c>
    </row>
    <row r="87" spans="2:4" ht="18.75" x14ac:dyDescent="0.25">
      <c r="B87" s="116" t="s">
        <v>75</v>
      </c>
      <c r="C87" s="106">
        <f>SUMIF('4. EQUIPO TECNOLÓGICOS'!C:C,'Cuadro resumen'!$B$80:$B$96,'4. EQUIPO TECNOLÓGICOS'!D:D)</f>
        <v>0</v>
      </c>
      <c r="D87" s="106">
        <f>SUMIF('4. EQUIPO TECNOLÓGICOS'!$C:$C,'Cuadro resumen'!$B$80:$B$96,'4. EQUIPO TECNOLÓGICOS'!F:F)</f>
        <v>0</v>
      </c>
    </row>
    <row r="88" spans="2:4" ht="18.75" x14ac:dyDescent="0.25">
      <c r="B88" s="105" t="s">
        <v>506</v>
      </c>
      <c r="C88" s="106">
        <f>SUMIF('4. EQUIPO TECNOLÓGICOS'!C:C,'Cuadro resumen'!$B$80:$B$96,'4. EQUIPO TECNOLÓGICOS'!D:D)</f>
        <v>0</v>
      </c>
      <c r="D88" s="106">
        <f>SUMIF('4. EQUIPO TECNOLÓGICOS'!$C:$C,'Cuadro resumen'!$B$80:$B$96,'4. EQUIPO TECNOLÓGICOS'!F:F)</f>
        <v>0</v>
      </c>
    </row>
    <row r="89" spans="2:4" ht="18.75" x14ac:dyDescent="0.25">
      <c r="B89" s="116" t="s">
        <v>76</v>
      </c>
      <c r="C89" s="106">
        <f>SUMIF('4. EQUIPO TECNOLÓGICOS'!C:C,'Cuadro resumen'!$B$80:$B$96,'4. EQUIPO TECNOLÓGICOS'!D:D)</f>
        <v>0</v>
      </c>
      <c r="D89" s="106">
        <f>SUMIF('4. EQUIPO TECNOLÓGICOS'!$C:$C,'Cuadro resumen'!$B$80:$B$96,'4. EQUIPO TECNOLÓGICOS'!F:F)</f>
        <v>0</v>
      </c>
    </row>
    <row r="90" spans="2:4" ht="18.75" x14ac:dyDescent="0.25">
      <c r="B90" s="105" t="s">
        <v>77</v>
      </c>
      <c r="C90" s="106">
        <f>SUMIF('4. EQUIPO TECNOLÓGICOS'!C:C,'Cuadro resumen'!$B$80:$B$96,'4. EQUIPO TECNOLÓGICOS'!D:D)</f>
        <v>0</v>
      </c>
      <c r="D90" s="106">
        <f>SUMIF('4. EQUIPO TECNOLÓGICOS'!$C:$C,'Cuadro resumen'!$B$80:$B$96,'4. EQUIPO TECNOLÓGICOS'!F:F)</f>
        <v>0</v>
      </c>
    </row>
    <row r="91" spans="2:4" ht="18.75" x14ac:dyDescent="0.25">
      <c r="B91" s="116" t="s">
        <v>78</v>
      </c>
      <c r="C91" s="106">
        <f>SUMIF('4. EQUIPO TECNOLÓGICOS'!C:C,'Cuadro resumen'!$B$80:$B$96,'4. EQUIPO TECNOLÓGICOS'!D:D)</f>
        <v>0</v>
      </c>
      <c r="D91" s="106">
        <f>SUMIF('4. EQUIPO TECNOLÓGICOS'!$C:$C,'Cuadro resumen'!$B$80:$B$96,'4. EQUIPO TECNOLÓGICOS'!F:F)</f>
        <v>0</v>
      </c>
    </row>
    <row r="92" spans="2:4" ht="18.75" x14ac:dyDescent="0.25">
      <c r="B92" s="116" t="s">
        <v>79</v>
      </c>
      <c r="C92" s="106">
        <f>SUMIF('4. EQUIPO TECNOLÓGICOS'!C:C,'Cuadro resumen'!$B$80:$B$96,'4. EQUIPO TECNOLÓGICOS'!D:D)</f>
        <v>0</v>
      </c>
      <c r="D92" s="106">
        <f>SUMIF('4. EQUIPO TECNOLÓGICOS'!$C:$C,'Cuadro resumen'!$B$80:$B$96,'4. EQUIPO TECNOLÓGICOS'!F:F)</f>
        <v>0</v>
      </c>
    </row>
    <row r="93" spans="2:4" ht="18.75" x14ac:dyDescent="0.25">
      <c r="B93" s="105" t="s">
        <v>507</v>
      </c>
      <c r="C93" s="106">
        <f>SUMIF('4. EQUIPO TECNOLÓGICOS'!C:C,'Cuadro resumen'!$B$80:$B$96,'4. EQUIPO TECNOLÓGICOS'!D:D)</f>
        <v>0</v>
      </c>
      <c r="D93" s="106">
        <f>SUMIF('4. EQUIPO TECNOLÓGICOS'!$C:$C,'Cuadro resumen'!$B$80:$B$96,'4. EQUIPO TECNOLÓGICOS'!F:F)</f>
        <v>0</v>
      </c>
    </row>
    <row r="94" spans="2:4" ht="18.75" x14ac:dyDescent="0.25">
      <c r="B94" s="116" t="s">
        <v>81</v>
      </c>
      <c r="C94" s="106">
        <f>SUMIF('4. EQUIPO TECNOLÓGICOS'!C:C,'Cuadro resumen'!$B$80:$B$96,'4. EQUIPO TECNOLÓGICOS'!D:D)</f>
        <v>0</v>
      </c>
      <c r="D94" s="106">
        <f>SUMIF('4. EQUIPO TECNOLÓGICOS'!$C:$C,'Cuadro resumen'!$B$80:$B$96,'4. EQUIPO TECNOLÓGICOS'!F:F)</f>
        <v>0</v>
      </c>
    </row>
    <row r="95" spans="2:4" ht="18.75" x14ac:dyDescent="0.25">
      <c r="B95" s="116" t="s">
        <v>82</v>
      </c>
      <c r="C95" s="106">
        <f>SUMIF('4. EQUIPO TECNOLÓGICOS'!C:C,'Cuadro resumen'!$B$80:$B$96,'4. EQUIPO TECNOLÓGICOS'!D:D)</f>
        <v>0</v>
      </c>
      <c r="D95" s="106">
        <f>SUMIF('4. EQUIPO TECNOLÓGICOS'!$C:$C,'Cuadro resumen'!$B$80:$B$96,'4. EQUIPO TECNOLÓGICOS'!F:F)</f>
        <v>0</v>
      </c>
    </row>
    <row r="96" spans="2:4" ht="18.75" x14ac:dyDescent="0.25">
      <c r="B96" s="116" t="s">
        <v>83</v>
      </c>
      <c r="C96" s="106">
        <f>SUMIF('4. EQUIPO TECNOLÓGICOS'!C:C,'Cuadro resumen'!$B$80:$B$96,'4. EQUIPO TECNOLÓGICOS'!D:D)</f>
        <v>0</v>
      </c>
      <c r="D96" s="106">
        <f>SUMIF('4. EQUIPO TECNOLÓGICOS'!$C:$C,'Cuadro resumen'!$B$80:$B$96,'4. EQUIPO TECNOLÓGICOS'!F:F)</f>
        <v>0</v>
      </c>
    </row>
    <row r="97" spans="2:4" ht="23.25" x14ac:dyDescent="0.25">
      <c r="B97" s="107" t="s">
        <v>208</v>
      </c>
      <c r="C97" s="108">
        <f>SUM(C80:C96)</f>
        <v>9</v>
      </c>
      <c r="D97" s="108">
        <f>SUM(D80:D96)</f>
        <v>217000</v>
      </c>
    </row>
    <row r="101" spans="2:4" x14ac:dyDescent="0.25">
      <c r="B101" s="226" t="s">
        <v>570</v>
      </c>
    </row>
    <row r="122" spans="2:4" x14ac:dyDescent="0.25">
      <c r="B122" s="226" t="s">
        <v>571</v>
      </c>
    </row>
    <row r="123" spans="2:4" x14ac:dyDescent="0.25">
      <c r="B123" s="109" t="s">
        <v>153</v>
      </c>
      <c r="C123" s="109" t="s">
        <v>55</v>
      </c>
      <c r="D123" s="109" t="s">
        <v>572</v>
      </c>
    </row>
    <row r="124" spans="2:4" x14ac:dyDescent="0.25">
      <c r="B124" s="109" t="s">
        <v>573</v>
      </c>
    </row>
    <row r="125" spans="2:4" x14ac:dyDescent="0.25">
      <c r="B125" s="109" t="s">
        <v>560</v>
      </c>
    </row>
    <row r="126" spans="2:4" x14ac:dyDescent="0.25">
      <c r="B126" s="109" t="s">
        <v>662</v>
      </c>
    </row>
    <row r="139" spans="2:2" x14ac:dyDescent="0.25">
      <c r="B139" s="226" t="s">
        <v>663</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topLeftCell="G1" workbookViewId="0">
      <selection activeCell="F39" sqref="F39"/>
    </sheetView>
  </sheetViews>
  <sheetFormatPr baseColWidth="10" defaultRowHeight="15" x14ac:dyDescent="0.25"/>
  <cols>
    <col min="1" max="1" width="34" customWidth="1"/>
    <col min="2"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8" width="12.5703125"/>
    <col min="19" max="22" width="14.28515625" customWidth="1"/>
    <col min="23" max="23" width="15.7109375" customWidth="1"/>
  </cols>
  <sheetData>
    <row r="1" spans="1:23" ht="18.75" x14ac:dyDescent="0.3">
      <c r="A1" s="707" t="s">
        <v>1604</v>
      </c>
      <c r="B1" s="707"/>
      <c r="C1" s="707"/>
      <c r="D1" s="707"/>
      <c r="E1" s="707"/>
      <c r="F1" s="707"/>
      <c r="G1" s="707"/>
      <c r="H1" s="707"/>
      <c r="I1" s="707"/>
      <c r="J1" s="707"/>
      <c r="K1" s="707"/>
      <c r="L1" s="707"/>
      <c r="M1" s="707"/>
      <c r="N1" s="707"/>
      <c r="O1" s="707"/>
      <c r="P1" s="707"/>
      <c r="Q1" s="707"/>
      <c r="R1" s="707"/>
      <c r="S1" s="707"/>
      <c r="T1" s="707"/>
      <c r="U1" s="707"/>
      <c r="V1" s="707"/>
      <c r="W1" s="707"/>
    </row>
    <row r="2" spans="1:23" x14ac:dyDescent="0.25">
      <c r="A2" s="708" t="s">
        <v>1605</v>
      </c>
      <c r="B2" s="708"/>
      <c r="C2" s="708"/>
      <c r="D2" s="708"/>
      <c r="E2" s="708"/>
      <c r="F2" s="708"/>
      <c r="G2" s="708"/>
      <c r="H2" s="708"/>
      <c r="I2" s="708"/>
      <c r="J2" s="708"/>
      <c r="K2" s="708"/>
      <c r="L2" s="708"/>
      <c r="M2" s="708"/>
      <c r="N2" s="708"/>
      <c r="O2" s="708"/>
      <c r="P2" s="708"/>
      <c r="Q2" s="708"/>
      <c r="R2" s="708"/>
      <c r="S2" s="708"/>
      <c r="T2" s="708"/>
      <c r="U2" s="708"/>
      <c r="V2" s="708"/>
      <c r="W2" s="708"/>
    </row>
    <row r="3" spans="1:23" ht="13.5" customHeight="1" x14ac:dyDescent="0.25">
      <c r="A3" s="478" t="s">
        <v>1606</v>
      </c>
      <c r="B3" s="479"/>
      <c r="C3" s="479"/>
      <c r="D3" s="479"/>
      <c r="E3" s="479"/>
      <c r="F3" s="479"/>
      <c r="G3" s="479"/>
      <c r="H3" s="479"/>
      <c r="I3" s="479"/>
      <c r="J3" s="479"/>
      <c r="K3" s="479"/>
      <c r="L3" s="479"/>
      <c r="M3" s="479"/>
      <c r="N3" s="479"/>
      <c r="O3" s="479"/>
      <c r="P3" s="479"/>
      <c r="Q3" s="479"/>
      <c r="R3" s="479"/>
      <c r="S3" s="479"/>
      <c r="T3" s="479"/>
      <c r="U3" s="479"/>
      <c r="V3" s="479"/>
      <c r="W3" s="479"/>
    </row>
    <row r="4" spans="1:23" ht="13.5" customHeight="1" x14ac:dyDescent="0.25">
      <c r="A4" s="708" t="s">
        <v>1607</v>
      </c>
      <c r="B4" s="708"/>
      <c r="C4" s="708"/>
      <c r="D4" s="708"/>
      <c r="E4" s="708"/>
      <c r="F4" s="708"/>
      <c r="G4" s="708"/>
      <c r="H4" s="708"/>
      <c r="I4" s="708"/>
      <c r="J4" s="708"/>
      <c r="K4" s="708"/>
      <c r="L4" s="708"/>
      <c r="M4" s="708"/>
      <c r="N4" s="708"/>
      <c r="O4" s="708"/>
      <c r="P4" s="708"/>
      <c r="Q4" s="708"/>
      <c r="R4" s="708"/>
      <c r="S4" s="708"/>
      <c r="T4" s="708"/>
      <c r="U4" s="708"/>
      <c r="V4" s="708"/>
      <c r="W4" s="708"/>
    </row>
    <row r="5" spans="1:23" ht="15" customHeight="1" x14ac:dyDescent="0.25">
      <c r="A5" s="666" t="s">
        <v>102</v>
      </c>
      <c r="B5" s="666" t="s">
        <v>120</v>
      </c>
      <c r="C5" s="671" t="s">
        <v>90</v>
      </c>
      <c r="D5" s="671" t="s">
        <v>91</v>
      </c>
      <c r="E5" s="643" t="s">
        <v>483</v>
      </c>
      <c r="F5" s="671" t="s">
        <v>92</v>
      </c>
      <c r="G5" s="666" t="s">
        <v>106</v>
      </c>
      <c r="H5" s="666"/>
      <c r="I5" s="666"/>
      <c r="J5" s="666"/>
      <c r="K5" s="666"/>
      <c r="L5" s="666"/>
      <c r="M5" s="666"/>
      <c r="N5" s="666"/>
      <c r="O5" s="671" t="s">
        <v>107</v>
      </c>
      <c r="P5" s="671"/>
      <c r="Q5" s="666" t="s">
        <v>108</v>
      </c>
      <c r="R5" s="666"/>
      <c r="S5" s="666" t="s">
        <v>109</v>
      </c>
      <c r="T5" s="666" t="s">
        <v>110</v>
      </c>
      <c r="U5" s="666" t="s">
        <v>118</v>
      </c>
      <c r="V5" s="666" t="s">
        <v>117</v>
      </c>
      <c r="W5" s="671" t="s">
        <v>93</v>
      </c>
    </row>
    <row r="6" spans="1:23" x14ac:dyDescent="0.25">
      <c r="A6" s="666"/>
      <c r="B6" s="666"/>
      <c r="C6" s="671"/>
      <c r="D6" s="671"/>
      <c r="E6" s="644"/>
      <c r="F6" s="671"/>
      <c r="G6" s="666" t="s">
        <v>111</v>
      </c>
      <c r="H6" s="666"/>
      <c r="I6" s="666" t="s">
        <v>112</v>
      </c>
      <c r="J6" s="666"/>
      <c r="K6" s="666" t="s">
        <v>113</v>
      </c>
      <c r="L6" s="666"/>
      <c r="M6" s="666" t="s">
        <v>114</v>
      </c>
      <c r="N6" s="666"/>
      <c r="O6" s="671"/>
      <c r="P6" s="671"/>
      <c r="Q6" s="666"/>
      <c r="R6" s="666"/>
      <c r="S6" s="666"/>
      <c r="T6" s="666"/>
      <c r="U6" s="666"/>
      <c r="V6" s="666"/>
      <c r="W6" s="671"/>
    </row>
    <row r="7" spans="1:23" ht="25.5" x14ac:dyDescent="0.25">
      <c r="A7" s="666"/>
      <c r="B7" s="666"/>
      <c r="C7" s="671"/>
      <c r="D7" s="671"/>
      <c r="E7" s="645"/>
      <c r="F7" s="671"/>
      <c r="G7" s="460" t="s">
        <v>115</v>
      </c>
      <c r="H7" s="282" t="s">
        <v>12</v>
      </c>
      <c r="I7" s="460" t="s">
        <v>115</v>
      </c>
      <c r="J7" s="282" t="s">
        <v>12</v>
      </c>
      <c r="K7" s="460" t="s">
        <v>115</v>
      </c>
      <c r="L7" s="282" t="s">
        <v>12</v>
      </c>
      <c r="M7" s="460" t="s">
        <v>115</v>
      </c>
      <c r="N7" s="282" t="s">
        <v>12</v>
      </c>
      <c r="O7" s="460" t="s">
        <v>115</v>
      </c>
      <c r="P7" s="282" t="s">
        <v>12</v>
      </c>
      <c r="Q7" s="460" t="s">
        <v>116</v>
      </c>
      <c r="R7" s="460" t="s">
        <v>87</v>
      </c>
      <c r="S7" s="666"/>
      <c r="T7" s="666"/>
      <c r="U7" s="666"/>
      <c r="V7" s="666"/>
      <c r="W7" s="671"/>
    </row>
    <row r="8" spans="1:23" ht="15.75" x14ac:dyDescent="0.25">
      <c r="A8" s="709" t="s">
        <v>1604</v>
      </c>
      <c r="B8" s="710"/>
      <c r="C8" s="710"/>
      <c r="D8" s="710"/>
      <c r="E8" s="710"/>
      <c r="F8" s="710"/>
      <c r="G8" s="710"/>
      <c r="H8" s="710"/>
      <c r="I8" s="710"/>
      <c r="J8" s="710"/>
      <c r="K8" s="710"/>
      <c r="L8" s="710"/>
      <c r="M8" s="710"/>
      <c r="N8" s="710"/>
      <c r="O8" s="710"/>
      <c r="P8" s="710"/>
      <c r="Q8" s="710"/>
      <c r="R8" s="710"/>
      <c r="S8" s="710"/>
      <c r="T8" s="710"/>
      <c r="U8" s="710"/>
      <c r="V8" s="710"/>
      <c r="W8" s="711"/>
    </row>
    <row r="9" spans="1:23" ht="15.75" x14ac:dyDescent="0.25">
      <c r="A9" s="388"/>
      <c r="B9" s="388"/>
      <c r="C9" s="388"/>
      <c r="D9" s="388"/>
      <c r="E9" s="388"/>
      <c r="F9" s="388"/>
      <c r="G9" s="388"/>
      <c r="H9" s="290"/>
      <c r="I9" s="388"/>
      <c r="J9" s="290"/>
      <c r="K9" s="388"/>
      <c r="L9" s="290"/>
      <c r="M9" s="388"/>
      <c r="N9" s="290"/>
      <c r="O9" s="388"/>
      <c r="P9" s="290"/>
      <c r="Q9" s="388"/>
      <c r="R9" s="388"/>
      <c r="S9" s="388"/>
      <c r="T9" s="388"/>
      <c r="U9" s="388"/>
      <c r="V9" s="388"/>
      <c r="W9" s="388"/>
    </row>
    <row r="10" spans="1:23" ht="173.25" customHeight="1" x14ac:dyDescent="0.25">
      <c r="A10" s="712" t="s">
        <v>1605</v>
      </c>
      <c r="B10" s="712" t="s">
        <v>1608</v>
      </c>
      <c r="C10" s="493" t="s">
        <v>1702</v>
      </c>
      <c r="D10" s="493" t="s">
        <v>605</v>
      </c>
      <c r="E10" s="389" t="s">
        <v>658</v>
      </c>
      <c r="F10" s="389" t="s">
        <v>1609</v>
      </c>
      <c r="G10" s="390"/>
      <c r="H10" s="304"/>
      <c r="I10" s="84"/>
      <c r="J10" s="304"/>
      <c r="K10" s="84"/>
      <c r="L10" s="304"/>
      <c r="M10" s="84"/>
      <c r="N10" s="304"/>
      <c r="O10" s="391"/>
      <c r="P10" s="293"/>
      <c r="Q10" s="100"/>
      <c r="R10" s="100"/>
      <c r="S10" s="84"/>
      <c r="T10" s="100"/>
      <c r="U10" s="100"/>
      <c r="V10" s="100"/>
      <c r="W10" s="100"/>
    </row>
    <row r="11" spans="1:23" ht="94.5" x14ac:dyDescent="0.25">
      <c r="A11" s="713"/>
      <c r="B11" s="713"/>
      <c r="C11" s="715" t="s">
        <v>1703</v>
      </c>
      <c r="D11" s="493" t="s">
        <v>1613</v>
      </c>
      <c r="E11" s="389"/>
      <c r="F11" s="389" t="s">
        <v>1610</v>
      </c>
      <c r="G11" s="390"/>
      <c r="H11" s="304"/>
      <c r="I11" s="84"/>
      <c r="J11" s="304"/>
      <c r="K11" s="84"/>
      <c r="L11" s="304"/>
      <c r="M11" s="84"/>
      <c r="N11" s="304"/>
      <c r="O11" s="391"/>
      <c r="P11" s="293"/>
      <c r="Q11" s="100"/>
      <c r="R11" s="100"/>
      <c r="S11" s="84"/>
      <c r="T11" s="100"/>
      <c r="U11" s="100"/>
      <c r="V11" s="100"/>
      <c r="W11" s="100"/>
    </row>
    <row r="12" spans="1:23" ht="78.75" x14ac:dyDescent="0.25">
      <c r="A12" s="713"/>
      <c r="B12" s="713"/>
      <c r="C12" s="716"/>
      <c r="D12" s="389" t="s">
        <v>1614</v>
      </c>
      <c r="E12" s="389"/>
      <c r="F12" s="389" t="s">
        <v>1611</v>
      </c>
      <c r="G12" s="390"/>
      <c r="H12" s="304"/>
      <c r="I12" s="84"/>
      <c r="J12" s="304"/>
      <c r="K12" s="84"/>
      <c r="L12" s="304"/>
      <c r="M12" s="84"/>
      <c r="N12" s="304"/>
      <c r="O12" s="391"/>
      <c r="P12" s="293"/>
      <c r="Q12" s="100"/>
      <c r="R12" s="100"/>
      <c r="S12" s="84"/>
      <c r="T12" s="100"/>
      <c r="U12" s="100"/>
      <c r="V12" s="100"/>
      <c r="W12" s="100"/>
    </row>
    <row r="13" spans="1:23" ht="94.5" x14ac:dyDescent="0.25">
      <c r="A13" s="713"/>
      <c r="B13" s="713"/>
      <c r="C13" s="716"/>
      <c r="D13" s="493" t="s">
        <v>1615</v>
      </c>
      <c r="E13" s="389"/>
      <c r="F13" s="389" t="s">
        <v>1612</v>
      </c>
      <c r="G13" s="390"/>
      <c r="H13" s="304"/>
      <c r="I13" s="84"/>
      <c r="J13" s="304"/>
      <c r="K13" s="84"/>
      <c r="L13" s="304"/>
      <c r="M13" s="84"/>
      <c r="N13" s="304"/>
      <c r="O13" s="391"/>
      <c r="P13" s="293"/>
      <c r="Q13" s="100"/>
      <c r="R13" s="100"/>
      <c r="S13" s="84"/>
      <c r="T13" s="100"/>
      <c r="U13" s="100"/>
      <c r="V13" s="100"/>
      <c r="W13" s="100"/>
    </row>
    <row r="14" spans="1:23" ht="78.75" x14ac:dyDescent="0.25">
      <c r="A14" s="714"/>
      <c r="B14" s="714"/>
      <c r="C14" s="717"/>
      <c r="D14" s="493" t="s">
        <v>1617</v>
      </c>
      <c r="E14" s="389"/>
      <c r="F14" s="389" t="s">
        <v>1616</v>
      </c>
      <c r="G14" s="390"/>
      <c r="H14" s="304"/>
      <c r="I14" s="84"/>
      <c r="J14" s="304"/>
      <c r="K14" s="84"/>
      <c r="L14" s="304"/>
      <c r="M14" s="84"/>
      <c r="N14" s="304"/>
      <c r="O14" s="391"/>
      <c r="P14" s="293"/>
      <c r="Q14" s="100"/>
      <c r="R14" s="100"/>
      <c r="S14" s="84"/>
      <c r="T14" s="100"/>
      <c r="U14" s="100"/>
      <c r="V14" s="100"/>
      <c r="W14" s="100"/>
    </row>
    <row r="15" spans="1:23" ht="141.75" customHeight="1" x14ac:dyDescent="0.25">
      <c r="A15" s="712" t="s">
        <v>1606</v>
      </c>
      <c r="B15" s="712" t="s">
        <v>1618</v>
      </c>
      <c r="C15" s="715" t="s">
        <v>1704</v>
      </c>
      <c r="D15" s="493" t="s">
        <v>1620</v>
      </c>
      <c r="E15" s="461"/>
      <c r="F15" s="389" t="s">
        <v>1619</v>
      </c>
      <c r="G15" s="392"/>
      <c r="H15" s="304"/>
      <c r="I15" s="84"/>
      <c r="J15" s="304"/>
      <c r="K15" s="84"/>
      <c r="L15" s="304"/>
      <c r="M15" s="84"/>
      <c r="N15" s="304"/>
      <c r="O15" s="393"/>
      <c r="P15" s="293"/>
      <c r="Q15" s="84"/>
      <c r="R15" s="84"/>
      <c r="S15" s="84"/>
      <c r="T15" s="84"/>
      <c r="U15" s="84"/>
      <c r="V15" s="84"/>
      <c r="W15" s="100"/>
    </row>
    <row r="16" spans="1:23" ht="91.5" customHeight="1" x14ac:dyDescent="0.25">
      <c r="A16" s="714"/>
      <c r="B16" s="714"/>
      <c r="C16" s="717"/>
      <c r="D16" s="493" t="s">
        <v>1622</v>
      </c>
      <c r="E16" s="461"/>
      <c r="F16" s="389" t="s">
        <v>1621</v>
      </c>
      <c r="G16" s="392"/>
      <c r="H16" s="304"/>
      <c r="I16" s="84"/>
      <c r="J16" s="304"/>
      <c r="K16" s="84"/>
      <c r="L16" s="304"/>
      <c r="M16" s="84"/>
      <c r="N16" s="304"/>
      <c r="O16" s="393"/>
      <c r="P16" s="293"/>
      <c r="Q16" s="84"/>
      <c r="R16" s="84"/>
      <c r="S16" s="84"/>
      <c r="T16" s="84"/>
      <c r="U16" s="84"/>
      <c r="V16" s="84"/>
      <c r="W16" s="100"/>
    </row>
    <row r="17" spans="1:23" ht="99.75" customHeight="1" x14ac:dyDescent="0.25">
      <c r="A17" s="712" t="s">
        <v>1607</v>
      </c>
      <c r="B17" s="650" t="s">
        <v>1623</v>
      </c>
      <c r="C17" s="492" t="s">
        <v>1705</v>
      </c>
      <c r="D17" s="493" t="s">
        <v>1625</v>
      </c>
      <c r="E17" s="389"/>
      <c r="F17" s="389" t="s">
        <v>1624</v>
      </c>
      <c r="G17" s="84"/>
      <c r="H17" s="304"/>
      <c r="I17" s="84"/>
      <c r="J17" s="304"/>
      <c r="K17" s="84"/>
      <c r="L17" s="304"/>
      <c r="M17" s="84"/>
      <c r="N17" s="304"/>
      <c r="O17" s="393"/>
      <c r="P17" s="293"/>
      <c r="Q17" s="84"/>
      <c r="R17" s="84"/>
      <c r="S17" s="84"/>
      <c r="T17" s="84"/>
      <c r="U17" s="84"/>
      <c r="V17" s="84"/>
      <c r="W17" s="100"/>
    </row>
    <row r="18" spans="1:23" ht="63" x14ac:dyDescent="0.25">
      <c r="A18" s="713"/>
      <c r="B18" s="651"/>
      <c r="C18" s="493" t="s">
        <v>1706</v>
      </c>
      <c r="D18" s="493" t="s">
        <v>1627</v>
      </c>
      <c r="E18" s="389"/>
      <c r="F18" s="389" t="s">
        <v>1626</v>
      </c>
      <c r="G18" s="392"/>
      <c r="H18" s="304"/>
      <c r="I18" s="84"/>
      <c r="J18" s="304"/>
      <c r="K18" s="84"/>
      <c r="L18" s="304"/>
      <c r="M18" s="84"/>
      <c r="N18" s="304"/>
      <c r="O18" s="393"/>
      <c r="P18" s="293"/>
      <c r="Q18" s="84"/>
      <c r="R18" s="84"/>
      <c r="S18" s="84"/>
      <c r="T18" s="84"/>
      <c r="U18" s="84"/>
      <c r="V18" s="84"/>
      <c r="W18" s="100"/>
    </row>
    <row r="19" spans="1:23" ht="78.75" x14ac:dyDescent="0.25">
      <c r="A19" s="713"/>
      <c r="B19" s="651"/>
      <c r="C19" s="389"/>
      <c r="D19" s="493" t="s">
        <v>1629</v>
      </c>
      <c r="E19" s="389"/>
      <c r="F19" s="389" t="s">
        <v>1628</v>
      </c>
      <c r="G19" s="84"/>
      <c r="H19" s="304"/>
      <c r="I19" s="84"/>
      <c r="J19" s="304"/>
      <c r="K19" s="84"/>
      <c r="L19" s="304"/>
      <c r="M19" s="84"/>
      <c r="N19" s="304"/>
      <c r="O19" s="393"/>
      <c r="P19" s="293"/>
      <c r="Q19" s="84"/>
      <c r="R19" s="84"/>
      <c r="S19" s="84"/>
      <c r="T19" s="84"/>
      <c r="U19" s="84"/>
      <c r="V19" s="84"/>
      <c r="W19" s="100"/>
    </row>
    <row r="20" spans="1:23" ht="63" x14ac:dyDescent="0.25">
      <c r="A20" s="713"/>
      <c r="B20" s="651"/>
      <c r="C20" s="492" t="s">
        <v>1707</v>
      </c>
      <c r="D20" s="389" t="s">
        <v>1631</v>
      </c>
      <c r="E20" s="389"/>
      <c r="F20" s="389" t="s">
        <v>1630</v>
      </c>
      <c r="G20" s="84"/>
      <c r="H20" s="304"/>
      <c r="I20" s="84"/>
      <c r="J20" s="304"/>
      <c r="K20" s="84"/>
      <c r="L20" s="304"/>
      <c r="M20" s="84"/>
      <c r="N20" s="304"/>
      <c r="O20" s="393"/>
      <c r="P20" s="293"/>
      <c r="Q20" s="84"/>
      <c r="R20" s="84"/>
      <c r="S20" s="84"/>
      <c r="T20" s="84"/>
      <c r="U20" s="84"/>
      <c r="V20" s="84"/>
      <c r="W20" s="100"/>
    </row>
    <row r="21" spans="1:23" ht="63" x14ac:dyDescent="0.25">
      <c r="A21" s="713"/>
      <c r="B21" s="651"/>
      <c r="C21" s="492" t="s">
        <v>1708</v>
      </c>
      <c r="D21" s="389" t="s">
        <v>1633</v>
      </c>
      <c r="E21" s="389"/>
      <c r="F21" s="389" t="s">
        <v>1632</v>
      </c>
      <c r="G21" s="84"/>
      <c r="H21" s="304"/>
      <c r="I21" s="84"/>
      <c r="J21" s="304"/>
      <c r="K21" s="84"/>
      <c r="L21" s="304"/>
      <c r="M21" s="84"/>
      <c r="N21" s="304"/>
      <c r="O21" s="393"/>
      <c r="P21" s="293"/>
      <c r="Q21" s="84"/>
      <c r="R21" s="84"/>
      <c r="S21" s="84"/>
      <c r="T21" s="84"/>
      <c r="U21" s="84"/>
      <c r="V21" s="84"/>
      <c r="W21" s="394"/>
    </row>
    <row r="22" spans="1:23" ht="78.75" x14ac:dyDescent="0.25">
      <c r="A22" s="713"/>
      <c r="B22" s="651"/>
      <c r="C22" s="492" t="s">
        <v>1709</v>
      </c>
      <c r="D22" s="389" t="s">
        <v>1635</v>
      </c>
      <c r="E22" s="389"/>
      <c r="F22" s="389" t="s">
        <v>1634</v>
      </c>
      <c r="G22" s="84"/>
      <c r="H22" s="304"/>
      <c r="I22" s="84"/>
      <c r="J22" s="304"/>
      <c r="K22" s="84"/>
      <c r="L22" s="304"/>
      <c r="M22" s="84"/>
      <c r="N22" s="304"/>
      <c r="O22" s="393"/>
      <c r="P22" s="293"/>
      <c r="Q22" s="84"/>
      <c r="R22" s="84"/>
      <c r="S22" s="84"/>
      <c r="T22" s="84"/>
      <c r="U22" s="84"/>
      <c r="V22" s="84"/>
      <c r="W22" s="394"/>
    </row>
    <row r="23" spans="1:23" ht="78.75" x14ac:dyDescent="0.25">
      <c r="A23" s="713"/>
      <c r="B23" s="651"/>
      <c r="C23" s="493" t="s">
        <v>1710</v>
      </c>
      <c r="D23" s="389" t="s">
        <v>1633</v>
      </c>
      <c r="E23" s="389"/>
      <c r="F23" s="389" t="s">
        <v>1636</v>
      </c>
      <c r="G23" s="84"/>
      <c r="H23" s="304"/>
      <c r="I23" s="84"/>
      <c r="J23" s="304"/>
      <c r="K23" s="84"/>
      <c r="L23" s="304"/>
      <c r="M23" s="84"/>
      <c r="N23" s="304"/>
      <c r="O23" s="393"/>
      <c r="P23" s="293"/>
      <c r="Q23" s="84"/>
      <c r="R23" s="84"/>
      <c r="S23" s="84"/>
      <c r="T23" s="84"/>
      <c r="U23" s="84"/>
      <c r="V23" s="84"/>
      <c r="W23" s="394"/>
    </row>
    <row r="24" spans="1:23" ht="94.5" x14ac:dyDescent="0.25">
      <c r="A24" s="713"/>
      <c r="B24" s="652"/>
      <c r="C24" s="493" t="s">
        <v>1711</v>
      </c>
      <c r="D24" s="389" t="s">
        <v>1638</v>
      </c>
      <c r="E24" s="389"/>
      <c r="F24" s="389" t="s">
        <v>1637</v>
      </c>
      <c r="G24" s="84"/>
      <c r="H24" s="304"/>
      <c r="I24" s="84"/>
      <c r="J24" s="304"/>
      <c r="K24" s="84"/>
      <c r="L24" s="304"/>
      <c r="M24" s="84"/>
      <c r="N24" s="304"/>
      <c r="O24" s="393"/>
      <c r="P24" s="293"/>
      <c r="Q24" s="84"/>
      <c r="R24" s="84"/>
      <c r="S24" s="84"/>
      <c r="T24" s="84"/>
      <c r="U24" s="84"/>
      <c r="V24" s="84"/>
      <c r="W24" s="394"/>
    </row>
    <row r="25" spans="1:23" ht="126" x14ac:dyDescent="0.25">
      <c r="A25" s="713"/>
      <c r="B25" s="485" t="s">
        <v>1639</v>
      </c>
      <c r="C25" s="496" t="s">
        <v>1712</v>
      </c>
      <c r="D25" s="462" t="s">
        <v>1641</v>
      </c>
      <c r="E25" s="462"/>
      <c r="F25" s="462" t="s">
        <v>1640</v>
      </c>
      <c r="G25" s="84"/>
      <c r="H25" s="304"/>
      <c r="I25" s="84"/>
      <c r="J25" s="304"/>
      <c r="K25" s="84"/>
      <c r="L25" s="304"/>
      <c r="M25" s="84"/>
      <c r="N25" s="304"/>
      <c r="O25" s="393"/>
      <c r="P25" s="293"/>
      <c r="Q25" s="84"/>
      <c r="R25" s="84"/>
      <c r="S25" s="84"/>
      <c r="T25" s="84"/>
      <c r="U25" s="84"/>
      <c r="V25" s="84"/>
      <c r="W25" s="394"/>
    </row>
    <row r="26" spans="1:23" ht="30" x14ac:dyDescent="0.25">
      <c r="A26" s="713"/>
      <c r="B26" s="718" t="s">
        <v>1642</v>
      </c>
      <c r="C26" s="472" t="s">
        <v>1713</v>
      </c>
      <c r="D26" s="472" t="s">
        <v>1644</v>
      </c>
      <c r="E26" s="475"/>
      <c r="F26" s="466" t="s">
        <v>1643</v>
      </c>
      <c r="G26" s="738"/>
      <c r="H26" s="726"/>
      <c r="I26" s="738"/>
      <c r="J26" s="726"/>
      <c r="K26" s="738"/>
      <c r="L26" s="726"/>
      <c r="M26" s="738"/>
      <c r="N26" s="726"/>
      <c r="O26" s="748"/>
      <c r="P26" s="745"/>
      <c r="Q26" s="738"/>
      <c r="R26" s="738"/>
      <c r="S26" s="738"/>
      <c r="T26" s="738"/>
      <c r="U26" s="738"/>
      <c r="V26" s="738"/>
      <c r="W26" s="751"/>
    </row>
    <row r="27" spans="1:23" ht="30" x14ac:dyDescent="0.25">
      <c r="A27" s="713"/>
      <c r="B27" s="719"/>
      <c r="C27" s="473" t="s">
        <v>1714</v>
      </c>
      <c r="D27" s="473" t="s">
        <v>1644</v>
      </c>
      <c r="E27" s="476"/>
      <c r="F27" s="471" t="s">
        <v>1645</v>
      </c>
      <c r="G27" s="739"/>
      <c r="H27" s="727"/>
      <c r="I27" s="739"/>
      <c r="J27" s="727"/>
      <c r="K27" s="739"/>
      <c r="L27" s="727"/>
      <c r="M27" s="739"/>
      <c r="N27" s="727"/>
      <c r="O27" s="749"/>
      <c r="P27" s="746"/>
      <c r="Q27" s="739"/>
      <c r="R27" s="739"/>
      <c r="S27" s="739"/>
      <c r="T27" s="739"/>
      <c r="U27" s="739"/>
      <c r="V27" s="739"/>
      <c r="W27" s="752"/>
    </row>
    <row r="28" spans="1:23" ht="30" x14ac:dyDescent="0.25">
      <c r="A28" s="713"/>
      <c r="B28" s="720"/>
      <c r="C28" s="465" t="s">
        <v>1715</v>
      </c>
      <c r="D28" s="465" t="s">
        <v>1644</v>
      </c>
      <c r="E28" s="477"/>
      <c r="F28" s="470" t="s">
        <v>1646</v>
      </c>
      <c r="G28" s="740"/>
      <c r="H28" s="728"/>
      <c r="I28" s="740"/>
      <c r="J28" s="728"/>
      <c r="K28" s="740"/>
      <c r="L28" s="728"/>
      <c r="M28" s="740"/>
      <c r="N28" s="728"/>
      <c r="O28" s="750"/>
      <c r="P28" s="747"/>
      <c r="Q28" s="740"/>
      <c r="R28" s="740"/>
      <c r="S28" s="740"/>
      <c r="T28" s="740"/>
      <c r="U28" s="740"/>
      <c r="V28" s="740"/>
      <c r="W28" s="753"/>
    </row>
    <row r="29" spans="1:23" ht="75" x14ac:dyDescent="0.25">
      <c r="A29" s="713"/>
      <c r="B29" s="721" t="s">
        <v>1647</v>
      </c>
      <c r="C29" s="723" t="s">
        <v>1716</v>
      </c>
      <c r="D29" s="469" t="s">
        <v>1649</v>
      </c>
      <c r="E29" s="474"/>
      <c r="F29" s="469" t="s">
        <v>1648</v>
      </c>
      <c r="G29" s="463"/>
      <c r="H29" s="304"/>
      <c r="I29" s="84"/>
      <c r="J29" s="304"/>
      <c r="K29" s="84"/>
      <c r="L29" s="304"/>
      <c r="M29" s="84"/>
      <c r="N29" s="304"/>
      <c r="O29" s="393"/>
      <c r="P29" s="293"/>
      <c r="Q29" s="84"/>
      <c r="R29" s="84"/>
      <c r="S29" s="84"/>
      <c r="T29" s="84"/>
      <c r="U29" s="84"/>
      <c r="V29" s="84"/>
      <c r="W29" s="394"/>
    </row>
    <row r="30" spans="1:23" ht="75" x14ac:dyDescent="0.25">
      <c r="A30" s="713"/>
      <c r="B30" s="722"/>
      <c r="C30" s="724"/>
      <c r="D30" s="467" t="s">
        <v>1649</v>
      </c>
      <c r="E30" s="468"/>
      <c r="F30" s="467" t="s">
        <v>1650</v>
      </c>
      <c r="G30" s="463"/>
      <c r="H30" s="304"/>
      <c r="I30" s="84"/>
      <c r="J30" s="304"/>
      <c r="K30" s="84"/>
      <c r="L30" s="304"/>
      <c r="M30" s="84"/>
      <c r="N30" s="304"/>
      <c r="O30" s="393"/>
      <c r="P30" s="293"/>
      <c r="Q30" s="84"/>
      <c r="R30" s="84"/>
      <c r="S30" s="84"/>
      <c r="T30" s="84"/>
      <c r="U30" s="84"/>
      <c r="V30" s="84"/>
      <c r="W30" s="394"/>
    </row>
    <row r="31" spans="1:23" ht="15.75" customHeight="1" x14ac:dyDescent="0.25">
      <c r="A31" s="713"/>
      <c r="B31" s="725" t="s">
        <v>1651</v>
      </c>
      <c r="C31" s="723" t="s">
        <v>1717</v>
      </c>
      <c r="D31" s="466" t="s">
        <v>1653</v>
      </c>
      <c r="E31" s="729"/>
      <c r="F31" s="731" t="s">
        <v>1652</v>
      </c>
      <c r="G31" s="742"/>
      <c r="H31" s="726"/>
      <c r="I31" s="738"/>
      <c r="J31" s="726"/>
      <c r="K31" s="738"/>
      <c r="L31" s="726"/>
      <c r="M31" s="738"/>
      <c r="N31" s="726"/>
      <c r="O31" s="748"/>
      <c r="P31" s="745"/>
      <c r="Q31" s="738"/>
      <c r="R31" s="738"/>
      <c r="S31" s="738"/>
      <c r="T31" s="738"/>
      <c r="U31" s="738"/>
      <c r="V31" s="738"/>
      <c r="W31" s="751"/>
    </row>
    <row r="32" spans="1:23" ht="30" x14ac:dyDescent="0.25">
      <c r="A32" s="713"/>
      <c r="B32" s="725"/>
      <c r="C32" s="737"/>
      <c r="D32" s="471" t="s">
        <v>1654</v>
      </c>
      <c r="E32" s="729"/>
      <c r="F32" s="732"/>
      <c r="G32" s="743"/>
      <c r="H32" s="727"/>
      <c r="I32" s="739"/>
      <c r="J32" s="727"/>
      <c r="K32" s="739"/>
      <c r="L32" s="727"/>
      <c r="M32" s="739"/>
      <c r="N32" s="727"/>
      <c r="O32" s="749"/>
      <c r="P32" s="746"/>
      <c r="Q32" s="739"/>
      <c r="R32" s="739"/>
      <c r="S32" s="739"/>
      <c r="T32" s="739"/>
      <c r="U32" s="739"/>
      <c r="V32" s="739"/>
      <c r="W32" s="752"/>
    </row>
    <row r="33" spans="1:23" ht="15.75" customHeight="1" x14ac:dyDescent="0.25">
      <c r="A33" s="713"/>
      <c r="B33" s="725"/>
      <c r="C33" s="737"/>
      <c r="D33" s="732" t="s">
        <v>1656</v>
      </c>
      <c r="E33" s="729"/>
      <c r="F33" s="732" t="s">
        <v>1655</v>
      </c>
      <c r="G33" s="743"/>
      <c r="H33" s="727"/>
      <c r="I33" s="739"/>
      <c r="J33" s="727"/>
      <c r="K33" s="739"/>
      <c r="L33" s="727"/>
      <c r="M33" s="739"/>
      <c r="N33" s="727"/>
      <c r="O33" s="749"/>
      <c r="P33" s="746"/>
      <c r="Q33" s="739"/>
      <c r="R33" s="739"/>
      <c r="S33" s="739"/>
      <c r="T33" s="739"/>
      <c r="U33" s="739"/>
      <c r="V33" s="739"/>
      <c r="W33" s="752"/>
    </row>
    <row r="34" spans="1:23" ht="15.75" customHeight="1" x14ac:dyDescent="0.25">
      <c r="A34" s="713"/>
      <c r="B34" s="721"/>
      <c r="C34" s="724"/>
      <c r="D34" s="733"/>
      <c r="E34" s="730"/>
      <c r="F34" s="733"/>
      <c r="G34" s="744"/>
      <c r="H34" s="728"/>
      <c r="I34" s="740"/>
      <c r="J34" s="728"/>
      <c r="K34" s="740"/>
      <c r="L34" s="728"/>
      <c r="M34" s="740"/>
      <c r="N34" s="728"/>
      <c r="O34" s="750"/>
      <c r="P34" s="747"/>
      <c r="Q34" s="740"/>
      <c r="R34" s="740"/>
      <c r="S34" s="740"/>
      <c r="T34" s="740"/>
      <c r="U34" s="740"/>
      <c r="V34" s="740"/>
      <c r="W34" s="753"/>
    </row>
    <row r="35" spans="1:23" ht="45" x14ac:dyDescent="0.25">
      <c r="A35" s="713"/>
      <c r="B35" s="650" t="s">
        <v>1718</v>
      </c>
      <c r="C35" s="723" t="s">
        <v>1719</v>
      </c>
      <c r="D35" s="470" t="s">
        <v>1658</v>
      </c>
      <c r="E35" s="741"/>
      <c r="F35" s="470" t="s">
        <v>1657</v>
      </c>
      <c r="G35" s="463"/>
      <c r="H35" s="304"/>
      <c r="I35" s="84"/>
      <c r="J35" s="304"/>
      <c r="K35" s="84"/>
      <c r="L35" s="304"/>
      <c r="M35" s="84"/>
      <c r="N35" s="304"/>
      <c r="O35" s="393"/>
      <c r="P35" s="293"/>
      <c r="Q35" s="84"/>
      <c r="R35" s="84"/>
      <c r="S35" s="84"/>
      <c r="T35" s="84"/>
      <c r="U35" s="84"/>
      <c r="V35" s="84"/>
      <c r="W35" s="394"/>
    </row>
    <row r="36" spans="1:23" ht="71.25" customHeight="1" x14ac:dyDescent="0.25">
      <c r="A36" s="714"/>
      <c r="B36" s="652"/>
      <c r="C36" s="724"/>
      <c r="D36" s="464" t="s">
        <v>1660</v>
      </c>
      <c r="E36" s="741"/>
      <c r="F36" s="464" t="s">
        <v>1659</v>
      </c>
      <c r="G36" s="463"/>
      <c r="H36" s="304"/>
      <c r="I36" s="84"/>
      <c r="J36" s="304"/>
      <c r="K36" s="84"/>
      <c r="L36" s="304"/>
      <c r="M36" s="84"/>
      <c r="N36" s="304"/>
      <c r="O36" s="393"/>
      <c r="P36" s="293"/>
      <c r="Q36" s="84"/>
      <c r="R36" s="84"/>
      <c r="S36" s="84"/>
      <c r="T36" s="84"/>
      <c r="U36" s="84"/>
      <c r="V36" s="84"/>
      <c r="W36" s="394"/>
    </row>
    <row r="37" spans="1:23" ht="15.75" x14ac:dyDescent="0.25">
      <c r="A37" s="734" t="s">
        <v>1661</v>
      </c>
      <c r="B37" s="735"/>
      <c r="C37" s="735"/>
      <c r="D37" s="735"/>
      <c r="E37" s="735"/>
      <c r="F37" s="736"/>
      <c r="G37" s="373">
        <f t="shared" ref="G37:N37" si="0">SUM(G10:G21)</f>
        <v>0</v>
      </c>
      <c r="H37" s="286">
        <f t="shared" si="0"/>
        <v>0</v>
      </c>
      <c r="I37" s="373">
        <f t="shared" si="0"/>
        <v>0</v>
      </c>
      <c r="J37" s="286">
        <f t="shared" si="0"/>
        <v>0</v>
      </c>
      <c r="K37" s="373">
        <f t="shared" si="0"/>
        <v>0</v>
      </c>
      <c r="L37" s="286">
        <f t="shared" si="0"/>
        <v>0</v>
      </c>
      <c r="M37" s="373">
        <f t="shared" si="0"/>
        <v>0</v>
      </c>
      <c r="N37" s="286">
        <f t="shared" si="0"/>
        <v>0</v>
      </c>
      <c r="O37" s="373">
        <f>G37+I37+K37+M37</f>
        <v>0</v>
      </c>
      <c r="P37" s="288">
        <f>H37+J37+L37+N37</f>
        <v>0</v>
      </c>
      <c r="Q37" s="373"/>
      <c r="R37" s="373"/>
      <c r="S37" s="373"/>
      <c r="T37" s="373"/>
      <c r="U37" s="373"/>
      <c r="V37" s="373"/>
      <c r="W37" s="395"/>
    </row>
  </sheetData>
  <mergeCells count="77">
    <mergeCell ref="W26:W28"/>
    <mergeCell ref="W31:W34"/>
    <mergeCell ref="V31:V34"/>
    <mergeCell ref="U31:U34"/>
    <mergeCell ref="T31:T34"/>
    <mergeCell ref="U26:U28"/>
    <mergeCell ref="V26:V28"/>
    <mergeCell ref="S31:S34"/>
    <mergeCell ref="Q26:Q28"/>
    <mergeCell ref="R26:R28"/>
    <mergeCell ref="S26:S28"/>
    <mergeCell ref="T26:T28"/>
    <mergeCell ref="P26:P28"/>
    <mergeCell ref="R31:R34"/>
    <mergeCell ref="Q31:Q34"/>
    <mergeCell ref="K26:K28"/>
    <mergeCell ref="L26:L28"/>
    <mergeCell ref="M26:M28"/>
    <mergeCell ref="N26:N28"/>
    <mergeCell ref="O26:O28"/>
    <mergeCell ref="P31:P34"/>
    <mergeCell ref="O31:O34"/>
    <mergeCell ref="N31:N34"/>
    <mergeCell ref="L31:L34"/>
    <mergeCell ref="K31:K34"/>
    <mergeCell ref="M31:M34"/>
    <mergeCell ref="A37:F37"/>
    <mergeCell ref="C31:C34"/>
    <mergeCell ref="G26:G28"/>
    <mergeCell ref="H26:H28"/>
    <mergeCell ref="I26:I28"/>
    <mergeCell ref="B35:B36"/>
    <mergeCell ref="C35:C36"/>
    <mergeCell ref="E35:E36"/>
    <mergeCell ref="G31:G34"/>
    <mergeCell ref="H31:H34"/>
    <mergeCell ref="I31:I34"/>
    <mergeCell ref="J26:J28"/>
    <mergeCell ref="E31:E34"/>
    <mergeCell ref="F31:F32"/>
    <mergeCell ref="D33:D34"/>
    <mergeCell ref="F33:F34"/>
    <mergeCell ref="J31:J34"/>
    <mergeCell ref="C15:C16"/>
    <mergeCell ref="A17:A36"/>
    <mergeCell ref="B17:B24"/>
    <mergeCell ref="B26:B28"/>
    <mergeCell ref="B29:B30"/>
    <mergeCell ref="C29:C30"/>
    <mergeCell ref="B31:B34"/>
    <mergeCell ref="B15:B16"/>
    <mergeCell ref="A15:A16"/>
    <mergeCell ref="A1:W1"/>
    <mergeCell ref="A2:W2"/>
    <mergeCell ref="A4:W4"/>
    <mergeCell ref="A8:W8"/>
    <mergeCell ref="A10:A14"/>
    <mergeCell ref="B10:B14"/>
    <mergeCell ref="C11:C14"/>
    <mergeCell ref="V5:V7"/>
    <mergeCell ref="W5:W7"/>
    <mergeCell ref="G6:H6"/>
    <mergeCell ref="I6:J6"/>
    <mergeCell ref="K6:L6"/>
    <mergeCell ref="M6:N6"/>
    <mergeCell ref="G5:N5"/>
    <mergeCell ref="O5:P6"/>
    <mergeCell ref="Q5:R6"/>
    <mergeCell ref="S5:S7"/>
    <mergeCell ref="T5:T7"/>
    <mergeCell ref="U5:U7"/>
    <mergeCell ref="A5:A7"/>
    <mergeCell ref="B5:B7"/>
    <mergeCell ref="C5:C7"/>
    <mergeCell ref="D5:D7"/>
    <mergeCell ref="E5:E7"/>
    <mergeCell ref="F5:F7"/>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opLeftCell="G1" zoomScale="70" zoomScaleNormal="70" workbookViewId="0">
      <selection activeCell="G13" sqref="A13:XFD13"/>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87" bestFit="1" customWidth="1"/>
    <col min="9" max="9" width="15.28515625" customWidth="1"/>
    <col min="10" max="10" width="18.85546875" style="287" customWidth="1"/>
    <col min="12" max="12" width="14.85546875" style="287" bestFit="1" customWidth="1"/>
    <col min="14" max="14" width="14.85546875" style="287" bestFit="1" customWidth="1"/>
    <col min="15" max="15" width="15.28515625" customWidth="1"/>
    <col min="16" max="16" width="18.28515625" style="287" customWidth="1"/>
    <col min="19" max="22" width="14.140625" customWidth="1"/>
    <col min="23" max="23" width="17" customWidth="1"/>
  </cols>
  <sheetData>
    <row r="1" spans="1:23" ht="18" customHeight="1" x14ac:dyDescent="0.25">
      <c r="B1" s="313"/>
      <c r="C1" s="313"/>
      <c r="D1" s="313"/>
      <c r="E1" s="320"/>
      <c r="F1" s="313"/>
      <c r="G1" s="423" t="s">
        <v>1721</v>
      </c>
      <c r="J1" s="313"/>
      <c r="K1" s="313"/>
      <c r="L1" s="313"/>
      <c r="M1" s="313"/>
      <c r="N1" s="313"/>
      <c r="O1" s="313"/>
      <c r="P1" s="313"/>
      <c r="Q1" s="313"/>
      <c r="R1" s="313"/>
      <c r="S1" s="313"/>
      <c r="T1" s="313"/>
      <c r="U1" s="313"/>
      <c r="V1" s="313"/>
      <c r="W1" s="313"/>
    </row>
    <row r="2" spans="1:23" ht="18" customHeight="1" x14ac:dyDescent="0.25">
      <c r="B2" s="320"/>
      <c r="C2" s="320"/>
      <c r="D2" s="320"/>
      <c r="E2" s="320"/>
      <c r="F2" s="320"/>
      <c r="G2" s="423"/>
      <c r="J2" s="320"/>
      <c r="K2" s="320"/>
      <c r="L2" s="320"/>
      <c r="M2" s="320"/>
      <c r="N2" s="320"/>
      <c r="O2" s="320"/>
      <c r="P2" s="320"/>
      <c r="Q2" s="320"/>
      <c r="R2" s="320"/>
      <c r="S2" s="320"/>
      <c r="T2" s="320"/>
      <c r="U2" s="320"/>
      <c r="V2" s="320"/>
      <c r="W2" s="320"/>
    </row>
    <row r="3" spans="1:23" ht="18" customHeight="1" x14ac:dyDescent="0.25">
      <c r="A3" s="481" t="s">
        <v>1665</v>
      </c>
      <c r="B3" s="320"/>
      <c r="C3" s="320"/>
      <c r="D3" s="320"/>
      <c r="E3" s="320"/>
      <c r="F3" s="320"/>
      <c r="G3" s="423"/>
      <c r="J3" s="320"/>
      <c r="K3" s="320"/>
      <c r="L3" s="320"/>
      <c r="M3" s="320"/>
      <c r="N3" s="320"/>
      <c r="O3" s="320"/>
      <c r="P3" s="320"/>
      <c r="Q3" s="320"/>
      <c r="R3" s="320"/>
      <c r="S3" s="320"/>
      <c r="T3" s="320"/>
      <c r="U3" s="320"/>
      <c r="V3" s="320"/>
      <c r="W3" s="320"/>
    </row>
    <row r="4" spans="1:23" ht="33" customHeight="1" x14ac:dyDescent="0.25">
      <c r="A4" s="754" t="s">
        <v>1720</v>
      </c>
      <c r="B4" s="754"/>
      <c r="C4" s="754"/>
      <c r="D4" s="754"/>
      <c r="E4" s="754"/>
      <c r="F4" s="754"/>
      <c r="G4" s="754"/>
      <c r="H4" s="754"/>
      <c r="I4" s="754"/>
      <c r="J4" s="754"/>
      <c r="K4" s="754"/>
      <c r="L4" s="754"/>
      <c r="M4" s="754"/>
      <c r="N4" s="754"/>
      <c r="O4" s="754"/>
      <c r="P4" s="754"/>
      <c r="Q4" s="754"/>
      <c r="R4" s="754"/>
      <c r="S4" s="754"/>
      <c r="T4" s="754"/>
      <c r="U4" s="754"/>
      <c r="V4" s="754"/>
      <c r="W4" s="754"/>
    </row>
    <row r="5" spans="1:23" ht="14.45" customHeight="1" x14ac:dyDescent="0.25">
      <c r="A5" s="627" t="s">
        <v>102</v>
      </c>
      <c r="B5" s="627" t="s">
        <v>120</v>
      </c>
      <c r="C5" s="630" t="s">
        <v>90</v>
      </c>
      <c r="D5" s="630" t="s">
        <v>91</v>
      </c>
      <c r="E5" s="643" t="s">
        <v>483</v>
      </c>
      <c r="F5" s="630" t="s">
        <v>92</v>
      </c>
      <c r="G5" s="315" t="s">
        <v>106</v>
      </c>
      <c r="H5" s="315"/>
      <c r="I5" s="315"/>
      <c r="J5" s="315"/>
      <c r="K5" s="315"/>
      <c r="L5" s="315"/>
      <c r="M5" s="315"/>
      <c r="N5" s="315"/>
      <c r="O5" s="316" t="s">
        <v>107</v>
      </c>
      <c r="P5" s="316"/>
      <c r="Q5" s="315" t="s">
        <v>108</v>
      </c>
      <c r="R5" s="315"/>
      <c r="S5" s="315" t="s">
        <v>109</v>
      </c>
      <c r="T5" s="315" t="s">
        <v>110</v>
      </c>
      <c r="U5" s="309" t="s">
        <v>118</v>
      </c>
      <c r="V5" s="309" t="s">
        <v>117</v>
      </c>
      <c r="W5" s="317" t="s">
        <v>93</v>
      </c>
    </row>
    <row r="6" spans="1:23" ht="14.45" customHeight="1" x14ac:dyDescent="0.25">
      <c r="A6" s="625"/>
      <c r="B6" s="625"/>
      <c r="C6" s="631"/>
      <c r="D6" s="631"/>
      <c r="E6" s="644"/>
      <c r="F6" s="631"/>
      <c r="G6" s="315" t="s">
        <v>111</v>
      </c>
      <c r="H6" s="315"/>
      <c r="I6" s="315" t="s">
        <v>112</v>
      </c>
      <c r="J6" s="315"/>
      <c r="K6" s="315" t="s">
        <v>113</v>
      </c>
      <c r="L6" s="315"/>
      <c r="M6" s="315" t="s">
        <v>114</v>
      </c>
      <c r="N6" s="315"/>
      <c r="O6" s="316"/>
      <c r="P6" s="316"/>
      <c r="Q6" s="315"/>
      <c r="R6" s="315"/>
      <c r="S6" s="315"/>
      <c r="T6" s="315"/>
      <c r="U6" s="310"/>
      <c r="V6" s="310"/>
      <c r="W6" s="317"/>
    </row>
    <row r="7" spans="1:23" ht="25.5" x14ac:dyDescent="0.25">
      <c r="A7" s="626"/>
      <c r="B7" s="626"/>
      <c r="C7" s="632"/>
      <c r="D7" s="632"/>
      <c r="E7" s="645"/>
      <c r="F7" s="632"/>
      <c r="G7" s="317" t="s">
        <v>115</v>
      </c>
      <c r="H7" s="282" t="s">
        <v>12</v>
      </c>
      <c r="I7" s="317" t="s">
        <v>115</v>
      </c>
      <c r="J7" s="282" t="s">
        <v>12</v>
      </c>
      <c r="K7" s="317" t="s">
        <v>115</v>
      </c>
      <c r="L7" s="282" t="s">
        <v>12</v>
      </c>
      <c r="M7" s="317" t="s">
        <v>115</v>
      </c>
      <c r="N7" s="282" t="s">
        <v>12</v>
      </c>
      <c r="O7" s="317" t="s">
        <v>115</v>
      </c>
      <c r="P7" s="282" t="s">
        <v>12</v>
      </c>
      <c r="Q7" s="317" t="s">
        <v>116</v>
      </c>
      <c r="R7" s="317" t="s">
        <v>87</v>
      </c>
      <c r="S7" s="315"/>
      <c r="T7" s="315"/>
      <c r="U7" s="311"/>
      <c r="V7" s="311"/>
      <c r="W7" s="317"/>
    </row>
    <row r="8" spans="1:23" ht="15.6" customHeight="1" x14ac:dyDescent="0.25">
      <c r="A8" s="436" t="s">
        <v>142</v>
      </c>
      <c r="B8" s="318"/>
      <c r="C8" s="318"/>
      <c r="D8" s="318"/>
      <c r="E8" s="318"/>
      <c r="F8" s="318"/>
      <c r="G8" s="318"/>
      <c r="H8" s="437" t="s">
        <v>142</v>
      </c>
      <c r="I8" s="318"/>
      <c r="J8" s="318"/>
      <c r="K8" s="318"/>
      <c r="L8" s="318"/>
      <c r="M8" s="318"/>
      <c r="N8" s="318"/>
      <c r="O8" s="318"/>
      <c r="P8" s="318"/>
      <c r="Q8" s="318"/>
      <c r="R8" s="318"/>
      <c r="S8" s="318"/>
      <c r="T8" s="318"/>
      <c r="U8" s="318"/>
      <c r="V8" s="318"/>
      <c r="W8" s="318"/>
    </row>
    <row r="9" spans="1:23" ht="116.25" customHeight="1" x14ac:dyDescent="0.25">
      <c r="A9" s="755" t="s">
        <v>1720</v>
      </c>
      <c r="B9" s="497" t="s">
        <v>138</v>
      </c>
      <c r="C9" s="88" t="s">
        <v>139</v>
      </c>
      <c r="D9" s="90" t="s">
        <v>140</v>
      </c>
      <c r="E9" s="90" t="s">
        <v>2137</v>
      </c>
      <c r="F9" s="555" t="s">
        <v>2136</v>
      </c>
      <c r="G9" s="552">
        <v>25</v>
      </c>
      <c r="H9" s="550"/>
      <c r="I9" s="89">
        <v>25</v>
      </c>
      <c r="J9" s="292"/>
      <c r="K9" s="89">
        <v>25</v>
      </c>
      <c r="L9" s="292"/>
      <c r="M9" s="89">
        <v>25</v>
      </c>
      <c r="N9" s="292"/>
      <c r="O9" s="393">
        <f t="shared" ref="O9:P10" si="0">G9+I9+K9+M9</f>
        <v>100</v>
      </c>
      <c r="P9" s="293">
        <f t="shared" si="0"/>
        <v>0</v>
      </c>
      <c r="Q9" s="89">
        <v>26</v>
      </c>
      <c r="R9" s="89" t="s">
        <v>163</v>
      </c>
      <c r="S9" s="79" t="s">
        <v>181</v>
      </c>
      <c r="T9" s="79" t="s">
        <v>180</v>
      </c>
      <c r="U9" s="79" t="s">
        <v>182</v>
      </c>
      <c r="V9" s="79" t="s">
        <v>183</v>
      </c>
      <c r="W9" s="90" t="s">
        <v>179</v>
      </c>
    </row>
    <row r="10" spans="1:23" ht="69" customHeight="1" x14ac:dyDescent="0.25">
      <c r="A10" s="756"/>
      <c r="B10" s="497"/>
      <c r="C10" s="88"/>
      <c r="D10" s="90"/>
      <c r="E10" s="90" t="s">
        <v>2247</v>
      </c>
      <c r="F10" s="90" t="s">
        <v>2246</v>
      </c>
      <c r="G10" s="89"/>
      <c r="H10" s="292"/>
      <c r="I10" s="89"/>
      <c r="J10" s="292"/>
      <c r="K10" s="89"/>
      <c r="L10" s="292"/>
      <c r="M10" s="85">
        <v>1</v>
      </c>
      <c r="N10" s="292">
        <v>15000</v>
      </c>
      <c r="O10" s="418">
        <v>1</v>
      </c>
      <c r="P10" s="293">
        <f t="shared" si="0"/>
        <v>15000</v>
      </c>
      <c r="Q10" s="89">
        <v>26</v>
      </c>
      <c r="R10" s="89" t="s">
        <v>163</v>
      </c>
      <c r="S10" s="79" t="s">
        <v>181</v>
      </c>
      <c r="T10" s="79" t="s">
        <v>180</v>
      </c>
      <c r="U10" s="79" t="s">
        <v>182</v>
      </c>
      <c r="V10" s="79" t="s">
        <v>183</v>
      </c>
      <c r="W10" s="90" t="s">
        <v>179</v>
      </c>
    </row>
    <row r="11" spans="1:23" ht="189" x14ac:dyDescent="0.25">
      <c r="A11" s="756"/>
      <c r="B11" s="497"/>
      <c r="C11" s="88"/>
      <c r="D11" s="90" t="s">
        <v>141</v>
      </c>
      <c r="E11" s="90" t="s">
        <v>2327</v>
      </c>
      <c r="F11" s="90" t="s">
        <v>184</v>
      </c>
      <c r="G11" s="89"/>
      <c r="H11" s="292"/>
      <c r="I11" s="89"/>
      <c r="J11" s="292"/>
      <c r="K11" s="89"/>
      <c r="L11" s="292"/>
      <c r="M11" s="89"/>
      <c r="N11" s="292"/>
      <c r="O11" s="93">
        <f t="shared" ref="O11:O12" si="1">G11+I11+K11+M11</f>
        <v>0</v>
      </c>
      <c r="P11" s="293">
        <f t="shared" ref="P11:P12" si="2">H11+J11+L11+N11</f>
        <v>0</v>
      </c>
      <c r="Q11" s="89">
        <v>18</v>
      </c>
      <c r="R11" s="89" t="s">
        <v>185</v>
      </c>
      <c r="S11" s="79" t="s">
        <v>186</v>
      </c>
      <c r="T11" s="79" t="s">
        <v>187</v>
      </c>
      <c r="U11" s="79" t="s">
        <v>188</v>
      </c>
      <c r="V11" s="79" t="s">
        <v>170</v>
      </c>
      <c r="W11" s="90" t="s">
        <v>189</v>
      </c>
    </row>
    <row r="12" spans="1:23" ht="15.6" customHeight="1" x14ac:dyDescent="0.25">
      <c r="A12" s="438" t="s">
        <v>143</v>
      </c>
      <c r="B12" s="314"/>
      <c r="C12" s="314"/>
      <c r="D12" s="314"/>
      <c r="E12" s="314"/>
      <c r="F12" s="314"/>
      <c r="G12" s="101">
        <f t="shared" ref="G12:N12" si="3">SUM(G9:G11)</f>
        <v>25</v>
      </c>
      <c r="H12" s="289">
        <f t="shared" si="3"/>
        <v>0</v>
      </c>
      <c r="I12" s="101">
        <f t="shared" si="3"/>
        <v>25</v>
      </c>
      <c r="J12" s="289">
        <f t="shared" si="3"/>
        <v>0</v>
      </c>
      <c r="K12" s="101">
        <f t="shared" si="3"/>
        <v>25</v>
      </c>
      <c r="L12" s="289">
        <f t="shared" si="3"/>
        <v>0</v>
      </c>
      <c r="M12" s="101">
        <f t="shared" si="3"/>
        <v>26</v>
      </c>
      <c r="N12" s="289">
        <f t="shared" si="3"/>
        <v>15000</v>
      </c>
      <c r="O12" s="101">
        <f t="shared" si="1"/>
        <v>101</v>
      </c>
      <c r="P12" s="289">
        <f t="shared" si="2"/>
        <v>15000</v>
      </c>
      <c r="Q12" s="68"/>
      <c r="R12" s="68"/>
      <c r="S12" s="68"/>
      <c r="T12" s="68"/>
      <c r="U12" s="68"/>
      <c r="V12" s="68"/>
      <c r="W12" s="68"/>
    </row>
  </sheetData>
  <mergeCells count="8">
    <mergeCell ref="A4:W4"/>
    <mergeCell ref="A9:A11"/>
    <mergeCell ref="F5:F7"/>
    <mergeCell ref="D5:D7"/>
    <mergeCell ref="C5:C7"/>
    <mergeCell ref="B5:B7"/>
    <mergeCell ref="A5:A7"/>
    <mergeCell ref="E5:E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2"/>
  <sheetViews>
    <sheetView topLeftCell="E9" zoomScale="69" zoomScaleNormal="69" workbookViewId="0">
      <selection activeCell="E13" sqref="E13"/>
    </sheetView>
  </sheetViews>
  <sheetFormatPr baseColWidth="10" defaultRowHeight="15" x14ac:dyDescent="0.25"/>
  <cols>
    <col min="1" max="2" width="21.7109375" customWidth="1"/>
    <col min="3" max="6" width="27.42578125" customWidth="1"/>
    <col min="7" max="7" width="15.28515625" customWidth="1"/>
    <col min="8" max="8" width="11.5703125" style="287"/>
    <col min="9" max="9" width="15.28515625" customWidth="1"/>
    <col min="10" max="10" width="18.85546875" style="287" customWidth="1"/>
    <col min="12" max="12" width="11.5703125" style="287"/>
    <col min="14" max="14" width="11.5703125" style="287"/>
    <col min="15" max="15" width="15.28515625" customWidth="1"/>
    <col min="16" max="16" width="18.28515625" style="287" customWidth="1"/>
    <col min="19" max="22" width="14.140625" customWidth="1"/>
    <col min="23" max="23" width="17" customWidth="1"/>
  </cols>
  <sheetData>
    <row r="1" spans="1:29" ht="24.75" customHeight="1" x14ac:dyDescent="0.25">
      <c r="E1" s="759" t="s">
        <v>1724</v>
      </c>
      <c r="F1" s="759"/>
      <c r="G1" s="759"/>
      <c r="H1" s="759"/>
      <c r="I1" s="759"/>
      <c r="J1" s="759"/>
      <c r="K1" s="759"/>
      <c r="L1" s="759"/>
      <c r="M1" s="422"/>
      <c r="N1" s="422"/>
      <c r="O1" s="422"/>
      <c r="P1" s="422"/>
      <c r="Q1" s="422"/>
      <c r="R1" s="422"/>
      <c r="S1" s="422"/>
      <c r="T1" s="422"/>
      <c r="U1" s="422"/>
      <c r="V1" s="422"/>
      <c r="W1" s="422"/>
      <c r="X1" s="422"/>
      <c r="Y1" s="422"/>
      <c r="Z1" s="422"/>
      <c r="AA1" s="422"/>
      <c r="AB1" s="422"/>
      <c r="AC1" s="422"/>
    </row>
    <row r="2" spans="1:29" ht="18.75" x14ac:dyDescent="0.25">
      <c r="G2" s="422"/>
      <c r="I2" s="422"/>
      <c r="J2" s="422"/>
      <c r="K2" s="422"/>
      <c r="L2" s="422"/>
      <c r="M2" s="422"/>
      <c r="N2" s="422"/>
      <c r="O2" s="422"/>
      <c r="P2" s="422"/>
      <c r="Q2" s="422"/>
      <c r="R2" s="422"/>
      <c r="S2" s="422"/>
      <c r="T2" s="422"/>
      <c r="U2" s="422"/>
      <c r="V2" s="422"/>
      <c r="W2" s="422"/>
      <c r="X2" s="422"/>
      <c r="Y2" s="422"/>
      <c r="Z2" s="422"/>
      <c r="AA2" s="422"/>
      <c r="AB2" s="422"/>
      <c r="AC2" s="422"/>
    </row>
    <row r="3" spans="1:29" ht="18.75" x14ac:dyDescent="0.25">
      <c r="A3" s="487" t="s">
        <v>1722</v>
      </c>
      <c r="G3" s="422"/>
      <c r="I3" s="422"/>
      <c r="J3" s="422"/>
      <c r="K3" s="422"/>
      <c r="L3" s="422"/>
      <c r="M3" s="422"/>
      <c r="N3" s="422"/>
      <c r="O3" s="422"/>
      <c r="P3" s="422"/>
      <c r="Q3" s="422"/>
      <c r="R3" s="422"/>
      <c r="S3" s="422"/>
      <c r="T3" s="422"/>
      <c r="U3" s="422"/>
      <c r="V3" s="422"/>
      <c r="W3" s="422"/>
      <c r="X3" s="422"/>
      <c r="Y3" s="422"/>
      <c r="Z3" s="422"/>
      <c r="AA3" s="422"/>
      <c r="AB3" s="422"/>
      <c r="AC3" s="422"/>
    </row>
    <row r="4" spans="1:29" ht="18.75" customHeight="1" x14ac:dyDescent="0.25">
      <c r="A4" s="754" t="s">
        <v>1723</v>
      </c>
      <c r="B4" s="758"/>
      <c r="C4" s="758"/>
      <c r="D4" s="758"/>
      <c r="E4" s="758"/>
      <c r="F4" s="758"/>
      <c r="G4" s="758"/>
      <c r="H4" s="758"/>
      <c r="I4" s="758"/>
      <c r="J4" s="758"/>
      <c r="K4" s="758"/>
      <c r="L4" s="758"/>
      <c r="M4" s="758"/>
      <c r="N4" s="758"/>
      <c r="O4" s="758"/>
      <c r="P4" s="758"/>
      <c r="Q4" s="758"/>
      <c r="R4" s="758"/>
      <c r="S4" s="758"/>
      <c r="T4" s="758"/>
      <c r="U4" s="758"/>
      <c r="V4" s="758"/>
      <c r="W4" s="758"/>
    </row>
    <row r="5" spans="1:29" x14ac:dyDescent="0.25">
      <c r="A5" s="666" t="s">
        <v>102</v>
      </c>
      <c r="B5" s="627" t="s">
        <v>120</v>
      </c>
      <c r="C5" s="671" t="s">
        <v>90</v>
      </c>
      <c r="D5" s="671" t="s">
        <v>91</v>
      </c>
      <c r="E5" s="643" t="s">
        <v>483</v>
      </c>
      <c r="F5" s="671" t="s">
        <v>92</v>
      </c>
      <c r="G5" s="666" t="s">
        <v>106</v>
      </c>
      <c r="H5" s="666"/>
      <c r="I5" s="666"/>
      <c r="J5" s="666"/>
      <c r="K5" s="666"/>
      <c r="L5" s="666"/>
      <c r="M5" s="666"/>
      <c r="N5" s="666"/>
      <c r="O5" s="671" t="s">
        <v>107</v>
      </c>
      <c r="P5" s="671"/>
      <c r="Q5" s="666" t="s">
        <v>108</v>
      </c>
      <c r="R5" s="666"/>
      <c r="S5" s="666" t="s">
        <v>109</v>
      </c>
      <c r="T5" s="666" t="s">
        <v>110</v>
      </c>
      <c r="U5" s="627" t="s">
        <v>118</v>
      </c>
      <c r="V5" s="627" t="s">
        <v>117</v>
      </c>
      <c r="W5" s="673" t="s">
        <v>93</v>
      </c>
    </row>
    <row r="6" spans="1:29" x14ac:dyDescent="0.25">
      <c r="A6" s="666"/>
      <c r="B6" s="625"/>
      <c r="C6" s="671"/>
      <c r="D6" s="671"/>
      <c r="E6" s="644"/>
      <c r="F6" s="671"/>
      <c r="G6" s="666" t="s">
        <v>111</v>
      </c>
      <c r="H6" s="666"/>
      <c r="I6" s="666" t="s">
        <v>112</v>
      </c>
      <c r="J6" s="666"/>
      <c r="K6" s="666" t="s">
        <v>113</v>
      </c>
      <c r="L6" s="666"/>
      <c r="M6" s="666" t="s">
        <v>114</v>
      </c>
      <c r="N6" s="666"/>
      <c r="O6" s="671"/>
      <c r="P6" s="671"/>
      <c r="Q6" s="666"/>
      <c r="R6" s="666"/>
      <c r="S6" s="666"/>
      <c r="T6" s="666"/>
      <c r="U6" s="625"/>
      <c r="V6" s="625"/>
      <c r="W6" s="673"/>
    </row>
    <row r="7" spans="1:29" ht="25.5" x14ac:dyDescent="0.25">
      <c r="A7" s="666"/>
      <c r="B7" s="626"/>
      <c r="C7" s="671"/>
      <c r="D7" s="671"/>
      <c r="E7" s="645"/>
      <c r="F7" s="671"/>
      <c r="G7" s="103" t="s">
        <v>115</v>
      </c>
      <c r="H7" s="282" t="s">
        <v>12</v>
      </c>
      <c r="I7" s="103" t="s">
        <v>115</v>
      </c>
      <c r="J7" s="282" t="s">
        <v>12</v>
      </c>
      <c r="K7" s="103" t="s">
        <v>115</v>
      </c>
      <c r="L7" s="282" t="s">
        <v>12</v>
      </c>
      <c r="M7" s="103" t="s">
        <v>115</v>
      </c>
      <c r="N7" s="282" t="s">
        <v>12</v>
      </c>
      <c r="O7" s="103" t="s">
        <v>115</v>
      </c>
      <c r="P7" s="282" t="s">
        <v>12</v>
      </c>
      <c r="Q7" s="103" t="s">
        <v>116</v>
      </c>
      <c r="R7" s="103" t="s">
        <v>87</v>
      </c>
      <c r="S7" s="666"/>
      <c r="T7" s="666"/>
      <c r="U7" s="626"/>
      <c r="V7" s="626"/>
      <c r="W7" s="673"/>
    </row>
    <row r="8" spans="1:29" ht="54.75" customHeight="1" x14ac:dyDescent="0.25">
      <c r="A8" s="757" t="s">
        <v>1603</v>
      </c>
      <c r="B8" s="757"/>
      <c r="C8" s="90"/>
      <c r="D8" s="90"/>
      <c r="E8" s="90"/>
      <c r="F8" s="88"/>
      <c r="G8" s="91"/>
      <c r="H8" s="291"/>
      <c r="I8" s="91"/>
      <c r="J8" s="291"/>
      <c r="K8" s="91"/>
      <c r="L8" s="291"/>
      <c r="M8" s="91"/>
      <c r="N8" s="291"/>
      <c r="O8" s="92"/>
      <c r="P8" s="293"/>
      <c r="Q8" s="79"/>
      <c r="R8" s="79"/>
      <c r="S8" s="82"/>
      <c r="T8" s="79"/>
      <c r="U8" s="79"/>
      <c r="V8" s="79"/>
      <c r="W8" s="90"/>
    </row>
    <row r="9" spans="1:29" ht="110.25" x14ac:dyDescent="0.25">
      <c r="A9" s="757"/>
      <c r="B9" s="757"/>
      <c r="C9" s="90" t="s">
        <v>144</v>
      </c>
      <c r="D9" s="90" t="s">
        <v>145</v>
      </c>
      <c r="E9" s="90" t="s">
        <v>659</v>
      </c>
      <c r="F9" s="88" t="s">
        <v>161</v>
      </c>
      <c r="G9" s="91">
        <v>0</v>
      </c>
      <c r="H9" s="291">
        <v>0</v>
      </c>
      <c r="I9" s="91">
        <v>0</v>
      </c>
      <c r="J9" s="291"/>
      <c r="K9" s="91">
        <v>0</v>
      </c>
      <c r="L9" s="291"/>
      <c r="M9" s="91">
        <v>0</v>
      </c>
      <c r="N9" s="291"/>
      <c r="O9" s="93">
        <f>G9+I9+K9+M9</f>
        <v>0</v>
      </c>
      <c r="P9" s="293">
        <v>0</v>
      </c>
      <c r="Q9" s="79">
        <v>142</v>
      </c>
      <c r="R9" s="79" t="s">
        <v>206</v>
      </c>
      <c r="S9" s="79" t="s">
        <v>201</v>
      </c>
      <c r="T9" s="79" t="s">
        <v>200</v>
      </c>
      <c r="U9" s="79" t="s">
        <v>199</v>
      </c>
      <c r="V9" s="79" t="s">
        <v>151</v>
      </c>
      <c r="W9" s="90" t="s">
        <v>198</v>
      </c>
    </row>
    <row r="10" spans="1:29" ht="157.5" x14ac:dyDescent="0.25">
      <c r="A10" s="757"/>
      <c r="B10" s="757" t="s">
        <v>146</v>
      </c>
      <c r="C10" s="90" t="s">
        <v>147</v>
      </c>
      <c r="D10" s="90" t="s">
        <v>148</v>
      </c>
      <c r="E10" s="90"/>
      <c r="F10" s="69" t="s">
        <v>172</v>
      </c>
      <c r="G10" s="83">
        <v>0</v>
      </c>
      <c r="H10" s="302">
        <v>0</v>
      </c>
      <c r="I10" s="83"/>
      <c r="J10" s="302"/>
      <c r="K10" s="83"/>
      <c r="L10" s="302"/>
      <c r="M10" s="83"/>
      <c r="N10" s="302"/>
      <c r="O10" s="83">
        <v>0</v>
      </c>
      <c r="P10" s="302">
        <v>0</v>
      </c>
      <c r="Q10" s="79">
        <v>166</v>
      </c>
      <c r="R10" s="79" t="s">
        <v>171</v>
      </c>
      <c r="S10" s="79" t="s">
        <v>207</v>
      </c>
      <c r="T10" s="73" t="s">
        <v>173</v>
      </c>
      <c r="U10" s="79" t="s">
        <v>174</v>
      </c>
      <c r="V10" s="83" t="s">
        <v>165</v>
      </c>
      <c r="W10" s="78" t="s">
        <v>175</v>
      </c>
    </row>
    <row r="11" spans="1:29" ht="228.75" customHeight="1" x14ac:dyDescent="0.25">
      <c r="A11" s="757"/>
      <c r="B11" s="757"/>
      <c r="C11" s="90"/>
      <c r="D11" s="90"/>
      <c r="E11" s="90"/>
      <c r="F11" s="77" t="s">
        <v>192</v>
      </c>
      <c r="G11" s="87">
        <v>0</v>
      </c>
      <c r="H11" s="303">
        <v>0</v>
      </c>
      <c r="I11" s="86"/>
      <c r="J11" s="303"/>
      <c r="K11" s="86"/>
      <c r="L11" s="303"/>
      <c r="M11" s="86"/>
      <c r="N11" s="303"/>
      <c r="O11" s="81">
        <f>G11+I11+K11+M11</f>
        <v>0</v>
      </c>
      <c r="P11" s="295">
        <f>H11+J11+L11+N11</f>
        <v>0</v>
      </c>
      <c r="Q11" s="86">
        <v>166</v>
      </c>
      <c r="R11" s="86" t="s">
        <v>171</v>
      </c>
      <c r="S11" s="88" t="s">
        <v>193</v>
      </c>
      <c r="T11" s="88" t="s">
        <v>194</v>
      </c>
      <c r="U11" s="88" t="s">
        <v>195</v>
      </c>
      <c r="V11" s="88" t="s">
        <v>196</v>
      </c>
      <c r="W11" s="88" t="s">
        <v>191</v>
      </c>
    </row>
    <row r="12" spans="1:29" ht="15.75" x14ac:dyDescent="0.25">
      <c r="A12" s="427"/>
      <c r="B12" s="428"/>
      <c r="C12" s="428"/>
      <c r="D12" s="427" t="s">
        <v>149</v>
      </c>
      <c r="E12" s="428"/>
      <c r="F12" s="429"/>
      <c r="G12" s="80">
        <f t="shared" ref="G12:N12" si="0">SUM(G8:G11)</f>
        <v>0</v>
      </c>
      <c r="H12" s="296">
        <f t="shared" si="0"/>
        <v>0</v>
      </c>
      <c r="I12" s="80">
        <f t="shared" si="0"/>
        <v>0</v>
      </c>
      <c r="J12" s="296">
        <f t="shared" si="0"/>
        <v>0</v>
      </c>
      <c r="K12" s="80">
        <f t="shared" si="0"/>
        <v>0</v>
      </c>
      <c r="L12" s="296">
        <f t="shared" si="0"/>
        <v>0</v>
      </c>
      <c r="M12" s="80">
        <f t="shared" si="0"/>
        <v>0</v>
      </c>
      <c r="N12" s="296">
        <f t="shared" si="0"/>
        <v>0</v>
      </c>
      <c r="O12" s="80">
        <f>G12+I12+K12+M12</f>
        <v>0</v>
      </c>
      <c r="P12" s="297">
        <f>H12+J12+L12+N12</f>
        <v>0</v>
      </c>
      <c r="Q12" s="68"/>
      <c r="R12" s="68"/>
      <c r="S12" s="68"/>
      <c r="T12" s="68"/>
      <c r="U12" s="68"/>
      <c r="V12" s="68"/>
      <c r="W12" s="68"/>
    </row>
  </sheetData>
  <mergeCells count="23">
    <mergeCell ref="A4:W4"/>
    <mergeCell ref="E1:L1"/>
    <mergeCell ref="F5:F7"/>
    <mergeCell ref="G5:N5"/>
    <mergeCell ref="O5:P6"/>
    <mergeCell ref="Q5:R6"/>
    <mergeCell ref="T5:T7"/>
    <mergeCell ref="U5:U7"/>
    <mergeCell ref="V5:V7"/>
    <mergeCell ref="W5:W7"/>
    <mergeCell ref="G6:H6"/>
    <mergeCell ref="I6:J6"/>
    <mergeCell ref="S5:S7"/>
    <mergeCell ref="K6:L6"/>
    <mergeCell ref="M6:N6"/>
    <mergeCell ref="A8:A11"/>
    <mergeCell ref="B8:B9"/>
    <mergeCell ref="B10:B11"/>
    <mergeCell ref="E5:E7"/>
    <mergeCell ref="A5:A7"/>
    <mergeCell ref="B5:B7"/>
    <mergeCell ref="C5:C7"/>
    <mergeCell ref="D5:D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K1" workbookViewId="0">
      <selection activeCell="A2" sqref="A2"/>
    </sheetView>
  </sheetViews>
  <sheetFormatPr baseColWidth="10" defaultRowHeight="15" x14ac:dyDescent="0.25"/>
  <cols>
    <col min="1" max="2" width="21.7109375" customWidth="1"/>
    <col min="3" max="6" width="27.42578125" customWidth="1"/>
    <col min="7" max="7" width="15.28515625" customWidth="1"/>
    <col min="8" max="8" width="11.5703125" style="287"/>
    <col min="9" max="9" width="15.28515625" customWidth="1"/>
    <col min="10" max="10" width="18.85546875" style="287" customWidth="1"/>
    <col min="12" max="12" width="11.5703125" style="287"/>
    <col min="14" max="14" width="11.5703125" style="287"/>
    <col min="15" max="15" width="15.28515625" customWidth="1"/>
    <col min="16" max="16" width="18.28515625" style="287" customWidth="1"/>
    <col min="19" max="22" width="14.140625" customWidth="1"/>
    <col min="23" max="23" width="17" customWidth="1"/>
  </cols>
  <sheetData>
    <row r="1" spans="1:23" ht="18.75" x14ac:dyDescent="0.25">
      <c r="B1" s="408"/>
      <c r="C1" s="408"/>
      <c r="D1" s="408"/>
      <c r="E1" s="408"/>
      <c r="G1" s="408" t="s">
        <v>636</v>
      </c>
      <c r="I1" s="408"/>
      <c r="J1" s="408"/>
      <c r="K1" s="408"/>
      <c r="L1" s="408"/>
      <c r="M1" s="408"/>
      <c r="N1" s="408"/>
      <c r="O1" s="408"/>
      <c r="P1" s="408"/>
      <c r="Q1" s="408"/>
      <c r="R1" s="408"/>
      <c r="S1" s="408"/>
      <c r="T1" s="408"/>
      <c r="U1" s="408"/>
      <c r="V1" s="408"/>
      <c r="W1" s="408"/>
    </row>
    <row r="2" spans="1:23" x14ac:dyDescent="0.25">
      <c r="A2" s="378" t="s">
        <v>637</v>
      </c>
      <c r="B2" s="378"/>
      <c r="C2" s="378"/>
      <c r="D2" s="378"/>
      <c r="E2" s="378"/>
      <c r="F2" s="378"/>
      <c r="G2" s="378"/>
      <c r="H2" s="378"/>
      <c r="I2" s="378"/>
      <c r="J2" s="378"/>
      <c r="K2" s="378"/>
      <c r="L2" s="378"/>
      <c r="M2" s="378"/>
      <c r="N2" s="378"/>
      <c r="O2" s="378"/>
      <c r="P2" s="378"/>
      <c r="Q2" s="378"/>
      <c r="R2" s="378"/>
      <c r="S2" s="378"/>
      <c r="T2" s="378"/>
      <c r="U2" s="378"/>
      <c r="V2" s="378"/>
      <c r="W2" s="378"/>
    </row>
    <row r="3" spans="1:23" x14ac:dyDescent="0.25">
      <c r="A3" s="666" t="s">
        <v>102</v>
      </c>
      <c r="B3" s="627" t="s">
        <v>120</v>
      </c>
      <c r="C3" s="671" t="s">
        <v>90</v>
      </c>
      <c r="D3" s="671" t="s">
        <v>91</v>
      </c>
      <c r="E3" s="643" t="s">
        <v>483</v>
      </c>
      <c r="F3" s="671" t="s">
        <v>92</v>
      </c>
      <c r="G3" s="666" t="s">
        <v>106</v>
      </c>
      <c r="H3" s="666"/>
      <c r="I3" s="666"/>
      <c r="J3" s="666"/>
      <c r="K3" s="666"/>
      <c r="L3" s="666"/>
      <c r="M3" s="666"/>
      <c r="N3" s="666"/>
      <c r="O3" s="671" t="s">
        <v>107</v>
      </c>
      <c r="P3" s="671"/>
      <c r="Q3" s="666" t="s">
        <v>108</v>
      </c>
      <c r="R3" s="666"/>
      <c r="S3" s="666" t="s">
        <v>109</v>
      </c>
      <c r="T3" s="666" t="s">
        <v>110</v>
      </c>
      <c r="U3" s="627" t="s">
        <v>118</v>
      </c>
      <c r="V3" s="627" t="s">
        <v>117</v>
      </c>
      <c r="W3" s="673" t="s">
        <v>93</v>
      </c>
    </row>
    <row r="4" spans="1:23" x14ac:dyDescent="0.25">
      <c r="A4" s="666"/>
      <c r="B4" s="625"/>
      <c r="C4" s="671"/>
      <c r="D4" s="671"/>
      <c r="E4" s="644"/>
      <c r="F4" s="671"/>
      <c r="G4" s="666" t="s">
        <v>111</v>
      </c>
      <c r="H4" s="666"/>
      <c r="I4" s="666" t="s">
        <v>112</v>
      </c>
      <c r="J4" s="666"/>
      <c r="K4" s="666" t="s">
        <v>113</v>
      </c>
      <c r="L4" s="666"/>
      <c r="M4" s="666" t="s">
        <v>114</v>
      </c>
      <c r="N4" s="666"/>
      <c r="O4" s="671"/>
      <c r="P4" s="671"/>
      <c r="Q4" s="666"/>
      <c r="R4" s="666"/>
      <c r="S4" s="666"/>
      <c r="T4" s="666"/>
      <c r="U4" s="625"/>
      <c r="V4" s="625"/>
      <c r="W4" s="673"/>
    </row>
    <row r="5" spans="1:23" ht="25.5" x14ac:dyDescent="0.25">
      <c r="A5" s="666"/>
      <c r="B5" s="626"/>
      <c r="C5" s="671"/>
      <c r="D5" s="671"/>
      <c r="E5" s="645"/>
      <c r="F5" s="671"/>
      <c r="G5" s="317" t="s">
        <v>115</v>
      </c>
      <c r="H5" s="282" t="s">
        <v>12</v>
      </c>
      <c r="I5" s="317" t="s">
        <v>115</v>
      </c>
      <c r="J5" s="282" t="s">
        <v>12</v>
      </c>
      <c r="K5" s="317" t="s">
        <v>115</v>
      </c>
      <c r="L5" s="282" t="s">
        <v>12</v>
      </c>
      <c r="M5" s="317" t="s">
        <v>115</v>
      </c>
      <c r="N5" s="282" t="s">
        <v>12</v>
      </c>
      <c r="O5" s="317" t="s">
        <v>115</v>
      </c>
      <c r="P5" s="282" t="s">
        <v>12</v>
      </c>
      <c r="Q5" s="317" t="s">
        <v>116</v>
      </c>
      <c r="R5" s="317" t="s">
        <v>87</v>
      </c>
      <c r="S5" s="666"/>
      <c r="T5" s="666"/>
      <c r="U5" s="626"/>
      <c r="V5" s="626"/>
      <c r="W5" s="673"/>
    </row>
    <row r="6" spans="1:23" ht="78.75" x14ac:dyDescent="0.25">
      <c r="A6" s="760" t="s">
        <v>638</v>
      </c>
      <c r="B6" s="760" t="s">
        <v>639</v>
      </c>
      <c r="C6" s="761" t="s">
        <v>640</v>
      </c>
      <c r="D6" s="69" t="s">
        <v>641</v>
      </c>
      <c r="E6" s="416" t="s">
        <v>660</v>
      </c>
      <c r="F6" s="417" t="s">
        <v>642</v>
      </c>
      <c r="G6" s="91"/>
      <c r="H6" s="291"/>
      <c r="I6" s="91"/>
      <c r="J6" s="291"/>
      <c r="K6" s="91"/>
      <c r="L6" s="291"/>
      <c r="M6" s="91"/>
      <c r="N6" s="291"/>
      <c r="O6" s="418"/>
      <c r="P6" s="293"/>
      <c r="Q6" s="79"/>
      <c r="R6" s="79"/>
      <c r="S6" s="79"/>
      <c r="T6" s="79"/>
      <c r="U6" s="79"/>
      <c r="V6" s="79"/>
      <c r="W6" s="90"/>
    </row>
    <row r="7" spans="1:23" ht="157.5" x14ac:dyDescent="0.25">
      <c r="A7" s="760"/>
      <c r="B7" s="760"/>
      <c r="C7" s="761"/>
      <c r="D7" s="69" t="s">
        <v>643</v>
      </c>
      <c r="E7" s="416"/>
      <c r="F7" s="417" t="s">
        <v>644</v>
      </c>
      <c r="G7" s="91"/>
      <c r="H7" s="291"/>
      <c r="I7" s="91"/>
      <c r="J7" s="291"/>
      <c r="K7" s="91"/>
      <c r="L7" s="291"/>
      <c r="M7" s="91"/>
      <c r="N7" s="291"/>
      <c r="O7" s="418"/>
      <c r="P7" s="293"/>
      <c r="Q7" s="79"/>
      <c r="R7" s="79"/>
      <c r="S7" s="79"/>
      <c r="T7" s="79"/>
      <c r="U7" s="79"/>
      <c r="V7" s="79"/>
      <c r="W7" s="90"/>
    </row>
    <row r="8" spans="1:23" ht="94.5" x14ac:dyDescent="0.25">
      <c r="A8" s="760"/>
      <c r="B8" s="760"/>
      <c r="C8" s="761" t="s">
        <v>645</v>
      </c>
      <c r="D8" s="69"/>
      <c r="E8" s="416"/>
      <c r="F8" s="417" t="s">
        <v>646</v>
      </c>
      <c r="G8" s="91"/>
      <c r="H8" s="291"/>
      <c r="I8" s="91"/>
      <c r="J8" s="291"/>
      <c r="K8" s="91"/>
      <c r="L8" s="291"/>
      <c r="M8" s="91"/>
      <c r="N8" s="291"/>
      <c r="O8" s="418"/>
      <c r="P8" s="293"/>
      <c r="Q8" s="79"/>
      <c r="R8" s="79"/>
      <c r="S8" s="79"/>
      <c r="T8" s="79"/>
      <c r="U8" s="79"/>
      <c r="V8" s="79"/>
      <c r="W8" s="90"/>
    </row>
    <row r="9" spans="1:23" ht="126" x14ac:dyDescent="0.25">
      <c r="A9" s="760"/>
      <c r="B9" s="760"/>
      <c r="C9" s="761"/>
      <c r="D9" s="69"/>
      <c r="E9" s="416"/>
      <c r="F9" s="417" t="s">
        <v>647</v>
      </c>
      <c r="G9" s="91"/>
      <c r="H9" s="291"/>
      <c r="I9" s="91"/>
      <c r="J9" s="291"/>
      <c r="K9" s="91"/>
      <c r="L9" s="291"/>
      <c r="M9" s="91"/>
      <c r="N9" s="291"/>
      <c r="O9" s="418"/>
      <c r="P9" s="293"/>
      <c r="Q9" s="79"/>
      <c r="R9" s="79"/>
      <c r="S9" s="79"/>
      <c r="T9" s="79"/>
      <c r="U9" s="79"/>
      <c r="V9" s="79"/>
      <c r="W9" s="90"/>
    </row>
    <row r="10" spans="1:23" ht="78.75" x14ac:dyDescent="0.25">
      <c r="A10" s="760"/>
      <c r="B10" s="760"/>
      <c r="C10" s="761"/>
      <c r="D10" s="69"/>
      <c r="E10" s="416"/>
      <c r="F10" s="417" t="s">
        <v>648</v>
      </c>
      <c r="G10" s="91"/>
      <c r="H10" s="291"/>
      <c r="I10" s="91"/>
      <c r="J10" s="291"/>
      <c r="K10" s="91"/>
      <c r="L10" s="291"/>
      <c r="M10" s="91"/>
      <c r="N10" s="291"/>
      <c r="O10" s="418"/>
      <c r="P10" s="293"/>
      <c r="Q10" s="79"/>
      <c r="R10" s="79"/>
      <c r="S10" s="79"/>
      <c r="T10" s="79"/>
      <c r="U10" s="79"/>
      <c r="V10" s="79"/>
      <c r="W10" s="90"/>
    </row>
    <row r="11" spans="1:23" ht="63" x14ac:dyDescent="0.25">
      <c r="A11" s="760"/>
      <c r="B11" s="760"/>
      <c r="C11" s="761"/>
      <c r="D11" s="69"/>
      <c r="E11" s="416"/>
      <c r="F11" s="417" t="s">
        <v>649</v>
      </c>
      <c r="G11" s="91"/>
      <c r="H11" s="291"/>
      <c r="I11" s="91"/>
      <c r="J11" s="291"/>
      <c r="K11" s="91"/>
      <c r="L11" s="291"/>
      <c r="M11" s="91"/>
      <c r="N11" s="291"/>
      <c r="O11" s="418"/>
      <c r="P11" s="293"/>
      <c r="Q11" s="79"/>
      <c r="R11" s="79"/>
      <c r="S11" s="79"/>
      <c r="T11" s="79"/>
      <c r="U11" s="79"/>
      <c r="V11" s="79"/>
      <c r="W11" s="90"/>
    </row>
    <row r="12" spans="1:23" ht="189" x14ac:dyDescent="0.25">
      <c r="A12" s="760"/>
      <c r="B12" s="760" t="s">
        <v>650</v>
      </c>
      <c r="C12" s="69" t="s">
        <v>651</v>
      </c>
      <c r="D12" s="69" t="s">
        <v>148</v>
      </c>
      <c r="E12" s="416"/>
      <c r="F12" s="417" t="s">
        <v>652</v>
      </c>
      <c r="G12" s="91"/>
      <c r="H12" s="291"/>
      <c r="I12" s="91"/>
      <c r="J12" s="291"/>
      <c r="K12" s="91"/>
      <c r="L12" s="291"/>
      <c r="M12" s="91"/>
      <c r="N12" s="291"/>
      <c r="O12" s="418"/>
      <c r="P12" s="293"/>
      <c r="Q12" s="79"/>
      <c r="R12" s="79"/>
      <c r="S12" s="79"/>
      <c r="T12" s="79"/>
      <c r="U12" s="79"/>
      <c r="V12" s="79"/>
      <c r="W12" s="90"/>
    </row>
    <row r="13" spans="1:23" ht="63" x14ac:dyDescent="0.25">
      <c r="A13" s="760"/>
      <c r="B13" s="760"/>
      <c r="C13" s="69" t="s">
        <v>653</v>
      </c>
      <c r="D13" s="69" t="s">
        <v>654</v>
      </c>
      <c r="E13" s="416"/>
      <c r="F13" s="417" t="s">
        <v>655</v>
      </c>
      <c r="G13" s="91"/>
      <c r="H13" s="291"/>
      <c r="I13" s="91"/>
      <c r="J13" s="291"/>
      <c r="K13" s="91"/>
      <c r="L13" s="291"/>
      <c r="M13" s="91"/>
      <c r="N13" s="291"/>
      <c r="O13" s="393"/>
      <c r="P13" s="293"/>
      <c r="Q13" s="79"/>
      <c r="R13" s="79"/>
      <c r="S13" s="79"/>
      <c r="T13" s="79"/>
      <c r="U13" s="79"/>
      <c r="V13" s="79"/>
      <c r="W13" s="90"/>
    </row>
    <row r="14" spans="1:23" ht="15.6" customHeight="1" x14ac:dyDescent="0.25">
      <c r="A14" s="424"/>
      <c r="B14" s="425"/>
      <c r="C14" s="424" t="s">
        <v>656</v>
      </c>
      <c r="D14" s="425"/>
      <c r="E14" s="425"/>
      <c r="F14" s="426"/>
      <c r="G14" s="419">
        <f t="shared" ref="G14:N14" si="0">SUM(G6:G13)</f>
        <v>0</v>
      </c>
      <c r="H14" s="296">
        <f t="shared" si="0"/>
        <v>0</v>
      </c>
      <c r="I14" s="419">
        <f t="shared" si="0"/>
        <v>0</v>
      </c>
      <c r="J14" s="296">
        <f t="shared" si="0"/>
        <v>0</v>
      </c>
      <c r="K14" s="419">
        <f t="shared" si="0"/>
        <v>0</v>
      </c>
      <c r="L14" s="296">
        <f t="shared" si="0"/>
        <v>0</v>
      </c>
      <c r="M14" s="419">
        <f t="shared" si="0"/>
        <v>0</v>
      </c>
      <c r="N14" s="296">
        <f t="shared" si="0"/>
        <v>0</v>
      </c>
      <c r="O14" s="419">
        <f>G14+I14+K14+M14</f>
        <v>0</v>
      </c>
      <c r="P14" s="297">
        <f>H14+J14+L14+N14</f>
        <v>0</v>
      </c>
      <c r="Q14" s="373"/>
      <c r="R14" s="373"/>
      <c r="S14" s="373"/>
      <c r="T14" s="373"/>
      <c r="U14" s="373"/>
      <c r="V14" s="373"/>
      <c r="W14" s="373"/>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I1" workbookViewId="0">
      <selection activeCell="C25" sqref="C25"/>
    </sheetView>
  </sheetViews>
  <sheetFormatPr baseColWidth="10" defaultRowHeight="15" x14ac:dyDescent="0.25"/>
  <cols>
    <col min="1" max="2" width="21.7109375" customWidth="1"/>
    <col min="3" max="6" width="27.42578125" customWidth="1"/>
    <col min="7" max="7" width="15.28515625" customWidth="1"/>
    <col min="8" max="8" width="11.5703125" style="287"/>
    <col min="9" max="9" width="15.28515625" customWidth="1"/>
    <col min="10" max="10" width="18.85546875" style="287" customWidth="1"/>
    <col min="12" max="12" width="11.5703125" style="287"/>
    <col min="14" max="14" width="11.5703125" style="287"/>
    <col min="15" max="15" width="15.28515625" customWidth="1"/>
    <col min="16" max="16" width="18.28515625" style="287" customWidth="1"/>
    <col min="19" max="22" width="14.140625" customWidth="1"/>
    <col min="23" max="23" width="17" customWidth="1"/>
  </cols>
  <sheetData>
    <row r="1" spans="1:23" ht="18.75" x14ac:dyDescent="0.25">
      <c r="B1" s="408"/>
      <c r="C1" s="408"/>
      <c r="D1" s="408"/>
      <c r="E1" s="408"/>
      <c r="F1" s="408"/>
      <c r="G1" s="408" t="s">
        <v>657</v>
      </c>
      <c r="I1" s="408"/>
      <c r="J1" s="408"/>
      <c r="K1" s="408"/>
      <c r="L1" s="408"/>
      <c r="M1" s="408"/>
      <c r="N1" s="408"/>
      <c r="O1" s="408"/>
      <c r="P1" s="408"/>
      <c r="Q1" s="408"/>
      <c r="R1" s="408"/>
      <c r="S1" s="408"/>
      <c r="T1" s="408"/>
      <c r="U1" s="408"/>
      <c r="V1" s="408"/>
      <c r="W1" s="408"/>
    </row>
    <row r="2" spans="1:23" x14ac:dyDescent="0.25">
      <c r="A2" s="378" t="s">
        <v>1539</v>
      </c>
      <c r="B2" s="378"/>
      <c r="C2" s="378"/>
      <c r="D2" s="378"/>
      <c r="E2" s="378"/>
      <c r="F2" s="378"/>
      <c r="G2" s="378"/>
      <c r="H2" s="378"/>
      <c r="I2" s="378"/>
      <c r="J2" s="378"/>
      <c r="K2" s="378"/>
      <c r="L2" s="378"/>
      <c r="M2" s="378"/>
      <c r="N2" s="378"/>
      <c r="O2" s="378"/>
      <c r="P2" s="378"/>
      <c r="Q2" s="378"/>
      <c r="R2" s="378"/>
      <c r="S2" s="378"/>
      <c r="T2" s="378"/>
      <c r="U2" s="378"/>
      <c r="V2" s="378"/>
      <c r="W2" s="378"/>
    </row>
    <row r="3" spans="1:23" x14ac:dyDescent="0.25">
      <c r="A3" s="666" t="s">
        <v>102</v>
      </c>
      <c r="B3" s="627" t="s">
        <v>120</v>
      </c>
      <c r="C3" s="671" t="s">
        <v>90</v>
      </c>
      <c r="D3" s="671" t="s">
        <v>91</v>
      </c>
      <c r="E3" s="643" t="s">
        <v>483</v>
      </c>
      <c r="F3" s="671" t="s">
        <v>92</v>
      </c>
      <c r="G3" s="666" t="s">
        <v>106</v>
      </c>
      <c r="H3" s="666"/>
      <c r="I3" s="666"/>
      <c r="J3" s="666"/>
      <c r="K3" s="666"/>
      <c r="L3" s="666"/>
      <c r="M3" s="666"/>
      <c r="N3" s="666"/>
      <c r="O3" s="671" t="s">
        <v>107</v>
      </c>
      <c r="P3" s="671"/>
      <c r="Q3" s="666" t="s">
        <v>108</v>
      </c>
      <c r="R3" s="666"/>
      <c r="S3" s="666" t="s">
        <v>109</v>
      </c>
      <c r="T3" s="666" t="s">
        <v>110</v>
      </c>
      <c r="U3" s="627" t="s">
        <v>118</v>
      </c>
      <c r="V3" s="627" t="s">
        <v>117</v>
      </c>
      <c r="W3" s="673" t="s">
        <v>93</v>
      </c>
    </row>
    <row r="4" spans="1:23" x14ac:dyDescent="0.25">
      <c r="A4" s="666"/>
      <c r="B4" s="625"/>
      <c r="C4" s="671"/>
      <c r="D4" s="671"/>
      <c r="E4" s="644"/>
      <c r="F4" s="671"/>
      <c r="G4" s="666" t="s">
        <v>111</v>
      </c>
      <c r="H4" s="666"/>
      <c r="I4" s="666" t="s">
        <v>112</v>
      </c>
      <c r="J4" s="666"/>
      <c r="K4" s="666" t="s">
        <v>113</v>
      </c>
      <c r="L4" s="666"/>
      <c r="M4" s="666" t="s">
        <v>114</v>
      </c>
      <c r="N4" s="666"/>
      <c r="O4" s="671"/>
      <c r="P4" s="671"/>
      <c r="Q4" s="666"/>
      <c r="R4" s="666"/>
      <c r="S4" s="666"/>
      <c r="T4" s="666"/>
      <c r="U4" s="625"/>
      <c r="V4" s="625"/>
      <c r="W4" s="673"/>
    </row>
    <row r="5" spans="1:23" ht="25.5" x14ac:dyDescent="0.25">
      <c r="A5" s="666"/>
      <c r="B5" s="626"/>
      <c r="C5" s="671"/>
      <c r="D5" s="671"/>
      <c r="E5" s="645"/>
      <c r="F5" s="671"/>
      <c r="G5" s="317" t="s">
        <v>115</v>
      </c>
      <c r="H5" s="282" t="s">
        <v>12</v>
      </c>
      <c r="I5" s="317" t="s">
        <v>115</v>
      </c>
      <c r="J5" s="282" t="s">
        <v>12</v>
      </c>
      <c r="K5" s="317" t="s">
        <v>115</v>
      </c>
      <c r="L5" s="282" t="s">
        <v>12</v>
      </c>
      <c r="M5" s="317" t="s">
        <v>115</v>
      </c>
      <c r="N5" s="282" t="s">
        <v>12</v>
      </c>
      <c r="O5" s="317" t="s">
        <v>115</v>
      </c>
      <c r="P5" s="282" t="s">
        <v>12</v>
      </c>
      <c r="Q5" s="317" t="s">
        <v>116</v>
      </c>
      <c r="R5" s="317" t="s">
        <v>87</v>
      </c>
      <c r="S5" s="666"/>
      <c r="T5" s="666"/>
      <c r="U5" s="626"/>
      <c r="V5" s="626"/>
      <c r="W5" s="673"/>
    </row>
    <row r="6" spans="1:23" ht="63" customHeight="1" x14ac:dyDescent="0.25">
      <c r="A6" s="768" t="s">
        <v>1540</v>
      </c>
      <c r="B6" s="765" t="s">
        <v>1541</v>
      </c>
      <c r="C6" s="762" t="s">
        <v>1542</v>
      </c>
      <c r="D6" s="69" t="s">
        <v>1543</v>
      </c>
      <c r="E6" s="416" t="s">
        <v>661</v>
      </c>
      <c r="F6" s="84" t="s">
        <v>1546</v>
      </c>
      <c r="G6" s="91"/>
      <c r="H6" s="291"/>
      <c r="I6" s="91"/>
      <c r="J6" s="291"/>
      <c r="K6" s="91"/>
      <c r="L6" s="291"/>
      <c r="M6" s="91"/>
      <c r="N6" s="302"/>
      <c r="O6" s="86"/>
      <c r="P6" s="291"/>
      <c r="Q6" s="79"/>
      <c r="R6" s="79"/>
      <c r="S6" s="83"/>
      <c r="T6" s="79"/>
      <c r="U6" s="79"/>
      <c r="V6" s="83"/>
      <c r="W6" s="78"/>
    </row>
    <row r="7" spans="1:23" ht="78.75" x14ac:dyDescent="0.25">
      <c r="A7" s="769"/>
      <c r="B7" s="766"/>
      <c r="C7" s="763"/>
      <c r="D7" s="69" t="s">
        <v>1544</v>
      </c>
      <c r="E7" s="416"/>
      <c r="F7" s="84" t="s">
        <v>1547</v>
      </c>
      <c r="G7" s="91"/>
      <c r="H7" s="291"/>
      <c r="I7" s="91"/>
      <c r="J7" s="291"/>
      <c r="K7" s="91"/>
      <c r="L7" s="291"/>
      <c r="M7" s="91"/>
      <c r="N7" s="302"/>
      <c r="O7" s="86"/>
      <c r="P7" s="291"/>
      <c r="Q7" s="79"/>
      <c r="R7" s="79"/>
      <c r="S7" s="83"/>
      <c r="T7" s="79"/>
      <c r="U7" s="79"/>
      <c r="V7" s="83"/>
      <c r="W7" s="78"/>
    </row>
    <row r="8" spans="1:23" ht="126" x14ac:dyDescent="0.25">
      <c r="A8" s="769"/>
      <c r="B8" s="766"/>
      <c r="C8" s="763"/>
      <c r="D8" s="69" t="s">
        <v>1545</v>
      </c>
      <c r="E8" s="416"/>
      <c r="F8" s="84" t="s">
        <v>1548</v>
      </c>
      <c r="G8" s="91"/>
      <c r="H8" s="291"/>
      <c r="I8" s="91"/>
      <c r="J8" s="291"/>
      <c r="K8" s="91"/>
      <c r="L8" s="291"/>
      <c r="M8" s="91"/>
      <c r="N8" s="302"/>
      <c r="O8" s="86"/>
      <c r="P8" s="291"/>
      <c r="Q8" s="79"/>
      <c r="R8" s="79"/>
      <c r="S8" s="83"/>
      <c r="T8" s="79"/>
      <c r="U8" s="79"/>
      <c r="V8" s="83"/>
      <c r="W8" s="78"/>
    </row>
    <row r="9" spans="1:23" ht="157.5" x14ac:dyDescent="0.25">
      <c r="A9" s="769"/>
      <c r="B9" s="767"/>
      <c r="C9" s="764"/>
      <c r="D9" s="69" t="s">
        <v>1549</v>
      </c>
      <c r="E9" s="416"/>
      <c r="F9" s="84" t="s">
        <v>1550</v>
      </c>
      <c r="G9" s="91"/>
      <c r="H9" s="291"/>
      <c r="I9" s="91"/>
      <c r="J9" s="291"/>
      <c r="K9" s="91"/>
      <c r="L9" s="291"/>
      <c r="M9" s="91"/>
      <c r="N9" s="302"/>
      <c r="O9" s="86"/>
      <c r="P9" s="291"/>
      <c r="Q9" s="79"/>
      <c r="R9" s="79"/>
      <c r="S9" s="83"/>
      <c r="T9" s="79"/>
      <c r="U9" s="79"/>
      <c r="V9" s="83"/>
      <c r="W9" s="78"/>
    </row>
    <row r="10" spans="1:23" ht="220.5" customHeight="1" x14ac:dyDescent="0.25">
      <c r="A10" s="766" t="s">
        <v>1551</v>
      </c>
      <c r="B10" s="765" t="s">
        <v>1552</v>
      </c>
      <c r="C10" s="762" t="s">
        <v>1553</v>
      </c>
      <c r="D10" s="454" t="s">
        <v>1554</v>
      </c>
      <c r="E10" s="453"/>
      <c r="F10" s="453" t="s">
        <v>1555</v>
      </c>
      <c r="G10" s="91"/>
      <c r="H10" s="291"/>
      <c r="I10" s="91"/>
      <c r="J10" s="291"/>
      <c r="K10" s="91"/>
      <c r="L10" s="291"/>
      <c r="M10" s="91"/>
      <c r="N10" s="302"/>
      <c r="O10" s="86"/>
      <c r="P10" s="291"/>
      <c r="Q10" s="79"/>
      <c r="R10" s="79"/>
      <c r="S10" s="83"/>
      <c r="T10" s="79"/>
      <c r="U10" s="79"/>
      <c r="V10" s="83"/>
      <c r="W10" s="78"/>
    </row>
    <row r="11" spans="1:23" ht="78.75" x14ac:dyDescent="0.25">
      <c r="A11" s="766"/>
      <c r="B11" s="766"/>
      <c r="C11" s="763"/>
      <c r="D11" s="69" t="s">
        <v>1556</v>
      </c>
      <c r="E11" s="416"/>
      <c r="F11" s="84" t="s">
        <v>1557</v>
      </c>
      <c r="G11" s="91"/>
      <c r="H11" s="291"/>
      <c r="I11" s="91"/>
      <c r="J11" s="291"/>
      <c r="K11" s="91"/>
      <c r="L11" s="291"/>
      <c r="M11" s="91"/>
      <c r="N11" s="302"/>
      <c r="O11" s="86"/>
      <c r="P11" s="291"/>
      <c r="Q11" s="79"/>
      <c r="R11" s="79"/>
      <c r="S11" s="83"/>
      <c r="T11" s="79"/>
      <c r="U11" s="79"/>
      <c r="V11" s="83"/>
      <c r="W11" s="78"/>
    </row>
    <row r="12" spans="1:23" ht="157.5" x14ac:dyDescent="0.25">
      <c r="A12" s="766"/>
      <c r="B12" s="766"/>
      <c r="C12" s="763"/>
      <c r="D12" s="69" t="s">
        <v>1558</v>
      </c>
      <c r="E12" s="416"/>
      <c r="F12" s="84" t="s">
        <v>1559</v>
      </c>
      <c r="G12" s="91"/>
      <c r="H12" s="291"/>
      <c r="I12" s="91"/>
      <c r="J12" s="291"/>
      <c r="K12" s="91"/>
      <c r="L12" s="291"/>
      <c r="M12" s="91"/>
      <c r="N12" s="302"/>
      <c r="O12" s="86"/>
      <c r="P12" s="291"/>
      <c r="Q12" s="79"/>
      <c r="R12" s="79"/>
      <c r="S12" s="83"/>
      <c r="T12" s="79"/>
      <c r="U12" s="79"/>
      <c r="V12" s="83"/>
      <c r="W12" s="78"/>
    </row>
    <row r="13" spans="1:23" ht="173.25" x14ac:dyDescent="0.25">
      <c r="A13" s="766"/>
      <c r="B13" s="766"/>
      <c r="C13" s="763"/>
      <c r="D13" s="69" t="s">
        <v>1561</v>
      </c>
      <c r="E13" s="416"/>
      <c r="F13" s="84" t="s">
        <v>1560</v>
      </c>
      <c r="G13" s="91"/>
      <c r="H13" s="291"/>
      <c r="I13" s="91"/>
      <c r="J13" s="291"/>
      <c r="K13" s="91"/>
      <c r="L13" s="291"/>
      <c r="M13" s="91"/>
      <c r="N13" s="302"/>
      <c r="O13" s="86"/>
      <c r="P13" s="291"/>
      <c r="Q13" s="79"/>
      <c r="R13" s="79"/>
      <c r="S13" s="83"/>
      <c r="T13" s="79"/>
      <c r="U13" s="79"/>
      <c r="V13" s="83"/>
      <c r="W13" s="78"/>
    </row>
    <row r="14" spans="1:23" ht="126" x14ac:dyDescent="0.25">
      <c r="A14" s="766"/>
      <c r="B14" s="766"/>
      <c r="C14" s="763"/>
      <c r="D14" s="69" t="s">
        <v>1562</v>
      </c>
      <c r="E14" s="416"/>
      <c r="F14" s="84" t="s">
        <v>1563</v>
      </c>
      <c r="G14" s="91"/>
      <c r="H14" s="291"/>
      <c r="I14" s="91"/>
      <c r="J14" s="291"/>
      <c r="K14" s="91"/>
      <c r="L14" s="291"/>
      <c r="M14" s="91"/>
      <c r="N14" s="302"/>
      <c r="O14" s="86"/>
      <c r="P14" s="291"/>
      <c r="Q14" s="79"/>
      <c r="R14" s="79"/>
      <c r="S14" s="83"/>
      <c r="T14" s="79"/>
      <c r="U14" s="79"/>
      <c r="V14" s="83"/>
      <c r="W14" s="78"/>
    </row>
    <row r="15" spans="1:23" ht="126" x14ac:dyDescent="0.25">
      <c r="A15" s="766"/>
      <c r="B15" s="766"/>
      <c r="C15" s="763"/>
      <c r="D15" s="69" t="s">
        <v>1564</v>
      </c>
      <c r="E15" s="416"/>
      <c r="F15" s="84" t="s">
        <v>1565</v>
      </c>
      <c r="G15" s="91"/>
      <c r="H15" s="291"/>
      <c r="I15" s="91"/>
      <c r="J15" s="291"/>
      <c r="K15" s="91"/>
      <c r="L15" s="291"/>
      <c r="M15" s="91"/>
      <c r="N15" s="302"/>
      <c r="O15" s="86"/>
      <c r="P15" s="291"/>
      <c r="Q15" s="79"/>
      <c r="R15" s="79"/>
      <c r="S15" s="83"/>
      <c r="T15" s="79"/>
      <c r="U15" s="79"/>
      <c r="V15" s="83"/>
      <c r="W15" s="78"/>
    </row>
    <row r="16" spans="1:23" ht="78.75" x14ac:dyDescent="0.25">
      <c r="A16" s="767"/>
      <c r="B16" s="767"/>
      <c r="C16" s="764"/>
      <c r="D16" s="69" t="s">
        <v>1566</v>
      </c>
      <c r="E16" s="416"/>
      <c r="F16" s="84" t="s">
        <v>1567</v>
      </c>
      <c r="G16" s="91"/>
      <c r="H16" s="291"/>
      <c r="I16" s="91"/>
      <c r="J16" s="291"/>
      <c r="K16" s="91"/>
      <c r="L16" s="291"/>
      <c r="M16" s="91"/>
      <c r="N16" s="302"/>
      <c r="O16" s="86"/>
      <c r="P16" s="291"/>
      <c r="Q16" s="79"/>
      <c r="R16" s="79"/>
      <c r="S16" s="83"/>
      <c r="T16" s="79"/>
      <c r="U16" s="79"/>
      <c r="V16" s="83"/>
      <c r="W16" s="78"/>
    </row>
    <row r="17" spans="1:23" ht="173.25" customHeight="1" x14ac:dyDescent="0.25">
      <c r="A17" s="765" t="s">
        <v>1588</v>
      </c>
      <c r="B17" s="765" t="s">
        <v>1568</v>
      </c>
      <c r="C17" s="762" t="s">
        <v>1573</v>
      </c>
      <c r="D17" s="449" t="s">
        <v>1569</v>
      </c>
      <c r="E17" s="449"/>
      <c r="F17" s="389" t="s">
        <v>1571</v>
      </c>
      <c r="G17" s="91"/>
      <c r="H17" s="291"/>
      <c r="I17" s="91"/>
      <c r="J17" s="291"/>
      <c r="K17" s="91"/>
      <c r="L17" s="291"/>
      <c r="M17" s="91"/>
      <c r="N17" s="302"/>
      <c r="O17" s="86"/>
      <c r="P17" s="291"/>
      <c r="Q17" s="79"/>
      <c r="R17" s="79"/>
      <c r="S17" s="83"/>
      <c r="T17" s="79"/>
      <c r="U17" s="79"/>
      <c r="V17" s="83"/>
      <c r="W17" s="78"/>
    </row>
    <row r="18" spans="1:23" ht="47.25" x14ac:dyDescent="0.25">
      <c r="A18" s="766"/>
      <c r="B18" s="766"/>
      <c r="C18" s="763"/>
      <c r="D18" s="449" t="s">
        <v>1570</v>
      </c>
      <c r="E18" s="449"/>
      <c r="F18" s="84" t="s">
        <v>1572</v>
      </c>
      <c r="G18" s="91"/>
      <c r="H18" s="291"/>
      <c r="I18" s="91"/>
      <c r="J18" s="291"/>
      <c r="K18" s="91"/>
      <c r="L18" s="291"/>
      <c r="M18" s="91"/>
      <c r="N18" s="302"/>
      <c r="O18" s="86"/>
      <c r="P18" s="291"/>
      <c r="Q18" s="79"/>
      <c r="R18" s="79"/>
      <c r="S18" s="83"/>
      <c r="T18" s="79"/>
      <c r="U18" s="79"/>
      <c r="V18" s="83"/>
      <c r="W18" s="78"/>
    </row>
    <row r="19" spans="1:23" ht="94.5" x14ac:dyDescent="0.25">
      <c r="A19" s="766"/>
      <c r="B19" s="766"/>
      <c r="C19" s="763"/>
      <c r="D19" s="449" t="s">
        <v>1574</v>
      </c>
      <c r="E19" s="449"/>
      <c r="F19" s="389" t="s">
        <v>1575</v>
      </c>
      <c r="G19" s="91"/>
      <c r="H19" s="291"/>
      <c r="I19" s="91"/>
      <c r="J19" s="291"/>
      <c r="K19" s="91"/>
      <c r="L19" s="291"/>
      <c r="M19" s="91"/>
      <c r="N19" s="302"/>
      <c r="O19" s="86"/>
      <c r="P19" s="291"/>
      <c r="Q19" s="79"/>
      <c r="R19" s="79"/>
      <c r="S19" s="83"/>
      <c r="T19" s="79"/>
      <c r="U19" s="79"/>
      <c r="V19" s="83"/>
      <c r="W19" s="78"/>
    </row>
    <row r="20" spans="1:23" ht="110.25" x14ac:dyDescent="0.25">
      <c r="A20" s="767"/>
      <c r="B20" s="767"/>
      <c r="C20" s="764"/>
      <c r="D20" s="449" t="s">
        <v>1576</v>
      </c>
      <c r="E20" s="449"/>
      <c r="F20" s="100" t="s">
        <v>1577</v>
      </c>
      <c r="G20" s="91"/>
      <c r="H20" s="291"/>
      <c r="I20" s="91"/>
      <c r="J20" s="291"/>
      <c r="K20" s="91"/>
      <c r="L20" s="291"/>
      <c r="M20" s="91"/>
      <c r="N20" s="302"/>
      <c r="O20" s="86"/>
      <c r="P20" s="291"/>
      <c r="Q20" s="79"/>
      <c r="R20" s="79"/>
      <c r="S20" s="83"/>
      <c r="T20" s="79"/>
      <c r="U20" s="79"/>
      <c r="V20" s="83"/>
      <c r="W20" s="78"/>
    </row>
    <row r="21" spans="1:23" ht="236.25" customHeight="1" x14ac:dyDescent="0.25">
      <c r="A21" s="765" t="s">
        <v>1589</v>
      </c>
      <c r="B21" s="765" t="s">
        <v>1579</v>
      </c>
      <c r="C21" s="762" t="s">
        <v>1578</v>
      </c>
      <c r="D21" s="449" t="s">
        <v>1580</v>
      </c>
      <c r="E21" s="449"/>
      <c r="F21" s="84" t="s">
        <v>1582</v>
      </c>
      <c r="G21" s="91"/>
      <c r="H21" s="291"/>
      <c r="I21" s="91"/>
      <c r="J21" s="291"/>
      <c r="K21" s="91"/>
      <c r="L21" s="291"/>
      <c r="M21" s="91"/>
      <c r="N21" s="302"/>
      <c r="O21" s="86"/>
      <c r="P21" s="291"/>
      <c r="Q21" s="79"/>
      <c r="R21" s="79"/>
      <c r="S21" s="83"/>
      <c r="T21" s="79"/>
      <c r="U21" s="79"/>
      <c r="V21" s="83"/>
      <c r="W21" s="78"/>
    </row>
    <row r="22" spans="1:23" ht="157.5" x14ac:dyDescent="0.25">
      <c r="A22" s="766"/>
      <c r="B22" s="766"/>
      <c r="C22" s="763"/>
      <c r="D22" s="449" t="s">
        <v>1581</v>
      </c>
      <c r="E22" s="449"/>
      <c r="F22" s="389" t="s">
        <v>1583</v>
      </c>
      <c r="G22" s="91"/>
      <c r="H22" s="291"/>
      <c r="I22" s="91"/>
      <c r="J22" s="291"/>
      <c r="K22" s="91"/>
      <c r="L22" s="291"/>
      <c r="M22" s="91"/>
      <c r="N22" s="302"/>
      <c r="O22" s="86"/>
      <c r="P22" s="291"/>
      <c r="Q22" s="79"/>
      <c r="R22" s="79"/>
      <c r="S22" s="83"/>
      <c r="T22" s="79"/>
      <c r="U22" s="79"/>
      <c r="V22" s="83"/>
      <c r="W22" s="78"/>
    </row>
    <row r="23" spans="1:23" ht="110.25" x14ac:dyDescent="0.25">
      <c r="A23" s="766"/>
      <c r="B23" s="766"/>
      <c r="C23" s="763"/>
      <c r="D23" s="449" t="s">
        <v>1585</v>
      </c>
      <c r="E23" s="449"/>
      <c r="F23" s="100" t="s">
        <v>1584</v>
      </c>
      <c r="G23" s="91"/>
      <c r="H23" s="291"/>
      <c r="I23" s="91"/>
      <c r="J23" s="291"/>
      <c r="K23" s="91"/>
      <c r="L23" s="291"/>
      <c r="M23" s="91"/>
      <c r="N23" s="302"/>
      <c r="O23" s="86"/>
      <c r="P23" s="291"/>
      <c r="Q23" s="79"/>
      <c r="R23" s="79"/>
      <c r="S23" s="83"/>
      <c r="T23" s="79"/>
      <c r="U23" s="79"/>
      <c r="V23" s="83"/>
      <c r="W23" s="78"/>
    </row>
    <row r="24" spans="1:23" ht="78.75" x14ac:dyDescent="0.25">
      <c r="A24" s="767"/>
      <c r="B24" s="767"/>
      <c r="C24" s="764"/>
      <c r="D24" s="449" t="s">
        <v>1586</v>
      </c>
      <c r="E24" s="449"/>
      <c r="F24" s="100" t="s">
        <v>1587</v>
      </c>
      <c r="G24" s="91"/>
      <c r="H24" s="291"/>
      <c r="I24" s="91"/>
      <c r="J24" s="291"/>
      <c r="K24" s="91"/>
      <c r="L24" s="291"/>
      <c r="M24" s="91"/>
      <c r="N24" s="302"/>
      <c r="O24" s="86"/>
      <c r="P24" s="291"/>
      <c r="Q24" s="79"/>
      <c r="R24" s="79"/>
      <c r="S24" s="83"/>
      <c r="T24" s="79"/>
      <c r="U24" s="79"/>
      <c r="V24" s="83"/>
      <c r="W24" s="78"/>
    </row>
    <row r="25" spans="1:23" ht="15.6" customHeight="1" x14ac:dyDescent="0.25">
      <c r="A25" s="424"/>
      <c r="B25" s="425"/>
      <c r="C25" s="424" t="s">
        <v>150</v>
      </c>
      <c r="D25" s="425"/>
      <c r="E25" s="425"/>
      <c r="F25" s="426"/>
      <c r="G25" s="405">
        <f t="shared" ref="G25:N25" si="0">SUM(G6:G16)</f>
        <v>0</v>
      </c>
      <c r="H25" s="406">
        <f t="shared" si="0"/>
        <v>0</v>
      </c>
      <c r="I25" s="405">
        <f t="shared" si="0"/>
        <v>0</v>
      </c>
      <c r="J25" s="406">
        <f t="shared" si="0"/>
        <v>0</v>
      </c>
      <c r="K25" s="405">
        <f t="shared" si="0"/>
        <v>0</v>
      </c>
      <c r="L25" s="406">
        <f t="shared" si="0"/>
        <v>0</v>
      </c>
      <c r="M25" s="405">
        <f t="shared" si="0"/>
        <v>0</v>
      </c>
      <c r="N25" s="406">
        <f t="shared" si="0"/>
        <v>0</v>
      </c>
      <c r="O25" s="405">
        <f>G25+I25+K25+M25</f>
        <v>0</v>
      </c>
      <c r="P25" s="407">
        <f>H25+J25+L25+N25</f>
        <v>0</v>
      </c>
      <c r="Q25" s="373"/>
      <c r="R25" s="373"/>
      <c r="S25" s="373"/>
      <c r="T25" s="373"/>
      <c r="U25" s="373"/>
      <c r="V25" s="373"/>
      <c r="W25" s="373"/>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G14" activePane="bottomRight" state="frozen"/>
      <selection pane="topRight" activeCell="D1" sqref="D1"/>
      <selection pane="bottomLeft" activeCell="A11" sqref="A11"/>
      <selection pane="bottomRight" activeCell="A570" sqref="A570"/>
    </sheetView>
  </sheetViews>
  <sheetFormatPr baseColWidth="10" defaultColWidth="11.5703125" defaultRowHeight="15" x14ac:dyDescent="0.25"/>
  <cols>
    <col min="1" max="1" width="4.5703125" style="109" customWidth="1"/>
    <col min="2" max="2" width="26.28515625" style="95" bestFit="1" customWidth="1"/>
    <col min="3" max="3" width="89.42578125" style="109" bestFit="1" customWidth="1"/>
    <col min="4" max="21" width="32" style="200" customWidth="1"/>
    <col min="22" max="31" width="17.85546875" style="200" customWidth="1"/>
    <col min="32" max="32" width="19.5703125" style="200" customWidth="1"/>
    <col min="33" max="34" width="17.85546875" style="200" customWidth="1"/>
    <col min="35" max="35" width="18.7109375" style="200" customWidth="1"/>
    <col min="36" max="37" width="17.85546875" style="200" customWidth="1"/>
    <col min="38" max="38" width="18.28515625" style="200" customWidth="1"/>
    <col min="39" max="16384" width="11.5703125" style="109"/>
  </cols>
  <sheetData>
    <row r="1" spans="1:576" ht="26.25" hidden="1" x14ac:dyDescent="0.25">
      <c r="A1" s="212"/>
      <c r="B1" s="215"/>
      <c r="C1" s="206" t="s">
        <v>342</v>
      </c>
      <c r="D1" s="206" t="s">
        <v>678</v>
      </c>
      <c r="E1" s="206" t="s">
        <v>680</v>
      </c>
      <c r="F1" s="206" t="s">
        <v>682</v>
      </c>
      <c r="G1" s="206" t="s">
        <v>684</v>
      </c>
      <c r="H1" s="206" t="s">
        <v>686</v>
      </c>
      <c r="I1" s="206" t="s">
        <v>688</v>
      </c>
      <c r="J1" s="206" t="s">
        <v>343</v>
      </c>
      <c r="K1" s="206" t="s">
        <v>691</v>
      </c>
      <c r="L1" s="206" t="s">
        <v>344</v>
      </c>
      <c r="M1" s="206" t="s">
        <v>693</v>
      </c>
      <c r="N1" s="206" t="s">
        <v>695</v>
      </c>
      <c r="O1" s="206" t="s">
        <v>697</v>
      </c>
      <c r="P1" s="206" t="s">
        <v>345</v>
      </c>
      <c r="Q1" s="206" t="s">
        <v>698</v>
      </c>
      <c r="R1" s="206" t="s">
        <v>701</v>
      </c>
      <c r="S1" s="206" t="s">
        <v>346</v>
      </c>
      <c r="T1" s="206" t="s">
        <v>703</v>
      </c>
      <c r="U1" s="206" t="s">
        <v>347</v>
      </c>
      <c r="V1" s="206" t="s">
        <v>704</v>
      </c>
      <c r="W1" s="206" t="s">
        <v>705</v>
      </c>
      <c r="X1" s="206" t="s">
        <v>709</v>
      </c>
      <c r="Y1" s="206" t="s">
        <v>339</v>
      </c>
      <c r="Z1" s="206" t="s">
        <v>724</v>
      </c>
      <c r="AA1" s="215"/>
      <c r="AB1" s="206" t="s">
        <v>726</v>
      </c>
      <c r="AC1" s="206" t="s">
        <v>349</v>
      </c>
      <c r="AD1" s="206" t="s">
        <v>728</v>
      </c>
      <c r="AE1" s="206" t="s">
        <v>730</v>
      </c>
      <c r="AF1" s="206" t="s">
        <v>350</v>
      </c>
      <c r="AG1" s="206" t="s">
        <v>732</v>
      </c>
      <c r="AH1" s="206" t="s">
        <v>734</v>
      </c>
      <c r="AI1" s="206" t="s">
        <v>351</v>
      </c>
      <c r="AJ1" s="206" t="s">
        <v>735</v>
      </c>
      <c r="AK1" s="206" t="s">
        <v>737</v>
      </c>
      <c r="AL1" s="206" t="s">
        <v>738</v>
      </c>
      <c r="AM1" s="206" t="s">
        <v>739</v>
      </c>
      <c r="AN1" s="206" t="s">
        <v>741</v>
      </c>
      <c r="AO1" s="206" t="s">
        <v>743</v>
      </c>
      <c r="AP1" s="206" t="s">
        <v>744</v>
      </c>
      <c r="AQ1" s="206" t="s">
        <v>352</v>
      </c>
      <c r="AR1" s="206" t="s">
        <v>746</v>
      </c>
      <c r="AS1" s="206" t="s">
        <v>748</v>
      </c>
      <c r="AT1" s="206" t="s">
        <v>750</v>
      </c>
      <c r="AU1" s="206" t="s">
        <v>752</v>
      </c>
      <c r="AV1" s="206" t="s">
        <v>754</v>
      </c>
      <c r="AW1" s="206" t="s">
        <v>756</v>
      </c>
      <c r="AX1" s="206" t="s">
        <v>758</v>
      </c>
      <c r="AY1" s="206" t="s">
        <v>760</v>
      </c>
      <c r="AZ1" s="215"/>
      <c r="BA1" s="206" t="s">
        <v>354</v>
      </c>
      <c r="BB1" s="206" t="s">
        <v>782</v>
      </c>
      <c r="BC1" s="206" t="s">
        <v>355</v>
      </c>
      <c r="BD1" s="206" t="s">
        <v>784</v>
      </c>
      <c r="BE1" s="206" t="s">
        <v>786</v>
      </c>
      <c r="BF1" s="215"/>
      <c r="BG1" s="206" t="s">
        <v>357</v>
      </c>
      <c r="BH1" s="206" t="s">
        <v>788</v>
      </c>
      <c r="BI1" s="206" t="s">
        <v>358</v>
      </c>
      <c r="BJ1" s="206" t="s">
        <v>790</v>
      </c>
      <c r="BK1" s="206" t="s">
        <v>792</v>
      </c>
      <c r="BL1" s="206" t="s">
        <v>794</v>
      </c>
      <c r="BM1" s="215"/>
      <c r="BN1" s="206" t="s">
        <v>800</v>
      </c>
      <c r="BO1" s="206" t="s">
        <v>802</v>
      </c>
      <c r="BP1" s="206" t="s">
        <v>360</v>
      </c>
      <c r="BQ1" s="206" t="s">
        <v>796</v>
      </c>
      <c r="BR1" s="206" t="s">
        <v>798</v>
      </c>
      <c r="BS1" s="206" t="s">
        <v>361</v>
      </c>
      <c r="BT1" s="206" t="s">
        <v>804</v>
      </c>
      <c r="BU1" s="206" t="s">
        <v>362</v>
      </c>
      <c r="BV1" s="206" t="s">
        <v>805</v>
      </c>
      <c r="BW1" s="203"/>
      <c r="BX1" s="215"/>
      <c r="BY1" s="206" t="s">
        <v>363</v>
      </c>
      <c r="BZ1" s="206" t="s">
        <v>710</v>
      </c>
      <c r="CA1" s="206" t="s">
        <v>712</v>
      </c>
      <c r="CB1" s="206" t="s">
        <v>714</v>
      </c>
      <c r="CC1" s="206" t="s">
        <v>364</v>
      </c>
      <c r="CD1" s="206" t="s">
        <v>716</v>
      </c>
      <c r="CE1" s="206" t="s">
        <v>718</v>
      </c>
      <c r="CF1" s="206" t="s">
        <v>720</v>
      </c>
      <c r="CG1" s="206" t="s">
        <v>722</v>
      </c>
      <c r="CH1" s="203"/>
      <c r="CI1" s="215"/>
      <c r="CJ1" s="206" t="s">
        <v>365</v>
      </c>
      <c r="CK1" s="206" t="s">
        <v>762</v>
      </c>
      <c r="CL1" s="206" t="s">
        <v>764</v>
      </c>
      <c r="CM1" s="206" t="s">
        <v>766</v>
      </c>
      <c r="CN1" s="206" t="s">
        <v>768</v>
      </c>
      <c r="CO1" s="206" t="s">
        <v>770</v>
      </c>
      <c r="CP1" s="206" t="s">
        <v>772</v>
      </c>
      <c r="CQ1" s="206" t="s">
        <v>774</v>
      </c>
      <c r="CR1" s="206" t="s">
        <v>776</v>
      </c>
      <c r="CS1" s="206" t="s">
        <v>778</v>
      </c>
      <c r="CT1" s="206" t="s">
        <v>780</v>
      </c>
      <c r="CU1" s="203"/>
      <c r="CV1" s="215"/>
      <c r="CW1" s="206" t="s">
        <v>806</v>
      </c>
      <c r="CX1" s="206" t="s">
        <v>807</v>
      </c>
      <c r="CY1" s="206" t="s">
        <v>809</v>
      </c>
      <c r="CZ1" s="206" t="s">
        <v>368</v>
      </c>
      <c r="DA1" s="206" t="s">
        <v>811</v>
      </c>
      <c r="DB1" s="206" t="s">
        <v>813</v>
      </c>
      <c r="DC1" s="206" t="s">
        <v>815</v>
      </c>
      <c r="DD1" s="206" t="s">
        <v>817</v>
      </c>
      <c r="DE1" s="206" t="s">
        <v>819</v>
      </c>
      <c r="DF1" s="206" t="s">
        <v>821</v>
      </c>
      <c r="DG1" s="215"/>
      <c r="DH1" s="206" t="s">
        <v>370</v>
      </c>
      <c r="DI1" s="206" t="s">
        <v>823</v>
      </c>
      <c r="DJ1" s="206" t="s">
        <v>371</v>
      </c>
      <c r="DK1" s="206" t="s">
        <v>825</v>
      </c>
      <c r="DL1" s="206" t="s">
        <v>827</v>
      </c>
      <c r="DM1" s="206" t="s">
        <v>829</v>
      </c>
      <c r="DN1" s="206" t="s">
        <v>831</v>
      </c>
      <c r="DO1" s="206" t="s">
        <v>833</v>
      </c>
      <c r="DP1" s="206" t="s">
        <v>835</v>
      </c>
      <c r="DQ1" s="206" t="s">
        <v>837</v>
      </c>
      <c r="DR1" s="206" t="s">
        <v>372</v>
      </c>
      <c r="DS1" s="206" t="s">
        <v>839</v>
      </c>
      <c r="DT1" s="206" t="s">
        <v>841</v>
      </c>
      <c r="DU1" s="206" t="s">
        <v>843</v>
      </c>
      <c r="DV1" s="215"/>
      <c r="DW1" s="206" t="s">
        <v>845</v>
      </c>
      <c r="DX1" s="206" t="s">
        <v>374</v>
      </c>
      <c r="DY1" s="206" t="s">
        <v>847</v>
      </c>
      <c r="DZ1" s="206" t="s">
        <v>375</v>
      </c>
      <c r="EA1" s="206" t="s">
        <v>849</v>
      </c>
      <c r="EB1" s="206" t="s">
        <v>851</v>
      </c>
      <c r="EC1" s="206" t="s">
        <v>853</v>
      </c>
      <c r="ED1" s="206" t="s">
        <v>855</v>
      </c>
      <c r="EE1" s="206" t="s">
        <v>857</v>
      </c>
      <c r="EF1" s="206" t="s">
        <v>859</v>
      </c>
      <c r="EG1" s="206" t="s">
        <v>861</v>
      </c>
      <c r="EH1" s="206" t="s">
        <v>863</v>
      </c>
      <c r="EI1" s="206" t="s">
        <v>865</v>
      </c>
      <c r="EJ1" s="206" t="s">
        <v>867</v>
      </c>
      <c r="EK1" s="206" t="s">
        <v>869</v>
      </c>
      <c r="EL1" s="215"/>
      <c r="EM1" s="206" t="s">
        <v>871</v>
      </c>
      <c r="EN1" s="206" t="s">
        <v>377</v>
      </c>
      <c r="EO1" s="206" t="s">
        <v>873</v>
      </c>
      <c r="EP1" s="206" t="s">
        <v>875</v>
      </c>
      <c r="EQ1" s="206" t="s">
        <v>378</v>
      </c>
      <c r="ER1" s="206" t="s">
        <v>877</v>
      </c>
      <c r="ES1" s="206" t="s">
        <v>879</v>
      </c>
      <c r="ET1" s="206" t="s">
        <v>379</v>
      </c>
      <c r="EU1" s="206" t="s">
        <v>881</v>
      </c>
      <c r="EV1" s="206" t="s">
        <v>883</v>
      </c>
      <c r="EW1" s="206" t="s">
        <v>885</v>
      </c>
      <c r="EX1" s="206" t="s">
        <v>380</v>
      </c>
      <c r="EY1" s="206" t="s">
        <v>887</v>
      </c>
      <c r="EZ1" s="206" t="s">
        <v>889</v>
      </c>
      <c r="FA1" s="215"/>
      <c r="FB1" s="206" t="s">
        <v>382</v>
      </c>
      <c r="FC1" s="206" t="s">
        <v>891</v>
      </c>
      <c r="FD1" s="206" t="s">
        <v>893</v>
      </c>
      <c r="FE1" s="206" t="s">
        <v>895</v>
      </c>
      <c r="FF1" s="206" t="s">
        <v>897</v>
      </c>
      <c r="FG1" s="206" t="s">
        <v>383</v>
      </c>
      <c r="FH1" s="206" t="s">
        <v>899</v>
      </c>
      <c r="FI1" s="206" t="s">
        <v>901</v>
      </c>
      <c r="FJ1" s="206" t="s">
        <v>903</v>
      </c>
      <c r="FK1" s="206" t="s">
        <v>905</v>
      </c>
      <c r="FL1" s="206" t="s">
        <v>907</v>
      </c>
      <c r="FM1" s="206" t="s">
        <v>384</v>
      </c>
      <c r="FN1" s="206" t="s">
        <v>910</v>
      </c>
      <c r="FO1" s="206" t="s">
        <v>385</v>
      </c>
      <c r="FP1" s="206" t="s">
        <v>913</v>
      </c>
      <c r="FQ1" s="206" t="s">
        <v>914</v>
      </c>
      <c r="FR1" s="206" t="s">
        <v>916</v>
      </c>
      <c r="FS1" s="206" t="s">
        <v>386</v>
      </c>
      <c r="FT1" s="206" t="s">
        <v>919</v>
      </c>
      <c r="FU1" s="206" t="s">
        <v>920</v>
      </c>
      <c r="FV1" s="206" t="s">
        <v>922</v>
      </c>
      <c r="FW1" s="206" t="s">
        <v>387</v>
      </c>
      <c r="FX1" s="206" t="s">
        <v>925</v>
      </c>
      <c r="FY1" s="206" t="s">
        <v>927</v>
      </c>
      <c r="FZ1" s="206" t="s">
        <v>929</v>
      </c>
      <c r="GA1" s="215"/>
      <c r="GB1" s="206" t="s">
        <v>389</v>
      </c>
      <c r="GC1" s="206" t="s">
        <v>390</v>
      </c>
      <c r="GD1" s="215"/>
      <c r="GE1" s="206" t="s">
        <v>392</v>
      </c>
      <c r="GF1" s="206" t="s">
        <v>952</v>
      </c>
      <c r="GG1" s="206" t="s">
        <v>954</v>
      </c>
      <c r="GH1" s="206" t="s">
        <v>956</v>
      </c>
      <c r="GI1" s="206" t="s">
        <v>958</v>
      </c>
      <c r="GJ1" s="206" t="s">
        <v>960</v>
      </c>
      <c r="GK1" s="215"/>
      <c r="GL1" s="206" t="s">
        <v>394</v>
      </c>
      <c r="GM1" s="206" t="s">
        <v>962</v>
      </c>
      <c r="GN1" s="206" t="s">
        <v>964</v>
      </c>
      <c r="GO1" s="206" t="s">
        <v>966</v>
      </c>
      <c r="GP1" s="206" t="s">
        <v>968</v>
      </c>
      <c r="GQ1" s="206" t="s">
        <v>970</v>
      </c>
      <c r="GR1" s="206" t="s">
        <v>972</v>
      </c>
      <c r="GS1" s="203"/>
      <c r="GT1" s="215"/>
      <c r="GU1" s="206" t="s">
        <v>395</v>
      </c>
      <c r="GV1" s="206" t="s">
        <v>931</v>
      </c>
      <c r="GW1" s="206" t="s">
        <v>933</v>
      </c>
      <c r="GX1" s="206" t="s">
        <v>935</v>
      </c>
      <c r="GY1" s="206" t="s">
        <v>937</v>
      </c>
      <c r="GZ1" s="206" t="s">
        <v>939</v>
      </c>
      <c r="HA1" s="206" t="s">
        <v>941</v>
      </c>
      <c r="HB1" s="215"/>
      <c r="HC1" s="206" t="s">
        <v>396</v>
      </c>
      <c r="HD1" s="206" t="s">
        <v>943</v>
      </c>
      <c r="HE1" s="206" t="s">
        <v>945</v>
      </c>
      <c r="HF1" s="206" t="s">
        <v>946</v>
      </c>
      <c r="HG1" s="206" t="s">
        <v>397</v>
      </c>
      <c r="HH1" s="206" t="s">
        <v>949</v>
      </c>
      <c r="HI1" s="206" t="s">
        <v>950</v>
      </c>
      <c r="HJ1" s="203"/>
      <c r="HK1" s="215"/>
      <c r="HL1" s="206" t="s">
        <v>400</v>
      </c>
      <c r="HM1" s="206" t="s">
        <v>974</v>
      </c>
      <c r="HN1" s="206" t="s">
        <v>976</v>
      </c>
      <c r="HO1" s="206" t="s">
        <v>978</v>
      </c>
      <c r="HP1" s="206" t="s">
        <v>980</v>
      </c>
      <c r="HQ1" s="206" t="s">
        <v>401</v>
      </c>
      <c r="HR1" s="206" t="s">
        <v>983</v>
      </c>
      <c r="HS1" s="215"/>
      <c r="HT1" s="206" t="s">
        <v>985</v>
      </c>
      <c r="HU1" s="206" t="s">
        <v>987</v>
      </c>
      <c r="HV1" s="206" t="s">
        <v>403</v>
      </c>
      <c r="HW1" s="206" t="s">
        <v>990</v>
      </c>
      <c r="HX1" s="206" t="s">
        <v>992</v>
      </c>
      <c r="HY1" s="206" t="s">
        <v>993</v>
      </c>
      <c r="HZ1" s="206" t="s">
        <v>995</v>
      </c>
      <c r="IA1" s="215"/>
      <c r="IB1" s="206" t="s">
        <v>997</v>
      </c>
      <c r="IC1" s="206" t="s">
        <v>999</v>
      </c>
      <c r="ID1" s="206" t="s">
        <v>1001</v>
      </c>
      <c r="IE1" s="206" t="s">
        <v>405</v>
      </c>
      <c r="IF1" s="206" t="s">
        <v>1003</v>
      </c>
      <c r="IG1" s="206" t="s">
        <v>1005</v>
      </c>
      <c r="IH1" s="206" t="s">
        <v>406</v>
      </c>
      <c r="II1" s="206" t="s">
        <v>1007</v>
      </c>
      <c r="IJ1" s="206" t="s">
        <v>1009</v>
      </c>
      <c r="IK1" s="206" t="s">
        <v>407</v>
      </c>
      <c r="IL1" s="206" t="s">
        <v>1011</v>
      </c>
      <c r="IM1" s="206" t="s">
        <v>1013</v>
      </c>
      <c r="IN1" s="206" t="s">
        <v>1015</v>
      </c>
      <c r="IO1" s="206" t="s">
        <v>1017</v>
      </c>
      <c r="IP1" s="206" t="s">
        <v>408</v>
      </c>
      <c r="IQ1" s="206" t="s">
        <v>1019</v>
      </c>
      <c r="IR1" s="215"/>
      <c r="IS1" s="206" t="s">
        <v>1027</v>
      </c>
      <c r="IT1" s="206" t="s">
        <v>1029</v>
      </c>
      <c r="IU1" s="206" t="s">
        <v>410</v>
      </c>
      <c r="IV1" s="206" t="s">
        <v>1031</v>
      </c>
      <c r="IW1" s="206" t="s">
        <v>1033</v>
      </c>
      <c r="IX1" s="206" t="s">
        <v>1035</v>
      </c>
      <c r="IY1" s="215"/>
      <c r="IZ1" s="206" t="s">
        <v>1037</v>
      </c>
      <c r="JA1" s="206" t="s">
        <v>412</v>
      </c>
      <c r="JB1" s="206" t="s">
        <v>1040</v>
      </c>
      <c r="JC1" s="206" t="s">
        <v>1042</v>
      </c>
      <c r="JD1" s="206" t="s">
        <v>1044</v>
      </c>
      <c r="JE1" s="206" t="s">
        <v>1046</v>
      </c>
      <c r="JF1" s="206" t="s">
        <v>1048</v>
      </c>
      <c r="JG1" s="206" t="s">
        <v>1050</v>
      </c>
      <c r="JH1" s="206" t="s">
        <v>413</v>
      </c>
      <c r="JI1" s="206" t="s">
        <v>1053</v>
      </c>
      <c r="JJ1" s="206" t="s">
        <v>1055</v>
      </c>
      <c r="JK1" s="206" t="s">
        <v>1057</v>
      </c>
      <c r="JL1" s="206" t="s">
        <v>1059</v>
      </c>
      <c r="JM1" s="206" t="s">
        <v>1061</v>
      </c>
      <c r="JN1" s="206" t="s">
        <v>1063</v>
      </c>
      <c r="JO1" s="206" t="s">
        <v>1065</v>
      </c>
      <c r="JP1" s="206" t="s">
        <v>1067</v>
      </c>
      <c r="JQ1" s="206" t="s">
        <v>414</v>
      </c>
      <c r="JR1" s="206" t="s">
        <v>1070</v>
      </c>
      <c r="JS1" s="206" t="s">
        <v>1072</v>
      </c>
      <c r="JT1" s="206" t="s">
        <v>1074</v>
      </c>
      <c r="JU1" s="206" t="s">
        <v>1076</v>
      </c>
      <c r="JV1" s="206" t="s">
        <v>1077</v>
      </c>
      <c r="JW1" s="206" t="s">
        <v>1079</v>
      </c>
      <c r="JX1" s="206" t="s">
        <v>1081</v>
      </c>
      <c r="JY1" s="206" t="s">
        <v>1083</v>
      </c>
      <c r="JZ1" s="206" t="s">
        <v>1085</v>
      </c>
      <c r="KA1" s="206" t="s">
        <v>1087</v>
      </c>
      <c r="KB1" s="206" t="s">
        <v>1089</v>
      </c>
      <c r="KC1" s="206" t="s">
        <v>1091</v>
      </c>
      <c r="KD1" s="206" t="s">
        <v>1093</v>
      </c>
      <c r="KE1" s="206" t="s">
        <v>1095</v>
      </c>
      <c r="KF1" s="206" t="s">
        <v>1097</v>
      </c>
      <c r="KG1" s="206" t="s">
        <v>1099</v>
      </c>
      <c r="KH1" s="206" t="s">
        <v>1101</v>
      </c>
      <c r="KI1" s="206" t="s">
        <v>1103</v>
      </c>
      <c r="KJ1" s="206" t="s">
        <v>1105</v>
      </c>
      <c r="KK1" s="206" t="s">
        <v>1107</v>
      </c>
      <c r="KL1" s="206" t="s">
        <v>1109</v>
      </c>
      <c r="KM1" s="206" t="s">
        <v>1111</v>
      </c>
      <c r="KN1" s="206" t="s">
        <v>1113</v>
      </c>
      <c r="KO1" s="206" t="s">
        <v>1115</v>
      </c>
      <c r="KP1" s="206" t="s">
        <v>1117</v>
      </c>
      <c r="KQ1" s="206" t="s">
        <v>1119</v>
      </c>
      <c r="KR1" s="215"/>
      <c r="KS1" s="206" t="s">
        <v>1121</v>
      </c>
      <c r="KT1" s="206" t="s">
        <v>416</v>
      </c>
      <c r="KU1" s="206" t="s">
        <v>1124</v>
      </c>
      <c r="KV1" s="206" t="s">
        <v>1126</v>
      </c>
      <c r="KW1" s="206" t="s">
        <v>1128</v>
      </c>
      <c r="KX1" s="206" t="s">
        <v>1130</v>
      </c>
      <c r="KY1" s="206" t="s">
        <v>417</v>
      </c>
      <c r="KZ1" s="206" t="s">
        <v>1133</v>
      </c>
      <c r="LA1" s="206" t="s">
        <v>1135</v>
      </c>
      <c r="LB1" s="206" t="s">
        <v>1137</v>
      </c>
      <c r="LC1" s="206" t="s">
        <v>1139</v>
      </c>
      <c r="LD1" s="206" t="s">
        <v>1141</v>
      </c>
      <c r="LE1" s="206" t="s">
        <v>1143</v>
      </c>
      <c r="LF1" s="206" t="s">
        <v>1145</v>
      </c>
      <c r="LG1" s="203"/>
      <c r="LH1" s="215"/>
      <c r="LI1" s="206" t="s">
        <v>418</v>
      </c>
      <c r="LJ1" s="206" t="s">
        <v>1021</v>
      </c>
      <c r="LK1" s="206" t="s">
        <v>1023</v>
      </c>
      <c r="LL1" s="206" t="s">
        <v>1025</v>
      </c>
      <c r="LM1" s="203"/>
      <c r="LN1" s="215"/>
      <c r="LO1" s="206" t="s">
        <v>421</v>
      </c>
      <c r="LP1" s="206" t="s">
        <v>422</v>
      </c>
      <c r="LQ1" s="215"/>
      <c r="LR1" s="206" t="s">
        <v>424</v>
      </c>
      <c r="LS1" s="206" t="s">
        <v>1165</v>
      </c>
      <c r="LT1" s="206" t="s">
        <v>1167</v>
      </c>
      <c r="LU1" s="206" t="s">
        <v>1168</v>
      </c>
      <c r="LV1" s="206" t="s">
        <v>1170</v>
      </c>
      <c r="LW1" s="206" t="s">
        <v>1171</v>
      </c>
      <c r="LX1" s="206" t="s">
        <v>1173</v>
      </c>
      <c r="LY1" s="206" t="s">
        <v>1175</v>
      </c>
      <c r="LZ1" s="206" t="s">
        <v>1177</v>
      </c>
      <c r="MA1" s="206" t="s">
        <v>1179</v>
      </c>
      <c r="MB1" s="206" t="s">
        <v>425</v>
      </c>
      <c r="MC1" s="206" t="s">
        <v>1182</v>
      </c>
      <c r="MD1" s="206" t="s">
        <v>1183</v>
      </c>
      <c r="ME1" s="206" t="s">
        <v>1185</v>
      </c>
      <c r="MF1" s="206" t="s">
        <v>426</v>
      </c>
      <c r="MG1" s="206" t="s">
        <v>1188</v>
      </c>
      <c r="MH1" s="206" t="s">
        <v>1189</v>
      </c>
      <c r="MI1" s="206" t="s">
        <v>1191</v>
      </c>
      <c r="MJ1" s="206" t="s">
        <v>1193</v>
      </c>
      <c r="MK1" s="206" t="s">
        <v>427</v>
      </c>
      <c r="ML1" s="206" t="s">
        <v>1196</v>
      </c>
      <c r="MM1" s="206" t="s">
        <v>1198</v>
      </c>
      <c r="MN1" s="206" t="s">
        <v>1200</v>
      </c>
      <c r="MO1" s="206" t="s">
        <v>1202</v>
      </c>
      <c r="MP1" s="206" t="s">
        <v>428</v>
      </c>
      <c r="MQ1" s="206" t="s">
        <v>1205</v>
      </c>
      <c r="MR1" s="206" t="s">
        <v>1207</v>
      </c>
      <c r="MS1" s="206" t="s">
        <v>1209</v>
      </c>
      <c r="MT1" s="206" t="s">
        <v>1211</v>
      </c>
      <c r="MU1" s="206" t="s">
        <v>1213</v>
      </c>
      <c r="MV1" s="206" t="s">
        <v>1215</v>
      </c>
      <c r="MW1" s="206" t="s">
        <v>1217</v>
      </c>
      <c r="MX1" s="206" t="s">
        <v>1219</v>
      </c>
      <c r="MY1" s="206" t="s">
        <v>1221</v>
      </c>
      <c r="MZ1" s="206" t="s">
        <v>1223</v>
      </c>
      <c r="NA1" s="206" t="s">
        <v>1225</v>
      </c>
      <c r="NB1" s="206" t="s">
        <v>1226</v>
      </c>
      <c r="NC1" s="215"/>
      <c r="ND1" s="206" t="s">
        <v>430</v>
      </c>
      <c r="NE1" s="206" t="s">
        <v>1228</v>
      </c>
      <c r="NF1" s="206" t="s">
        <v>1230</v>
      </c>
      <c r="NG1" s="206" t="s">
        <v>1232</v>
      </c>
      <c r="NH1" s="206" t="s">
        <v>1234</v>
      </c>
      <c r="NI1" s="215"/>
      <c r="NJ1" s="206" t="s">
        <v>432</v>
      </c>
      <c r="NK1" s="206" t="s">
        <v>1235</v>
      </c>
      <c r="NL1" s="206" t="s">
        <v>433</v>
      </c>
      <c r="NM1" s="206" t="s">
        <v>1237</v>
      </c>
      <c r="NN1" s="206" t="s">
        <v>1239</v>
      </c>
      <c r="NO1" s="206" t="s">
        <v>434</v>
      </c>
      <c r="NP1" s="206" t="s">
        <v>1241</v>
      </c>
      <c r="NQ1" s="206" t="s">
        <v>1243</v>
      </c>
      <c r="NR1" s="203"/>
      <c r="NS1" s="215"/>
      <c r="NT1" s="206" t="s">
        <v>435</v>
      </c>
      <c r="NU1" s="206" t="s">
        <v>1147</v>
      </c>
      <c r="NV1" s="206" t="s">
        <v>1149</v>
      </c>
      <c r="NW1" s="206" t="s">
        <v>1151</v>
      </c>
      <c r="NX1" s="206" t="s">
        <v>1153</v>
      </c>
      <c r="NY1" s="206" t="s">
        <v>436</v>
      </c>
      <c r="NZ1" s="206" t="s">
        <v>1155</v>
      </c>
      <c r="OA1" s="206" t="s">
        <v>437</v>
      </c>
      <c r="OB1" s="206" t="s">
        <v>1157</v>
      </c>
      <c r="OC1" s="215"/>
      <c r="OD1" s="206" t="s">
        <v>1159</v>
      </c>
      <c r="OE1" s="206" t="s">
        <v>438</v>
      </c>
      <c r="OF1" s="203"/>
      <c r="OG1" s="215"/>
      <c r="OH1" s="206" t="s">
        <v>1161</v>
      </c>
      <c r="OI1" s="206" t="s">
        <v>1163</v>
      </c>
      <c r="OJ1" s="206" t="s">
        <v>439</v>
      </c>
      <c r="OK1" s="203"/>
      <c r="OL1" s="215"/>
      <c r="OM1" s="206" t="s">
        <v>442</v>
      </c>
      <c r="ON1" s="206" t="s">
        <v>1245</v>
      </c>
      <c r="OO1" s="206" t="s">
        <v>1247</v>
      </c>
      <c r="OP1" s="206" t="s">
        <v>443</v>
      </c>
      <c r="OQ1" s="206" t="s">
        <v>444</v>
      </c>
      <c r="OR1" s="206" t="s">
        <v>1345</v>
      </c>
      <c r="OS1" s="206" t="s">
        <v>1347</v>
      </c>
      <c r="OT1" s="206" t="s">
        <v>1349</v>
      </c>
      <c r="OU1" s="206" t="s">
        <v>1351</v>
      </c>
      <c r="OV1" s="206" t="s">
        <v>1353</v>
      </c>
      <c r="OW1" s="215"/>
      <c r="OX1" s="206" t="s">
        <v>446</v>
      </c>
      <c r="OY1" s="206" t="s">
        <v>1355</v>
      </c>
      <c r="OZ1" s="206" t="s">
        <v>1357</v>
      </c>
      <c r="PA1" s="206" t="s">
        <v>1359</v>
      </c>
      <c r="PB1" s="206" t="s">
        <v>1361</v>
      </c>
      <c r="PC1" s="206" t="s">
        <v>1363</v>
      </c>
      <c r="PD1" s="206" t="s">
        <v>1365</v>
      </c>
      <c r="PE1" s="215"/>
      <c r="PF1" s="206" t="s">
        <v>1367</v>
      </c>
      <c r="PG1" s="206" t="s">
        <v>448</v>
      </c>
      <c r="PH1" s="215"/>
      <c r="PI1" s="206" t="s">
        <v>450</v>
      </c>
      <c r="PJ1" s="206" t="s">
        <v>1397</v>
      </c>
      <c r="PK1" s="206" t="s">
        <v>1399</v>
      </c>
      <c r="PL1" s="215"/>
      <c r="PM1" s="206" t="s">
        <v>452</v>
      </c>
      <c r="PN1" s="206" t="s">
        <v>1401</v>
      </c>
      <c r="PO1" s="206" t="s">
        <v>1402</v>
      </c>
      <c r="PP1" s="206" t="s">
        <v>1403</v>
      </c>
      <c r="PQ1" s="206" t="s">
        <v>1404</v>
      </c>
      <c r="PR1" s="206" t="s">
        <v>1406</v>
      </c>
      <c r="PS1" s="206" t="s">
        <v>1407</v>
      </c>
      <c r="PT1" s="206" t="s">
        <v>1409</v>
      </c>
      <c r="PU1" s="206" t="s">
        <v>1410</v>
      </c>
      <c r="PV1" s="203"/>
      <c r="PW1" s="215"/>
      <c r="PX1" s="206" t="s">
        <v>453</v>
      </c>
      <c r="PY1" s="206" t="s">
        <v>1249</v>
      </c>
      <c r="PZ1" s="206" t="s">
        <v>1251</v>
      </c>
      <c r="QA1" s="206" t="s">
        <v>1253</v>
      </c>
      <c r="QB1" s="206" t="s">
        <v>1255</v>
      </c>
      <c r="QC1" s="206" t="s">
        <v>1257</v>
      </c>
      <c r="QD1" s="206" t="s">
        <v>1259</v>
      </c>
      <c r="QE1" s="206" t="s">
        <v>1261</v>
      </c>
      <c r="QF1" s="206" t="s">
        <v>1263</v>
      </c>
      <c r="QG1" s="206" t="s">
        <v>1265</v>
      </c>
      <c r="QH1" s="206" t="s">
        <v>1267</v>
      </c>
      <c r="QI1" s="206" t="s">
        <v>1269</v>
      </c>
      <c r="QJ1" s="206" t="s">
        <v>1271</v>
      </c>
      <c r="QK1" s="206" t="s">
        <v>1273</v>
      </c>
      <c r="QL1" s="206" t="s">
        <v>1275</v>
      </c>
      <c r="QM1" s="206" t="s">
        <v>1277</v>
      </c>
      <c r="QN1" s="206" t="s">
        <v>1279</v>
      </c>
      <c r="QO1" s="206" t="s">
        <v>1281</v>
      </c>
      <c r="QP1" s="206" t="s">
        <v>1283</v>
      </c>
      <c r="QQ1" s="206" t="s">
        <v>1285</v>
      </c>
      <c r="QR1" s="206" t="s">
        <v>1287</v>
      </c>
      <c r="QS1" s="206" t="s">
        <v>1289</v>
      </c>
      <c r="QT1" s="206" t="s">
        <v>1291</v>
      </c>
      <c r="QU1" s="206" t="s">
        <v>454</v>
      </c>
      <c r="QV1" s="206" t="s">
        <v>1294</v>
      </c>
      <c r="QW1" s="206" t="s">
        <v>1296</v>
      </c>
      <c r="QX1" s="206" t="s">
        <v>1297</v>
      </c>
      <c r="QY1" s="206" t="s">
        <v>1299</v>
      </c>
      <c r="QZ1" s="206" t="s">
        <v>1301</v>
      </c>
      <c r="RA1" s="206" t="s">
        <v>1303</v>
      </c>
      <c r="RB1" s="206" t="s">
        <v>1305</v>
      </c>
      <c r="RC1" s="206" t="s">
        <v>1307</v>
      </c>
      <c r="RD1" s="206" t="s">
        <v>1309</v>
      </c>
      <c r="RE1" s="206" t="s">
        <v>1311</v>
      </c>
      <c r="RF1" s="206" t="s">
        <v>1313</v>
      </c>
      <c r="RG1" s="206" t="s">
        <v>1315</v>
      </c>
      <c r="RH1" s="206" t="s">
        <v>1317</v>
      </c>
      <c r="RI1" s="206" t="s">
        <v>1319</v>
      </c>
      <c r="RJ1" s="206" t="s">
        <v>1321</v>
      </c>
      <c r="RK1" s="206" t="s">
        <v>1323</v>
      </c>
      <c r="RL1" s="206" t="s">
        <v>1325</v>
      </c>
      <c r="RM1" s="206" t="s">
        <v>1327</v>
      </c>
      <c r="RN1" s="206" t="s">
        <v>1329</v>
      </c>
      <c r="RO1" s="206" t="s">
        <v>1331</v>
      </c>
      <c r="RP1" s="206" t="s">
        <v>1333</v>
      </c>
      <c r="RQ1" s="206" t="s">
        <v>1335</v>
      </c>
      <c r="RR1" s="206" t="s">
        <v>1337</v>
      </c>
      <c r="RS1" s="206" t="s">
        <v>1339</v>
      </c>
      <c r="RT1" s="206" t="s">
        <v>1341</v>
      </c>
      <c r="RU1" s="206" t="s">
        <v>1343</v>
      </c>
      <c r="RV1" s="203"/>
      <c r="RW1" s="215"/>
      <c r="RX1" s="206" t="s">
        <v>455</v>
      </c>
      <c r="RY1" s="206" t="s">
        <v>1369</v>
      </c>
      <c r="RZ1" s="206" t="s">
        <v>1371</v>
      </c>
      <c r="SA1" s="206" t="s">
        <v>1373</v>
      </c>
      <c r="SB1" s="206" t="s">
        <v>1375</v>
      </c>
      <c r="SC1" s="206" t="s">
        <v>1377</v>
      </c>
      <c r="SD1" s="206" t="s">
        <v>1379</v>
      </c>
      <c r="SE1" s="206" t="s">
        <v>1381</v>
      </c>
      <c r="SF1" s="206" t="s">
        <v>1383</v>
      </c>
      <c r="SG1" s="206" t="s">
        <v>1385</v>
      </c>
      <c r="SH1" s="206" t="s">
        <v>1387</v>
      </c>
      <c r="SI1" s="206" t="s">
        <v>1389</v>
      </c>
      <c r="SJ1" s="206" t="s">
        <v>1391</v>
      </c>
      <c r="SK1" s="206" t="s">
        <v>1393</v>
      </c>
      <c r="SL1" s="206" t="s">
        <v>1395</v>
      </c>
      <c r="SM1" s="203"/>
      <c r="SN1" s="215"/>
      <c r="SO1" s="206" t="s">
        <v>458</v>
      </c>
      <c r="SP1" s="206" t="s">
        <v>1412</v>
      </c>
      <c r="SQ1" s="206" t="s">
        <v>1414</v>
      </c>
      <c r="SR1" s="206" t="s">
        <v>459</v>
      </c>
      <c r="SS1" s="206" t="s">
        <v>1416</v>
      </c>
      <c r="ST1" s="206" t="s">
        <v>1418</v>
      </c>
      <c r="SU1" s="206" t="s">
        <v>1420</v>
      </c>
      <c r="SV1" s="206" t="s">
        <v>1422</v>
      </c>
      <c r="SW1" s="215"/>
      <c r="SX1" s="206" t="s">
        <v>461</v>
      </c>
      <c r="SY1" s="206" t="s">
        <v>1424</v>
      </c>
      <c r="SZ1" s="206" t="s">
        <v>1426</v>
      </c>
      <c r="TA1" s="206" t="s">
        <v>1428</v>
      </c>
      <c r="TB1" s="206" t="s">
        <v>1430</v>
      </c>
      <c r="TC1" s="206" t="s">
        <v>1432</v>
      </c>
      <c r="TD1" s="206" t="s">
        <v>1434</v>
      </c>
      <c r="TE1" s="206" t="s">
        <v>1436</v>
      </c>
      <c r="TF1" s="206" t="s">
        <v>1438</v>
      </c>
      <c r="TG1" s="206" t="s">
        <v>1440</v>
      </c>
      <c r="TH1" s="206" t="s">
        <v>1442</v>
      </c>
      <c r="TI1" s="206" t="s">
        <v>1444</v>
      </c>
      <c r="TJ1" s="206" t="s">
        <v>1446</v>
      </c>
      <c r="TK1" s="206" t="s">
        <v>1448</v>
      </c>
      <c r="TL1" s="206" t="s">
        <v>1450</v>
      </c>
      <c r="TM1" s="206" t="s">
        <v>1452</v>
      </c>
      <c r="TN1" s="203"/>
      <c r="TO1" s="215"/>
      <c r="TP1" s="206" t="s">
        <v>464</v>
      </c>
      <c r="TQ1" s="206" t="s">
        <v>1454</v>
      </c>
      <c r="TR1" s="206" t="s">
        <v>1456</v>
      </c>
      <c r="TS1" s="206" t="s">
        <v>1458</v>
      </c>
      <c r="TT1" s="206" t="s">
        <v>1460</v>
      </c>
      <c r="TU1" s="206" t="s">
        <v>1462</v>
      </c>
      <c r="TV1" s="206" t="s">
        <v>465</v>
      </c>
      <c r="TW1" s="206" t="s">
        <v>1464</v>
      </c>
      <c r="TX1" s="206" t="s">
        <v>1466</v>
      </c>
      <c r="TY1" s="206" t="s">
        <v>1468</v>
      </c>
      <c r="TZ1" s="206" t="s">
        <v>1470</v>
      </c>
      <c r="UA1" s="206" t="s">
        <v>1472</v>
      </c>
      <c r="UB1" s="206" t="s">
        <v>1474</v>
      </c>
      <c r="UC1" s="215"/>
      <c r="UD1" s="206" t="s">
        <v>467</v>
      </c>
      <c r="UE1" s="203"/>
      <c r="UF1" s="215"/>
      <c r="UG1" s="206" t="s">
        <v>468</v>
      </c>
      <c r="UH1" s="206" t="s">
        <v>1476</v>
      </c>
      <c r="UI1" s="206" t="s">
        <v>1478</v>
      </c>
      <c r="UJ1" s="206" t="s">
        <v>1479</v>
      </c>
      <c r="UK1" s="206" t="s">
        <v>1481</v>
      </c>
      <c r="UL1" s="206" t="s">
        <v>1483</v>
      </c>
      <c r="UM1" s="206" t="s">
        <v>1485</v>
      </c>
      <c r="UN1" s="206" t="s">
        <v>1487</v>
      </c>
      <c r="UO1" s="206" t="s">
        <v>1489</v>
      </c>
      <c r="UP1" s="206" t="s">
        <v>1491</v>
      </c>
      <c r="UQ1" s="206" t="s">
        <v>1493</v>
      </c>
      <c r="UR1" s="206" t="s">
        <v>1495</v>
      </c>
      <c r="US1" s="206" t="s">
        <v>1497</v>
      </c>
      <c r="UT1" s="206" t="s">
        <v>1499</v>
      </c>
      <c r="UU1" s="206" t="s">
        <v>1501</v>
      </c>
      <c r="UV1" s="206" t="s">
        <v>1503</v>
      </c>
      <c r="UW1" s="206" t="s">
        <v>1505</v>
      </c>
      <c r="UX1" s="203"/>
      <c r="UY1" s="206" t="s">
        <v>1509</v>
      </c>
      <c r="UZ1" s="206" t="s">
        <v>1511</v>
      </c>
      <c r="VA1" s="206" t="s">
        <v>1513</v>
      </c>
      <c r="VB1" s="206" t="s">
        <v>1515</v>
      </c>
      <c r="VC1" s="206" t="s">
        <v>1517</v>
      </c>
      <c r="VD1" s="209"/>
    </row>
    <row r="2" spans="1:576" s="146" customFormat="1" hidden="1" x14ac:dyDescent="0.25">
      <c r="K2" s="184"/>
      <c r="V2" s="146" t="s">
        <v>216</v>
      </c>
      <c r="W2" s="146" t="s">
        <v>217</v>
      </c>
    </row>
    <row r="3" spans="1:576" x14ac:dyDescent="0.25">
      <c r="B3" s="112"/>
      <c r="C3" s="113"/>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3"/>
    </row>
    <row r="4" spans="1:576" x14ac:dyDescent="0.25">
      <c r="B4" s="112"/>
      <c r="C4" s="113"/>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3"/>
    </row>
    <row r="5" spans="1:576" x14ac:dyDescent="0.25">
      <c r="B5" s="112"/>
      <c r="C5" s="113"/>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3"/>
    </row>
    <row r="6" spans="1:576" x14ac:dyDescent="0.25">
      <c r="B6" s="112"/>
      <c r="C6" s="113" t="s">
        <v>336</v>
      </c>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3"/>
    </row>
    <row r="7" spans="1:576" x14ac:dyDescent="0.25">
      <c r="B7" s="109"/>
      <c r="C7" s="113" t="s">
        <v>88</v>
      </c>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3"/>
    </row>
    <row r="8" spans="1:576" x14ac:dyDescent="0.25">
      <c r="B8" s="115"/>
      <c r="C8" s="113" t="s">
        <v>335</v>
      </c>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3"/>
    </row>
    <row r="9" spans="1:576" x14ac:dyDescent="0.25">
      <c r="B9" s="109"/>
      <c r="C9" s="113" t="s">
        <v>89</v>
      </c>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3"/>
    </row>
    <row r="10" spans="1:576" ht="29.25" thickBot="1" x14ac:dyDescent="0.3">
      <c r="K10" s="254"/>
      <c r="L10" s="254"/>
      <c r="M10" s="254"/>
      <c r="N10" s="255" t="s">
        <v>484</v>
      </c>
      <c r="O10" s="254"/>
      <c r="P10" s="254"/>
      <c r="Q10" s="254"/>
      <c r="R10" s="254"/>
      <c r="S10" s="254"/>
      <c r="T10" s="254"/>
      <c r="U10" s="254"/>
    </row>
    <row r="11" spans="1:576" ht="105.75" thickBot="1" x14ac:dyDescent="0.3">
      <c r="B11" s="218" t="s">
        <v>220</v>
      </c>
      <c r="C11" s="219" t="s">
        <v>219</v>
      </c>
      <c r="D11" s="220" t="s">
        <v>216</v>
      </c>
      <c r="E11" s="220" t="s">
        <v>217</v>
      </c>
      <c r="F11" s="220" t="s">
        <v>337</v>
      </c>
      <c r="G11" s="220" t="s">
        <v>553</v>
      </c>
      <c r="H11" s="220" t="s">
        <v>555</v>
      </c>
      <c r="I11" s="253" t="s">
        <v>556</v>
      </c>
      <c r="J11" s="220" t="s">
        <v>554</v>
      </c>
      <c r="K11" s="253" t="s">
        <v>211</v>
      </c>
      <c r="L11" s="253" t="s">
        <v>203</v>
      </c>
      <c r="M11" s="253" t="s">
        <v>565</v>
      </c>
      <c r="N11" s="253" t="s">
        <v>212</v>
      </c>
      <c r="O11" s="253" t="s">
        <v>165</v>
      </c>
      <c r="P11" s="253" t="s">
        <v>566</v>
      </c>
      <c r="Q11" s="253" t="s">
        <v>213</v>
      </c>
      <c r="R11" s="253" t="s">
        <v>567</v>
      </c>
      <c r="S11" s="253" t="s">
        <v>568</v>
      </c>
      <c r="T11" s="253" t="s">
        <v>214</v>
      </c>
      <c r="U11" s="253" t="s">
        <v>569</v>
      </c>
      <c r="V11" s="253" t="s">
        <v>485</v>
      </c>
      <c r="W11" s="253" t="s">
        <v>503</v>
      </c>
      <c r="X11" s="253" t="s">
        <v>486</v>
      </c>
      <c r="Y11" s="253" t="s">
        <v>500</v>
      </c>
      <c r="Z11" s="253" t="s">
        <v>487</v>
      </c>
      <c r="AA11" s="253" t="s">
        <v>488</v>
      </c>
      <c r="AB11" s="253" t="s">
        <v>489</v>
      </c>
      <c r="AC11" s="253" t="s">
        <v>499</v>
      </c>
      <c r="AD11" s="253" t="s">
        <v>490</v>
      </c>
      <c r="AE11" s="253" t="s">
        <v>491</v>
      </c>
      <c r="AF11" s="253" t="s">
        <v>492</v>
      </c>
      <c r="AG11" s="253" t="s">
        <v>498</v>
      </c>
      <c r="AH11" s="253" t="s">
        <v>493</v>
      </c>
      <c r="AI11" s="253" t="s">
        <v>494</v>
      </c>
      <c r="AJ11" s="253" t="s">
        <v>495</v>
      </c>
      <c r="AK11" s="253" t="s">
        <v>497</v>
      </c>
      <c r="AL11" s="253" t="s">
        <v>496</v>
      </c>
    </row>
    <row r="12" spans="1:576" x14ac:dyDescent="0.25">
      <c r="B12" s="212" t="s">
        <v>340</v>
      </c>
      <c r="C12" s="213" t="s">
        <v>221</v>
      </c>
      <c r="D12" s="214">
        <f>D13+D38+D63+D69+D76</f>
        <v>30000</v>
      </c>
      <c r="E12" s="214">
        <f>E13+E38+E63+E69+E76</f>
        <v>65600</v>
      </c>
      <c r="F12" s="214">
        <f t="shared" ref="F12:F110" si="0">D12+E12</f>
        <v>95600</v>
      </c>
      <c r="G12" s="214">
        <f t="shared" ref="G12:I12" si="1">G13+G38+G63+G69+G76</f>
        <v>0</v>
      </c>
      <c r="H12" s="214">
        <f>F12-G12</f>
        <v>95600</v>
      </c>
      <c r="I12" s="214">
        <f t="shared" si="1"/>
        <v>0</v>
      </c>
      <c r="J12" s="214">
        <f>F12-I12</f>
        <v>95600</v>
      </c>
      <c r="K12" s="214">
        <f t="shared" ref="K12:AJ12" si="2">K13+K38+K63+K69+K76</f>
        <v>60000</v>
      </c>
      <c r="L12" s="214">
        <f t="shared" si="2"/>
        <v>0</v>
      </c>
      <c r="M12" s="214">
        <f t="shared" si="2"/>
        <v>0</v>
      </c>
      <c r="N12" s="214">
        <f t="shared" si="2"/>
        <v>0</v>
      </c>
      <c r="O12" s="214">
        <f t="shared" si="2"/>
        <v>30000</v>
      </c>
      <c r="P12" s="214">
        <f t="shared" si="2"/>
        <v>0</v>
      </c>
      <c r="Q12" s="214">
        <f t="shared" si="2"/>
        <v>0</v>
      </c>
      <c r="R12" s="214">
        <f t="shared" si="2"/>
        <v>0</v>
      </c>
      <c r="S12" s="214">
        <f t="shared" si="2"/>
        <v>0</v>
      </c>
      <c r="T12" s="214">
        <f t="shared" si="2"/>
        <v>0</v>
      </c>
      <c r="U12" s="214">
        <f t="shared" si="2"/>
        <v>5600</v>
      </c>
      <c r="V12" s="214">
        <f t="shared" si="2"/>
        <v>90000</v>
      </c>
      <c r="W12" s="214">
        <f t="shared" si="2"/>
        <v>0</v>
      </c>
      <c r="X12" s="214">
        <f t="shared" si="2"/>
        <v>0</v>
      </c>
      <c r="Y12" s="214">
        <f>V12+W12+X12</f>
        <v>90000</v>
      </c>
      <c r="Z12" s="214">
        <f t="shared" si="2"/>
        <v>0</v>
      </c>
      <c r="AA12" s="214">
        <f t="shared" si="2"/>
        <v>0</v>
      </c>
      <c r="AB12" s="214">
        <f t="shared" si="2"/>
        <v>0</v>
      </c>
      <c r="AC12" s="214">
        <f>Z12+AA12+AB12</f>
        <v>0</v>
      </c>
      <c r="AD12" s="214">
        <f t="shared" si="2"/>
        <v>0</v>
      </c>
      <c r="AE12" s="214">
        <f t="shared" si="2"/>
        <v>0</v>
      </c>
      <c r="AF12" s="214">
        <f t="shared" si="2"/>
        <v>0</v>
      </c>
      <c r="AG12" s="214">
        <f>AD12+AE12+AF12</f>
        <v>0</v>
      </c>
      <c r="AH12" s="214">
        <f t="shared" si="2"/>
        <v>0</v>
      </c>
      <c r="AI12" s="214">
        <f t="shared" si="2"/>
        <v>0</v>
      </c>
      <c r="AJ12" s="214">
        <f t="shared" si="2"/>
        <v>5600</v>
      </c>
      <c r="AK12" s="214">
        <f>AH12+AI12+AJ12</f>
        <v>5600</v>
      </c>
      <c r="AL12" s="214">
        <f>Y12+AC12+AG12+AK12</f>
        <v>95600</v>
      </c>
    </row>
    <row r="13" spans="1:576" x14ac:dyDescent="0.25">
      <c r="B13" s="215" t="s">
        <v>341</v>
      </c>
      <c r="C13" s="216" t="s">
        <v>222</v>
      </c>
      <c r="D13" s="217">
        <f>SUM(D14:D37)</f>
        <v>30000</v>
      </c>
      <c r="E13" s="217">
        <f>SUM(E14:E37)</f>
        <v>5600</v>
      </c>
      <c r="F13" s="217">
        <f t="shared" si="0"/>
        <v>35600</v>
      </c>
      <c r="G13" s="217">
        <f t="shared" ref="G13:I13" si="3">SUM(G14:G37)</f>
        <v>0</v>
      </c>
      <c r="H13" s="217">
        <f t="shared" ref="H13:H221" si="4">F13-G13</f>
        <v>35600</v>
      </c>
      <c r="I13" s="217">
        <f t="shared" si="3"/>
        <v>0</v>
      </c>
      <c r="J13" s="217">
        <f t="shared" ref="J13:J221" si="5">F13-I13</f>
        <v>35600</v>
      </c>
      <c r="K13" s="217">
        <f t="shared" ref="K13:AJ13" si="6">SUM(K14:K37)</f>
        <v>0</v>
      </c>
      <c r="L13" s="217">
        <f t="shared" si="6"/>
        <v>0</v>
      </c>
      <c r="M13" s="217">
        <f t="shared" si="6"/>
        <v>0</v>
      </c>
      <c r="N13" s="217">
        <f t="shared" si="6"/>
        <v>0</v>
      </c>
      <c r="O13" s="217">
        <f t="shared" si="6"/>
        <v>30000</v>
      </c>
      <c r="P13" s="217">
        <f t="shared" si="6"/>
        <v>0</v>
      </c>
      <c r="Q13" s="217">
        <f t="shared" si="6"/>
        <v>0</v>
      </c>
      <c r="R13" s="217">
        <f t="shared" si="6"/>
        <v>0</v>
      </c>
      <c r="S13" s="217">
        <f t="shared" si="6"/>
        <v>0</v>
      </c>
      <c r="T13" s="217">
        <f t="shared" si="6"/>
        <v>0</v>
      </c>
      <c r="U13" s="217">
        <f t="shared" si="6"/>
        <v>5600</v>
      </c>
      <c r="V13" s="217">
        <f t="shared" si="6"/>
        <v>30000</v>
      </c>
      <c r="W13" s="217">
        <f t="shared" si="6"/>
        <v>0</v>
      </c>
      <c r="X13" s="217">
        <f t="shared" si="6"/>
        <v>0</v>
      </c>
      <c r="Y13" s="217">
        <f t="shared" ref="Y13:Y221" si="7">V13+W13+X13</f>
        <v>30000</v>
      </c>
      <c r="Z13" s="217">
        <f t="shared" si="6"/>
        <v>0</v>
      </c>
      <c r="AA13" s="217">
        <f t="shared" si="6"/>
        <v>0</v>
      </c>
      <c r="AB13" s="217">
        <f t="shared" si="6"/>
        <v>0</v>
      </c>
      <c r="AC13" s="217">
        <f t="shared" ref="AC13:AC221" si="8">Z13+AA13+AB13</f>
        <v>0</v>
      </c>
      <c r="AD13" s="217">
        <f t="shared" si="6"/>
        <v>0</v>
      </c>
      <c r="AE13" s="217">
        <f t="shared" si="6"/>
        <v>0</v>
      </c>
      <c r="AF13" s="217">
        <f t="shared" si="6"/>
        <v>0</v>
      </c>
      <c r="AG13" s="217">
        <f t="shared" ref="AG13:AG221" si="9">AD13+AE13+AF13</f>
        <v>0</v>
      </c>
      <c r="AH13" s="217">
        <f t="shared" si="6"/>
        <v>0</v>
      </c>
      <c r="AI13" s="217">
        <f t="shared" si="6"/>
        <v>0</v>
      </c>
      <c r="AJ13" s="217">
        <f t="shared" si="6"/>
        <v>5600</v>
      </c>
      <c r="AK13" s="217">
        <f t="shared" ref="AK13:AK221" si="10">AH13+AI13+AJ13</f>
        <v>5600</v>
      </c>
      <c r="AL13" s="217">
        <f t="shared" ref="AL13:AL221" si="11">Y13+AC13+AG13+AK13</f>
        <v>35600</v>
      </c>
    </row>
    <row r="14" spans="1:576" x14ac:dyDescent="0.25">
      <c r="B14" s="206" t="s">
        <v>342</v>
      </c>
      <c r="C14" s="207" t="s">
        <v>223</v>
      </c>
      <c r="D1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08">
        <f t="shared" si="0"/>
        <v>0</v>
      </c>
      <c r="G14" s="208"/>
      <c r="H14" s="208">
        <f t="shared" si="4"/>
        <v>0</v>
      </c>
      <c r="I14" s="208"/>
      <c r="J14" s="208">
        <f t="shared" si="5"/>
        <v>0</v>
      </c>
      <c r="K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08">
        <f t="shared" si="7"/>
        <v>0</v>
      </c>
      <c r="Z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08">
        <f t="shared" si="8"/>
        <v>0</v>
      </c>
      <c r="AD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08">
        <f t="shared" si="9"/>
        <v>0</v>
      </c>
      <c r="AH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08">
        <f t="shared" si="10"/>
        <v>0</v>
      </c>
      <c r="AL14" s="208">
        <f t="shared" si="11"/>
        <v>0</v>
      </c>
    </row>
    <row r="15" spans="1:576" x14ac:dyDescent="0.25">
      <c r="B15" s="206" t="s">
        <v>678</v>
      </c>
      <c r="C15" s="207" t="s">
        <v>679</v>
      </c>
      <c r="D1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08">
        <f t="shared" si="0"/>
        <v>0</v>
      </c>
      <c r="G15" s="208"/>
      <c r="H15" s="208">
        <f t="shared" si="4"/>
        <v>0</v>
      </c>
      <c r="I15" s="208"/>
      <c r="J15" s="208">
        <f t="shared" si="5"/>
        <v>0</v>
      </c>
      <c r="K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08">
        <f t="shared" si="7"/>
        <v>0</v>
      </c>
      <c r="Z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08">
        <f t="shared" si="8"/>
        <v>0</v>
      </c>
      <c r="AD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08">
        <f t="shared" si="9"/>
        <v>0</v>
      </c>
      <c r="AH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08">
        <f t="shared" si="10"/>
        <v>0</v>
      </c>
      <c r="AL15" s="208">
        <f t="shared" si="11"/>
        <v>0</v>
      </c>
    </row>
    <row r="16" spans="1:576" x14ac:dyDescent="0.25">
      <c r="B16" s="206" t="s">
        <v>680</v>
      </c>
      <c r="C16" s="207" t="s">
        <v>681</v>
      </c>
      <c r="D1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08">
        <f t="shared" si="0"/>
        <v>0</v>
      </c>
      <c r="G16" s="208"/>
      <c r="H16" s="208">
        <f t="shared" si="4"/>
        <v>0</v>
      </c>
      <c r="I16" s="208"/>
      <c r="J16" s="208">
        <f t="shared" si="5"/>
        <v>0</v>
      </c>
      <c r="K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08">
        <f t="shared" si="7"/>
        <v>0</v>
      </c>
      <c r="Z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08">
        <f t="shared" si="8"/>
        <v>0</v>
      </c>
      <c r="AD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08">
        <f t="shared" si="9"/>
        <v>0</v>
      </c>
      <c r="AH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08">
        <f t="shared" si="10"/>
        <v>0</v>
      </c>
      <c r="AL16" s="208">
        <f t="shared" si="11"/>
        <v>0</v>
      </c>
    </row>
    <row r="17" spans="2:38" x14ac:dyDescent="0.25">
      <c r="B17" s="206" t="s">
        <v>682</v>
      </c>
      <c r="C17" s="207" t="s">
        <v>683</v>
      </c>
      <c r="D1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08">
        <f t="shared" si="0"/>
        <v>0</v>
      </c>
      <c r="G17" s="208"/>
      <c r="H17" s="208">
        <f t="shared" si="4"/>
        <v>0</v>
      </c>
      <c r="I17" s="208"/>
      <c r="J17" s="208">
        <f t="shared" si="5"/>
        <v>0</v>
      </c>
      <c r="K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08">
        <f t="shared" si="7"/>
        <v>0</v>
      </c>
      <c r="Z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08">
        <f t="shared" si="8"/>
        <v>0</v>
      </c>
      <c r="AD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08">
        <f t="shared" si="9"/>
        <v>0</v>
      </c>
      <c r="AH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08">
        <f t="shared" si="10"/>
        <v>0</v>
      </c>
      <c r="AL17" s="208">
        <f t="shared" si="11"/>
        <v>0</v>
      </c>
    </row>
    <row r="18" spans="2:38" x14ac:dyDescent="0.25">
      <c r="B18" s="206" t="s">
        <v>684</v>
      </c>
      <c r="C18" s="207" t="s">
        <v>685</v>
      </c>
      <c r="D1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08">
        <f t="shared" si="0"/>
        <v>0</v>
      </c>
      <c r="G18" s="208"/>
      <c r="H18" s="208">
        <f t="shared" si="4"/>
        <v>0</v>
      </c>
      <c r="I18" s="208"/>
      <c r="J18" s="208">
        <f t="shared" si="5"/>
        <v>0</v>
      </c>
      <c r="K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08">
        <f t="shared" si="7"/>
        <v>0</v>
      </c>
      <c r="Z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08">
        <f t="shared" si="8"/>
        <v>0</v>
      </c>
      <c r="AD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08">
        <f t="shared" si="9"/>
        <v>0</v>
      </c>
      <c r="AH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08">
        <f t="shared" si="10"/>
        <v>0</v>
      </c>
      <c r="AL18" s="208">
        <f t="shared" si="11"/>
        <v>0</v>
      </c>
    </row>
    <row r="19" spans="2:38" x14ac:dyDescent="0.25">
      <c r="B19" s="206" t="s">
        <v>686</v>
      </c>
      <c r="C19" s="207" t="s">
        <v>687</v>
      </c>
      <c r="D1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08">
        <f t="shared" si="0"/>
        <v>0</v>
      </c>
      <c r="G19" s="208"/>
      <c r="H19" s="208">
        <f t="shared" si="4"/>
        <v>0</v>
      </c>
      <c r="I19" s="208"/>
      <c r="J19" s="208">
        <f t="shared" si="5"/>
        <v>0</v>
      </c>
      <c r="K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08">
        <f t="shared" si="7"/>
        <v>0</v>
      </c>
      <c r="Z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08">
        <f t="shared" si="8"/>
        <v>0</v>
      </c>
      <c r="AD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08">
        <f t="shared" si="9"/>
        <v>0</v>
      </c>
      <c r="AH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08">
        <f t="shared" si="10"/>
        <v>0</v>
      </c>
      <c r="AL19" s="208">
        <f t="shared" si="11"/>
        <v>0</v>
      </c>
    </row>
    <row r="20" spans="2:38" x14ac:dyDescent="0.25">
      <c r="B20" s="206" t="s">
        <v>688</v>
      </c>
      <c r="C20" s="207" t="s">
        <v>689</v>
      </c>
      <c r="D2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08">
        <f t="shared" si="0"/>
        <v>0</v>
      </c>
      <c r="G20" s="208"/>
      <c r="H20" s="208">
        <f t="shared" si="4"/>
        <v>0</v>
      </c>
      <c r="I20" s="208"/>
      <c r="J20" s="208">
        <f t="shared" si="5"/>
        <v>0</v>
      </c>
      <c r="K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08">
        <f t="shared" si="7"/>
        <v>0</v>
      </c>
      <c r="Z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08">
        <f t="shared" si="8"/>
        <v>0</v>
      </c>
      <c r="AD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08">
        <f t="shared" si="9"/>
        <v>0</v>
      </c>
      <c r="AH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08">
        <f t="shared" si="10"/>
        <v>0</v>
      </c>
      <c r="AL20" s="208">
        <f t="shared" si="11"/>
        <v>0</v>
      </c>
    </row>
    <row r="21" spans="2:38" x14ac:dyDescent="0.25">
      <c r="B21" s="206" t="s">
        <v>343</v>
      </c>
      <c r="C21" s="207" t="s">
        <v>224</v>
      </c>
      <c r="D2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E2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08">
        <f t="shared" ref="F21:F37" si="12">D21+E21</f>
        <v>30000</v>
      </c>
      <c r="G21" s="208"/>
      <c r="H21" s="208">
        <f t="shared" ref="H21:H37" si="13">F21-G21</f>
        <v>30000</v>
      </c>
      <c r="I21" s="208"/>
      <c r="J21" s="208">
        <f t="shared" ref="J21:J37" si="14">F21-I21</f>
        <v>30000</v>
      </c>
      <c r="K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P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W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08">
        <f t="shared" ref="Y21:Y38" si="15">V21+W21+X21</f>
        <v>30000</v>
      </c>
      <c r="Z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08">
        <f t="shared" ref="AC21:AC37" si="16">Z21+AA21+AB21</f>
        <v>0</v>
      </c>
      <c r="AD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08">
        <f t="shared" ref="AG21:AG37" si="17">AD21+AE21+AF21</f>
        <v>0</v>
      </c>
      <c r="AH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08">
        <f t="shared" ref="AK21:AK37" si="18">AH21+AI21+AJ21</f>
        <v>0</v>
      </c>
      <c r="AL21" s="208">
        <f t="shared" ref="AL21:AL37" si="19">Y21+AC21+AG21+AK21</f>
        <v>30000</v>
      </c>
    </row>
    <row r="22" spans="2:38" x14ac:dyDescent="0.25">
      <c r="B22" s="206" t="s">
        <v>691</v>
      </c>
      <c r="C22" s="207" t="s">
        <v>690</v>
      </c>
      <c r="D2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08">
        <f t="shared" ref="F22" si="20">D22+E22</f>
        <v>0</v>
      </c>
      <c r="G22" s="208"/>
      <c r="H22" s="208">
        <f t="shared" ref="H22" si="21">F22-G22</f>
        <v>0</v>
      </c>
      <c r="I22" s="208"/>
      <c r="J22" s="208">
        <f t="shared" ref="J22" si="22">F22-I22</f>
        <v>0</v>
      </c>
      <c r="K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08">
        <f t="shared" ref="Y22" si="23">V22+W22+X22</f>
        <v>0</v>
      </c>
      <c r="Z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08">
        <f t="shared" ref="AC22" si="24">Z22+AA22+AB22</f>
        <v>0</v>
      </c>
      <c r="AD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08">
        <f t="shared" ref="AG22" si="25">AD22+AE22+AF22</f>
        <v>0</v>
      </c>
      <c r="AH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08">
        <f t="shared" ref="AK22" si="26">AH22+AI22+AJ22</f>
        <v>0</v>
      </c>
      <c r="AL22" s="208">
        <f t="shared" ref="AL22" si="27">Y22+AC22+AG22+AK22</f>
        <v>0</v>
      </c>
    </row>
    <row r="23" spans="2:38" x14ac:dyDescent="0.25">
      <c r="B23" s="206" t="s">
        <v>344</v>
      </c>
      <c r="C23" s="207" t="s">
        <v>225</v>
      </c>
      <c r="D2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08">
        <f t="shared" si="12"/>
        <v>0</v>
      </c>
      <c r="G23" s="208"/>
      <c r="H23" s="208">
        <f t="shared" si="13"/>
        <v>0</v>
      </c>
      <c r="I23" s="208"/>
      <c r="J23" s="208">
        <f t="shared" si="14"/>
        <v>0</v>
      </c>
      <c r="K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08">
        <f t="shared" si="15"/>
        <v>0</v>
      </c>
      <c r="Z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08">
        <f t="shared" si="16"/>
        <v>0</v>
      </c>
      <c r="AD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08">
        <f t="shared" si="17"/>
        <v>0</v>
      </c>
      <c r="AH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08">
        <f t="shared" si="18"/>
        <v>0</v>
      </c>
      <c r="AL23" s="208">
        <f t="shared" si="19"/>
        <v>0</v>
      </c>
    </row>
    <row r="24" spans="2:38" x14ac:dyDescent="0.25">
      <c r="B24" s="206" t="s">
        <v>693</v>
      </c>
      <c r="C24" s="207" t="s">
        <v>692</v>
      </c>
      <c r="D2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08">
        <f t="shared" ref="F24:F27" si="28">D24+E24</f>
        <v>0</v>
      </c>
      <c r="G24" s="208"/>
      <c r="H24" s="208">
        <f t="shared" ref="H24:H27" si="29">F24-G24</f>
        <v>0</v>
      </c>
      <c r="I24" s="208"/>
      <c r="J24" s="208">
        <f t="shared" ref="J24:J27" si="30">F24-I24</f>
        <v>0</v>
      </c>
      <c r="K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08">
        <f t="shared" ref="Y24:Y27" si="31">V24+W24+X24</f>
        <v>0</v>
      </c>
      <c r="Z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08">
        <f t="shared" ref="AC24:AC27" si="32">Z24+AA24+AB24</f>
        <v>0</v>
      </c>
      <c r="AD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08">
        <f t="shared" ref="AG24:AG27" si="33">AD24+AE24+AF24</f>
        <v>0</v>
      </c>
      <c r="AH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08">
        <f t="shared" ref="AK24:AK27" si="34">AH24+AI24+AJ24</f>
        <v>0</v>
      </c>
      <c r="AL24" s="208">
        <f t="shared" ref="AL24:AL27" si="35">Y24+AC24+AG24+AK24</f>
        <v>0</v>
      </c>
    </row>
    <row r="25" spans="2:38" x14ac:dyDescent="0.25">
      <c r="B25" s="206" t="s">
        <v>695</v>
      </c>
      <c r="C25" s="207" t="s">
        <v>694</v>
      </c>
      <c r="D2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08">
        <f t="shared" si="28"/>
        <v>0</v>
      </c>
      <c r="G25" s="208"/>
      <c r="H25" s="208">
        <f t="shared" si="29"/>
        <v>0</v>
      </c>
      <c r="I25" s="208"/>
      <c r="J25" s="208">
        <f t="shared" si="30"/>
        <v>0</v>
      </c>
      <c r="K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08">
        <f t="shared" si="31"/>
        <v>0</v>
      </c>
      <c r="Z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08">
        <f t="shared" si="32"/>
        <v>0</v>
      </c>
      <c r="AD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08">
        <f t="shared" si="33"/>
        <v>0</v>
      </c>
      <c r="AH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08">
        <f t="shared" si="34"/>
        <v>0</v>
      </c>
      <c r="AL25" s="208">
        <f t="shared" si="35"/>
        <v>0</v>
      </c>
    </row>
    <row r="26" spans="2:38" x14ac:dyDescent="0.25">
      <c r="B26" s="206" t="s">
        <v>697</v>
      </c>
      <c r="C26" s="207" t="s">
        <v>696</v>
      </c>
      <c r="D2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08">
        <f t="shared" si="28"/>
        <v>0</v>
      </c>
      <c r="G26" s="208"/>
      <c r="H26" s="208">
        <f t="shared" si="29"/>
        <v>0</v>
      </c>
      <c r="I26" s="208"/>
      <c r="J26" s="208">
        <f t="shared" si="30"/>
        <v>0</v>
      </c>
      <c r="K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08">
        <f t="shared" si="31"/>
        <v>0</v>
      </c>
      <c r="Z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08">
        <f t="shared" si="32"/>
        <v>0</v>
      </c>
      <c r="AD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08">
        <f t="shared" si="33"/>
        <v>0</v>
      </c>
      <c r="AH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08">
        <f t="shared" si="34"/>
        <v>0</v>
      </c>
      <c r="AL26" s="208">
        <f t="shared" si="35"/>
        <v>0</v>
      </c>
    </row>
    <row r="27" spans="2:38" x14ac:dyDescent="0.25">
      <c r="B27" s="206" t="s">
        <v>345</v>
      </c>
      <c r="C27" s="207" t="s">
        <v>226</v>
      </c>
      <c r="D2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08">
        <f t="shared" si="28"/>
        <v>0</v>
      </c>
      <c r="G27" s="208"/>
      <c r="H27" s="208">
        <f t="shared" si="29"/>
        <v>0</v>
      </c>
      <c r="I27" s="208"/>
      <c r="J27" s="208">
        <f t="shared" si="30"/>
        <v>0</v>
      </c>
      <c r="K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08">
        <f t="shared" si="31"/>
        <v>0</v>
      </c>
      <c r="Z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08">
        <f t="shared" si="32"/>
        <v>0</v>
      </c>
      <c r="AD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08">
        <f t="shared" si="33"/>
        <v>0</v>
      </c>
      <c r="AH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08">
        <f t="shared" si="34"/>
        <v>0</v>
      </c>
      <c r="AL27" s="208">
        <f t="shared" si="35"/>
        <v>0</v>
      </c>
    </row>
    <row r="28" spans="2:38" x14ac:dyDescent="0.25">
      <c r="B28" s="206" t="s">
        <v>698</v>
      </c>
      <c r="C28" s="207" t="s">
        <v>699</v>
      </c>
      <c r="D2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08">
        <f t="shared" si="12"/>
        <v>0</v>
      </c>
      <c r="G28" s="208"/>
      <c r="H28" s="208">
        <f t="shared" si="13"/>
        <v>0</v>
      </c>
      <c r="I28" s="208"/>
      <c r="J28" s="208">
        <f t="shared" si="14"/>
        <v>0</v>
      </c>
      <c r="K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08">
        <f t="shared" si="15"/>
        <v>0</v>
      </c>
      <c r="Z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08">
        <f t="shared" si="16"/>
        <v>0</v>
      </c>
      <c r="AD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08">
        <f t="shared" si="17"/>
        <v>0</v>
      </c>
      <c r="AH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08">
        <f t="shared" si="18"/>
        <v>0</v>
      </c>
      <c r="AL28" s="208">
        <f t="shared" si="19"/>
        <v>0</v>
      </c>
    </row>
    <row r="29" spans="2:38" x14ac:dyDescent="0.25">
      <c r="B29" s="206" t="s">
        <v>701</v>
      </c>
      <c r="C29" s="207" t="s">
        <v>700</v>
      </c>
      <c r="D2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08">
        <f t="shared" ref="F29:F30" si="36">D29+E29</f>
        <v>0</v>
      </c>
      <c r="G29" s="208"/>
      <c r="H29" s="208">
        <f t="shared" ref="H29:H30" si="37">F29-G29</f>
        <v>0</v>
      </c>
      <c r="I29" s="208"/>
      <c r="J29" s="208">
        <f t="shared" ref="J29:J30" si="38">F29-I29</f>
        <v>0</v>
      </c>
      <c r="K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08">
        <f t="shared" ref="Y29:Y30" si="39">V29+W29+X29</f>
        <v>0</v>
      </c>
      <c r="Z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08">
        <f t="shared" ref="AC29:AC30" si="40">Z29+AA29+AB29</f>
        <v>0</v>
      </c>
      <c r="AD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08">
        <f t="shared" ref="AG29:AG30" si="41">AD29+AE29+AF29</f>
        <v>0</v>
      </c>
      <c r="AH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08">
        <f t="shared" ref="AK29:AK30" si="42">AH29+AI29+AJ29</f>
        <v>0</v>
      </c>
      <c r="AL29" s="208">
        <f t="shared" ref="AL29:AL30" si="43">Y29+AC29+AG29+AK29</f>
        <v>0</v>
      </c>
    </row>
    <row r="30" spans="2:38" x14ac:dyDescent="0.25">
      <c r="B30" s="206" t="s">
        <v>346</v>
      </c>
      <c r="C30" s="207" t="s">
        <v>227</v>
      </c>
      <c r="D3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08">
        <f t="shared" si="36"/>
        <v>0</v>
      </c>
      <c r="G30" s="208"/>
      <c r="H30" s="208">
        <f t="shared" si="37"/>
        <v>0</v>
      </c>
      <c r="I30" s="208"/>
      <c r="J30" s="208">
        <f t="shared" si="38"/>
        <v>0</v>
      </c>
      <c r="K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08">
        <f t="shared" si="39"/>
        <v>0</v>
      </c>
      <c r="Z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08">
        <f t="shared" si="40"/>
        <v>0</v>
      </c>
      <c r="AD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08">
        <f t="shared" si="41"/>
        <v>0</v>
      </c>
      <c r="AH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08">
        <f t="shared" si="42"/>
        <v>0</v>
      </c>
      <c r="AL30" s="208">
        <f t="shared" si="43"/>
        <v>0</v>
      </c>
    </row>
    <row r="31" spans="2:38" x14ac:dyDescent="0.25">
      <c r="B31" s="206" t="s">
        <v>703</v>
      </c>
      <c r="C31" s="207" t="s">
        <v>702</v>
      </c>
      <c r="D3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08">
        <f t="shared" si="12"/>
        <v>0</v>
      </c>
      <c r="G31" s="208"/>
      <c r="H31" s="208">
        <f t="shared" si="13"/>
        <v>0</v>
      </c>
      <c r="I31" s="208"/>
      <c r="J31" s="208">
        <f t="shared" si="14"/>
        <v>0</v>
      </c>
      <c r="K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08">
        <f t="shared" si="15"/>
        <v>0</v>
      </c>
      <c r="Z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08">
        <f t="shared" si="16"/>
        <v>0</v>
      </c>
      <c r="AD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08">
        <f t="shared" si="17"/>
        <v>0</v>
      </c>
      <c r="AH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08">
        <f t="shared" si="18"/>
        <v>0</v>
      </c>
      <c r="AL31" s="208">
        <f t="shared" si="19"/>
        <v>0</v>
      </c>
    </row>
    <row r="32" spans="2:38" x14ac:dyDescent="0.25">
      <c r="B32" s="206" t="s">
        <v>347</v>
      </c>
      <c r="C32" s="207" t="s">
        <v>228</v>
      </c>
      <c r="D3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08">
        <f t="shared" si="12"/>
        <v>0</v>
      </c>
      <c r="G32" s="208"/>
      <c r="H32" s="208">
        <f t="shared" si="13"/>
        <v>0</v>
      </c>
      <c r="I32" s="208"/>
      <c r="J32" s="208">
        <f t="shared" si="14"/>
        <v>0</v>
      </c>
      <c r="K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08">
        <f t="shared" si="15"/>
        <v>0</v>
      </c>
      <c r="Z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08">
        <f t="shared" si="16"/>
        <v>0</v>
      </c>
      <c r="AD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08">
        <f t="shared" si="17"/>
        <v>0</v>
      </c>
      <c r="AH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08">
        <f t="shared" si="18"/>
        <v>0</v>
      </c>
      <c r="AL32" s="208">
        <f t="shared" si="19"/>
        <v>0</v>
      </c>
    </row>
    <row r="33" spans="2:38" x14ac:dyDescent="0.25">
      <c r="B33" s="206" t="s">
        <v>704</v>
      </c>
      <c r="C33" s="207" t="s">
        <v>706</v>
      </c>
      <c r="D3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08">
        <f t="shared" ref="F33:F34" si="44">D33+E33</f>
        <v>0</v>
      </c>
      <c r="G33" s="208"/>
      <c r="H33" s="208">
        <f t="shared" ref="H33:H34" si="45">F33-G33</f>
        <v>0</v>
      </c>
      <c r="I33" s="208"/>
      <c r="J33" s="208">
        <f t="shared" ref="J33:J34" si="46">F33-I33</f>
        <v>0</v>
      </c>
      <c r="K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08">
        <f t="shared" ref="Y33:Y34" si="47">V33+W33+X33</f>
        <v>0</v>
      </c>
      <c r="Z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08">
        <f t="shared" ref="AC33:AC34" si="48">Z33+AA33+AB33</f>
        <v>0</v>
      </c>
      <c r="AD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08">
        <f t="shared" ref="AG33:AG34" si="49">AD33+AE33+AF33</f>
        <v>0</v>
      </c>
      <c r="AH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08">
        <f t="shared" ref="AK33:AK34" si="50">AH33+AI33+AJ33</f>
        <v>0</v>
      </c>
      <c r="AL33" s="208">
        <f t="shared" ref="AL33:AL34" si="51">Y33+AC33+AG33+AK33</f>
        <v>0</v>
      </c>
    </row>
    <row r="34" spans="2:38" x14ac:dyDescent="0.25">
      <c r="B34" s="206" t="s">
        <v>705</v>
      </c>
      <c r="C34" s="207" t="s">
        <v>707</v>
      </c>
      <c r="D3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08">
        <f t="shared" si="44"/>
        <v>0</v>
      </c>
      <c r="G34" s="208"/>
      <c r="H34" s="208">
        <f t="shared" si="45"/>
        <v>0</v>
      </c>
      <c r="I34" s="208"/>
      <c r="J34" s="208">
        <f t="shared" si="46"/>
        <v>0</v>
      </c>
      <c r="K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08">
        <f t="shared" si="47"/>
        <v>0</v>
      </c>
      <c r="Z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08">
        <f t="shared" si="48"/>
        <v>0</v>
      </c>
      <c r="AD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08">
        <f t="shared" si="49"/>
        <v>0</v>
      </c>
      <c r="AH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08">
        <f t="shared" si="50"/>
        <v>0</v>
      </c>
      <c r="AL34" s="208">
        <f t="shared" si="51"/>
        <v>0</v>
      </c>
    </row>
    <row r="35" spans="2:38" x14ac:dyDescent="0.25">
      <c r="B35" s="206" t="s">
        <v>709</v>
      </c>
      <c r="C35" s="207" t="s">
        <v>708</v>
      </c>
      <c r="D3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08">
        <f t="shared" si="12"/>
        <v>0</v>
      </c>
      <c r="G35" s="208"/>
      <c r="H35" s="208">
        <f t="shared" si="13"/>
        <v>0</v>
      </c>
      <c r="I35" s="208"/>
      <c r="J35" s="208">
        <f t="shared" si="14"/>
        <v>0</v>
      </c>
      <c r="K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08">
        <f t="shared" si="15"/>
        <v>0</v>
      </c>
      <c r="Z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08">
        <f t="shared" si="16"/>
        <v>0</v>
      </c>
      <c r="AD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08">
        <f t="shared" si="17"/>
        <v>0</v>
      </c>
      <c r="AH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08">
        <f t="shared" si="18"/>
        <v>0</v>
      </c>
      <c r="AL35" s="208">
        <f t="shared" si="19"/>
        <v>0</v>
      </c>
    </row>
    <row r="36" spans="2:38" x14ac:dyDescent="0.25">
      <c r="B36" s="206" t="s">
        <v>339</v>
      </c>
      <c r="C36" s="207" t="s">
        <v>229</v>
      </c>
      <c r="D3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5600</v>
      </c>
      <c r="F36" s="208">
        <f t="shared" ref="F36" si="52">D36+E36</f>
        <v>5600</v>
      </c>
      <c r="G36" s="208"/>
      <c r="H36" s="208">
        <f t="shared" ref="H36" si="53">F36-G36</f>
        <v>5600</v>
      </c>
      <c r="I36" s="208"/>
      <c r="J36" s="208">
        <f t="shared" ref="J36" si="54">F36-I36</f>
        <v>5600</v>
      </c>
      <c r="K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5600</v>
      </c>
      <c r="V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08">
        <f t="shared" ref="Y36" si="55">V36+W36+X36</f>
        <v>0</v>
      </c>
      <c r="Z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08">
        <f t="shared" ref="AC36" si="56">Z36+AA36+AB36</f>
        <v>0</v>
      </c>
      <c r="AD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08">
        <f t="shared" ref="AG36" si="57">AD36+AE36+AF36</f>
        <v>0</v>
      </c>
      <c r="AH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5600</v>
      </c>
      <c r="AK36" s="208">
        <f t="shared" ref="AK36" si="58">AH36+AI36+AJ36</f>
        <v>5600</v>
      </c>
      <c r="AL36" s="208">
        <f t="shared" ref="AL36" si="59">Y36+AC36+AG36+AK36</f>
        <v>5600</v>
      </c>
    </row>
    <row r="37" spans="2:38" x14ac:dyDescent="0.25">
      <c r="B37" s="206" t="s">
        <v>724</v>
      </c>
      <c r="C37" s="207" t="s">
        <v>725</v>
      </c>
      <c r="D3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08">
        <f t="shared" si="12"/>
        <v>0</v>
      </c>
      <c r="G37" s="208"/>
      <c r="H37" s="208">
        <f t="shared" si="13"/>
        <v>0</v>
      </c>
      <c r="I37" s="208"/>
      <c r="J37" s="208">
        <f t="shared" si="14"/>
        <v>0</v>
      </c>
      <c r="K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08">
        <f t="shared" si="15"/>
        <v>0</v>
      </c>
      <c r="Z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08">
        <f t="shared" si="16"/>
        <v>0</v>
      </c>
      <c r="AD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08">
        <f t="shared" si="17"/>
        <v>0</v>
      </c>
      <c r="AH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08">
        <f t="shared" si="18"/>
        <v>0</v>
      </c>
      <c r="AL37" s="208">
        <f t="shared" si="19"/>
        <v>0</v>
      </c>
    </row>
    <row r="38" spans="2:38" x14ac:dyDescent="0.25">
      <c r="B38" s="215" t="s">
        <v>348</v>
      </c>
      <c r="C38" s="216" t="s">
        <v>230</v>
      </c>
      <c r="D38" s="217">
        <f>SUM(D39:D62)</f>
        <v>0</v>
      </c>
      <c r="E38" s="217">
        <f>SUM(E39:E62)</f>
        <v>60000</v>
      </c>
      <c r="F38" s="217">
        <f t="shared" si="0"/>
        <v>60000</v>
      </c>
      <c r="G38" s="217">
        <f>SUM(G39:G62)</f>
        <v>0</v>
      </c>
      <c r="H38" s="217">
        <f t="shared" si="4"/>
        <v>60000</v>
      </c>
      <c r="I38" s="217">
        <f t="shared" ref="I38:X38" si="60">SUM(I39:I62)</f>
        <v>0</v>
      </c>
      <c r="J38" s="217">
        <f t="shared" si="60"/>
        <v>60000</v>
      </c>
      <c r="K38" s="217">
        <f t="shared" si="60"/>
        <v>60000</v>
      </c>
      <c r="L38" s="217">
        <f t="shared" si="60"/>
        <v>0</v>
      </c>
      <c r="M38" s="217">
        <f t="shared" si="60"/>
        <v>0</v>
      </c>
      <c r="N38" s="217">
        <f t="shared" si="60"/>
        <v>0</v>
      </c>
      <c r="O38" s="217">
        <f t="shared" si="60"/>
        <v>0</v>
      </c>
      <c r="P38" s="217">
        <f t="shared" si="60"/>
        <v>0</v>
      </c>
      <c r="Q38" s="217">
        <f t="shared" si="60"/>
        <v>0</v>
      </c>
      <c r="R38" s="217">
        <f t="shared" si="60"/>
        <v>0</v>
      </c>
      <c r="S38" s="217">
        <f t="shared" si="60"/>
        <v>0</v>
      </c>
      <c r="T38" s="217">
        <f t="shared" si="60"/>
        <v>0</v>
      </c>
      <c r="U38" s="217">
        <f t="shared" si="60"/>
        <v>0</v>
      </c>
      <c r="V38" s="217">
        <f t="shared" si="60"/>
        <v>60000</v>
      </c>
      <c r="W38" s="217">
        <f t="shared" si="60"/>
        <v>0</v>
      </c>
      <c r="X38" s="217">
        <f t="shared" si="60"/>
        <v>0</v>
      </c>
      <c r="Y38" s="217">
        <f t="shared" si="15"/>
        <v>60000</v>
      </c>
      <c r="Z38" s="217">
        <f>SUM(Z39:Z62)</f>
        <v>0</v>
      </c>
      <c r="AA38" s="217">
        <f>SUM(AA39:AA62)</f>
        <v>0</v>
      </c>
      <c r="AB38" s="217">
        <f>SUM(AB39:AB62)</f>
        <v>0</v>
      </c>
      <c r="AC38" s="217">
        <f t="shared" si="8"/>
        <v>0</v>
      </c>
      <c r="AD38" s="217">
        <f t="shared" ref="AD38:AF38" si="61">SUM(AD39:AD62)</f>
        <v>0</v>
      </c>
      <c r="AE38" s="217">
        <f t="shared" si="61"/>
        <v>0</v>
      </c>
      <c r="AF38" s="217">
        <f t="shared" si="61"/>
        <v>0</v>
      </c>
      <c r="AG38" s="217">
        <f t="shared" si="9"/>
        <v>0</v>
      </c>
      <c r="AH38" s="217">
        <f t="shared" ref="AH38:AJ38" si="62">SUM(AH39:AH62)</f>
        <v>0</v>
      </c>
      <c r="AI38" s="217">
        <f t="shared" si="62"/>
        <v>0</v>
      </c>
      <c r="AJ38" s="217">
        <f t="shared" si="62"/>
        <v>0</v>
      </c>
      <c r="AK38" s="217">
        <f t="shared" si="10"/>
        <v>0</v>
      </c>
      <c r="AL38" s="217">
        <f t="shared" si="11"/>
        <v>60000</v>
      </c>
    </row>
    <row r="39" spans="2:38" x14ac:dyDescent="0.25">
      <c r="B39" s="206" t="s">
        <v>726</v>
      </c>
      <c r="C39" s="207" t="s">
        <v>727</v>
      </c>
      <c r="D3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08">
        <f t="shared" ref="F39" si="63">D39+E39</f>
        <v>0</v>
      </c>
      <c r="G39" s="208"/>
      <c r="H39" s="208">
        <f t="shared" ref="H39" si="64">F39-G39</f>
        <v>0</v>
      </c>
      <c r="I39" s="208"/>
      <c r="J39" s="208">
        <f t="shared" ref="J39" si="65">F39-I39</f>
        <v>0</v>
      </c>
      <c r="K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08">
        <f t="shared" ref="Y39" si="66">V39+W39+X39</f>
        <v>0</v>
      </c>
      <c r="Z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08">
        <f t="shared" ref="AC39" si="67">Z39+AA39+AB39</f>
        <v>0</v>
      </c>
      <c r="AD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08">
        <f t="shared" ref="AG39" si="68">AD39+AE39+AF39</f>
        <v>0</v>
      </c>
      <c r="AH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08">
        <f t="shared" ref="AK39" si="69">AH39+AI39+AJ39</f>
        <v>0</v>
      </c>
      <c r="AL39" s="208">
        <f t="shared" ref="AL39" si="70">Y39+AC39+AG39+AK39</f>
        <v>0</v>
      </c>
    </row>
    <row r="40" spans="2:38" x14ac:dyDescent="0.25">
      <c r="B40" s="206" t="s">
        <v>349</v>
      </c>
      <c r="C40" s="207" t="s">
        <v>231</v>
      </c>
      <c r="D4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08">
        <f t="shared" si="0"/>
        <v>0</v>
      </c>
      <c r="G40" s="208"/>
      <c r="H40" s="208">
        <f t="shared" si="4"/>
        <v>0</v>
      </c>
      <c r="I40" s="208"/>
      <c r="J40" s="208">
        <f t="shared" si="5"/>
        <v>0</v>
      </c>
      <c r="K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08">
        <f t="shared" si="7"/>
        <v>0</v>
      </c>
      <c r="Z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08">
        <f t="shared" si="8"/>
        <v>0</v>
      </c>
      <c r="AD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08">
        <f t="shared" si="9"/>
        <v>0</v>
      </c>
      <c r="AH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08">
        <f t="shared" si="10"/>
        <v>0</v>
      </c>
      <c r="AL40" s="208">
        <f t="shared" si="11"/>
        <v>0</v>
      </c>
    </row>
    <row r="41" spans="2:38" x14ac:dyDescent="0.25">
      <c r="B41" s="206" t="s">
        <v>728</v>
      </c>
      <c r="C41" s="207" t="s">
        <v>729</v>
      </c>
      <c r="D4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08">
        <f t="shared" si="0"/>
        <v>0</v>
      </c>
      <c r="G41" s="208"/>
      <c r="H41" s="208">
        <f t="shared" si="4"/>
        <v>0</v>
      </c>
      <c r="I41" s="208"/>
      <c r="J41" s="208">
        <f t="shared" si="5"/>
        <v>0</v>
      </c>
      <c r="K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08">
        <f t="shared" si="7"/>
        <v>0</v>
      </c>
      <c r="Z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08">
        <f t="shared" si="8"/>
        <v>0</v>
      </c>
      <c r="AD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08">
        <f t="shared" si="9"/>
        <v>0</v>
      </c>
      <c r="AH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08">
        <f t="shared" si="10"/>
        <v>0</v>
      </c>
      <c r="AL41" s="208">
        <f t="shared" si="11"/>
        <v>0</v>
      </c>
    </row>
    <row r="42" spans="2:38" x14ac:dyDescent="0.25">
      <c r="B42" s="206" t="s">
        <v>730</v>
      </c>
      <c r="C42" s="207" t="s">
        <v>731</v>
      </c>
      <c r="D4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08">
        <f t="shared" ref="F42:F62" si="71">D42+E42</f>
        <v>0</v>
      </c>
      <c r="G42" s="208"/>
      <c r="H42" s="208">
        <f t="shared" ref="H42:H62" si="72">F42-G42</f>
        <v>0</v>
      </c>
      <c r="I42" s="208"/>
      <c r="J42" s="208">
        <f t="shared" ref="J42:J62" si="73">F42-I42</f>
        <v>0</v>
      </c>
      <c r="K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08">
        <f t="shared" ref="Y42:Y62" si="74">V42+W42+X42</f>
        <v>0</v>
      </c>
      <c r="Z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08">
        <f t="shared" ref="AC42:AC62" si="75">Z42+AA42+AB42</f>
        <v>0</v>
      </c>
      <c r="AD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08">
        <f t="shared" ref="AG42:AG62" si="76">AD42+AE42+AF42</f>
        <v>0</v>
      </c>
      <c r="AH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08">
        <f t="shared" ref="AK42:AK62" si="77">AH42+AI42+AJ42</f>
        <v>0</v>
      </c>
      <c r="AL42" s="208">
        <f t="shared" ref="AL42:AL62" si="78">Y42+AC42+AG42+AK42</f>
        <v>0</v>
      </c>
    </row>
    <row r="43" spans="2:38" x14ac:dyDescent="0.25">
      <c r="B43" s="206" t="s">
        <v>350</v>
      </c>
      <c r="C43" s="207" t="s">
        <v>232</v>
      </c>
      <c r="D4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08">
        <f t="shared" si="71"/>
        <v>0</v>
      </c>
      <c r="G43" s="208"/>
      <c r="H43" s="208">
        <f t="shared" si="72"/>
        <v>0</v>
      </c>
      <c r="I43" s="208"/>
      <c r="J43" s="208">
        <f t="shared" si="73"/>
        <v>0</v>
      </c>
      <c r="K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08">
        <f t="shared" si="74"/>
        <v>0</v>
      </c>
      <c r="Z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08">
        <f t="shared" si="75"/>
        <v>0</v>
      </c>
      <c r="AD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08">
        <f t="shared" si="76"/>
        <v>0</v>
      </c>
      <c r="AH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08">
        <f t="shared" si="77"/>
        <v>0</v>
      </c>
      <c r="AL43" s="208">
        <f t="shared" si="78"/>
        <v>0</v>
      </c>
    </row>
    <row r="44" spans="2:38" x14ac:dyDescent="0.25">
      <c r="B44" s="206" t="s">
        <v>732</v>
      </c>
      <c r="C44" s="207" t="s">
        <v>733</v>
      </c>
      <c r="D4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08">
        <f t="shared" ref="F44" si="79">D44+E44</f>
        <v>0</v>
      </c>
      <c r="G44" s="208"/>
      <c r="H44" s="208">
        <f t="shared" ref="H44" si="80">F44-G44</f>
        <v>0</v>
      </c>
      <c r="I44" s="208"/>
      <c r="J44" s="208">
        <f t="shared" ref="J44" si="81">F44-I44</f>
        <v>0</v>
      </c>
      <c r="K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08">
        <f t="shared" ref="Y44" si="82">V44+W44+X44</f>
        <v>0</v>
      </c>
      <c r="Z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08">
        <f t="shared" ref="AC44" si="83">Z44+AA44+AB44</f>
        <v>0</v>
      </c>
      <c r="AD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08">
        <f t="shared" ref="AG44" si="84">AD44+AE44+AF44</f>
        <v>0</v>
      </c>
      <c r="AH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08">
        <f t="shared" ref="AK44" si="85">AH44+AI44+AJ44</f>
        <v>0</v>
      </c>
      <c r="AL44" s="208">
        <f t="shared" ref="AL44" si="86">Y44+AC44+AG44+AK44</f>
        <v>0</v>
      </c>
    </row>
    <row r="45" spans="2:38" x14ac:dyDescent="0.25">
      <c r="B45" s="206" t="s">
        <v>734</v>
      </c>
      <c r="C45" s="207" t="s">
        <v>700</v>
      </c>
      <c r="D4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08">
        <f t="shared" si="71"/>
        <v>0</v>
      </c>
      <c r="G45" s="208"/>
      <c r="H45" s="208">
        <f t="shared" si="72"/>
        <v>0</v>
      </c>
      <c r="I45" s="208"/>
      <c r="J45" s="208">
        <f t="shared" si="73"/>
        <v>0</v>
      </c>
      <c r="K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08">
        <f t="shared" si="74"/>
        <v>0</v>
      </c>
      <c r="Z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08">
        <f t="shared" si="75"/>
        <v>0</v>
      </c>
      <c r="AD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08">
        <f t="shared" si="76"/>
        <v>0</v>
      </c>
      <c r="AH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08">
        <f t="shared" si="77"/>
        <v>0</v>
      </c>
      <c r="AL45" s="208">
        <f t="shared" si="78"/>
        <v>0</v>
      </c>
    </row>
    <row r="46" spans="2:38" x14ac:dyDescent="0.25">
      <c r="B46" s="206" t="s">
        <v>351</v>
      </c>
      <c r="C46" s="207" t="s">
        <v>233</v>
      </c>
      <c r="D4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08">
        <f t="shared" ref="F46" si="87">D46+E46</f>
        <v>0</v>
      </c>
      <c r="G46" s="208"/>
      <c r="H46" s="208">
        <f t="shared" ref="H46" si="88">F46-G46</f>
        <v>0</v>
      </c>
      <c r="I46" s="208"/>
      <c r="J46" s="208">
        <f t="shared" ref="J46" si="89">F46-I46</f>
        <v>0</v>
      </c>
      <c r="K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08">
        <f t="shared" ref="Y46" si="90">V46+W46+X46</f>
        <v>0</v>
      </c>
      <c r="Z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08">
        <f t="shared" ref="AC46" si="91">Z46+AA46+AB46</f>
        <v>0</v>
      </c>
      <c r="AD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08">
        <f t="shared" ref="AG46" si="92">AD46+AE46+AF46</f>
        <v>0</v>
      </c>
      <c r="AH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08">
        <f t="shared" ref="AK46" si="93">AH46+AI46+AJ46</f>
        <v>0</v>
      </c>
      <c r="AL46" s="208">
        <f t="shared" ref="AL46" si="94">Y46+AC46+AG46+AK46</f>
        <v>0</v>
      </c>
    </row>
    <row r="47" spans="2:38" x14ac:dyDescent="0.25">
      <c r="B47" s="206" t="s">
        <v>735</v>
      </c>
      <c r="C47" s="207" t="s">
        <v>736</v>
      </c>
      <c r="D4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08">
        <f t="shared" si="71"/>
        <v>0</v>
      </c>
      <c r="G47" s="208"/>
      <c r="H47" s="208">
        <f t="shared" si="72"/>
        <v>0</v>
      </c>
      <c r="I47" s="208"/>
      <c r="J47" s="208">
        <f t="shared" si="73"/>
        <v>0</v>
      </c>
      <c r="K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08">
        <f t="shared" si="74"/>
        <v>0</v>
      </c>
      <c r="Z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08">
        <f t="shared" si="75"/>
        <v>0</v>
      </c>
      <c r="AD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08">
        <f t="shared" si="76"/>
        <v>0</v>
      </c>
      <c r="AH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08">
        <f t="shared" si="77"/>
        <v>0</v>
      </c>
      <c r="AL47" s="208">
        <f t="shared" si="78"/>
        <v>0</v>
      </c>
    </row>
    <row r="48" spans="2:38" x14ac:dyDescent="0.25">
      <c r="B48" s="206" t="s">
        <v>737</v>
      </c>
      <c r="C48" s="207" t="s">
        <v>707</v>
      </c>
      <c r="D4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08">
        <f t="shared" ref="F48" si="95">D48+E48</f>
        <v>0</v>
      </c>
      <c r="G48" s="208"/>
      <c r="H48" s="208">
        <f t="shared" ref="H48" si="96">F48-G48</f>
        <v>0</v>
      </c>
      <c r="I48" s="208"/>
      <c r="J48" s="208">
        <f t="shared" ref="J48" si="97">F48-I48</f>
        <v>0</v>
      </c>
      <c r="K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08">
        <f t="shared" ref="Y48" si="98">V48+W48+X48</f>
        <v>0</v>
      </c>
      <c r="Z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08">
        <f t="shared" ref="AC48" si="99">Z48+AA48+AB48</f>
        <v>0</v>
      </c>
      <c r="AD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08">
        <f t="shared" ref="AG48" si="100">AD48+AE48+AF48</f>
        <v>0</v>
      </c>
      <c r="AH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08">
        <f t="shared" ref="AK48" si="101">AH48+AI48+AJ48</f>
        <v>0</v>
      </c>
      <c r="AL48" s="208">
        <f t="shared" ref="AL48" si="102">Y48+AC48+AG48+AK48</f>
        <v>0</v>
      </c>
    </row>
    <row r="49" spans="2:38" x14ac:dyDescent="0.25">
      <c r="B49" s="206" t="s">
        <v>738</v>
      </c>
      <c r="C49" s="207" t="s">
        <v>708</v>
      </c>
      <c r="D4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08">
        <f t="shared" si="71"/>
        <v>0</v>
      </c>
      <c r="G49" s="208"/>
      <c r="H49" s="208">
        <f t="shared" si="72"/>
        <v>0</v>
      </c>
      <c r="I49" s="208"/>
      <c r="J49" s="208">
        <f t="shared" si="73"/>
        <v>0</v>
      </c>
      <c r="K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08">
        <f t="shared" si="74"/>
        <v>0</v>
      </c>
      <c r="Z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08">
        <f t="shared" si="75"/>
        <v>0</v>
      </c>
      <c r="AD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08">
        <f t="shared" si="76"/>
        <v>0</v>
      </c>
      <c r="AH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08">
        <f t="shared" si="77"/>
        <v>0</v>
      </c>
      <c r="AL49" s="208">
        <f t="shared" si="78"/>
        <v>0</v>
      </c>
    </row>
    <row r="50" spans="2:38" x14ac:dyDescent="0.25">
      <c r="B50" s="206" t="s">
        <v>739</v>
      </c>
      <c r="C50" s="207" t="s">
        <v>740</v>
      </c>
      <c r="D5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08">
        <f t="shared" ref="F50" si="103">D50+E50</f>
        <v>0</v>
      </c>
      <c r="G50" s="208"/>
      <c r="H50" s="208">
        <f t="shared" ref="H50" si="104">F50-G50</f>
        <v>0</v>
      </c>
      <c r="I50" s="208"/>
      <c r="J50" s="208">
        <f t="shared" ref="J50" si="105">F50-I50</f>
        <v>0</v>
      </c>
      <c r="K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08">
        <f t="shared" ref="Y50" si="106">V50+W50+X50</f>
        <v>0</v>
      </c>
      <c r="Z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08">
        <f t="shared" ref="AC50" si="107">Z50+AA50+AB50</f>
        <v>0</v>
      </c>
      <c r="AD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08">
        <f t="shared" ref="AG50" si="108">AD50+AE50+AF50</f>
        <v>0</v>
      </c>
      <c r="AH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08">
        <f t="shared" ref="AK50" si="109">AH50+AI50+AJ50</f>
        <v>0</v>
      </c>
      <c r="AL50" s="208">
        <f t="shared" ref="AL50" si="110">Y50+AC50+AG50+AK50</f>
        <v>0</v>
      </c>
    </row>
    <row r="51" spans="2:38" x14ac:dyDescent="0.25">
      <c r="B51" s="206" t="s">
        <v>741</v>
      </c>
      <c r="C51" s="207" t="s">
        <v>742</v>
      </c>
      <c r="D5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08">
        <f t="shared" si="71"/>
        <v>0</v>
      </c>
      <c r="G51" s="208"/>
      <c r="H51" s="208">
        <f t="shared" si="72"/>
        <v>0</v>
      </c>
      <c r="I51" s="208"/>
      <c r="J51" s="208">
        <f t="shared" si="73"/>
        <v>0</v>
      </c>
      <c r="K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08">
        <f t="shared" si="74"/>
        <v>0</v>
      </c>
      <c r="Z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08">
        <f t="shared" si="75"/>
        <v>0</v>
      </c>
      <c r="AD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08">
        <f t="shared" si="76"/>
        <v>0</v>
      </c>
      <c r="AH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08">
        <f t="shared" si="77"/>
        <v>0</v>
      </c>
      <c r="AL51" s="208">
        <f t="shared" si="78"/>
        <v>0</v>
      </c>
    </row>
    <row r="52" spans="2:38" x14ac:dyDescent="0.25">
      <c r="B52" s="206" t="s">
        <v>743</v>
      </c>
      <c r="C52" s="207" t="s">
        <v>715</v>
      </c>
      <c r="D5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08">
        <f t="shared" ref="F52" si="111">D52+E52</f>
        <v>0</v>
      </c>
      <c r="G52" s="208"/>
      <c r="H52" s="208">
        <f t="shared" ref="H52" si="112">F52-G52</f>
        <v>0</v>
      </c>
      <c r="I52" s="208"/>
      <c r="J52" s="208">
        <f t="shared" ref="J52" si="113">F52-I52</f>
        <v>0</v>
      </c>
      <c r="K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08">
        <f t="shared" ref="Y52" si="114">V52+W52+X52</f>
        <v>0</v>
      </c>
      <c r="Z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08">
        <f t="shared" ref="AC52" si="115">Z52+AA52+AB52</f>
        <v>0</v>
      </c>
      <c r="AD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08">
        <f t="shared" ref="AG52" si="116">AD52+AE52+AF52</f>
        <v>0</v>
      </c>
      <c r="AH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08">
        <f t="shared" ref="AK52" si="117">AH52+AI52+AJ52</f>
        <v>0</v>
      </c>
      <c r="AL52" s="208">
        <f t="shared" ref="AL52" si="118">Y52+AC52+AG52+AK52</f>
        <v>0</v>
      </c>
    </row>
    <row r="53" spans="2:38" x14ac:dyDescent="0.25">
      <c r="B53" s="206" t="s">
        <v>744</v>
      </c>
      <c r="C53" s="207" t="s">
        <v>745</v>
      </c>
      <c r="D5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08">
        <f t="shared" si="71"/>
        <v>0</v>
      </c>
      <c r="G53" s="208"/>
      <c r="H53" s="208">
        <f t="shared" si="72"/>
        <v>0</v>
      </c>
      <c r="I53" s="208"/>
      <c r="J53" s="208">
        <f t="shared" si="73"/>
        <v>0</v>
      </c>
      <c r="K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08">
        <f t="shared" si="74"/>
        <v>0</v>
      </c>
      <c r="Z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08">
        <f t="shared" si="75"/>
        <v>0</v>
      </c>
      <c r="AD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08">
        <f t="shared" si="76"/>
        <v>0</v>
      </c>
      <c r="AH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08">
        <f t="shared" si="77"/>
        <v>0</v>
      </c>
      <c r="AL53" s="208">
        <f t="shared" si="78"/>
        <v>0</v>
      </c>
    </row>
    <row r="54" spans="2:38" x14ac:dyDescent="0.25">
      <c r="B54" s="206" t="s">
        <v>352</v>
      </c>
      <c r="C54" s="207" t="s">
        <v>234</v>
      </c>
      <c r="D5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08">
        <f t="shared" si="71"/>
        <v>0</v>
      </c>
      <c r="G54" s="208"/>
      <c r="H54" s="208">
        <f t="shared" si="72"/>
        <v>0</v>
      </c>
      <c r="I54" s="208"/>
      <c r="J54" s="208">
        <f t="shared" si="73"/>
        <v>0</v>
      </c>
      <c r="K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08">
        <f t="shared" si="74"/>
        <v>0</v>
      </c>
      <c r="Z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08">
        <f t="shared" si="75"/>
        <v>0</v>
      </c>
      <c r="AD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08">
        <f t="shared" si="76"/>
        <v>0</v>
      </c>
      <c r="AH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08">
        <f t="shared" si="77"/>
        <v>0</v>
      </c>
      <c r="AL54" s="208">
        <f t="shared" si="78"/>
        <v>0</v>
      </c>
    </row>
    <row r="55" spans="2:38" x14ac:dyDescent="0.25">
      <c r="B55" s="206" t="s">
        <v>746</v>
      </c>
      <c r="C55" s="207" t="s">
        <v>747</v>
      </c>
      <c r="D5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08">
        <f t="shared" ref="F55" si="119">D55+E55</f>
        <v>0</v>
      </c>
      <c r="G55" s="208"/>
      <c r="H55" s="208">
        <f t="shared" ref="H55" si="120">F55-G55</f>
        <v>0</v>
      </c>
      <c r="I55" s="208"/>
      <c r="J55" s="208">
        <f t="shared" ref="J55" si="121">F55-I55</f>
        <v>0</v>
      </c>
      <c r="K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08">
        <f t="shared" ref="Y55" si="122">V55+W55+X55</f>
        <v>0</v>
      </c>
      <c r="Z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08">
        <f t="shared" ref="AC55" si="123">Z55+AA55+AB55</f>
        <v>0</v>
      </c>
      <c r="AD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08">
        <f t="shared" ref="AG55" si="124">AD55+AE55+AF55</f>
        <v>0</v>
      </c>
      <c r="AH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08">
        <f t="shared" ref="AK55" si="125">AH55+AI55+AJ55</f>
        <v>0</v>
      </c>
      <c r="AL55" s="208">
        <f t="shared" ref="AL55" si="126">Y55+AC55+AG55+AK55</f>
        <v>0</v>
      </c>
    </row>
    <row r="56" spans="2:38" x14ac:dyDescent="0.25">
      <c r="B56" s="206" t="s">
        <v>748</v>
      </c>
      <c r="C56" s="207" t="s">
        <v>749</v>
      </c>
      <c r="D5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08">
        <f t="shared" si="71"/>
        <v>0</v>
      </c>
      <c r="G56" s="208"/>
      <c r="H56" s="208">
        <f t="shared" si="72"/>
        <v>0</v>
      </c>
      <c r="I56" s="208"/>
      <c r="J56" s="208">
        <f t="shared" si="73"/>
        <v>0</v>
      </c>
      <c r="K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08">
        <f t="shared" si="74"/>
        <v>0</v>
      </c>
      <c r="Z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08">
        <f t="shared" si="75"/>
        <v>0</v>
      </c>
      <c r="AD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08">
        <f t="shared" si="76"/>
        <v>0</v>
      </c>
      <c r="AH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08">
        <f t="shared" si="77"/>
        <v>0</v>
      </c>
      <c r="AL56" s="208">
        <f t="shared" si="78"/>
        <v>0</v>
      </c>
    </row>
    <row r="57" spans="2:38" x14ac:dyDescent="0.25">
      <c r="B57" s="206" t="s">
        <v>750</v>
      </c>
      <c r="C57" s="207" t="s">
        <v>751</v>
      </c>
      <c r="D5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08">
        <f t="shared" ref="F57" si="127">D57+E57</f>
        <v>0</v>
      </c>
      <c r="G57" s="208"/>
      <c r="H57" s="208">
        <f t="shared" ref="H57" si="128">F57-G57</f>
        <v>0</v>
      </c>
      <c r="I57" s="208"/>
      <c r="J57" s="208">
        <f t="shared" ref="J57" si="129">F57-I57</f>
        <v>0</v>
      </c>
      <c r="K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08">
        <f t="shared" ref="Y57" si="130">V57+W57+X57</f>
        <v>0</v>
      </c>
      <c r="Z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08">
        <f t="shared" ref="AC57" si="131">Z57+AA57+AB57</f>
        <v>0</v>
      </c>
      <c r="AD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08">
        <f t="shared" ref="AG57" si="132">AD57+AE57+AF57</f>
        <v>0</v>
      </c>
      <c r="AH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08">
        <f t="shared" ref="AK57" si="133">AH57+AI57+AJ57</f>
        <v>0</v>
      </c>
      <c r="AL57" s="208">
        <f t="shared" ref="AL57" si="134">Y57+AC57+AG57+AK57</f>
        <v>0</v>
      </c>
    </row>
    <row r="58" spans="2:38" x14ac:dyDescent="0.25">
      <c r="B58" s="206" t="s">
        <v>752</v>
      </c>
      <c r="C58" s="207" t="s">
        <v>753</v>
      </c>
      <c r="D5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08">
        <f t="shared" si="71"/>
        <v>0</v>
      </c>
      <c r="G58" s="208"/>
      <c r="H58" s="208">
        <f t="shared" si="72"/>
        <v>0</v>
      </c>
      <c r="I58" s="208"/>
      <c r="J58" s="208">
        <f t="shared" si="73"/>
        <v>0</v>
      </c>
      <c r="K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08">
        <f t="shared" si="74"/>
        <v>0</v>
      </c>
      <c r="Z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08">
        <f t="shared" si="75"/>
        <v>0</v>
      </c>
      <c r="AD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08">
        <f t="shared" si="76"/>
        <v>0</v>
      </c>
      <c r="AH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08">
        <f t="shared" si="77"/>
        <v>0</v>
      </c>
      <c r="AL58" s="208">
        <f t="shared" si="78"/>
        <v>0</v>
      </c>
    </row>
    <row r="59" spans="2:38" x14ac:dyDescent="0.25">
      <c r="B59" s="206" t="s">
        <v>754</v>
      </c>
      <c r="C59" s="207" t="s">
        <v>755</v>
      </c>
      <c r="D5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08">
        <f t="shared" ref="F59" si="135">D59+E59</f>
        <v>0</v>
      </c>
      <c r="G59" s="208"/>
      <c r="H59" s="208">
        <f t="shared" ref="H59" si="136">F59-G59</f>
        <v>0</v>
      </c>
      <c r="I59" s="208"/>
      <c r="J59" s="208">
        <f t="shared" ref="J59" si="137">F59-I59</f>
        <v>0</v>
      </c>
      <c r="K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08">
        <f t="shared" ref="Y59" si="138">V59+W59+X59</f>
        <v>0</v>
      </c>
      <c r="Z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08">
        <f t="shared" ref="AC59" si="139">Z59+AA59+AB59</f>
        <v>0</v>
      </c>
      <c r="AD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08">
        <f t="shared" ref="AG59" si="140">AD59+AE59+AF59</f>
        <v>0</v>
      </c>
      <c r="AH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08">
        <f t="shared" ref="AK59" si="141">AH59+AI59+AJ59</f>
        <v>0</v>
      </c>
      <c r="AL59" s="208">
        <f t="shared" ref="AL59" si="142">Y59+AC59+AG59+AK59</f>
        <v>0</v>
      </c>
    </row>
    <row r="60" spans="2:38" x14ac:dyDescent="0.25">
      <c r="B60" s="206" t="s">
        <v>756</v>
      </c>
      <c r="C60" s="207" t="s">
        <v>757</v>
      </c>
      <c r="D6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F60" s="208">
        <f t="shared" si="71"/>
        <v>60000</v>
      </c>
      <c r="G60" s="208"/>
      <c r="H60" s="208">
        <f t="shared" si="72"/>
        <v>60000</v>
      </c>
      <c r="I60" s="208"/>
      <c r="J60" s="208">
        <f t="shared" si="73"/>
        <v>60000</v>
      </c>
      <c r="K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L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W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08">
        <f t="shared" si="74"/>
        <v>60000</v>
      </c>
      <c r="Z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08">
        <f t="shared" si="75"/>
        <v>0</v>
      </c>
      <c r="AD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08">
        <f t="shared" si="76"/>
        <v>0</v>
      </c>
      <c r="AH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08">
        <f t="shared" si="77"/>
        <v>0</v>
      </c>
      <c r="AL60" s="208">
        <f t="shared" si="78"/>
        <v>60000</v>
      </c>
    </row>
    <row r="61" spans="2:38" x14ac:dyDescent="0.25">
      <c r="B61" s="206" t="s">
        <v>758</v>
      </c>
      <c r="C61" s="207" t="s">
        <v>759</v>
      </c>
      <c r="D6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08">
        <f t="shared" ref="F61" si="143">D61+E61</f>
        <v>0</v>
      </c>
      <c r="G61" s="208"/>
      <c r="H61" s="208">
        <f t="shared" ref="H61" si="144">F61-G61</f>
        <v>0</v>
      </c>
      <c r="I61" s="208"/>
      <c r="J61" s="208">
        <f t="shared" ref="J61" si="145">F61-I61</f>
        <v>0</v>
      </c>
      <c r="K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08">
        <f t="shared" ref="Y61" si="146">V61+W61+X61</f>
        <v>0</v>
      </c>
      <c r="Z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08">
        <f t="shared" ref="AC61" si="147">Z61+AA61+AB61</f>
        <v>0</v>
      </c>
      <c r="AD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08">
        <f t="shared" ref="AG61" si="148">AD61+AE61+AF61</f>
        <v>0</v>
      </c>
      <c r="AH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08">
        <f t="shared" ref="AK61" si="149">AH61+AI61+AJ61</f>
        <v>0</v>
      </c>
      <c r="AL61" s="208">
        <f t="shared" ref="AL61" si="150">Y61+AC61+AG61+AK61</f>
        <v>0</v>
      </c>
    </row>
    <row r="62" spans="2:38" x14ac:dyDescent="0.25">
      <c r="B62" s="206" t="s">
        <v>760</v>
      </c>
      <c r="C62" s="207" t="s">
        <v>761</v>
      </c>
      <c r="D6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08">
        <f t="shared" si="71"/>
        <v>0</v>
      </c>
      <c r="G62" s="208"/>
      <c r="H62" s="208">
        <f t="shared" si="72"/>
        <v>0</v>
      </c>
      <c r="I62" s="208"/>
      <c r="J62" s="208">
        <f t="shared" si="73"/>
        <v>0</v>
      </c>
      <c r="K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08">
        <f t="shared" si="74"/>
        <v>0</v>
      </c>
      <c r="Z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08">
        <f t="shared" si="75"/>
        <v>0</v>
      </c>
      <c r="AD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08">
        <f t="shared" si="76"/>
        <v>0</v>
      </c>
      <c r="AH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08">
        <f t="shared" si="77"/>
        <v>0</v>
      </c>
      <c r="AL62" s="208">
        <f t="shared" si="78"/>
        <v>0</v>
      </c>
    </row>
    <row r="63" spans="2:38" x14ac:dyDescent="0.25">
      <c r="B63" s="215" t="s">
        <v>353</v>
      </c>
      <c r="C63" s="216" t="s">
        <v>235</v>
      </c>
      <c r="D63" s="217">
        <f>SUM(D64:D68)</f>
        <v>0</v>
      </c>
      <c r="E63" s="217">
        <f>SUM(E64:E68)</f>
        <v>0</v>
      </c>
      <c r="F63" s="217">
        <f t="shared" si="0"/>
        <v>0</v>
      </c>
      <c r="G63" s="217">
        <f>SUM(G64:G68)</f>
        <v>0</v>
      </c>
      <c r="H63" s="217">
        <f t="shared" si="4"/>
        <v>0</v>
      </c>
      <c r="I63" s="217">
        <f>SUM(I64:I68)</f>
        <v>0</v>
      </c>
      <c r="J63" s="217">
        <f t="shared" si="5"/>
        <v>0</v>
      </c>
      <c r="K63" s="217">
        <f t="shared" ref="K63:X63" si="151">SUM(K64:K68)</f>
        <v>0</v>
      </c>
      <c r="L63" s="217">
        <f t="shared" si="151"/>
        <v>0</v>
      </c>
      <c r="M63" s="217">
        <f t="shared" si="151"/>
        <v>0</v>
      </c>
      <c r="N63" s="217">
        <f t="shared" si="151"/>
        <v>0</v>
      </c>
      <c r="O63" s="217">
        <f t="shared" si="151"/>
        <v>0</v>
      </c>
      <c r="P63" s="217">
        <f t="shared" si="151"/>
        <v>0</v>
      </c>
      <c r="Q63" s="217">
        <f t="shared" si="151"/>
        <v>0</v>
      </c>
      <c r="R63" s="217">
        <f t="shared" si="151"/>
        <v>0</v>
      </c>
      <c r="S63" s="217">
        <f t="shared" si="151"/>
        <v>0</v>
      </c>
      <c r="T63" s="217">
        <f t="shared" si="151"/>
        <v>0</v>
      </c>
      <c r="U63" s="217">
        <f t="shared" si="151"/>
        <v>0</v>
      </c>
      <c r="V63" s="217">
        <f t="shared" si="151"/>
        <v>0</v>
      </c>
      <c r="W63" s="217">
        <f t="shared" si="151"/>
        <v>0</v>
      </c>
      <c r="X63" s="217">
        <f t="shared" si="151"/>
        <v>0</v>
      </c>
      <c r="Y63" s="217">
        <f t="shared" si="7"/>
        <v>0</v>
      </c>
      <c r="Z63" s="217">
        <f>SUM(Z64:Z68)</f>
        <v>0</v>
      </c>
      <c r="AA63" s="217">
        <f>SUM(AA64:AA68)</f>
        <v>0</v>
      </c>
      <c r="AB63" s="217">
        <f>SUM(AB64:AB68)</f>
        <v>0</v>
      </c>
      <c r="AC63" s="217">
        <f t="shared" si="8"/>
        <v>0</v>
      </c>
      <c r="AD63" s="217">
        <f>SUM(AD64:AD68)</f>
        <v>0</v>
      </c>
      <c r="AE63" s="217">
        <f>SUM(AE64:AE68)</f>
        <v>0</v>
      </c>
      <c r="AF63" s="217">
        <f>SUM(AF64:AF68)</f>
        <v>0</v>
      </c>
      <c r="AG63" s="217">
        <f t="shared" si="9"/>
        <v>0</v>
      </c>
      <c r="AH63" s="217">
        <f>SUM(AH64:AH68)</f>
        <v>0</v>
      </c>
      <c r="AI63" s="217">
        <f>SUM(AI64:AI68)</f>
        <v>0</v>
      </c>
      <c r="AJ63" s="217">
        <f>SUM(AJ64:AJ68)</f>
        <v>0</v>
      </c>
      <c r="AK63" s="217">
        <f t="shared" si="10"/>
        <v>0</v>
      </c>
      <c r="AL63" s="217">
        <f t="shared" si="11"/>
        <v>0</v>
      </c>
    </row>
    <row r="64" spans="2:38" x14ac:dyDescent="0.25">
      <c r="B64" s="206" t="s">
        <v>354</v>
      </c>
      <c r="C64" s="207" t="s">
        <v>236</v>
      </c>
      <c r="D6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08">
        <f t="shared" si="0"/>
        <v>0</v>
      </c>
      <c r="G64" s="208"/>
      <c r="H64" s="208">
        <f t="shared" si="4"/>
        <v>0</v>
      </c>
      <c r="I64" s="208"/>
      <c r="J64" s="208">
        <f t="shared" si="5"/>
        <v>0</v>
      </c>
      <c r="K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08">
        <f t="shared" si="7"/>
        <v>0</v>
      </c>
      <c r="Z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08">
        <f t="shared" si="8"/>
        <v>0</v>
      </c>
      <c r="AD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08">
        <f t="shared" si="9"/>
        <v>0</v>
      </c>
      <c r="AH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08">
        <f t="shared" si="10"/>
        <v>0</v>
      </c>
      <c r="AL64" s="208">
        <f t="shared" si="11"/>
        <v>0</v>
      </c>
    </row>
    <row r="65" spans="2:38" x14ac:dyDescent="0.25">
      <c r="B65" s="206" t="s">
        <v>782</v>
      </c>
      <c r="C65" s="207" t="s">
        <v>783</v>
      </c>
      <c r="D6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08">
        <f t="shared" ref="F65:F68" si="152">D65+E65</f>
        <v>0</v>
      </c>
      <c r="G65" s="208"/>
      <c r="H65" s="208">
        <f t="shared" ref="H65:H68" si="153">F65-G65</f>
        <v>0</v>
      </c>
      <c r="I65" s="208"/>
      <c r="J65" s="208">
        <f t="shared" ref="J65:J68" si="154">F65-I65</f>
        <v>0</v>
      </c>
      <c r="K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08">
        <f t="shared" ref="Y65:Y68" si="155">V65+W65+X65</f>
        <v>0</v>
      </c>
      <c r="Z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08">
        <f t="shared" ref="AC65:AC68" si="156">Z65+AA65+AB65</f>
        <v>0</v>
      </c>
      <c r="AD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08">
        <f t="shared" ref="AG65:AG68" si="157">AD65+AE65+AF65</f>
        <v>0</v>
      </c>
      <c r="AH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08">
        <f t="shared" ref="AK65:AK68" si="158">AH65+AI65+AJ65</f>
        <v>0</v>
      </c>
      <c r="AL65" s="208">
        <f t="shared" ref="AL65:AL68" si="159">Y65+AC65+AG65+AK65</f>
        <v>0</v>
      </c>
    </row>
    <row r="66" spans="2:38" x14ac:dyDescent="0.25">
      <c r="B66" s="206" t="s">
        <v>355</v>
      </c>
      <c r="C66" s="207" t="s">
        <v>237</v>
      </c>
      <c r="D6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08">
        <f t="shared" si="152"/>
        <v>0</v>
      </c>
      <c r="G66" s="208"/>
      <c r="H66" s="208">
        <f t="shared" si="153"/>
        <v>0</v>
      </c>
      <c r="I66" s="208"/>
      <c r="J66" s="208">
        <f t="shared" si="154"/>
        <v>0</v>
      </c>
      <c r="K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08">
        <f t="shared" si="155"/>
        <v>0</v>
      </c>
      <c r="Z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08">
        <f t="shared" si="156"/>
        <v>0</v>
      </c>
      <c r="AD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08">
        <f t="shared" si="157"/>
        <v>0</v>
      </c>
      <c r="AH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08">
        <f t="shared" si="158"/>
        <v>0</v>
      </c>
      <c r="AL66" s="208">
        <f t="shared" si="159"/>
        <v>0</v>
      </c>
    </row>
    <row r="67" spans="2:38" x14ac:dyDescent="0.25">
      <c r="B67" s="206" t="s">
        <v>784</v>
      </c>
      <c r="C67" s="207" t="s">
        <v>785</v>
      </c>
      <c r="D6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08">
        <f t="shared" ref="F67" si="160">D67+E67</f>
        <v>0</v>
      </c>
      <c r="G67" s="208"/>
      <c r="H67" s="208">
        <f t="shared" ref="H67" si="161">F67-G67</f>
        <v>0</v>
      </c>
      <c r="I67" s="208"/>
      <c r="J67" s="208">
        <f t="shared" ref="J67" si="162">F67-I67</f>
        <v>0</v>
      </c>
      <c r="K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08">
        <f t="shared" ref="Y67" si="163">V67+W67+X67</f>
        <v>0</v>
      </c>
      <c r="Z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08">
        <f t="shared" ref="AC67" si="164">Z67+AA67+AB67</f>
        <v>0</v>
      </c>
      <c r="AD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08">
        <f t="shared" ref="AG67" si="165">AD67+AE67+AF67</f>
        <v>0</v>
      </c>
      <c r="AH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08">
        <f t="shared" ref="AK67" si="166">AH67+AI67+AJ67</f>
        <v>0</v>
      </c>
      <c r="AL67" s="208">
        <f t="shared" ref="AL67" si="167">Y67+AC67+AG67+AK67</f>
        <v>0</v>
      </c>
    </row>
    <row r="68" spans="2:38" x14ac:dyDescent="0.25">
      <c r="B68" s="206" t="s">
        <v>786</v>
      </c>
      <c r="C68" s="207" t="s">
        <v>787</v>
      </c>
      <c r="D6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08">
        <f t="shared" si="152"/>
        <v>0</v>
      </c>
      <c r="G68" s="208"/>
      <c r="H68" s="208">
        <f t="shared" si="153"/>
        <v>0</v>
      </c>
      <c r="I68" s="208"/>
      <c r="J68" s="208">
        <f t="shared" si="154"/>
        <v>0</v>
      </c>
      <c r="K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08">
        <f t="shared" si="155"/>
        <v>0</v>
      </c>
      <c r="Z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08">
        <f t="shared" si="156"/>
        <v>0</v>
      </c>
      <c r="AD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08">
        <f t="shared" si="157"/>
        <v>0</v>
      </c>
      <c r="AH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08">
        <f t="shared" si="158"/>
        <v>0</v>
      </c>
      <c r="AL68" s="208">
        <f t="shared" si="159"/>
        <v>0</v>
      </c>
    </row>
    <row r="69" spans="2:38" x14ac:dyDescent="0.25">
      <c r="B69" s="215" t="s">
        <v>356</v>
      </c>
      <c r="C69" s="216" t="s">
        <v>238</v>
      </c>
      <c r="D69" s="217">
        <f>SUM(D70:D75)</f>
        <v>0</v>
      </c>
      <c r="E69" s="217">
        <f>SUM(E70:E75)</f>
        <v>0</v>
      </c>
      <c r="F69" s="217">
        <f t="shared" si="0"/>
        <v>0</v>
      </c>
      <c r="G69" s="217">
        <f t="shared" ref="G69:I69" si="168">SUM(G70:G75)</f>
        <v>0</v>
      </c>
      <c r="H69" s="217">
        <f t="shared" si="4"/>
        <v>0</v>
      </c>
      <c r="I69" s="217">
        <f t="shared" si="168"/>
        <v>0</v>
      </c>
      <c r="J69" s="217">
        <f t="shared" si="5"/>
        <v>0</v>
      </c>
      <c r="K69" s="217">
        <f t="shared" ref="K69:AJ69" si="169">SUM(K70:K75)</f>
        <v>0</v>
      </c>
      <c r="L69" s="217">
        <f t="shared" si="169"/>
        <v>0</v>
      </c>
      <c r="M69" s="217">
        <f t="shared" si="169"/>
        <v>0</v>
      </c>
      <c r="N69" s="217">
        <f t="shared" si="169"/>
        <v>0</v>
      </c>
      <c r="O69" s="217">
        <f t="shared" si="169"/>
        <v>0</v>
      </c>
      <c r="P69" s="217">
        <f t="shared" si="169"/>
        <v>0</v>
      </c>
      <c r="Q69" s="217">
        <f t="shared" si="169"/>
        <v>0</v>
      </c>
      <c r="R69" s="217">
        <f t="shared" si="169"/>
        <v>0</v>
      </c>
      <c r="S69" s="217">
        <f t="shared" si="169"/>
        <v>0</v>
      </c>
      <c r="T69" s="217">
        <f t="shared" si="169"/>
        <v>0</v>
      </c>
      <c r="U69" s="217">
        <f t="shared" si="169"/>
        <v>0</v>
      </c>
      <c r="V69" s="217">
        <f t="shared" si="169"/>
        <v>0</v>
      </c>
      <c r="W69" s="217">
        <f t="shared" si="169"/>
        <v>0</v>
      </c>
      <c r="X69" s="217">
        <f t="shared" si="169"/>
        <v>0</v>
      </c>
      <c r="Y69" s="217">
        <f t="shared" si="7"/>
        <v>0</v>
      </c>
      <c r="Z69" s="217">
        <f t="shared" si="169"/>
        <v>0</v>
      </c>
      <c r="AA69" s="217">
        <f t="shared" si="169"/>
        <v>0</v>
      </c>
      <c r="AB69" s="217">
        <f t="shared" si="169"/>
        <v>0</v>
      </c>
      <c r="AC69" s="217">
        <f t="shared" si="8"/>
        <v>0</v>
      </c>
      <c r="AD69" s="217">
        <f t="shared" si="169"/>
        <v>0</v>
      </c>
      <c r="AE69" s="217">
        <f t="shared" si="169"/>
        <v>0</v>
      </c>
      <c r="AF69" s="217">
        <f t="shared" si="169"/>
        <v>0</v>
      </c>
      <c r="AG69" s="217">
        <f t="shared" si="9"/>
        <v>0</v>
      </c>
      <c r="AH69" s="217">
        <f t="shared" si="169"/>
        <v>0</v>
      </c>
      <c r="AI69" s="217">
        <f t="shared" si="169"/>
        <v>0</v>
      </c>
      <c r="AJ69" s="217">
        <f t="shared" si="169"/>
        <v>0</v>
      </c>
      <c r="AK69" s="217">
        <f t="shared" si="10"/>
        <v>0</v>
      </c>
      <c r="AL69" s="217">
        <f t="shared" si="11"/>
        <v>0</v>
      </c>
    </row>
    <row r="70" spans="2:38" x14ac:dyDescent="0.25">
      <c r="B70" s="206" t="s">
        <v>357</v>
      </c>
      <c r="C70" s="207" t="s">
        <v>239</v>
      </c>
      <c r="D7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08">
        <f t="shared" ref="F70:F75" si="170">D70+E70</f>
        <v>0</v>
      </c>
      <c r="G70" s="208"/>
      <c r="H70" s="208">
        <f t="shared" ref="H70:H75" si="171">F70-G70</f>
        <v>0</v>
      </c>
      <c r="I70" s="208"/>
      <c r="J70" s="208">
        <f t="shared" ref="J70:J75" si="172">F70-I70</f>
        <v>0</v>
      </c>
      <c r="K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08">
        <f t="shared" ref="Y70:Y75" si="173">V70+W70+X70</f>
        <v>0</v>
      </c>
      <c r="Z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08">
        <f t="shared" ref="AC70:AC75" si="174">Z70+AA70+AB70</f>
        <v>0</v>
      </c>
      <c r="AD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08">
        <f t="shared" ref="AG70:AG75" si="175">AD70+AE70+AF70</f>
        <v>0</v>
      </c>
      <c r="AH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08">
        <f t="shared" ref="AK70:AK75" si="176">AH70+AI70+AJ70</f>
        <v>0</v>
      </c>
      <c r="AL70" s="208">
        <f t="shared" ref="AL70:AL75" si="177">Y70+AC70+AG70+AK70</f>
        <v>0</v>
      </c>
    </row>
    <row r="71" spans="2:38" x14ac:dyDescent="0.25">
      <c r="B71" s="206" t="s">
        <v>788</v>
      </c>
      <c r="C71" s="207" t="s">
        <v>789</v>
      </c>
      <c r="D7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08">
        <f t="shared" si="170"/>
        <v>0</v>
      </c>
      <c r="G71" s="208"/>
      <c r="H71" s="208">
        <f t="shared" si="171"/>
        <v>0</v>
      </c>
      <c r="I71" s="208"/>
      <c r="J71" s="208">
        <f t="shared" si="172"/>
        <v>0</v>
      </c>
      <c r="K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08">
        <f t="shared" si="173"/>
        <v>0</v>
      </c>
      <c r="Z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08">
        <f t="shared" si="174"/>
        <v>0</v>
      </c>
      <c r="AD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08">
        <f t="shared" si="175"/>
        <v>0</v>
      </c>
      <c r="AH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08">
        <f t="shared" si="176"/>
        <v>0</v>
      </c>
      <c r="AL71" s="208">
        <f t="shared" si="177"/>
        <v>0</v>
      </c>
    </row>
    <row r="72" spans="2:38" x14ac:dyDescent="0.25">
      <c r="B72" s="206" t="s">
        <v>358</v>
      </c>
      <c r="C72" s="207" t="s">
        <v>240</v>
      </c>
      <c r="D7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08">
        <f t="shared" ref="F72:F73" si="178">D72+E72</f>
        <v>0</v>
      </c>
      <c r="G72" s="208"/>
      <c r="H72" s="208">
        <f t="shared" ref="H72:H73" si="179">F72-G72</f>
        <v>0</v>
      </c>
      <c r="I72" s="208"/>
      <c r="J72" s="208">
        <f t="shared" ref="J72:J73" si="180">F72-I72</f>
        <v>0</v>
      </c>
      <c r="K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08">
        <f t="shared" ref="Y72:Y73" si="181">V72+W72+X72</f>
        <v>0</v>
      </c>
      <c r="Z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08">
        <f t="shared" ref="AC72:AC73" si="182">Z72+AA72+AB72</f>
        <v>0</v>
      </c>
      <c r="AD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08">
        <f t="shared" ref="AG72:AG73" si="183">AD72+AE72+AF72</f>
        <v>0</v>
      </c>
      <c r="AH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08">
        <f t="shared" ref="AK72:AK73" si="184">AH72+AI72+AJ72</f>
        <v>0</v>
      </c>
      <c r="AL72" s="208">
        <f t="shared" ref="AL72:AL73" si="185">Y72+AC72+AG72+AK72</f>
        <v>0</v>
      </c>
    </row>
    <row r="73" spans="2:38" x14ac:dyDescent="0.25">
      <c r="B73" s="206" t="s">
        <v>790</v>
      </c>
      <c r="C73" s="207" t="s">
        <v>791</v>
      </c>
      <c r="D7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08">
        <f t="shared" si="178"/>
        <v>0</v>
      </c>
      <c r="G73" s="208"/>
      <c r="H73" s="208">
        <f t="shared" si="179"/>
        <v>0</v>
      </c>
      <c r="I73" s="208"/>
      <c r="J73" s="208">
        <f t="shared" si="180"/>
        <v>0</v>
      </c>
      <c r="K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08">
        <f t="shared" si="181"/>
        <v>0</v>
      </c>
      <c r="Z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08">
        <f t="shared" si="182"/>
        <v>0</v>
      </c>
      <c r="AD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08">
        <f t="shared" si="183"/>
        <v>0</v>
      </c>
      <c r="AH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08">
        <f t="shared" si="184"/>
        <v>0</v>
      </c>
      <c r="AL73" s="208">
        <f t="shared" si="185"/>
        <v>0</v>
      </c>
    </row>
    <row r="74" spans="2:38" x14ac:dyDescent="0.25">
      <c r="B74" s="206" t="s">
        <v>792</v>
      </c>
      <c r="C74" s="207" t="s">
        <v>793</v>
      </c>
      <c r="D7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08">
        <f t="shared" ref="F74" si="186">D74+E74</f>
        <v>0</v>
      </c>
      <c r="G74" s="208"/>
      <c r="H74" s="208">
        <f t="shared" ref="H74" si="187">F74-G74</f>
        <v>0</v>
      </c>
      <c r="I74" s="208"/>
      <c r="J74" s="208">
        <f t="shared" ref="J74" si="188">F74-I74</f>
        <v>0</v>
      </c>
      <c r="K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08">
        <f t="shared" ref="Y74" si="189">V74+W74+X74</f>
        <v>0</v>
      </c>
      <c r="Z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08">
        <f t="shared" ref="AC74" si="190">Z74+AA74+AB74</f>
        <v>0</v>
      </c>
      <c r="AD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08">
        <f t="shared" ref="AG74" si="191">AD74+AE74+AF74</f>
        <v>0</v>
      </c>
      <c r="AH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08">
        <f t="shared" ref="AK74" si="192">AH74+AI74+AJ74</f>
        <v>0</v>
      </c>
      <c r="AL74" s="208">
        <f t="shared" ref="AL74" si="193">Y74+AC74+AG74+AK74</f>
        <v>0</v>
      </c>
    </row>
    <row r="75" spans="2:38" x14ac:dyDescent="0.25">
      <c r="B75" s="206" t="s">
        <v>794</v>
      </c>
      <c r="C75" s="207" t="s">
        <v>795</v>
      </c>
      <c r="D7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08">
        <f t="shared" si="170"/>
        <v>0</v>
      </c>
      <c r="G75" s="208"/>
      <c r="H75" s="208">
        <f t="shared" si="171"/>
        <v>0</v>
      </c>
      <c r="I75" s="208"/>
      <c r="J75" s="208">
        <f t="shared" si="172"/>
        <v>0</v>
      </c>
      <c r="K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08">
        <f t="shared" si="173"/>
        <v>0</v>
      </c>
      <c r="Z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08">
        <f t="shared" si="174"/>
        <v>0</v>
      </c>
      <c r="AD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08">
        <f t="shared" si="175"/>
        <v>0</v>
      </c>
      <c r="AH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08">
        <f t="shared" si="176"/>
        <v>0</v>
      </c>
      <c r="AL75" s="208">
        <f t="shared" si="177"/>
        <v>0</v>
      </c>
    </row>
    <row r="76" spans="2:38" x14ac:dyDescent="0.25">
      <c r="B76" s="215" t="s">
        <v>359</v>
      </c>
      <c r="C76" s="216" t="s">
        <v>241</v>
      </c>
      <c r="D76" s="217">
        <f>SUM(D77:D85)</f>
        <v>0</v>
      </c>
      <c r="E76" s="217">
        <f>SUM(E77:E85)</f>
        <v>0</v>
      </c>
      <c r="F76" s="217">
        <f t="shared" si="0"/>
        <v>0</v>
      </c>
      <c r="G76" s="217">
        <f>SUM(G77:G85)</f>
        <v>0</v>
      </c>
      <c r="H76" s="217">
        <f t="shared" si="4"/>
        <v>0</v>
      </c>
      <c r="I76" s="217">
        <f>SUM(I77:I85)</f>
        <v>0</v>
      </c>
      <c r="J76" s="217">
        <f t="shared" si="5"/>
        <v>0</v>
      </c>
      <c r="K76" s="217">
        <f t="shared" ref="K76:X76" si="194">SUM(K77:K85)</f>
        <v>0</v>
      </c>
      <c r="L76" s="217">
        <f t="shared" si="194"/>
        <v>0</v>
      </c>
      <c r="M76" s="217">
        <f t="shared" si="194"/>
        <v>0</v>
      </c>
      <c r="N76" s="217">
        <f t="shared" si="194"/>
        <v>0</v>
      </c>
      <c r="O76" s="217">
        <f t="shared" si="194"/>
        <v>0</v>
      </c>
      <c r="P76" s="217">
        <f t="shared" si="194"/>
        <v>0</v>
      </c>
      <c r="Q76" s="217">
        <f t="shared" si="194"/>
        <v>0</v>
      </c>
      <c r="R76" s="217">
        <f t="shared" si="194"/>
        <v>0</v>
      </c>
      <c r="S76" s="217">
        <f t="shared" si="194"/>
        <v>0</v>
      </c>
      <c r="T76" s="217">
        <f t="shared" si="194"/>
        <v>0</v>
      </c>
      <c r="U76" s="217">
        <f t="shared" si="194"/>
        <v>0</v>
      </c>
      <c r="V76" s="217">
        <f t="shared" si="194"/>
        <v>0</v>
      </c>
      <c r="W76" s="217">
        <f t="shared" si="194"/>
        <v>0</v>
      </c>
      <c r="X76" s="217">
        <f t="shared" si="194"/>
        <v>0</v>
      </c>
      <c r="Y76" s="217">
        <f t="shared" si="7"/>
        <v>0</v>
      </c>
      <c r="Z76" s="217">
        <f>SUM(Z77:Z85)</f>
        <v>0</v>
      </c>
      <c r="AA76" s="217">
        <f>SUM(AA77:AA85)</f>
        <v>0</v>
      </c>
      <c r="AB76" s="217">
        <f>SUM(AB77:AB85)</f>
        <v>0</v>
      </c>
      <c r="AC76" s="217">
        <f t="shared" si="8"/>
        <v>0</v>
      </c>
      <c r="AD76" s="217">
        <f>SUM(AD77:AD85)</f>
        <v>0</v>
      </c>
      <c r="AE76" s="217">
        <f>SUM(AE77:AE85)</f>
        <v>0</v>
      </c>
      <c r="AF76" s="217">
        <f>SUM(AF77:AF85)</f>
        <v>0</v>
      </c>
      <c r="AG76" s="217">
        <f t="shared" si="9"/>
        <v>0</v>
      </c>
      <c r="AH76" s="217">
        <f>SUM(AH77:AH85)</f>
        <v>0</v>
      </c>
      <c r="AI76" s="217">
        <f>SUM(AI77:AI85)</f>
        <v>0</v>
      </c>
      <c r="AJ76" s="217">
        <f>SUM(AJ77:AJ85)</f>
        <v>0</v>
      </c>
      <c r="AK76" s="217">
        <f t="shared" si="10"/>
        <v>0</v>
      </c>
      <c r="AL76" s="217">
        <f t="shared" si="11"/>
        <v>0</v>
      </c>
    </row>
    <row r="77" spans="2:38" x14ac:dyDescent="0.25">
      <c r="B77" s="206" t="s">
        <v>800</v>
      </c>
      <c r="C77" s="207" t="s">
        <v>801</v>
      </c>
      <c r="D7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08">
        <f>D77+E77</f>
        <v>0</v>
      </c>
      <c r="G77" s="208"/>
      <c r="H77" s="208">
        <f>F77-G77</f>
        <v>0</v>
      </c>
      <c r="I77" s="208"/>
      <c r="J77" s="208">
        <f>F77-I77</f>
        <v>0</v>
      </c>
      <c r="K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08">
        <f>V77+W77+X77</f>
        <v>0</v>
      </c>
      <c r="Z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08">
        <f>Z77+AA77+AB77</f>
        <v>0</v>
      </c>
      <c r="AD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08">
        <f>AD77+AE77+AF77</f>
        <v>0</v>
      </c>
      <c r="AH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08">
        <f>AH77+AI77+AJ77</f>
        <v>0</v>
      </c>
      <c r="AL77" s="208">
        <f>Y77+AC77+AG77+AK77</f>
        <v>0</v>
      </c>
    </row>
    <row r="78" spans="2:38" x14ac:dyDescent="0.25">
      <c r="B78" s="206" t="s">
        <v>802</v>
      </c>
      <c r="C78" s="207" t="s">
        <v>803</v>
      </c>
      <c r="D7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08">
        <f t="shared" ref="F78" si="195">D78+E78</f>
        <v>0</v>
      </c>
      <c r="G78" s="208"/>
      <c r="H78" s="208">
        <f t="shared" ref="H78" si="196">F78-G78</f>
        <v>0</v>
      </c>
      <c r="I78" s="208"/>
      <c r="J78" s="208">
        <f t="shared" ref="J78" si="197">F78-I78</f>
        <v>0</v>
      </c>
      <c r="K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08">
        <f t="shared" ref="Y78" si="198">V78+W78+X78</f>
        <v>0</v>
      </c>
      <c r="Z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08">
        <f t="shared" ref="AC78" si="199">Z78+AA78+AB78</f>
        <v>0</v>
      </c>
      <c r="AD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08">
        <f t="shared" ref="AG78" si="200">AD78+AE78+AF78</f>
        <v>0</v>
      </c>
      <c r="AH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08">
        <f t="shared" ref="AK78" si="201">AH78+AI78+AJ78</f>
        <v>0</v>
      </c>
      <c r="AL78" s="208">
        <f t="shared" ref="AL78" si="202">Y78+AC78+AG78+AK78</f>
        <v>0</v>
      </c>
    </row>
    <row r="79" spans="2:38" x14ac:dyDescent="0.25">
      <c r="B79" s="206" t="s">
        <v>360</v>
      </c>
      <c r="C79" s="207" t="s">
        <v>242</v>
      </c>
      <c r="D7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08">
        <f t="shared" ref="F79" si="203">D79+E79</f>
        <v>0</v>
      </c>
      <c r="G79" s="208"/>
      <c r="H79" s="208">
        <f t="shared" ref="H79" si="204">F79-G79</f>
        <v>0</v>
      </c>
      <c r="I79" s="208"/>
      <c r="J79" s="208">
        <f t="shared" ref="J79" si="205">F79-I79</f>
        <v>0</v>
      </c>
      <c r="K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08">
        <f t="shared" ref="Y79" si="206">V79+W79+X79</f>
        <v>0</v>
      </c>
      <c r="Z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08">
        <f t="shared" ref="AC79" si="207">Z79+AA79+AB79</f>
        <v>0</v>
      </c>
      <c r="AD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08">
        <f t="shared" ref="AG79" si="208">AD79+AE79+AF79</f>
        <v>0</v>
      </c>
      <c r="AH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08">
        <f t="shared" ref="AK79" si="209">AH79+AI79+AJ79</f>
        <v>0</v>
      </c>
      <c r="AL79" s="208">
        <f t="shared" ref="AL79" si="210">Y79+AC79+AG79+AK79</f>
        <v>0</v>
      </c>
    </row>
    <row r="80" spans="2:38" x14ac:dyDescent="0.25">
      <c r="B80" s="206" t="s">
        <v>796</v>
      </c>
      <c r="C80" s="207" t="s">
        <v>797</v>
      </c>
      <c r="D8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08">
        <f t="shared" ref="F80:F85" si="211">D80+E80</f>
        <v>0</v>
      </c>
      <c r="G80" s="208"/>
      <c r="H80" s="208">
        <f t="shared" ref="H80:H85" si="212">F80-G80</f>
        <v>0</v>
      </c>
      <c r="I80" s="208"/>
      <c r="J80" s="208">
        <f t="shared" ref="J80:J85" si="213">F80-I80</f>
        <v>0</v>
      </c>
      <c r="K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08">
        <f t="shared" ref="Y80:Y85" si="214">V80+W80+X80</f>
        <v>0</v>
      </c>
      <c r="Z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08">
        <f t="shared" ref="AC80:AC85" si="215">Z80+AA80+AB80</f>
        <v>0</v>
      </c>
      <c r="AD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08">
        <f t="shared" ref="AG80:AG85" si="216">AD80+AE80+AF80</f>
        <v>0</v>
      </c>
      <c r="AH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08">
        <f t="shared" ref="AK80:AK85" si="217">AH80+AI80+AJ80</f>
        <v>0</v>
      </c>
      <c r="AL80" s="208">
        <f t="shared" ref="AL80:AL85" si="218">Y80+AC80+AG80+AK80</f>
        <v>0</v>
      </c>
    </row>
    <row r="81" spans="2:38" x14ac:dyDescent="0.25">
      <c r="B81" s="206" t="s">
        <v>798</v>
      </c>
      <c r="C81" s="207" t="s">
        <v>799</v>
      </c>
      <c r="D8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08">
        <f t="shared" ref="F81:F82" si="219">D81+E81</f>
        <v>0</v>
      </c>
      <c r="G81" s="208"/>
      <c r="H81" s="208">
        <f t="shared" ref="H81:H82" si="220">F81-G81</f>
        <v>0</v>
      </c>
      <c r="I81" s="208"/>
      <c r="J81" s="208">
        <f t="shared" ref="J81:J82" si="221">F81-I81</f>
        <v>0</v>
      </c>
      <c r="K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08">
        <f t="shared" ref="Y81:Y82" si="222">V81+W81+X81</f>
        <v>0</v>
      </c>
      <c r="Z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08">
        <f t="shared" ref="AC81:AC82" si="223">Z81+AA81+AB81</f>
        <v>0</v>
      </c>
      <c r="AD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08">
        <f t="shared" ref="AG81:AG82" si="224">AD81+AE81+AF81</f>
        <v>0</v>
      </c>
      <c r="AH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08">
        <f t="shared" ref="AK81:AK82" si="225">AH81+AI81+AJ81</f>
        <v>0</v>
      </c>
      <c r="AL81" s="208">
        <f t="shared" ref="AL81:AL82" si="226">Y81+AC81+AG81+AK81</f>
        <v>0</v>
      </c>
    </row>
    <row r="82" spans="2:38" x14ac:dyDescent="0.25">
      <c r="B82" s="206" t="s">
        <v>361</v>
      </c>
      <c r="C82" s="207" t="s">
        <v>243</v>
      </c>
      <c r="D8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08">
        <f t="shared" si="219"/>
        <v>0</v>
      </c>
      <c r="G82" s="208"/>
      <c r="H82" s="208">
        <f t="shared" si="220"/>
        <v>0</v>
      </c>
      <c r="I82" s="208"/>
      <c r="J82" s="208">
        <f t="shared" si="221"/>
        <v>0</v>
      </c>
      <c r="K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08">
        <f t="shared" si="222"/>
        <v>0</v>
      </c>
      <c r="Z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08">
        <f t="shared" si="223"/>
        <v>0</v>
      </c>
      <c r="AD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08">
        <f t="shared" si="224"/>
        <v>0</v>
      </c>
      <c r="AH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08">
        <f t="shared" si="225"/>
        <v>0</v>
      </c>
      <c r="AL82" s="208">
        <f t="shared" si="226"/>
        <v>0</v>
      </c>
    </row>
    <row r="83" spans="2:38" x14ac:dyDescent="0.25">
      <c r="B83" s="206" t="s">
        <v>804</v>
      </c>
      <c r="C83" s="207" t="s">
        <v>801</v>
      </c>
      <c r="D8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08">
        <f>D83+E83</f>
        <v>0</v>
      </c>
      <c r="G83" s="208"/>
      <c r="H83" s="208">
        <f>F83-G83</f>
        <v>0</v>
      </c>
      <c r="I83" s="208"/>
      <c r="J83" s="208">
        <f>F83-I83</f>
        <v>0</v>
      </c>
      <c r="K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08">
        <f>V83+W83+X83</f>
        <v>0</v>
      </c>
      <c r="Z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08">
        <f>Z83+AA83+AB83</f>
        <v>0</v>
      </c>
      <c r="AD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08">
        <f>AD83+AE83+AF83</f>
        <v>0</v>
      </c>
      <c r="AH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08">
        <f>AH83+AI83+AJ83</f>
        <v>0</v>
      </c>
      <c r="AL83" s="208">
        <f>Y83+AC83+AG83+AK83</f>
        <v>0</v>
      </c>
    </row>
    <row r="84" spans="2:38" x14ac:dyDescent="0.25">
      <c r="B84" s="206" t="s">
        <v>362</v>
      </c>
      <c r="C84" s="207" t="s">
        <v>244</v>
      </c>
      <c r="D8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08">
        <f t="shared" ref="F84" si="227">D84+E84</f>
        <v>0</v>
      </c>
      <c r="G84" s="208"/>
      <c r="H84" s="208">
        <f t="shared" ref="H84" si="228">F84-G84</f>
        <v>0</v>
      </c>
      <c r="I84" s="208"/>
      <c r="J84" s="208">
        <f t="shared" ref="J84" si="229">F84-I84</f>
        <v>0</v>
      </c>
      <c r="K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08">
        <f t="shared" ref="Y84" si="230">V84+W84+X84</f>
        <v>0</v>
      </c>
      <c r="Z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08">
        <f t="shared" ref="AC84" si="231">Z84+AA84+AB84</f>
        <v>0</v>
      </c>
      <c r="AD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08">
        <f t="shared" ref="AG84" si="232">AD84+AE84+AF84</f>
        <v>0</v>
      </c>
      <c r="AH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08">
        <f t="shared" ref="AK84" si="233">AH84+AI84+AJ84</f>
        <v>0</v>
      </c>
      <c r="AL84" s="208">
        <f t="shared" ref="AL84" si="234">Y84+AC84+AG84+AK84</f>
        <v>0</v>
      </c>
    </row>
    <row r="85" spans="2:38" x14ac:dyDescent="0.25">
      <c r="B85" s="206" t="s">
        <v>805</v>
      </c>
      <c r="C85" s="207" t="s">
        <v>803</v>
      </c>
      <c r="D8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08">
        <f t="shared" si="211"/>
        <v>0</v>
      </c>
      <c r="G85" s="208"/>
      <c r="H85" s="208">
        <f t="shared" si="212"/>
        <v>0</v>
      </c>
      <c r="I85" s="208"/>
      <c r="J85" s="208">
        <f t="shared" si="213"/>
        <v>0</v>
      </c>
      <c r="K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08">
        <f t="shared" si="214"/>
        <v>0</v>
      </c>
      <c r="Z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08">
        <f t="shared" si="215"/>
        <v>0</v>
      </c>
      <c r="AD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08">
        <f t="shared" si="216"/>
        <v>0</v>
      </c>
      <c r="AH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08">
        <f t="shared" si="217"/>
        <v>0</v>
      </c>
      <c r="AL85" s="208">
        <f t="shared" si="218"/>
        <v>0</v>
      </c>
    </row>
    <row r="86" spans="2:38" x14ac:dyDescent="0.25">
      <c r="B86" s="203" t="s">
        <v>341</v>
      </c>
      <c r="C86" s="204" t="s">
        <v>222</v>
      </c>
      <c r="D86" s="205">
        <f>D87</f>
        <v>0</v>
      </c>
      <c r="E86" s="205">
        <f>E87</f>
        <v>0</v>
      </c>
      <c r="F86" s="205">
        <f t="shared" si="0"/>
        <v>0</v>
      </c>
      <c r="G86" s="205">
        <f t="shared" ref="G86:I86" si="235">G87</f>
        <v>0</v>
      </c>
      <c r="H86" s="205">
        <f t="shared" si="4"/>
        <v>0</v>
      </c>
      <c r="I86" s="205">
        <f t="shared" si="235"/>
        <v>0</v>
      </c>
      <c r="J86" s="205">
        <f t="shared" si="5"/>
        <v>0</v>
      </c>
      <c r="K86" s="205">
        <f t="shared" ref="K86:AJ86" si="236">K87</f>
        <v>0</v>
      </c>
      <c r="L86" s="205">
        <f t="shared" si="236"/>
        <v>0</v>
      </c>
      <c r="M86" s="205">
        <f t="shared" si="236"/>
        <v>0</v>
      </c>
      <c r="N86" s="205">
        <f t="shared" si="236"/>
        <v>0</v>
      </c>
      <c r="O86" s="205">
        <f t="shared" si="236"/>
        <v>0</v>
      </c>
      <c r="P86" s="205">
        <f t="shared" si="236"/>
        <v>0</v>
      </c>
      <c r="Q86" s="205">
        <f t="shared" si="236"/>
        <v>0</v>
      </c>
      <c r="R86" s="205">
        <f t="shared" si="236"/>
        <v>0</v>
      </c>
      <c r="S86" s="205">
        <f t="shared" si="236"/>
        <v>0</v>
      </c>
      <c r="T86" s="205">
        <f t="shared" si="236"/>
        <v>0</v>
      </c>
      <c r="U86" s="205">
        <f t="shared" si="236"/>
        <v>0</v>
      </c>
      <c r="V86" s="205">
        <f t="shared" si="236"/>
        <v>0</v>
      </c>
      <c r="W86" s="205">
        <f t="shared" si="236"/>
        <v>0</v>
      </c>
      <c r="X86" s="205">
        <f t="shared" si="236"/>
        <v>0</v>
      </c>
      <c r="Y86" s="205">
        <f t="shared" si="7"/>
        <v>0</v>
      </c>
      <c r="Z86" s="205">
        <f t="shared" si="236"/>
        <v>0</v>
      </c>
      <c r="AA86" s="205">
        <f t="shared" si="236"/>
        <v>0</v>
      </c>
      <c r="AB86" s="205">
        <f t="shared" si="236"/>
        <v>0</v>
      </c>
      <c r="AC86" s="205">
        <f t="shared" si="8"/>
        <v>0</v>
      </c>
      <c r="AD86" s="205">
        <f t="shared" si="236"/>
        <v>0</v>
      </c>
      <c r="AE86" s="205">
        <f t="shared" si="236"/>
        <v>0</v>
      </c>
      <c r="AF86" s="205">
        <f t="shared" si="236"/>
        <v>0</v>
      </c>
      <c r="AG86" s="205">
        <f t="shared" si="9"/>
        <v>0</v>
      </c>
      <c r="AH86" s="205">
        <f t="shared" si="236"/>
        <v>0</v>
      </c>
      <c r="AI86" s="205">
        <f t="shared" si="236"/>
        <v>0</v>
      </c>
      <c r="AJ86" s="205">
        <f t="shared" si="236"/>
        <v>0</v>
      </c>
      <c r="AK86" s="205">
        <f t="shared" si="10"/>
        <v>0</v>
      </c>
      <c r="AL86" s="205">
        <f t="shared" si="11"/>
        <v>0</v>
      </c>
    </row>
    <row r="87" spans="2:38" x14ac:dyDescent="0.25">
      <c r="B87" s="215" t="s">
        <v>347</v>
      </c>
      <c r="C87" s="216" t="s">
        <v>228</v>
      </c>
      <c r="D87" s="217">
        <f>SUM(D88:D96)</f>
        <v>0</v>
      </c>
      <c r="E87" s="217">
        <f>SUM(E88:E96)</f>
        <v>0</v>
      </c>
      <c r="F87" s="217">
        <f t="shared" si="0"/>
        <v>0</v>
      </c>
      <c r="G87" s="217">
        <f t="shared" ref="G87:I87" si="237">SUM(G88:G96)</f>
        <v>0</v>
      </c>
      <c r="H87" s="217">
        <f t="shared" si="4"/>
        <v>0</v>
      </c>
      <c r="I87" s="217">
        <f t="shared" si="237"/>
        <v>0</v>
      </c>
      <c r="J87" s="217">
        <f t="shared" si="5"/>
        <v>0</v>
      </c>
      <c r="K87" s="217">
        <f t="shared" ref="K87:AJ87" si="238">SUM(K88:K96)</f>
        <v>0</v>
      </c>
      <c r="L87" s="217">
        <f t="shared" si="238"/>
        <v>0</v>
      </c>
      <c r="M87" s="217">
        <f t="shared" si="238"/>
        <v>0</v>
      </c>
      <c r="N87" s="217">
        <f t="shared" si="238"/>
        <v>0</v>
      </c>
      <c r="O87" s="217">
        <f t="shared" si="238"/>
        <v>0</v>
      </c>
      <c r="P87" s="217">
        <f t="shared" si="238"/>
        <v>0</v>
      </c>
      <c r="Q87" s="217">
        <f t="shared" si="238"/>
        <v>0</v>
      </c>
      <c r="R87" s="217">
        <f t="shared" si="238"/>
        <v>0</v>
      </c>
      <c r="S87" s="217">
        <f t="shared" si="238"/>
        <v>0</v>
      </c>
      <c r="T87" s="217">
        <f t="shared" si="238"/>
        <v>0</v>
      </c>
      <c r="U87" s="217">
        <f t="shared" si="238"/>
        <v>0</v>
      </c>
      <c r="V87" s="217">
        <f t="shared" si="238"/>
        <v>0</v>
      </c>
      <c r="W87" s="217">
        <f t="shared" si="238"/>
        <v>0</v>
      </c>
      <c r="X87" s="217">
        <f t="shared" si="238"/>
        <v>0</v>
      </c>
      <c r="Y87" s="217">
        <f t="shared" si="7"/>
        <v>0</v>
      </c>
      <c r="Z87" s="217">
        <f t="shared" si="238"/>
        <v>0</v>
      </c>
      <c r="AA87" s="217">
        <f t="shared" si="238"/>
        <v>0</v>
      </c>
      <c r="AB87" s="217">
        <f t="shared" si="238"/>
        <v>0</v>
      </c>
      <c r="AC87" s="217">
        <f t="shared" si="8"/>
        <v>0</v>
      </c>
      <c r="AD87" s="217">
        <f t="shared" si="238"/>
        <v>0</v>
      </c>
      <c r="AE87" s="217">
        <f t="shared" si="238"/>
        <v>0</v>
      </c>
      <c r="AF87" s="217">
        <f t="shared" si="238"/>
        <v>0</v>
      </c>
      <c r="AG87" s="217">
        <f t="shared" si="9"/>
        <v>0</v>
      </c>
      <c r="AH87" s="217">
        <f t="shared" si="238"/>
        <v>0</v>
      </c>
      <c r="AI87" s="217">
        <f t="shared" si="238"/>
        <v>0</v>
      </c>
      <c r="AJ87" s="217">
        <f t="shared" si="238"/>
        <v>0</v>
      </c>
      <c r="AK87" s="217">
        <f t="shared" si="10"/>
        <v>0</v>
      </c>
      <c r="AL87" s="217">
        <f t="shared" si="11"/>
        <v>0</v>
      </c>
    </row>
    <row r="88" spans="2:38" x14ac:dyDescent="0.25">
      <c r="B88" s="206" t="s">
        <v>363</v>
      </c>
      <c r="C88" s="207" t="s">
        <v>245</v>
      </c>
      <c r="D8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08">
        <f t="shared" ref="F88:F96" si="239">D88+E88</f>
        <v>0</v>
      </c>
      <c r="G88" s="208"/>
      <c r="H88" s="208">
        <f t="shared" ref="H88:H96" si="240">F88-G88</f>
        <v>0</v>
      </c>
      <c r="I88" s="208"/>
      <c r="J88" s="208">
        <f t="shared" ref="J88:J96" si="241">F88-I88</f>
        <v>0</v>
      </c>
      <c r="K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08">
        <f t="shared" ref="Y88:Y96" si="242">V88+W88+X88</f>
        <v>0</v>
      </c>
      <c r="Z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08">
        <f t="shared" ref="AC88:AC96" si="243">Z88+AA88+AB88</f>
        <v>0</v>
      </c>
      <c r="AD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08">
        <f t="shared" ref="AG88:AG96" si="244">AD88+AE88+AF88</f>
        <v>0</v>
      </c>
      <c r="AH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08">
        <f t="shared" ref="AK88:AK96" si="245">AH88+AI88+AJ88</f>
        <v>0</v>
      </c>
      <c r="AL88" s="208">
        <f t="shared" ref="AL88:AL96" si="246">Y88+AC88+AG88+AK88</f>
        <v>0</v>
      </c>
    </row>
    <row r="89" spans="2:38" x14ac:dyDescent="0.25">
      <c r="B89" s="206" t="s">
        <v>710</v>
      </c>
      <c r="C89" s="207" t="s">
        <v>711</v>
      </c>
      <c r="D8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08">
        <f t="shared" ref="F89" si="247">D89+E89</f>
        <v>0</v>
      </c>
      <c r="G89" s="208"/>
      <c r="H89" s="208">
        <f t="shared" ref="H89" si="248">F89-G89</f>
        <v>0</v>
      </c>
      <c r="I89" s="208"/>
      <c r="J89" s="208">
        <f t="shared" ref="J89" si="249">F89-I89</f>
        <v>0</v>
      </c>
      <c r="K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08">
        <f t="shared" ref="Y89" si="250">V89+W89+X89</f>
        <v>0</v>
      </c>
      <c r="Z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08">
        <f t="shared" ref="AC89" si="251">Z89+AA89+AB89</f>
        <v>0</v>
      </c>
      <c r="AD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08">
        <f t="shared" ref="AG89" si="252">AD89+AE89+AF89</f>
        <v>0</v>
      </c>
      <c r="AH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08">
        <f t="shared" ref="AK89" si="253">AH89+AI89+AJ89</f>
        <v>0</v>
      </c>
      <c r="AL89" s="208">
        <f t="shared" ref="AL89" si="254">Y89+AC89+AG89+AK89</f>
        <v>0</v>
      </c>
    </row>
    <row r="90" spans="2:38" x14ac:dyDescent="0.25">
      <c r="B90" s="206" t="s">
        <v>712</v>
      </c>
      <c r="C90" s="207" t="s">
        <v>713</v>
      </c>
      <c r="D9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08">
        <f t="shared" si="239"/>
        <v>0</v>
      </c>
      <c r="G90" s="208"/>
      <c r="H90" s="208">
        <f t="shared" si="240"/>
        <v>0</v>
      </c>
      <c r="I90" s="208"/>
      <c r="J90" s="208">
        <f t="shared" si="241"/>
        <v>0</v>
      </c>
      <c r="K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08">
        <f t="shared" si="242"/>
        <v>0</v>
      </c>
      <c r="Z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08">
        <f t="shared" si="243"/>
        <v>0</v>
      </c>
      <c r="AD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08">
        <f t="shared" si="244"/>
        <v>0</v>
      </c>
      <c r="AH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08">
        <f t="shared" si="245"/>
        <v>0</v>
      </c>
      <c r="AL90" s="208">
        <f t="shared" si="246"/>
        <v>0</v>
      </c>
    </row>
    <row r="91" spans="2:38" x14ac:dyDescent="0.25">
      <c r="B91" s="206" t="s">
        <v>714</v>
      </c>
      <c r="C91" s="207" t="s">
        <v>715</v>
      </c>
      <c r="D9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08">
        <f t="shared" ref="F91:F95" si="255">D91+E91</f>
        <v>0</v>
      </c>
      <c r="G91" s="208"/>
      <c r="H91" s="208">
        <f t="shared" ref="H91:H95" si="256">F91-G91</f>
        <v>0</v>
      </c>
      <c r="I91" s="208"/>
      <c r="J91" s="208">
        <f t="shared" ref="J91:J95" si="257">F91-I91</f>
        <v>0</v>
      </c>
      <c r="K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08">
        <f t="shared" ref="Y91:Y95" si="258">V91+W91+X91</f>
        <v>0</v>
      </c>
      <c r="Z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08">
        <f t="shared" ref="AC91:AC95" si="259">Z91+AA91+AB91</f>
        <v>0</v>
      </c>
      <c r="AD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08">
        <f t="shared" ref="AG91:AG95" si="260">AD91+AE91+AF91</f>
        <v>0</v>
      </c>
      <c r="AH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08">
        <f t="shared" ref="AK91:AK95" si="261">AH91+AI91+AJ91</f>
        <v>0</v>
      </c>
      <c r="AL91" s="208">
        <f t="shared" ref="AL91:AL95" si="262">Y91+AC91+AG91+AK91</f>
        <v>0</v>
      </c>
    </row>
    <row r="92" spans="2:38" x14ac:dyDescent="0.25">
      <c r="B92" s="206" t="s">
        <v>364</v>
      </c>
      <c r="C92" s="207" t="s">
        <v>246</v>
      </c>
      <c r="D9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08">
        <f t="shared" ref="F92" si="263">D92+E92</f>
        <v>0</v>
      </c>
      <c r="G92" s="208"/>
      <c r="H92" s="208">
        <f t="shared" ref="H92" si="264">F92-G92</f>
        <v>0</v>
      </c>
      <c r="I92" s="208"/>
      <c r="J92" s="208">
        <f t="shared" ref="J92" si="265">F92-I92</f>
        <v>0</v>
      </c>
      <c r="K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08">
        <f t="shared" ref="Y92" si="266">V92+W92+X92</f>
        <v>0</v>
      </c>
      <c r="Z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08">
        <f t="shared" ref="AC92" si="267">Z92+AA92+AB92</f>
        <v>0</v>
      </c>
      <c r="AD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08">
        <f t="shared" ref="AG92" si="268">AD92+AE92+AF92</f>
        <v>0</v>
      </c>
      <c r="AH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08">
        <f t="shared" ref="AK92" si="269">AH92+AI92+AJ92</f>
        <v>0</v>
      </c>
      <c r="AL92" s="208">
        <f t="shared" ref="AL92" si="270">Y92+AC92+AG92+AK92</f>
        <v>0</v>
      </c>
    </row>
    <row r="93" spans="2:38" x14ac:dyDescent="0.25">
      <c r="B93" s="206" t="s">
        <v>716</v>
      </c>
      <c r="C93" s="207" t="s">
        <v>717</v>
      </c>
      <c r="D9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08">
        <f t="shared" si="255"/>
        <v>0</v>
      </c>
      <c r="G93" s="208"/>
      <c r="H93" s="208">
        <f t="shared" si="256"/>
        <v>0</v>
      </c>
      <c r="I93" s="208"/>
      <c r="J93" s="208">
        <f t="shared" si="257"/>
        <v>0</v>
      </c>
      <c r="K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08">
        <f t="shared" si="258"/>
        <v>0</v>
      </c>
      <c r="Z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08">
        <f t="shared" si="259"/>
        <v>0</v>
      </c>
      <c r="AD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08">
        <f t="shared" si="260"/>
        <v>0</v>
      </c>
      <c r="AH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08">
        <f t="shared" si="261"/>
        <v>0</v>
      </c>
      <c r="AL93" s="208">
        <f t="shared" si="262"/>
        <v>0</v>
      </c>
    </row>
    <row r="94" spans="2:38" x14ac:dyDescent="0.25">
      <c r="B94" s="206" t="s">
        <v>718</v>
      </c>
      <c r="C94" s="207" t="s">
        <v>719</v>
      </c>
      <c r="D9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08">
        <f t="shared" ref="F94" si="271">D94+E94</f>
        <v>0</v>
      </c>
      <c r="G94" s="208"/>
      <c r="H94" s="208">
        <f t="shared" ref="H94" si="272">F94-G94</f>
        <v>0</v>
      </c>
      <c r="I94" s="208"/>
      <c r="J94" s="208">
        <f t="shared" ref="J94" si="273">F94-I94</f>
        <v>0</v>
      </c>
      <c r="K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08">
        <f t="shared" ref="Y94" si="274">V94+W94+X94</f>
        <v>0</v>
      </c>
      <c r="Z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08">
        <f t="shared" ref="AC94" si="275">Z94+AA94+AB94</f>
        <v>0</v>
      </c>
      <c r="AD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08">
        <f t="shared" ref="AG94" si="276">AD94+AE94+AF94</f>
        <v>0</v>
      </c>
      <c r="AH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08">
        <f t="shared" ref="AK94" si="277">AH94+AI94+AJ94</f>
        <v>0</v>
      </c>
      <c r="AL94" s="208">
        <f t="shared" ref="AL94" si="278">Y94+AC94+AG94+AK94</f>
        <v>0</v>
      </c>
    </row>
    <row r="95" spans="2:38" x14ac:dyDescent="0.25">
      <c r="B95" s="206" t="s">
        <v>720</v>
      </c>
      <c r="C95" s="207" t="s">
        <v>721</v>
      </c>
      <c r="D9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08">
        <f t="shared" si="255"/>
        <v>0</v>
      </c>
      <c r="G95" s="208"/>
      <c r="H95" s="208">
        <f t="shared" si="256"/>
        <v>0</v>
      </c>
      <c r="I95" s="208"/>
      <c r="J95" s="208">
        <f t="shared" si="257"/>
        <v>0</v>
      </c>
      <c r="K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08">
        <f t="shared" si="258"/>
        <v>0</v>
      </c>
      <c r="Z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08">
        <f t="shared" si="259"/>
        <v>0</v>
      </c>
      <c r="AD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08">
        <f t="shared" si="260"/>
        <v>0</v>
      </c>
      <c r="AH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08">
        <f t="shared" si="261"/>
        <v>0</v>
      </c>
      <c r="AL95" s="208">
        <f t="shared" si="262"/>
        <v>0</v>
      </c>
    </row>
    <row r="96" spans="2:38" x14ac:dyDescent="0.25">
      <c r="B96" s="206" t="s">
        <v>722</v>
      </c>
      <c r="C96" s="207" t="s">
        <v>723</v>
      </c>
      <c r="D9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08">
        <f t="shared" si="239"/>
        <v>0</v>
      </c>
      <c r="G96" s="208"/>
      <c r="H96" s="208">
        <f t="shared" si="240"/>
        <v>0</v>
      </c>
      <c r="I96" s="208"/>
      <c r="J96" s="208">
        <f t="shared" si="241"/>
        <v>0</v>
      </c>
      <c r="K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08">
        <f t="shared" si="242"/>
        <v>0</v>
      </c>
      <c r="Z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08">
        <f t="shared" si="243"/>
        <v>0</v>
      </c>
      <c r="AD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08">
        <f t="shared" si="244"/>
        <v>0</v>
      </c>
      <c r="AH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08">
        <f t="shared" si="245"/>
        <v>0</v>
      </c>
      <c r="AL96" s="208">
        <f t="shared" si="246"/>
        <v>0</v>
      </c>
    </row>
    <row r="97" spans="2:38" x14ac:dyDescent="0.25">
      <c r="B97" s="203" t="s">
        <v>348</v>
      </c>
      <c r="C97" s="204" t="s">
        <v>230</v>
      </c>
      <c r="D97" s="205">
        <f>D98</f>
        <v>0</v>
      </c>
      <c r="E97" s="205">
        <f>E98</f>
        <v>0</v>
      </c>
      <c r="F97" s="205">
        <f t="shared" si="0"/>
        <v>0</v>
      </c>
      <c r="G97" s="205">
        <f t="shared" ref="G97:I97" si="279">G98</f>
        <v>0</v>
      </c>
      <c r="H97" s="205">
        <f t="shared" si="4"/>
        <v>0</v>
      </c>
      <c r="I97" s="205">
        <f t="shared" si="279"/>
        <v>0</v>
      </c>
      <c r="J97" s="205">
        <f t="shared" si="5"/>
        <v>0</v>
      </c>
      <c r="K97" s="205">
        <f t="shared" ref="K97:AJ97" si="280">K98</f>
        <v>0</v>
      </c>
      <c r="L97" s="205">
        <f t="shared" si="280"/>
        <v>0</v>
      </c>
      <c r="M97" s="205">
        <f t="shared" si="280"/>
        <v>0</v>
      </c>
      <c r="N97" s="205">
        <f t="shared" si="280"/>
        <v>0</v>
      </c>
      <c r="O97" s="205">
        <f t="shared" si="280"/>
        <v>0</v>
      </c>
      <c r="P97" s="205">
        <f t="shared" si="280"/>
        <v>0</v>
      </c>
      <c r="Q97" s="205">
        <f t="shared" si="280"/>
        <v>0</v>
      </c>
      <c r="R97" s="205">
        <f t="shared" si="280"/>
        <v>0</v>
      </c>
      <c r="S97" s="205">
        <f t="shared" si="280"/>
        <v>0</v>
      </c>
      <c r="T97" s="205">
        <f t="shared" si="280"/>
        <v>0</v>
      </c>
      <c r="U97" s="205">
        <f t="shared" si="280"/>
        <v>0</v>
      </c>
      <c r="V97" s="205">
        <f t="shared" si="280"/>
        <v>0</v>
      </c>
      <c r="W97" s="205">
        <f t="shared" si="280"/>
        <v>0</v>
      </c>
      <c r="X97" s="205">
        <f t="shared" si="280"/>
        <v>0</v>
      </c>
      <c r="Y97" s="205">
        <f t="shared" si="7"/>
        <v>0</v>
      </c>
      <c r="Z97" s="205">
        <f t="shared" si="280"/>
        <v>0</v>
      </c>
      <c r="AA97" s="205">
        <f t="shared" si="280"/>
        <v>0</v>
      </c>
      <c r="AB97" s="205">
        <f t="shared" si="280"/>
        <v>0</v>
      </c>
      <c r="AC97" s="205">
        <f t="shared" si="8"/>
        <v>0</v>
      </c>
      <c r="AD97" s="205">
        <f t="shared" si="280"/>
        <v>0</v>
      </c>
      <c r="AE97" s="205">
        <f t="shared" si="280"/>
        <v>0</v>
      </c>
      <c r="AF97" s="205">
        <f t="shared" si="280"/>
        <v>0</v>
      </c>
      <c r="AG97" s="205">
        <f t="shared" si="9"/>
        <v>0</v>
      </c>
      <c r="AH97" s="205">
        <f t="shared" si="280"/>
        <v>0</v>
      </c>
      <c r="AI97" s="205">
        <f t="shared" si="280"/>
        <v>0</v>
      </c>
      <c r="AJ97" s="205">
        <f t="shared" si="280"/>
        <v>0</v>
      </c>
      <c r="AK97" s="205">
        <f t="shared" si="10"/>
        <v>0</v>
      </c>
      <c r="AL97" s="205">
        <f t="shared" si="11"/>
        <v>0</v>
      </c>
    </row>
    <row r="98" spans="2:38" x14ac:dyDescent="0.25">
      <c r="B98" s="215" t="s">
        <v>352</v>
      </c>
      <c r="C98" s="216" t="s">
        <v>234</v>
      </c>
      <c r="D98" s="217">
        <f>SUM(D99:D109)</f>
        <v>0</v>
      </c>
      <c r="E98" s="217">
        <f>SUM(E99:E109)</f>
        <v>0</v>
      </c>
      <c r="F98" s="217">
        <f t="shared" si="0"/>
        <v>0</v>
      </c>
      <c r="G98" s="217">
        <f>G109</f>
        <v>0</v>
      </c>
      <c r="H98" s="217">
        <f t="shared" si="4"/>
        <v>0</v>
      </c>
      <c r="I98" s="217">
        <f>I109</f>
        <v>0</v>
      </c>
      <c r="J98" s="217">
        <f t="shared" si="5"/>
        <v>0</v>
      </c>
      <c r="K98" s="217">
        <f t="shared" ref="K98:X98" si="281">K109</f>
        <v>0</v>
      </c>
      <c r="L98" s="217">
        <f t="shared" si="281"/>
        <v>0</v>
      </c>
      <c r="M98" s="217">
        <f t="shared" si="281"/>
        <v>0</v>
      </c>
      <c r="N98" s="217">
        <f t="shared" si="281"/>
        <v>0</v>
      </c>
      <c r="O98" s="217">
        <f t="shared" si="281"/>
        <v>0</v>
      </c>
      <c r="P98" s="217">
        <f t="shared" si="281"/>
        <v>0</v>
      </c>
      <c r="Q98" s="217">
        <f t="shared" si="281"/>
        <v>0</v>
      </c>
      <c r="R98" s="217">
        <f t="shared" si="281"/>
        <v>0</v>
      </c>
      <c r="S98" s="217">
        <f t="shared" si="281"/>
        <v>0</v>
      </c>
      <c r="T98" s="217">
        <f t="shared" si="281"/>
        <v>0</v>
      </c>
      <c r="U98" s="217">
        <f t="shared" si="281"/>
        <v>0</v>
      </c>
      <c r="V98" s="217">
        <f t="shared" si="281"/>
        <v>0</v>
      </c>
      <c r="W98" s="217">
        <f t="shared" si="281"/>
        <v>0</v>
      </c>
      <c r="X98" s="217">
        <f t="shared" si="281"/>
        <v>0</v>
      </c>
      <c r="Y98" s="217">
        <f t="shared" si="7"/>
        <v>0</v>
      </c>
      <c r="Z98" s="217">
        <f>Z109</f>
        <v>0</v>
      </c>
      <c r="AA98" s="217">
        <f>AA109</f>
        <v>0</v>
      </c>
      <c r="AB98" s="217">
        <f>AB109</f>
        <v>0</v>
      </c>
      <c r="AC98" s="217">
        <f t="shared" si="8"/>
        <v>0</v>
      </c>
      <c r="AD98" s="217">
        <f>AD109</f>
        <v>0</v>
      </c>
      <c r="AE98" s="217">
        <f>AE109</f>
        <v>0</v>
      </c>
      <c r="AF98" s="217">
        <f>AF109</f>
        <v>0</v>
      </c>
      <c r="AG98" s="217">
        <f t="shared" si="9"/>
        <v>0</v>
      </c>
      <c r="AH98" s="217">
        <f>AH109</f>
        <v>0</v>
      </c>
      <c r="AI98" s="217">
        <f>AI109</f>
        <v>0</v>
      </c>
      <c r="AJ98" s="217">
        <f>AJ109</f>
        <v>0</v>
      </c>
      <c r="AK98" s="217">
        <f t="shared" si="10"/>
        <v>0</v>
      </c>
      <c r="AL98" s="217">
        <f t="shared" si="11"/>
        <v>0</v>
      </c>
    </row>
    <row r="99" spans="2:38" x14ac:dyDescent="0.25">
      <c r="B99" s="206" t="s">
        <v>365</v>
      </c>
      <c r="C99" s="207" t="s">
        <v>247</v>
      </c>
      <c r="D9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08">
        <f t="shared" si="0"/>
        <v>0</v>
      </c>
      <c r="G99" s="208"/>
      <c r="H99" s="208">
        <f t="shared" si="4"/>
        <v>0</v>
      </c>
      <c r="I99" s="208"/>
      <c r="J99" s="208">
        <f t="shared" si="5"/>
        <v>0</v>
      </c>
      <c r="K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08">
        <f t="shared" si="7"/>
        <v>0</v>
      </c>
      <c r="Z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08">
        <f t="shared" si="8"/>
        <v>0</v>
      </c>
      <c r="AD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08">
        <f t="shared" si="9"/>
        <v>0</v>
      </c>
      <c r="AH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08">
        <f t="shared" si="10"/>
        <v>0</v>
      </c>
      <c r="AL99" s="208">
        <f t="shared" si="11"/>
        <v>0</v>
      </c>
    </row>
    <row r="100" spans="2:38" x14ac:dyDescent="0.25">
      <c r="B100" s="206" t="s">
        <v>762</v>
      </c>
      <c r="C100" s="207" t="s">
        <v>763</v>
      </c>
      <c r="D10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08">
        <f t="shared" si="0"/>
        <v>0</v>
      </c>
      <c r="G100" s="208"/>
      <c r="H100" s="208">
        <f t="shared" si="4"/>
        <v>0</v>
      </c>
      <c r="I100" s="208"/>
      <c r="J100" s="208">
        <f t="shared" si="5"/>
        <v>0</v>
      </c>
      <c r="K1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08">
        <f t="shared" si="7"/>
        <v>0</v>
      </c>
      <c r="Z1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08">
        <f t="shared" si="8"/>
        <v>0</v>
      </c>
      <c r="AD1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08">
        <f t="shared" si="9"/>
        <v>0</v>
      </c>
      <c r="AH1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08">
        <f t="shared" si="10"/>
        <v>0</v>
      </c>
      <c r="AL100" s="208">
        <f t="shared" si="11"/>
        <v>0</v>
      </c>
    </row>
    <row r="101" spans="2:38" x14ac:dyDescent="0.25">
      <c r="B101" s="206" t="s">
        <v>764</v>
      </c>
      <c r="C101" s="207" t="s">
        <v>765</v>
      </c>
      <c r="D10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08">
        <f t="shared" ref="F101:F104" si="282">D101+E101</f>
        <v>0</v>
      </c>
      <c r="G101" s="208"/>
      <c r="H101" s="208">
        <f t="shared" ref="H101:H104" si="283">F101-G101</f>
        <v>0</v>
      </c>
      <c r="I101" s="208"/>
      <c r="J101" s="208">
        <f t="shared" ref="J101:J104" si="284">F101-I101</f>
        <v>0</v>
      </c>
      <c r="K1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08">
        <f t="shared" ref="Y101:Y104" si="285">V101+W101+X101</f>
        <v>0</v>
      </c>
      <c r="Z1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08">
        <f t="shared" ref="AC101:AC104" si="286">Z101+AA101+AB101</f>
        <v>0</v>
      </c>
      <c r="AD1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08">
        <f t="shared" ref="AG101:AG104" si="287">AD101+AE101+AF101</f>
        <v>0</v>
      </c>
      <c r="AH1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08">
        <f t="shared" ref="AK101:AK104" si="288">AH101+AI101+AJ101</f>
        <v>0</v>
      </c>
      <c r="AL101" s="208">
        <f t="shared" ref="AL101:AL104" si="289">Y101+AC101+AG101+AK101</f>
        <v>0</v>
      </c>
    </row>
    <row r="102" spans="2:38" x14ac:dyDescent="0.25">
      <c r="B102" s="206" t="s">
        <v>766</v>
      </c>
      <c r="C102" s="207" t="s">
        <v>767</v>
      </c>
      <c r="D10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08">
        <f t="shared" si="282"/>
        <v>0</v>
      </c>
      <c r="G102" s="208"/>
      <c r="H102" s="208">
        <f t="shared" si="283"/>
        <v>0</v>
      </c>
      <c r="I102" s="208"/>
      <c r="J102" s="208">
        <f t="shared" si="284"/>
        <v>0</v>
      </c>
      <c r="K1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08">
        <f t="shared" si="285"/>
        <v>0</v>
      </c>
      <c r="Z1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08">
        <f t="shared" si="286"/>
        <v>0</v>
      </c>
      <c r="AD1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08">
        <f t="shared" si="287"/>
        <v>0</v>
      </c>
      <c r="AH1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08">
        <f t="shared" si="288"/>
        <v>0</v>
      </c>
      <c r="AL102" s="208">
        <f t="shared" si="289"/>
        <v>0</v>
      </c>
    </row>
    <row r="103" spans="2:38" x14ac:dyDescent="0.25">
      <c r="B103" s="206" t="s">
        <v>768</v>
      </c>
      <c r="C103" s="207" t="s">
        <v>769</v>
      </c>
      <c r="D10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08">
        <f t="shared" si="282"/>
        <v>0</v>
      </c>
      <c r="G103" s="208"/>
      <c r="H103" s="208">
        <f t="shared" si="283"/>
        <v>0</v>
      </c>
      <c r="I103" s="208"/>
      <c r="J103" s="208">
        <f t="shared" si="284"/>
        <v>0</v>
      </c>
      <c r="K1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08">
        <f t="shared" si="285"/>
        <v>0</v>
      </c>
      <c r="Z1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08">
        <f t="shared" si="286"/>
        <v>0</v>
      </c>
      <c r="AD1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08">
        <f t="shared" si="287"/>
        <v>0</v>
      </c>
      <c r="AH1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08">
        <f t="shared" si="288"/>
        <v>0</v>
      </c>
      <c r="AL103" s="208">
        <f t="shared" si="289"/>
        <v>0</v>
      </c>
    </row>
    <row r="104" spans="2:38" x14ac:dyDescent="0.25">
      <c r="B104" s="206" t="s">
        <v>770</v>
      </c>
      <c r="C104" s="207" t="s">
        <v>771</v>
      </c>
      <c r="D10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08">
        <f t="shared" si="282"/>
        <v>0</v>
      </c>
      <c r="G104" s="208"/>
      <c r="H104" s="208">
        <f t="shared" si="283"/>
        <v>0</v>
      </c>
      <c r="I104" s="208"/>
      <c r="J104" s="208">
        <f t="shared" si="284"/>
        <v>0</v>
      </c>
      <c r="K1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08">
        <f t="shared" si="285"/>
        <v>0</v>
      </c>
      <c r="Z1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08">
        <f t="shared" si="286"/>
        <v>0</v>
      </c>
      <c r="AD1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08">
        <f t="shared" si="287"/>
        <v>0</v>
      </c>
      <c r="AH1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08">
        <f t="shared" si="288"/>
        <v>0</v>
      </c>
      <c r="AL104" s="208">
        <f t="shared" si="289"/>
        <v>0</v>
      </c>
    </row>
    <row r="105" spans="2:38" x14ac:dyDescent="0.25">
      <c r="B105" s="206" t="s">
        <v>772</v>
      </c>
      <c r="C105" s="207" t="s">
        <v>773</v>
      </c>
      <c r="D10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08">
        <f t="shared" ref="F105" si="290">D105+E105</f>
        <v>0</v>
      </c>
      <c r="G105" s="208"/>
      <c r="H105" s="208">
        <f t="shared" ref="H105" si="291">F105-G105</f>
        <v>0</v>
      </c>
      <c r="I105" s="208"/>
      <c r="J105" s="208">
        <f t="shared" ref="J105" si="292">F105-I105</f>
        <v>0</v>
      </c>
      <c r="K1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08">
        <f t="shared" ref="Y105" si="293">V105+W105+X105</f>
        <v>0</v>
      </c>
      <c r="Z1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08">
        <f t="shared" ref="AC105" si="294">Z105+AA105+AB105</f>
        <v>0</v>
      </c>
      <c r="AD1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08">
        <f t="shared" ref="AG105" si="295">AD105+AE105+AF105</f>
        <v>0</v>
      </c>
      <c r="AH1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08">
        <f t="shared" ref="AK105" si="296">AH105+AI105+AJ105</f>
        <v>0</v>
      </c>
      <c r="AL105" s="208">
        <f t="shared" ref="AL105" si="297">Y105+AC105+AG105+AK105</f>
        <v>0</v>
      </c>
    </row>
    <row r="106" spans="2:38" x14ac:dyDescent="0.25">
      <c r="B106" s="206" t="s">
        <v>774</v>
      </c>
      <c r="C106" s="207" t="s">
        <v>775</v>
      </c>
      <c r="D10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08">
        <f t="shared" si="0"/>
        <v>0</v>
      </c>
      <c r="G106" s="208"/>
      <c r="H106" s="208">
        <f t="shared" si="4"/>
        <v>0</v>
      </c>
      <c r="I106" s="208"/>
      <c r="J106" s="208">
        <f t="shared" si="5"/>
        <v>0</v>
      </c>
      <c r="K1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08">
        <f t="shared" si="7"/>
        <v>0</v>
      </c>
      <c r="Z1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08">
        <f t="shared" si="8"/>
        <v>0</v>
      </c>
      <c r="AD1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08">
        <f t="shared" si="9"/>
        <v>0</v>
      </c>
      <c r="AH1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08">
        <f t="shared" si="10"/>
        <v>0</v>
      </c>
      <c r="AL106" s="208">
        <f t="shared" si="11"/>
        <v>0</v>
      </c>
    </row>
    <row r="107" spans="2:38" x14ac:dyDescent="0.25">
      <c r="B107" s="206" t="s">
        <v>776</v>
      </c>
      <c r="C107" s="207" t="s">
        <v>777</v>
      </c>
      <c r="D10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08">
        <f t="shared" ref="F107" si="298">D107+E107</f>
        <v>0</v>
      </c>
      <c r="G107" s="208"/>
      <c r="H107" s="208">
        <f t="shared" ref="H107" si="299">F107-G107</f>
        <v>0</v>
      </c>
      <c r="I107" s="208"/>
      <c r="J107" s="208">
        <f t="shared" ref="J107" si="300">F107-I107</f>
        <v>0</v>
      </c>
      <c r="K1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08">
        <f t="shared" ref="Y107" si="301">V107+W107+X107</f>
        <v>0</v>
      </c>
      <c r="Z1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08">
        <f t="shared" ref="AC107" si="302">Z107+AA107+AB107</f>
        <v>0</v>
      </c>
      <c r="AD1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08">
        <f t="shared" ref="AG107" si="303">AD107+AE107+AF107</f>
        <v>0</v>
      </c>
      <c r="AH1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08">
        <f t="shared" ref="AK107" si="304">AH107+AI107+AJ107</f>
        <v>0</v>
      </c>
      <c r="AL107" s="208">
        <f t="shared" ref="AL107" si="305">Y107+AC107+AG107+AK107</f>
        <v>0</v>
      </c>
    </row>
    <row r="108" spans="2:38" x14ac:dyDescent="0.25">
      <c r="B108" s="206" t="s">
        <v>778</v>
      </c>
      <c r="C108" s="207" t="s">
        <v>779</v>
      </c>
      <c r="D10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08">
        <f t="shared" si="0"/>
        <v>0</v>
      </c>
      <c r="G108" s="208"/>
      <c r="H108" s="208">
        <f t="shared" si="4"/>
        <v>0</v>
      </c>
      <c r="I108" s="208"/>
      <c r="J108" s="208">
        <f t="shared" si="5"/>
        <v>0</v>
      </c>
      <c r="K1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08">
        <f t="shared" si="7"/>
        <v>0</v>
      </c>
      <c r="Z1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08">
        <f t="shared" si="8"/>
        <v>0</v>
      </c>
      <c r="AD1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08">
        <f t="shared" si="9"/>
        <v>0</v>
      </c>
      <c r="AH1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08">
        <f t="shared" si="10"/>
        <v>0</v>
      </c>
      <c r="AL108" s="208">
        <f t="shared" si="11"/>
        <v>0</v>
      </c>
    </row>
    <row r="109" spans="2:38" x14ac:dyDescent="0.25">
      <c r="B109" s="206" t="s">
        <v>780</v>
      </c>
      <c r="C109" s="207" t="s">
        <v>781</v>
      </c>
      <c r="D10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08">
        <f t="shared" ref="F109" si="306">D109+E109</f>
        <v>0</v>
      </c>
      <c r="G109" s="208"/>
      <c r="H109" s="208">
        <f t="shared" ref="H109" si="307">F109-G109</f>
        <v>0</v>
      </c>
      <c r="I109" s="208"/>
      <c r="J109" s="208">
        <f t="shared" ref="J109" si="308">F109-I109</f>
        <v>0</v>
      </c>
      <c r="K1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08">
        <f t="shared" ref="Y109" si="309">V109+W109+X109</f>
        <v>0</v>
      </c>
      <c r="Z1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08">
        <f t="shared" ref="AC109" si="310">Z109+AA109+AB109</f>
        <v>0</v>
      </c>
      <c r="AD1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08">
        <f t="shared" ref="AG109" si="311">AD109+AE109+AF109</f>
        <v>0</v>
      </c>
      <c r="AH1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08">
        <f t="shared" ref="AK109" si="312">AH109+AI109+AJ109</f>
        <v>0</v>
      </c>
      <c r="AL109" s="208">
        <f t="shared" ref="AL109" si="313">Y109+AC109+AG109+AK109</f>
        <v>0</v>
      </c>
    </row>
    <row r="110" spans="2:38" x14ac:dyDescent="0.25">
      <c r="B110" s="203" t="s">
        <v>366</v>
      </c>
      <c r="C110" s="204" t="s">
        <v>248</v>
      </c>
      <c r="D110" s="205">
        <f>D111+D122+D137+D153+D168+D194+D197+D204</f>
        <v>0</v>
      </c>
      <c r="E110" s="205">
        <f>E111+E122+E137+E153+E168+E194+E197+E204</f>
        <v>0</v>
      </c>
      <c r="F110" s="205">
        <f t="shared" si="0"/>
        <v>0</v>
      </c>
      <c r="G110" s="205">
        <f>G111+G122+G137+G153+G168+G194+G197+G204</f>
        <v>0</v>
      </c>
      <c r="H110" s="205">
        <f t="shared" si="4"/>
        <v>0</v>
      </c>
      <c r="I110" s="205">
        <f>I111+I122+I137+I153+I168+I194+I197+I204</f>
        <v>0</v>
      </c>
      <c r="J110" s="205">
        <f t="shared" si="5"/>
        <v>0</v>
      </c>
      <c r="K110" s="205">
        <f t="shared" ref="K110:X110" si="314">K111+K122+K137+K153+K168+K194+K197+K204</f>
        <v>0</v>
      </c>
      <c r="L110" s="205">
        <f t="shared" si="314"/>
        <v>0</v>
      </c>
      <c r="M110" s="205">
        <f t="shared" si="314"/>
        <v>0</v>
      </c>
      <c r="N110" s="205">
        <f t="shared" si="314"/>
        <v>0</v>
      </c>
      <c r="O110" s="205">
        <f t="shared" si="314"/>
        <v>0</v>
      </c>
      <c r="P110" s="205">
        <f t="shared" si="314"/>
        <v>0</v>
      </c>
      <c r="Q110" s="205">
        <f t="shared" si="314"/>
        <v>0</v>
      </c>
      <c r="R110" s="205">
        <f t="shared" si="314"/>
        <v>0</v>
      </c>
      <c r="S110" s="205">
        <f t="shared" si="314"/>
        <v>0</v>
      </c>
      <c r="T110" s="205">
        <f t="shared" si="314"/>
        <v>0</v>
      </c>
      <c r="U110" s="205">
        <f t="shared" si="314"/>
        <v>0</v>
      </c>
      <c r="V110" s="205">
        <f t="shared" si="314"/>
        <v>0</v>
      </c>
      <c r="W110" s="205">
        <f t="shared" si="314"/>
        <v>0</v>
      </c>
      <c r="X110" s="205">
        <f t="shared" si="314"/>
        <v>0</v>
      </c>
      <c r="Y110" s="205">
        <f t="shared" si="7"/>
        <v>0</v>
      </c>
      <c r="Z110" s="205">
        <f>Z111+Z122+Z137+Z153+Z168+Z194+Z197+Z204</f>
        <v>0</v>
      </c>
      <c r="AA110" s="205">
        <f>AA111+AA122+AA137+AA153+AA168+AA194+AA197+AA204</f>
        <v>0</v>
      </c>
      <c r="AB110" s="205">
        <f>AB111+AB122+AB137+AB153+AB168+AB194+AB197+AB204</f>
        <v>0</v>
      </c>
      <c r="AC110" s="205">
        <f t="shared" si="8"/>
        <v>0</v>
      </c>
      <c r="AD110" s="205">
        <f>AD111+AD122+AD137+AD153+AD168+AD194+AD197+AD204</f>
        <v>0</v>
      </c>
      <c r="AE110" s="205">
        <f>AE111+AE122+AE137+AE153+AE168+AE194+AE197+AE204</f>
        <v>0</v>
      </c>
      <c r="AF110" s="205">
        <f>AF111+AF122+AF137+AF153+AF168+AF194+AF197+AF204</f>
        <v>0</v>
      </c>
      <c r="AG110" s="205">
        <f t="shared" si="9"/>
        <v>0</v>
      </c>
      <c r="AH110" s="205">
        <f>AH111+AH122+AH137+AH153+AH168+AH194+AH197+AH204</f>
        <v>0</v>
      </c>
      <c r="AI110" s="205">
        <f>AI111+AI122+AI137+AI153+AI168+AI194+AI197+AI204</f>
        <v>0</v>
      </c>
      <c r="AJ110" s="205">
        <f>AJ111+AJ122+AJ137+AJ153+AJ168+AJ194+AJ197+AJ204</f>
        <v>0</v>
      </c>
      <c r="AK110" s="205">
        <f t="shared" si="10"/>
        <v>0</v>
      </c>
      <c r="AL110" s="205">
        <f t="shared" si="11"/>
        <v>0</v>
      </c>
    </row>
    <row r="111" spans="2:38" x14ac:dyDescent="0.25">
      <c r="B111" s="215" t="s">
        <v>367</v>
      </c>
      <c r="C111" s="216" t="s">
        <v>249</v>
      </c>
      <c r="D111" s="217">
        <f>SUM(D112:D121)</f>
        <v>0</v>
      </c>
      <c r="E111" s="217">
        <f>SUM(E112:E121)</f>
        <v>0</v>
      </c>
      <c r="F111" s="217">
        <f t="shared" ref="F111:F228" si="315">D111+E111</f>
        <v>0</v>
      </c>
      <c r="G111" s="217">
        <f>SUM(G112:G121)</f>
        <v>0</v>
      </c>
      <c r="H111" s="217">
        <f t="shared" si="4"/>
        <v>0</v>
      </c>
      <c r="I111" s="217">
        <f>SUM(I112:I121)</f>
        <v>0</v>
      </c>
      <c r="J111" s="217">
        <f t="shared" si="5"/>
        <v>0</v>
      </c>
      <c r="K111" s="217">
        <f t="shared" ref="K111:X111" si="316">SUM(K112:K121)</f>
        <v>0</v>
      </c>
      <c r="L111" s="217">
        <f t="shared" si="316"/>
        <v>0</v>
      </c>
      <c r="M111" s="217">
        <f t="shared" si="316"/>
        <v>0</v>
      </c>
      <c r="N111" s="217">
        <f t="shared" si="316"/>
        <v>0</v>
      </c>
      <c r="O111" s="217">
        <f t="shared" si="316"/>
        <v>0</v>
      </c>
      <c r="P111" s="217">
        <f t="shared" si="316"/>
        <v>0</v>
      </c>
      <c r="Q111" s="217">
        <f t="shared" si="316"/>
        <v>0</v>
      </c>
      <c r="R111" s="217">
        <f t="shared" si="316"/>
        <v>0</v>
      </c>
      <c r="S111" s="217">
        <f t="shared" si="316"/>
        <v>0</v>
      </c>
      <c r="T111" s="217">
        <f t="shared" si="316"/>
        <v>0</v>
      </c>
      <c r="U111" s="217">
        <f t="shared" si="316"/>
        <v>0</v>
      </c>
      <c r="V111" s="217">
        <f t="shared" si="316"/>
        <v>0</v>
      </c>
      <c r="W111" s="217">
        <f t="shared" si="316"/>
        <v>0</v>
      </c>
      <c r="X111" s="217">
        <f t="shared" si="316"/>
        <v>0</v>
      </c>
      <c r="Y111" s="217">
        <f t="shared" si="7"/>
        <v>0</v>
      </c>
      <c r="Z111" s="217">
        <f>SUM(Z112:Z121)</f>
        <v>0</v>
      </c>
      <c r="AA111" s="217">
        <f>SUM(AA112:AA121)</f>
        <v>0</v>
      </c>
      <c r="AB111" s="217">
        <f>SUM(AB112:AB121)</f>
        <v>0</v>
      </c>
      <c r="AC111" s="217">
        <f t="shared" si="8"/>
        <v>0</v>
      </c>
      <c r="AD111" s="217">
        <f>SUM(AD112:AD121)</f>
        <v>0</v>
      </c>
      <c r="AE111" s="217">
        <f>SUM(AE112:AE121)</f>
        <v>0</v>
      </c>
      <c r="AF111" s="217">
        <f>SUM(AF112:AF121)</f>
        <v>0</v>
      </c>
      <c r="AG111" s="217">
        <f t="shared" si="9"/>
        <v>0</v>
      </c>
      <c r="AH111" s="217">
        <f>SUM(AH112:AH121)</f>
        <v>0</v>
      </c>
      <c r="AI111" s="217">
        <f>SUM(AI112:AI121)</f>
        <v>0</v>
      </c>
      <c r="AJ111" s="217">
        <f>SUM(AJ112:AJ121)</f>
        <v>0</v>
      </c>
      <c r="AK111" s="217">
        <f t="shared" si="10"/>
        <v>0</v>
      </c>
      <c r="AL111" s="217">
        <f t="shared" si="11"/>
        <v>0</v>
      </c>
    </row>
    <row r="112" spans="2:38" x14ac:dyDescent="0.25">
      <c r="B112" s="206" t="s">
        <v>806</v>
      </c>
      <c r="C112" s="207" t="s">
        <v>205</v>
      </c>
      <c r="D11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08">
        <f t="shared" si="315"/>
        <v>0</v>
      </c>
      <c r="G112" s="208"/>
      <c r="H112" s="208">
        <f t="shared" ref="H112:H119" si="317">F112-G112</f>
        <v>0</v>
      </c>
      <c r="I112" s="208"/>
      <c r="J112" s="208">
        <f t="shared" ref="J112:J119" si="318">F112-I112</f>
        <v>0</v>
      </c>
      <c r="K1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08">
        <f t="shared" ref="Y112:Y119" si="319">V112+W112+X112</f>
        <v>0</v>
      </c>
      <c r="Z1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08">
        <f t="shared" ref="AC112:AC119" si="320">Z112+AA112+AB112</f>
        <v>0</v>
      </c>
      <c r="AD1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08">
        <f t="shared" ref="AG112:AG119" si="321">AD112+AE112+AF112</f>
        <v>0</v>
      </c>
      <c r="AH1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08">
        <f t="shared" ref="AK112:AK119" si="322">AH112+AI112+AJ112</f>
        <v>0</v>
      </c>
      <c r="AL112" s="208">
        <f t="shared" ref="AL112:AL119" si="323">Y112+AC112+AG112+AK112</f>
        <v>0</v>
      </c>
    </row>
    <row r="113" spans="2:38" x14ac:dyDescent="0.25">
      <c r="B113" s="206" t="s">
        <v>807</v>
      </c>
      <c r="C113" s="207" t="s">
        <v>808</v>
      </c>
      <c r="D11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08">
        <f t="shared" ref="F113:F116" si="324">D113+E113</f>
        <v>0</v>
      </c>
      <c r="G113" s="208"/>
      <c r="H113" s="208">
        <f t="shared" si="317"/>
        <v>0</v>
      </c>
      <c r="I113" s="208"/>
      <c r="J113" s="208">
        <f t="shared" si="318"/>
        <v>0</v>
      </c>
      <c r="K1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08">
        <f t="shared" si="319"/>
        <v>0</v>
      </c>
      <c r="Z1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08">
        <f t="shared" si="320"/>
        <v>0</v>
      </c>
      <c r="AD1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08">
        <f t="shared" si="321"/>
        <v>0</v>
      </c>
      <c r="AH1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08">
        <f t="shared" si="322"/>
        <v>0</v>
      </c>
      <c r="AL113" s="208">
        <f t="shared" si="323"/>
        <v>0</v>
      </c>
    </row>
    <row r="114" spans="2:38" x14ac:dyDescent="0.25">
      <c r="B114" s="206" t="s">
        <v>809</v>
      </c>
      <c r="C114" s="207" t="s">
        <v>810</v>
      </c>
      <c r="D11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08">
        <f t="shared" si="324"/>
        <v>0</v>
      </c>
      <c r="G114" s="208"/>
      <c r="H114" s="208">
        <f t="shared" si="317"/>
        <v>0</v>
      </c>
      <c r="I114" s="208"/>
      <c r="J114" s="208">
        <f t="shared" si="318"/>
        <v>0</v>
      </c>
      <c r="K1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08">
        <f t="shared" si="319"/>
        <v>0</v>
      </c>
      <c r="Z1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08">
        <f t="shared" si="320"/>
        <v>0</v>
      </c>
      <c r="AD1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08">
        <f t="shared" si="321"/>
        <v>0</v>
      </c>
      <c r="AH1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08">
        <f t="shared" si="322"/>
        <v>0</v>
      </c>
      <c r="AL114" s="208">
        <f t="shared" si="323"/>
        <v>0</v>
      </c>
    </row>
    <row r="115" spans="2:38" x14ac:dyDescent="0.25">
      <c r="B115" s="206" t="s">
        <v>368</v>
      </c>
      <c r="C115" s="207" t="s">
        <v>250</v>
      </c>
      <c r="D11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08">
        <f t="shared" si="324"/>
        <v>0</v>
      </c>
      <c r="G115" s="208"/>
      <c r="H115" s="208">
        <f t="shared" ref="H115:H116" si="325">F115-G115</f>
        <v>0</v>
      </c>
      <c r="I115" s="208"/>
      <c r="J115" s="208">
        <f t="shared" ref="J115:J116" si="326">F115-I115</f>
        <v>0</v>
      </c>
      <c r="K1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08">
        <f t="shared" ref="Y115:Y116" si="327">V115+W115+X115</f>
        <v>0</v>
      </c>
      <c r="Z1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08">
        <f t="shared" ref="AC115:AC116" si="328">Z115+AA115+AB115</f>
        <v>0</v>
      </c>
      <c r="AD1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08">
        <f t="shared" ref="AG115:AG116" si="329">AD115+AE115+AF115</f>
        <v>0</v>
      </c>
      <c r="AH1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08">
        <f t="shared" ref="AK115:AK116" si="330">AH115+AI115+AJ115</f>
        <v>0</v>
      </c>
      <c r="AL115" s="208">
        <f t="shared" ref="AL115:AL116" si="331">Y115+AC115+AG115+AK115</f>
        <v>0</v>
      </c>
    </row>
    <row r="116" spans="2:38" x14ac:dyDescent="0.25">
      <c r="B116" s="206" t="s">
        <v>811</v>
      </c>
      <c r="C116" s="207" t="s">
        <v>812</v>
      </c>
      <c r="D11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08">
        <f t="shared" si="324"/>
        <v>0</v>
      </c>
      <c r="G116" s="208"/>
      <c r="H116" s="208">
        <f t="shared" si="325"/>
        <v>0</v>
      </c>
      <c r="I116" s="208"/>
      <c r="J116" s="208">
        <f t="shared" si="326"/>
        <v>0</v>
      </c>
      <c r="K1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08">
        <f t="shared" si="327"/>
        <v>0</v>
      </c>
      <c r="Z1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08">
        <f t="shared" si="328"/>
        <v>0</v>
      </c>
      <c r="AD1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08">
        <f t="shared" si="329"/>
        <v>0</v>
      </c>
      <c r="AH1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08">
        <f t="shared" si="330"/>
        <v>0</v>
      </c>
      <c r="AL116" s="208">
        <f t="shared" si="331"/>
        <v>0</v>
      </c>
    </row>
    <row r="117" spans="2:38" x14ac:dyDescent="0.25">
      <c r="B117" s="206" t="s">
        <v>813</v>
      </c>
      <c r="C117" s="207" t="s">
        <v>814</v>
      </c>
      <c r="D11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08">
        <f t="shared" si="315"/>
        <v>0</v>
      </c>
      <c r="G117" s="208"/>
      <c r="H117" s="208">
        <f t="shared" ref="H117:H118" si="332">F117-G117</f>
        <v>0</v>
      </c>
      <c r="I117" s="208"/>
      <c r="J117" s="208">
        <f t="shared" ref="J117:J118" si="333">F117-I117</f>
        <v>0</v>
      </c>
      <c r="K1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08">
        <f t="shared" ref="Y117:Y118" si="334">V117+W117+X117</f>
        <v>0</v>
      </c>
      <c r="Z1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08">
        <f t="shared" ref="AC117:AC118" si="335">Z117+AA117+AB117</f>
        <v>0</v>
      </c>
      <c r="AD1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08">
        <f t="shared" ref="AG117:AG118" si="336">AD117+AE117+AF117</f>
        <v>0</v>
      </c>
      <c r="AH1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08">
        <f t="shared" ref="AK117:AK118" si="337">AH117+AI117+AJ117</f>
        <v>0</v>
      </c>
      <c r="AL117" s="208">
        <f t="shared" ref="AL117:AL118" si="338">Y117+AC117+AG117+AK117</f>
        <v>0</v>
      </c>
    </row>
    <row r="118" spans="2:38" x14ac:dyDescent="0.25">
      <c r="B118" s="206" t="s">
        <v>815</v>
      </c>
      <c r="C118" s="207" t="s">
        <v>816</v>
      </c>
      <c r="D11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08">
        <f t="shared" si="315"/>
        <v>0</v>
      </c>
      <c r="G118" s="208"/>
      <c r="H118" s="208">
        <f t="shared" si="332"/>
        <v>0</v>
      </c>
      <c r="I118" s="208"/>
      <c r="J118" s="208">
        <f t="shared" si="333"/>
        <v>0</v>
      </c>
      <c r="K1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08">
        <f t="shared" si="334"/>
        <v>0</v>
      </c>
      <c r="Z1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08">
        <f t="shared" si="335"/>
        <v>0</v>
      </c>
      <c r="AD1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08">
        <f t="shared" si="336"/>
        <v>0</v>
      </c>
      <c r="AH1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08">
        <f t="shared" si="337"/>
        <v>0</v>
      </c>
      <c r="AL118" s="208">
        <f t="shared" si="338"/>
        <v>0</v>
      </c>
    </row>
    <row r="119" spans="2:38" x14ac:dyDescent="0.25">
      <c r="B119" s="206" t="s">
        <v>817</v>
      </c>
      <c r="C119" s="207" t="s">
        <v>818</v>
      </c>
      <c r="D11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08">
        <f t="shared" ref="F119" si="339">D119+E119</f>
        <v>0</v>
      </c>
      <c r="G119" s="208"/>
      <c r="H119" s="208">
        <f t="shared" si="317"/>
        <v>0</v>
      </c>
      <c r="I119" s="208"/>
      <c r="J119" s="208">
        <f t="shared" si="318"/>
        <v>0</v>
      </c>
      <c r="K1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08">
        <f t="shared" si="319"/>
        <v>0</v>
      </c>
      <c r="Z1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08">
        <f t="shared" si="320"/>
        <v>0</v>
      </c>
      <c r="AD1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08">
        <f t="shared" si="321"/>
        <v>0</v>
      </c>
      <c r="AH1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08">
        <f t="shared" si="322"/>
        <v>0</v>
      </c>
      <c r="AL119" s="208">
        <f t="shared" si="323"/>
        <v>0</v>
      </c>
    </row>
    <row r="120" spans="2:38" x14ac:dyDescent="0.25">
      <c r="B120" s="206" t="s">
        <v>819</v>
      </c>
      <c r="C120" s="207" t="s">
        <v>820</v>
      </c>
      <c r="D12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08">
        <f t="shared" ref="F120" si="340">D120+E120</f>
        <v>0</v>
      </c>
      <c r="G120" s="208"/>
      <c r="H120" s="208">
        <f t="shared" si="4"/>
        <v>0</v>
      </c>
      <c r="I120" s="208"/>
      <c r="J120" s="208">
        <f t="shared" si="5"/>
        <v>0</v>
      </c>
      <c r="K1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08">
        <f t="shared" si="7"/>
        <v>0</v>
      </c>
      <c r="Z1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08">
        <f t="shared" si="8"/>
        <v>0</v>
      </c>
      <c r="AD1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08">
        <f t="shared" si="9"/>
        <v>0</v>
      </c>
      <c r="AH1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08">
        <f t="shared" si="10"/>
        <v>0</v>
      </c>
      <c r="AL120" s="208">
        <f t="shared" si="11"/>
        <v>0</v>
      </c>
    </row>
    <row r="121" spans="2:38" x14ac:dyDescent="0.25">
      <c r="B121" s="206" t="s">
        <v>821</v>
      </c>
      <c r="C121" s="207" t="s">
        <v>822</v>
      </c>
      <c r="D12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08">
        <f t="shared" si="315"/>
        <v>0</v>
      </c>
      <c r="G121" s="208"/>
      <c r="H121" s="208">
        <f t="shared" ref="H121" si="341">F121-G121</f>
        <v>0</v>
      </c>
      <c r="I121" s="208"/>
      <c r="J121" s="208">
        <f t="shared" ref="J121" si="342">F121-I121</f>
        <v>0</v>
      </c>
      <c r="K1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08">
        <f t="shared" ref="Y121" si="343">V121+W121+X121</f>
        <v>0</v>
      </c>
      <c r="Z1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08">
        <f t="shared" ref="AC121" si="344">Z121+AA121+AB121</f>
        <v>0</v>
      </c>
      <c r="AD1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08">
        <f t="shared" ref="AG121" si="345">AD121+AE121+AF121</f>
        <v>0</v>
      </c>
      <c r="AH1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08">
        <f t="shared" ref="AK121" si="346">AH121+AI121+AJ121</f>
        <v>0</v>
      </c>
      <c r="AL121" s="208">
        <f t="shared" ref="AL121" si="347">Y121+AC121+AG121+AK121</f>
        <v>0</v>
      </c>
    </row>
    <row r="122" spans="2:38" x14ac:dyDescent="0.25">
      <c r="B122" s="215" t="s">
        <v>369</v>
      </c>
      <c r="C122" s="216" t="s">
        <v>251</v>
      </c>
      <c r="D122" s="217">
        <f>SUM(D123:D136)</f>
        <v>0</v>
      </c>
      <c r="E122" s="217">
        <f>SUM(E123:E136)</f>
        <v>0</v>
      </c>
      <c r="F122" s="217">
        <f t="shared" si="315"/>
        <v>0</v>
      </c>
      <c r="G122" s="217">
        <f t="shared" ref="G122:I122" si="348">SUM(G123:G136)</f>
        <v>0</v>
      </c>
      <c r="H122" s="217">
        <f t="shared" si="4"/>
        <v>0</v>
      </c>
      <c r="I122" s="217">
        <f t="shared" si="348"/>
        <v>0</v>
      </c>
      <c r="J122" s="217">
        <f t="shared" si="5"/>
        <v>0</v>
      </c>
      <c r="K122" s="217">
        <f t="shared" ref="K122:AJ122" si="349">SUM(K123:K136)</f>
        <v>0</v>
      </c>
      <c r="L122" s="217">
        <f t="shared" si="349"/>
        <v>0</v>
      </c>
      <c r="M122" s="217">
        <f t="shared" si="349"/>
        <v>0</v>
      </c>
      <c r="N122" s="217">
        <f t="shared" si="349"/>
        <v>0</v>
      </c>
      <c r="O122" s="217">
        <f t="shared" si="349"/>
        <v>0</v>
      </c>
      <c r="P122" s="217">
        <f t="shared" si="349"/>
        <v>0</v>
      </c>
      <c r="Q122" s="217">
        <f t="shared" si="349"/>
        <v>0</v>
      </c>
      <c r="R122" s="217">
        <f t="shared" si="349"/>
        <v>0</v>
      </c>
      <c r="S122" s="217">
        <f t="shared" si="349"/>
        <v>0</v>
      </c>
      <c r="T122" s="217">
        <f t="shared" si="349"/>
        <v>0</v>
      </c>
      <c r="U122" s="217">
        <f t="shared" si="349"/>
        <v>0</v>
      </c>
      <c r="V122" s="217">
        <f t="shared" si="349"/>
        <v>0</v>
      </c>
      <c r="W122" s="217">
        <f t="shared" si="349"/>
        <v>0</v>
      </c>
      <c r="X122" s="217">
        <f t="shared" si="349"/>
        <v>0</v>
      </c>
      <c r="Y122" s="217">
        <f t="shared" si="7"/>
        <v>0</v>
      </c>
      <c r="Z122" s="217">
        <f t="shared" si="349"/>
        <v>0</v>
      </c>
      <c r="AA122" s="217">
        <f t="shared" si="349"/>
        <v>0</v>
      </c>
      <c r="AB122" s="217">
        <f t="shared" si="349"/>
        <v>0</v>
      </c>
      <c r="AC122" s="217">
        <f t="shared" si="8"/>
        <v>0</v>
      </c>
      <c r="AD122" s="217">
        <f t="shared" si="349"/>
        <v>0</v>
      </c>
      <c r="AE122" s="217">
        <f t="shared" si="349"/>
        <v>0</v>
      </c>
      <c r="AF122" s="217">
        <f t="shared" si="349"/>
        <v>0</v>
      </c>
      <c r="AG122" s="217">
        <f t="shared" si="9"/>
        <v>0</v>
      </c>
      <c r="AH122" s="217">
        <f t="shared" si="349"/>
        <v>0</v>
      </c>
      <c r="AI122" s="217">
        <f t="shared" si="349"/>
        <v>0</v>
      </c>
      <c r="AJ122" s="217">
        <f t="shared" si="349"/>
        <v>0</v>
      </c>
      <c r="AK122" s="217">
        <f t="shared" si="10"/>
        <v>0</v>
      </c>
      <c r="AL122" s="217">
        <f t="shared" si="11"/>
        <v>0</v>
      </c>
    </row>
    <row r="123" spans="2:38" x14ac:dyDescent="0.25">
      <c r="B123" s="206" t="s">
        <v>370</v>
      </c>
      <c r="C123" s="207" t="s">
        <v>252</v>
      </c>
      <c r="D12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08">
        <f t="shared" si="315"/>
        <v>0</v>
      </c>
      <c r="G123" s="208"/>
      <c r="H123" s="208">
        <f t="shared" ref="H123:H136" si="350">F123-G123</f>
        <v>0</v>
      </c>
      <c r="I123" s="208"/>
      <c r="J123" s="208">
        <f t="shared" ref="J123:J136" si="351">F123-I123</f>
        <v>0</v>
      </c>
      <c r="K1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08">
        <f t="shared" ref="Y123:Y136" si="352">V123+W123+X123</f>
        <v>0</v>
      </c>
      <c r="Z1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08">
        <f t="shared" ref="AC123:AC136" si="353">Z123+AA123+AB123</f>
        <v>0</v>
      </c>
      <c r="AD1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08">
        <f t="shared" ref="AG123:AG136" si="354">AD123+AE123+AF123</f>
        <v>0</v>
      </c>
      <c r="AH1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08">
        <f t="shared" ref="AK123:AK136" si="355">AH123+AI123+AJ123</f>
        <v>0</v>
      </c>
      <c r="AL123" s="208">
        <f t="shared" ref="AL123:AL136" si="356">Y123+AC123+AG123+AK123</f>
        <v>0</v>
      </c>
    </row>
    <row r="124" spans="2:38" x14ac:dyDescent="0.25">
      <c r="B124" s="206" t="s">
        <v>823</v>
      </c>
      <c r="C124" s="207" t="s">
        <v>824</v>
      </c>
      <c r="D12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08">
        <f t="shared" ref="F124:F129" si="357">D124+E124</f>
        <v>0</v>
      </c>
      <c r="G124" s="208"/>
      <c r="H124" s="208">
        <f t="shared" ref="H124:H129" si="358">F124-G124</f>
        <v>0</v>
      </c>
      <c r="I124" s="208"/>
      <c r="J124" s="208">
        <f t="shared" ref="J124:J129" si="359">F124-I124</f>
        <v>0</v>
      </c>
      <c r="K1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08">
        <f t="shared" ref="Y124:Y129" si="360">V124+W124+X124</f>
        <v>0</v>
      </c>
      <c r="Z1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08">
        <f t="shared" ref="AC124:AC129" si="361">Z124+AA124+AB124</f>
        <v>0</v>
      </c>
      <c r="AD1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08">
        <f t="shared" ref="AG124:AG129" si="362">AD124+AE124+AF124</f>
        <v>0</v>
      </c>
      <c r="AH1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08">
        <f t="shared" ref="AK124:AK129" si="363">AH124+AI124+AJ124</f>
        <v>0</v>
      </c>
      <c r="AL124" s="208">
        <f t="shared" ref="AL124:AL129" si="364">Y124+AC124+AG124+AK124</f>
        <v>0</v>
      </c>
    </row>
    <row r="125" spans="2:38" x14ac:dyDescent="0.25">
      <c r="B125" s="206" t="s">
        <v>371</v>
      </c>
      <c r="C125" s="207" t="s">
        <v>253</v>
      </c>
      <c r="D12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08">
        <f t="shared" si="357"/>
        <v>0</v>
      </c>
      <c r="G125" s="208"/>
      <c r="H125" s="208">
        <f t="shared" si="358"/>
        <v>0</v>
      </c>
      <c r="I125" s="208"/>
      <c r="J125" s="208">
        <f t="shared" si="359"/>
        <v>0</v>
      </c>
      <c r="K1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08">
        <f t="shared" si="360"/>
        <v>0</v>
      </c>
      <c r="Z1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08">
        <f t="shared" si="361"/>
        <v>0</v>
      </c>
      <c r="AD1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08">
        <f t="shared" si="362"/>
        <v>0</v>
      </c>
      <c r="AH1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08">
        <f t="shared" si="363"/>
        <v>0</v>
      </c>
      <c r="AL125" s="208">
        <f t="shared" si="364"/>
        <v>0</v>
      </c>
    </row>
    <row r="126" spans="2:38" x14ac:dyDescent="0.25">
      <c r="B126" s="206" t="s">
        <v>825</v>
      </c>
      <c r="C126" s="207" t="s">
        <v>826</v>
      </c>
      <c r="D12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08">
        <f t="shared" si="357"/>
        <v>0</v>
      </c>
      <c r="G126" s="208"/>
      <c r="H126" s="208">
        <f t="shared" si="358"/>
        <v>0</v>
      </c>
      <c r="I126" s="208"/>
      <c r="J126" s="208">
        <f t="shared" si="359"/>
        <v>0</v>
      </c>
      <c r="K1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08">
        <f t="shared" si="360"/>
        <v>0</v>
      </c>
      <c r="Z1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08">
        <f t="shared" si="361"/>
        <v>0</v>
      </c>
      <c r="AD1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08">
        <f t="shared" si="362"/>
        <v>0</v>
      </c>
      <c r="AH1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08">
        <f t="shared" si="363"/>
        <v>0</v>
      </c>
      <c r="AL126" s="208">
        <f t="shared" si="364"/>
        <v>0</v>
      </c>
    </row>
    <row r="127" spans="2:38" x14ac:dyDescent="0.25">
      <c r="B127" s="206" t="s">
        <v>827</v>
      </c>
      <c r="C127" s="207" t="s">
        <v>828</v>
      </c>
      <c r="D12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08">
        <f t="shared" si="357"/>
        <v>0</v>
      </c>
      <c r="G127" s="208"/>
      <c r="H127" s="208">
        <f t="shared" si="358"/>
        <v>0</v>
      </c>
      <c r="I127" s="208"/>
      <c r="J127" s="208">
        <f t="shared" si="359"/>
        <v>0</v>
      </c>
      <c r="K1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08">
        <f t="shared" si="360"/>
        <v>0</v>
      </c>
      <c r="Z1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08">
        <f t="shared" si="361"/>
        <v>0</v>
      </c>
      <c r="AD1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08">
        <f t="shared" si="362"/>
        <v>0</v>
      </c>
      <c r="AH1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08">
        <f t="shared" si="363"/>
        <v>0</v>
      </c>
      <c r="AL127" s="208">
        <f t="shared" si="364"/>
        <v>0</v>
      </c>
    </row>
    <row r="128" spans="2:38" x14ac:dyDescent="0.25">
      <c r="B128" s="206" t="s">
        <v>829</v>
      </c>
      <c r="C128" s="207" t="s">
        <v>830</v>
      </c>
      <c r="D12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08">
        <f t="shared" si="357"/>
        <v>0</v>
      </c>
      <c r="G128" s="208"/>
      <c r="H128" s="208">
        <f t="shared" si="358"/>
        <v>0</v>
      </c>
      <c r="I128" s="208"/>
      <c r="J128" s="208">
        <f t="shared" si="359"/>
        <v>0</v>
      </c>
      <c r="K1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08">
        <f t="shared" si="360"/>
        <v>0</v>
      </c>
      <c r="Z1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08">
        <f t="shared" si="361"/>
        <v>0</v>
      </c>
      <c r="AD1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08">
        <f t="shared" si="362"/>
        <v>0</v>
      </c>
      <c r="AH1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08">
        <f t="shared" si="363"/>
        <v>0</v>
      </c>
      <c r="AL128" s="208">
        <f t="shared" si="364"/>
        <v>0</v>
      </c>
    </row>
    <row r="129" spans="2:38" x14ac:dyDescent="0.25">
      <c r="B129" s="206" t="s">
        <v>831</v>
      </c>
      <c r="C129" s="207" t="s">
        <v>832</v>
      </c>
      <c r="D12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08">
        <f t="shared" si="357"/>
        <v>0</v>
      </c>
      <c r="G129" s="208"/>
      <c r="H129" s="208">
        <f t="shared" si="358"/>
        <v>0</v>
      </c>
      <c r="I129" s="208"/>
      <c r="J129" s="208">
        <f t="shared" si="359"/>
        <v>0</v>
      </c>
      <c r="K1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08">
        <f t="shared" si="360"/>
        <v>0</v>
      </c>
      <c r="Z1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08">
        <f t="shared" si="361"/>
        <v>0</v>
      </c>
      <c r="AD1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08">
        <f t="shared" si="362"/>
        <v>0</v>
      </c>
      <c r="AH1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08">
        <f t="shared" si="363"/>
        <v>0</v>
      </c>
      <c r="AL129" s="208">
        <f t="shared" si="364"/>
        <v>0</v>
      </c>
    </row>
    <row r="130" spans="2:38" x14ac:dyDescent="0.25">
      <c r="B130" s="206" t="s">
        <v>833</v>
      </c>
      <c r="C130" s="207" t="s">
        <v>834</v>
      </c>
      <c r="D13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08">
        <f t="shared" si="315"/>
        <v>0</v>
      </c>
      <c r="G130" s="208"/>
      <c r="H130" s="208">
        <f t="shared" si="350"/>
        <v>0</v>
      </c>
      <c r="I130" s="208"/>
      <c r="J130" s="208">
        <f t="shared" si="351"/>
        <v>0</v>
      </c>
      <c r="K1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08">
        <f t="shared" si="352"/>
        <v>0</v>
      </c>
      <c r="Z1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08">
        <f t="shared" si="353"/>
        <v>0</v>
      </c>
      <c r="AD1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08">
        <f t="shared" si="354"/>
        <v>0</v>
      </c>
      <c r="AH1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08">
        <f t="shared" si="355"/>
        <v>0</v>
      </c>
      <c r="AL130" s="208">
        <f t="shared" si="356"/>
        <v>0</v>
      </c>
    </row>
    <row r="131" spans="2:38" x14ac:dyDescent="0.25">
      <c r="B131" s="206" t="s">
        <v>835</v>
      </c>
      <c r="C131" s="207" t="s">
        <v>836</v>
      </c>
      <c r="D13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08">
        <f t="shared" si="315"/>
        <v>0</v>
      </c>
      <c r="G131" s="208"/>
      <c r="H131" s="208">
        <f t="shared" si="350"/>
        <v>0</v>
      </c>
      <c r="I131" s="208"/>
      <c r="J131" s="208">
        <f t="shared" si="351"/>
        <v>0</v>
      </c>
      <c r="K1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08">
        <f t="shared" si="352"/>
        <v>0</v>
      </c>
      <c r="Z1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08">
        <f t="shared" si="353"/>
        <v>0</v>
      </c>
      <c r="AD1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08">
        <f t="shared" si="354"/>
        <v>0</v>
      </c>
      <c r="AH1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08">
        <f t="shared" si="355"/>
        <v>0</v>
      </c>
      <c r="AL131" s="208">
        <f t="shared" si="356"/>
        <v>0</v>
      </c>
    </row>
    <row r="132" spans="2:38" x14ac:dyDescent="0.25">
      <c r="B132" s="206" t="s">
        <v>837</v>
      </c>
      <c r="C132" s="207" t="s">
        <v>838</v>
      </c>
      <c r="D13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08">
        <f t="shared" ref="F132" si="365">D132+E132</f>
        <v>0</v>
      </c>
      <c r="G132" s="208"/>
      <c r="H132" s="208">
        <f t="shared" ref="H132" si="366">F132-G132</f>
        <v>0</v>
      </c>
      <c r="I132" s="208"/>
      <c r="J132" s="208">
        <f t="shared" ref="J132" si="367">F132-I132</f>
        <v>0</v>
      </c>
      <c r="K1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08">
        <f t="shared" ref="Y132" si="368">V132+W132+X132</f>
        <v>0</v>
      </c>
      <c r="Z1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08">
        <f t="shared" ref="AC132" si="369">Z132+AA132+AB132</f>
        <v>0</v>
      </c>
      <c r="AD1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08">
        <f t="shared" ref="AG132" si="370">AD132+AE132+AF132</f>
        <v>0</v>
      </c>
      <c r="AH1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08">
        <f t="shared" ref="AK132" si="371">AH132+AI132+AJ132</f>
        <v>0</v>
      </c>
      <c r="AL132" s="208">
        <f t="shared" ref="AL132" si="372">Y132+AC132+AG132+AK132</f>
        <v>0</v>
      </c>
    </row>
    <row r="133" spans="2:38" x14ac:dyDescent="0.25">
      <c r="B133" s="206" t="s">
        <v>372</v>
      </c>
      <c r="C133" s="207" t="s">
        <v>254</v>
      </c>
      <c r="D13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08">
        <f t="shared" ref="F133:F134" si="373">D133+E133</f>
        <v>0</v>
      </c>
      <c r="G133" s="208"/>
      <c r="H133" s="208">
        <f t="shared" ref="H133:H134" si="374">F133-G133</f>
        <v>0</v>
      </c>
      <c r="I133" s="208"/>
      <c r="J133" s="208">
        <f t="shared" ref="J133:J134" si="375">F133-I133</f>
        <v>0</v>
      </c>
      <c r="K1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08">
        <f t="shared" ref="Y133:Y134" si="376">V133+W133+X133</f>
        <v>0</v>
      </c>
      <c r="Z1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08">
        <f t="shared" ref="AC133:AC134" si="377">Z133+AA133+AB133</f>
        <v>0</v>
      </c>
      <c r="AD1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08">
        <f t="shared" ref="AG133:AG134" si="378">AD133+AE133+AF133</f>
        <v>0</v>
      </c>
      <c r="AH1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08">
        <f t="shared" ref="AK133:AK134" si="379">AH133+AI133+AJ133</f>
        <v>0</v>
      </c>
      <c r="AL133" s="208">
        <f t="shared" ref="AL133:AL134" si="380">Y133+AC133+AG133+AK133</f>
        <v>0</v>
      </c>
    </row>
    <row r="134" spans="2:38" x14ac:dyDescent="0.25">
      <c r="B134" s="206" t="s">
        <v>839</v>
      </c>
      <c r="C134" s="207" t="s">
        <v>840</v>
      </c>
      <c r="D13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08">
        <f t="shared" si="373"/>
        <v>0</v>
      </c>
      <c r="G134" s="208"/>
      <c r="H134" s="208">
        <f t="shared" si="374"/>
        <v>0</v>
      </c>
      <c r="I134" s="208"/>
      <c r="J134" s="208">
        <f t="shared" si="375"/>
        <v>0</v>
      </c>
      <c r="K1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08">
        <f t="shared" si="376"/>
        <v>0</v>
      </c>
      <c r="Z1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08">
        <f t="shared" si="377"/>
        <v>0</v>
      </c>
      <c r="AD1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08">
        <f t="shared" si="378"/>
        <v>0</v>
      </c>
      <c r="AH1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08">
        <f t="shared" si="379"/>
        <v>0</v>
      </c>
      <c r="AL134" s="208">
        <f t="shared" si="380"/>
        <v>0</v>
      </c>
    </row>
    <row r="135" spans="2:38" x14ac:dyDescent="0.25">
      <c r="B135" s="206" t="s">
        <v>841</v>
      </c>
      <c r="C135" s="207" t="s">
        <v>842</v>
      </c>
      <c r="D13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08">
        <f t="shared" si="315"/>
        <v>0</v>
      </c>
      <c r="G135" s="208"/>
      <c r="H135" s="208">
        <f t="shared" si="350"/>
        <v>0</v>
      </c>
      <c r="I135" s="208"/>
      <c r="J135" s="208">
        <f t="shared" si="351"/>
        <v>0</v>
      </c>
      <c r="K1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08">
        <f t="shared" si="352"/>
        <v>0</v>
      </c>
      <c r="Z1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08">
        <f t="shared" si="353"/>
        <v>0</v>
      </c>
      <c r="AD1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08">
        <f t="shared" si="354"/>
        <v>0</v>
      </c>
      <c r="AH1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08">
        <f t="shared" si="355"/>
        <v>0</v>
      </c>
      <c r="AL135" s="208">
        <f t="shared" si="356"/>
        <v>0</v>
      </c>
    </row>
    <row r="136" spans="2:38" x14ac:dyDescent="0.25">
      <c r="B136" s="206" t="s">
        <v>843</v>
      </c>
      <c r="C136" s="207" t="s">
        <v>844</v>
      </c>
      <c r="D13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08">
        <f t="shared" si="315"/>
        <v>0</v>
      </c>
      <c r="G136" s="208"/>
      <c r="H136" s="208">
        <f t="shared" si="350"/>
        <v>0</v>
      </c>
      <c r="I136" s="208"/>
      <c r="J136" s="208">
        <f t="shared" si="351"/>
        <v>0</v>
      </c>
      <c r="K1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08">
        <f t="shared" si="352"/>
        <v>0</v>
      </c>
      <c r="Z1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08">
        <f t="shared" si="353"/>
        <v>0</v>
      </c>
      <c r="AD1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08">
        <f t="shared" si="354"/>
        <v>0</v>
      </c>
      <c r="AH1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08">
        <f t="shared" si="355"/>
        <v>0</v>
      </c>
      <c r="AL136" s="208">
        <f t="shared" si="356"/>
        <v>0</v>
      </c>
    </row>
    <row r="137" spans="2:38" x14ac:dyDescent="0.25">
      <c r="B137" s="215" t="s">
        <v>373</v>
      </c>
      <c r="C137" s="216" t="s">
        <v>255</v>
      </c>
      <c r="D137" s="217">
        <f>SUM(D138:D152)</f>
        <v>0</v>
      </c>
      <c r="E137" s="217">
        <f>SUM(E138:E152)</f>
        <v>0</v>
      </c>
      <c r="F137" s="217">
        <f t="shared" si="315"/>
        <v>0</v>
      </c>
      <c r="G137" s="217">
        <f t="shared" ref="G137:I137" si="381">SUM(G138:G152)</f>
        <v>0</v>
      </c>
      <c r="H137" s="217">
        <f t="shared" si="4"/>
        <v>0</v>
      </c>
      <c r="I137" s="217">
        <f t="shared" si="381"/>
        <v>0</v>
      </c>
      <c r="J137" s="217">
        <f t="shared" si="5"/>
        <v>0</v>
      </c>
      <c r="K137" s="217">
        <f t="shared" ref="K137:AJ137" si="382">SUM(K138:K152)</f>
        <v>0</v>
      </c>
      <c r="L137" s="217">
        <f t="shared" si="382"/>
        <v>0</v>
      </c>
      <c r="M137" s="217">
        <f t="shared" si="382"/>
        <v>0</v>
      </c>
      <c r="N137" s="217">
        <f t="shared" si="382"/>
        <v>0</v>
      </c>
      <c r="O137" s="217">
        <f t="shared" si="382"/>
        <v>0</v>
      </c>
      <c r="P137" s="217">
        <f t="shared" si="382"/>
        <v>0</v>
      </c>
      <c r="Q137" s="217">
        <f t="shared" si="382"/>
        <v>0</v>
      </c>
      <c r="R137" s="217">
        <f t="shared" si="382"/>
        <v>0</v>
      </c>
      <c r="S137" s="217">
        <f t="shared" si="382"/>
        <v>0</v>
      </c>
      <c r="T137" s="217">
        <f t="shared" si="382"/>
        <v>0</v>
      </c>
      <c r="U137" s="217">
        <f t="shared" si="382"/>
        <v>0</v>
      </c>
      <c r="V137" s="217">
        <f t="shared" si="382"/>
        <v>0</v>
      </c>
      <c r="W137" s="217">
        <f t="shared" si="382"/>
        <v>0</v>
      </c>
      <c r="X137" s="217">
        <f t="shared" si="382"/>
        <v>0</v>
      </c>
      <c r="Y137" s="217">
        <f t="shared" si="7"/>
        <v>0</v>
      </c>
      <c r="Z137" s="217">
        <f t="shared" si="382"/>
        <v>0</v>
      </c>
      <c r="AA137" s="217">
        <f t="shared" si="382"/>
        <v>0</v>
      </c>
      <c r="AB137" s="217">
        <f t="shared" si="382"/>
        <v>0</v>
      </c>
      <c r="AC137" s="217">
        <f t="shared" si="8"/>
        <v>0</v>
      </c>
      <c r="AD137" s="217">
        <f t="shared" si="382"/>
        <v>0</v>
      </c>
      <c r="AE137" s="217">
        <f t="shared" si="382"/>
        <v>0</v>
      </c>
      <c r="AF137" s="217">
        <f t="shared" si="382"/>
        <v>0</v>
      </c>
      <c r="AG137" s="217">
        <f t="shared" si="9"/>
        <v>0</v>
      </c>
      <c r="AH137" s="217">
        <f t="shared" si="382"/>
        <v>0</v>
      </c>
      <c r="AI137" s="217">
        <f t="shared" si="382"/>
        <v>0</v>
      </c>
      <c r="AJ137" s="217">
        <f t="shared" si="382"/>
        <v>0</v>
      </c>
      <c r="AK137" s="217">
        <f t="shared" si="10"/>
        <v>0</v>
      </c>
      <c r="AL137" s="217">
        <f t="shared" si="11"/>
        <v>0</v>
      </c>
    </row>
    <row r="138" spans="2:38" x14ac:dyDescent="0.25">
      <c r="B138" s="206" t="s">
        <v>845</v>
      </c>
      <c r="C138" s="207" t="s">
        <v>846</v>
      </c>
      <c r="D13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08">
        <f t="shared" si="315"/>
        <v>0</v>
      </c>
      <c r="G138" s="208"/>
      <c r="H138" s="208">
        <f t="shared" ref="H138:H152" si="383">F138-G138</f>
        <v>0</v>
      </c>
      <c r="I138" s="208"/>
      <c r="J138" s="208">
        <f t="shared" ref="J138:J152" si="384">F138-I138</f>
        <v>0</v>
      </c>
      <c r="K1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08">
        <f t="shared" ref="Y138:Y152" si="385">V138+W138+X138</f>
        <v>0</v>
      </c>
      <c r="Z1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08">
        <f t="shared" ref="AC138:AC152" si="386">Z138+AA138+AB138</f>
        <v>0</v>
      </c>
      <c r="AD1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08">
        <f t="shared" ref="AG138:AG152" si="387">AD138+AE138+AF138</f>
        <v>0</v>
      </c>
      <c r="AH1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08">
        <f t="shared" ref="AK138:AK152" si="388">AH138+AI138+AJ138</f>
        <v>0</v>
      </c>
      <c r="AL138" s="208">
        <f t="shared" ref="AL138:AL152" si="389">Y138+AC138+AG138+AK138</f>
        <v>0</v>
      </c>
    </row>
    <row r="139" spans="2:38" x14ac:dyDescent="0.25">
      <c r="B139" s="206" t="s">
        <v>374</v>
      </c>
      <c r="C139" s="207" t="s">
        <v>256</v>
      </c>
      <c r="D13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08">
        <f t="shared" si="315"/>
        <v>0</v>
      </c>
      <c r="G139" s="208"/>
      <c r="H139" s="208">
        <f t="shared" si="383"/>
        <v>0</v>
      </c>
      <c r="I139" s="208"/>
      <c r="J139" s="208">
        <f t="shared" si="384"/>
        <v>0</v>
      </c>
      <c r="K1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08">
        <f t="shared" si="385"/>
        <v>0</v>
      </c>
      <c r="Z1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08">
        <f t="shared" si="386"/>
        <v>0</v>
      </c>
      <c r="AD1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08">
        <f t="shared" si="387"/>
        <v>0</v>
      </c>
      <c r="AH1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08">
        <f t="shared" si="388"/>
        <v>0</v>
      </c>
      <c r="AL139" s="208">
        <f t="shared" si="389"/>
        <v>0</v>
      </c>
    </row>
    <row r="140" spans="2:38" x14ac:dyDescent="0.25">
      <c r="B140" s="206" t="s">
        <v>847</v>
      </c>
      <c r="C140" s="207" t="s">
        <v>848</v>
      </c>
      <c r="D14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08">
        <f t="shared" si="315"/>
        <v>0</v>
      </c>
      <c r="G140" s="208"/>
      <c r="H140" s="208">
        <f t="shared" si="383"/>
        <v>0</v>
      </c>
      <c r="I140" s="208"/>
      <c r="J140" s="208">
        <f t="shared" si="384"/>
        <v>0</v>
      </c>
      <c r="K1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08">
        <f t="shared" si="385"/>
        <v>0</v>
      </c>
      <c r="Z1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08">
        <f t="shared" si="386"/>
        <v>0</v>
      </c>
      <c r="AD1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08">
        <f t="shared" si="387"/>
        <v>0</v>
      </c>
      <c r="AH1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08">
        <f t="shared" si="388"/>
        <v>0</v>
      </c>
      <c r="AL140" s="208">
        <f t="shared" si="389"/>
        <v>0</v>
      </c>
    </row>
    <row r="141" spans="2:38" x14ac:dyDescent="0.25">
      <c r="B141" s="206" t="s">
        <v>375</v>
      </c>
      <c r="C141" s="207" t="s">
        <v>257</v>
      </c>
      <c r="D14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08">
        <f t="shared" si="315"/>
        <v>0</v>
      </c>
      <c r="G141" s="208"/>
      <c r="H141" s="208">
        <f t="shared" si="383"/>
        <v>0</v>
      </c>
      <c r="I141" s="208"/>
      <c r="J141" s="208">
        <f t="shared" si="384"/>
        <v>0</v>
      </c>
      <c r="K1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08">
        <f t="shared" si="385"/>
        <v>0</v>
      </c>
      <c r="Z1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08">
        <f t="shared" si="386"/>
        <v>0</v>
      </c>
      <c r="AD1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08">
        <f t="shared" si="387"/>
        <v>0</v>
      </c>
      <c r="AH1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08">
        <f t="shared" si="388"/>
        <v>0</v>
      </c>
      <c r="AL141" s="208">
        <f t="shared" si="389"/>
        <v>0</v>
      </c>
    </row>
    <row r="142" spans="2:38" x14ac:dyDescent="0.25">
      <c r="B142" s="206" t="s">
        <v>849</v>
      </c>
      <c r="C142" s="207" t="s">
        <v>850</v>
      </c>
      <c r="D14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08">
        <f t="shared" ref="F142:F147" si="390">D142+E142</f>
        <v>0</v>
      </c>
      <c r="G142" s="208"/>
      <c r="H142" s="208">
        <f t="shared" ref="H142:H147" si="391">F142-G142</f>
        <v>0</v>
      </c>
      <c r="I142" s="208"/>
      <c r="J142" s="208">
        <f t="shared" ref="J142:J147" si="392">F142-I142</f>
        <v>0</v>
      </c>
      <c r="K1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08">
        <f t="shared" ref="Y142:Y147" si="393">V142+W142+X142</f>
        <v>0</v>
      </c>
      <c r="Z1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08">
        <f t="shared" ref="AC142:AC147" si="394">Z142+AA142+AB142</f>
        <v>0</v>
      </c>
      <c r="AD1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08">
        <f t="shared" ref="AG142:AG147" si="395">AD142+AE142+AF142</f>
        <v>0</v>
      </c>
      <c r="AH1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08">
        <f t="shared" ref="AK142:AK147" si="396">AH142+AI142+AJ142</f>
        <v>0</v>
      </c>
      <c r="AL142" s="208">
        <f t="shared" ref="AL142:AL147" si="397">Y142+AC142+AG142+AK142</f>
        <v>0</v>
      </c>
    </row>
    <row r="143" spans="2:38" x14ac:dyDescent="0.25">
      <c r="B143" s="206" t="s">
        <v>851</v>
      </c>
      <c r="C143" s="207" t="s">
        <v>852</v>
      </c>
      <c r="D14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08">
        <f t="shared" ref="F143:F144" si="398">D143+E143</f>
        <v>0</v>
      </c>
      <c r="G143" s="208"/>
      <c r="H143" s="208">
        <f t="shared" ref="H143:H144" si="399">F143-G143</f>
        <v>0</v>
      </c>
      <c r="I143" s="208"/>
      <c r="J143" s="208">
        <f t="shared" ref="J143:J144" si="400">F143-I143</f>
        <v>0</v>
      </c>
      <c r="K1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08">
        <f t="shared" ref="Y143:Y144" si="401">V143+W143+X143</f>
        <v>0</v>
      </c>
      <c r="Z1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08">
        <f t="shared" ref="AC143:AC144" si="402">Z143+AA143+AB143</f>
        <v>0</v>
      </c>
      <c r="AD1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08">
        <f t="shared" ref="AG143:AG144" si="403">AD143+AE143+AF143</f>
        <v>0</v>
      </c>
      <c r="AH1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08">
        <f t="shared" ref="AK143:AK144" si="404">AH143+AI143+AJ143</f>
        <v>0</v>
      </c>
      <c r="AL143" s="208">
        <f t="shared" ref="AL143:AL144" si="405">Y143+AC143+AG143+AK143</f>
        <v>0</v>
      </c>
    </row>
    <row r="144" spans="2:38" x14ac:dyDescent="0.25">
      <c r="B144" s="206" t="s">
        <v>853</v>
      </c>
      <c r="C144" s="207" t="s">
        <v>854</v>
      </c>
      <c r="D14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08">
        <f t="shared" si="398"/>
        <v>0</v>
      </c>
      <c r="G144" s="208"/>
      <c r="H144" s="208">
        <f t="shared" si="399"/>
        <v>0</v>
      </c>
      <c r="I144" s="208"/>
      <c r="J144" s="208">
        <f t="shared" si="400"/>
        <v>0</v>
      </c>
      <c r="K1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08">
        <f t="shared" si="401"/>
        <v>0</v>
      </c>
      <c r="Z1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08">
        <f t="shared" si="402"/>
        <v>0</v>
      </c>
      <c r="AD1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08">
        <f t="shared" si="403"/>
        <v>0</v>
      </c>
      <c r="AH1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08">
        <f t="shared" si="404"/>
        <v>0</v>
      </c>
      <c r="AL144" s="208">
        <f t="shared" si="405"/>
        <v>0</v>
      </c>
    </row>
    <row r="145" spans="2:38" x14ac:dyDescent="0.25">
      <c r="B145" s="206" t="s">
        <v>855</v>
      </c>
      <c r="C145" s="207" t="s">
        <v>856</v>
      </c>
      <c r="D14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08">
        <f t="shared" si="390"/>
        <v>0</v>
      </c>
      <c r="G145" s="208"/>
      <c r="H145" s="208">
        <f t="shared" si="391"/>
        <v>0</v>
      </c>
      <c r="I145" s="208"/>
      <c r="J145" s="208">
        <f t="shared" si="392"/>
        <v>0</v>
      </c>
      <c r="K1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08">
        <f t="shared" si="393"/>
        <v>0</v>
      </c>
      <c r="Z1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08">
        <f t="shared" si="394"/>
        <v>0</v>
      </c>
      <c r="AD1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08">
        <f t="shared" si="395"/>
        <v>0</v>
      </c>
      <c r="AH1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08">
        <f t="shared" si="396"/>
        <v>0</v>
      </c>
      <c r="AL145" s="208">
        <f t="shared" si="397"/>
        <v>0</v>
      </c>
    </row>
    <row r="146" spans="2:38" x14ac:dyDescent="0.25">
      <c r="B146" s="206" t="s">
        <v>857</v>
      </c>
      <c r="C146" s="207" t="s">
        <v>858</v>
      </c>
      <c r="D14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08">
        <f t="shared" si="390"/>
        <v>0</v>
      </c>
      <c r="G146" s="208"/>
      <c r="H146" s="208">
        <f t="shared" si="391"/>
        <v>0</v>
      </c>
      <c r="I146" s="208"/>
      <c r="J146" s="208">
        <f t="shared" si="392"/>
        <v>0</v>
      </c>
      <c r="K1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08">
        <f t="shared" si="393"/>
        <v>0</v>
      </c>
      <c r="Z1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08">
        <f t="shared" si="394"/>
        <v>0</v>
      </c>
      <c r="AD1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08">
        <f t="shared" si="395"/>
        <v>0</v>
      </c>
      <c r="AH1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08">
        <f t="shared" si="396"/>
        <v>0</v>
      </c>
      <c r="AL146" s="208">
        <f t="shared" si="397"/>
        <v>0</v>
      </c>
    </row>
    <row r="147" spans="2:38" x14ac:dyDescent="0.25">
      <c r="B147" s="206" t="s">
        <v>859</v>
      </c>
      <c r="C147" s="207" t="s">
        <v>860</v>
      </c>
      <c r="D14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08">
        <f t="shared" si="390"/>
        <v>0</v>
      </c>
      <c r="G147" s="208"/>
      <c r="H147" s="208">
        <f t="shared" si="391"/>
        <v>0</v>
      </c>
      <c r="I147" s="208"/>
      <c r="J147" s="208">
        <f t="shared" si="392"/>
        <v>0</v>
      </c>
      <c r="K1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08">
        <f t="shared" si="393"/>
        <v>0</v>
      </c>
      <c r="Z1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08">
        <f t="shared" si="394"/>
        <v>0</v>
      </c>
      <c r="AD1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08">
        <f t="shared" si="395"/>
        <v>0</v>
      </c>
      <c r="AH1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08">
        <f t="shared" si="396"/>
        <v>0</v>
      </c>
      <c r="AL147" s="208">
        <f t="shared" si="397"/>
        <v>0</v>
      </c>
    </row>
    <row r="148" spans="2:38" x14ac:dyDescent="0.25">
      <c r="B148" s="206" t="s">
        <v>861</v>
      </c>
      <c r="C148" s="207" t="s">
        <v>862</v>
      </c>
      <c r="D14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08">
        <f t="shared" si="315"/>
        <v>0</v>
      </c>
      <c r="G148" s="208"/>
      <c r="H148" s="208">
        <f t="shared" si="383"/>
        <v>0</v>
      </c>
      <c r="I148" s="208"/>
      <c r="J148" s="208">
        <f t="shared" si="384"/>
        <v>0</v>
      </c>
      <c r="K1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08">
        <f t="shared" si="385"/>
        <v>0</v>
      </c>
      <c r="Z1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08">
        <f t="shared" si="386"/>
        <v>0</v>
      </c>
      <c r="AD1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08">
        <f t="shared" si="387"/>
        <v>0</v>
      </c>
      <c r="AH1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08">
        <f t="shared" si="388"/>
        <v>0</v>
      </c>
      <c r="AL148" s="208">
        <f t="shared" si="389"/>
        <v>0</v>
      </c>
    </row>
    <row r="149" spans="2:38" x14ac:dyDescent="0.25">
      <c r="B149" s="206" t="s">
        <v>863</v>
      </c>
      <c r="C149" s="207" t="s">
        <v>864</v>
      </c>
      <c r="D14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08">
        <f t="shared" si="315"/>
        <v>0</v>
      </c>
      <c r="G149" s="208"/>
      <c r="H149" s="208">
        <f t="shared" si="383"/>
        <v>0</v>
      </c>
      <c r="I149" s="208"/>
      <c r="J149" s="208">
        <f t="shared" si="384"/>
        <v>0</v>
      </c>
      <c r="K1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08">
        <f t="shared" si="385"/>
        <v>0</v>
      </c>
      <c r="Z1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08">
        <f t="shared" si="386"/>
        <v>0</v>
      </c>
      <c r="AD1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08">
        <f t="shared" si="387"/>
        <v>0</v>
      </c>
      <c r="AH1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08">
        <f t="shared" si="388"/>
        <v>0</v>
      </c>
      <c r="AL149" s="208">
        <f t="shared" si="389"/>
        <v>0</v>
      </c>
    </row>
    <row r="150" spans="2:38" x14ac:dyDescent="0.25">
      <c r="B150" s="206" t="s">
        <v>865</v>
      </c>
      <c r="C150" s="207" t="s">
        <v>866</v>
      </c>
      <c r="D15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08">
        <f t="shared" ref="F150" si="406">D150+E150</f>
        <v>0</v>
      </c>
      <c r="G150" s="208"/>
      <c r="H150" s="208">
        <f t="shared" ref="H150" si="407">F150-G150</f>
        <v>0</v>
      </c>
      <c r="I150" s="208"/>
      <c r="J150" s="208">
        <f t="shared" ref="J150" si="408">F150-I150</f>
        <v>0</v>
      </c>
      <c r="K1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08">
        <f t="shared" ref="Y150" si="409">V150+W150+X150</f>
        <v>0</v>
      </c>
      <c r="Z1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08">
        <f t="shared" ref="AC150" si="410">Z150+AA150+AB150</f>
        <v>0</v>
      </c>
      <c r="AD1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08">
        <f t="shared" ref="AG150" si="411">AD150+AE150+AF150</f>
        <v>0</v>
      </c>
      <c r="AH1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08">
        <f t="shared" ref="AK150" si="412">AH150+AI150+AJ150</f>
        <v>0</v>
      </c>
      <c r="AL150" s="208">
        <f t="shared" ref="AL150" si="413">Y150+AC150+AG150+AK150</f>
        <v>0</v>
      </c>
    </row>
    <row r="151" spans="2:38" x14ac:dyDescent="0.25">
      <c r="B151" s="206" t="s">
        <v>867</v>
      </c>
      <c r="C151" s="207" t="s">
        <v>868</v>
      </c>
      <c r="D15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08">
        <f t="shared" ref="F151" si="414">D151+E151</f>
        <v>0</v>
      </c>
      <c r="G151" s="208"/>
      <c r="H151" s="208">
        <f t="shared" ref="H151" si="415">F151-G151</f>
        <v>0</v>
      </c>
      <c r="I151" s="208"/>
      <c r="J151" s="208">
        <f t="shared" ref="J151" si="416">F151-I151</f>
        <v>0</v>
      </c>
      <c r="K1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08">
        <f t="shared" ref="Y151" si="417">V151+W151+X151</f>
        <v>0</v>
      </c>
      <c r="Z1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08">
        <f t="shared" ref="AC151" si="418">Z151+AA151+AB151</f>
        <v>0</v>
      </c>
      <c r="AD1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08">
        <f t="shared" ref="AG151" si="419">AD151+AE151+AF151</f>
        <v>0</v>
      </c>
      <c r="AH1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08">
        <f t="shared" ref="AK151" si="420">AH151+AI151+AJ151</f>
        <v>0</v>
      </c>
      <c r="AL151" s="208">
        <f t="shared" ref="AL151" si="421">Y151+AC151+AG151+AK151</f>
        <v>0</v>
      </c>
    </row>
    <row r="152" spans="2:38" x14ac:dyDescent="0.25">
      <c r="B152" s="206" t="s">
        <v>869</v>
      </c>
      <c r="C152" s="207" t="s">
        <v>870</v>
      </c>
      <c r="D15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08">
        <f t="shared" si="315"/>
        <v>0</v>
      </c>
      <c r="G152" s="208"/>
      <c r="H152" s="208">
        <f t="shared" si="383"/>
        <v>0</v>
      </c>
      <c r="I152" s="208"/>
      <c r="J152" s="208">
        <f t="shared" si="384"/>
        <v>0</v>
      </c>
      <c r="K1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08">
        <f t="shared" si="385"/>
        <v>0</v>
      </c>
      <c r="Z1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08">
        <f t="shared" si="386"/>
        <v>0</v>
      </c>
      <c r="AD1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08">
        <f t="shared" si="387"/>
        <v>0</v>
      </c>
      <c r="AH1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08">
        <f t="shared" si="388"/>
        <v>0</v>
      </c>
      <c r="AL152" s="208">
        <f t="shared" si="389"/>
        <v>0</v>
      </c>
    </row>
    <row r="153" spans="2:38" x14ac:dyDescent="0.25">
      <c r="B153" s="215" t="s">
        <v>376</v>
      </c>
      <c r="C153" s="216" t="s">
        <v>258</v>
      </c>
      <c r="D153" s="217">
        <f>SUM(D154:D167)</f>
        <v>0</v>
      </c>
      <c r="E153" s="217">
        <f>SUM(E154:E167)</f>
        <v>0</v>
      </c>
      <c r="F153" s="217">
        <f t="shared" si="315"/>
        <v>0</v>
      </c>
      <c r="G153" s="217">
        <f>SUM(G154:G167)</f>
        <v>0</v>
      </c>
      <c r="H153" s="217">
        <f t="shared" si="4"/>
        <v>0</v>
      </c>
      <c r="I153" s="217">
        <f>SUM(I154:I167)</f>
        <v>0</v>
      </c>
      <c r="J153" s="217">
        <f t="shared" si="5"/>
        <v>0</v>
      </c>
      <c r="K153" s="217">
        <f t="shared" ref="K153:X153" si="422">SUM(K154:K167)</f>
        <v>0</v>
      </c>
      <c r="L153" s="217">
        <f t="shared" si="422"/>
        <v>0</v>
      </c>
      <c r="M153" s="217">
        <f t="shared" si="422"/>
        <v>0</v>
      </c>
      <c r="N153" s="217">
        <f t="shared" si="422"/>
        <v>0</v>
      </c>
      <c r="O153" s="217">
        <f t="shared" si="422"/>
        <v>0</v>
      </c>
      <c r="P153" s="217">
        <f t="shared" si="422"/>
        <v>0</v>
      </c>
      <c r="Q153" s="217">
        <f t="shared" si="422"/>
        <v>0</v>
      </c>
      <c r="R153" s="217">
        <f t="shared" si="422"/>
        <v>0</v>
      </c>
      <c r="S153" s="217">
        <f t="shared" si="422"/>
        <v>0</v>
      </c>
      <c r="T153" s="217">
        <f t="shared" si="422"/>
        <v>0</v>
      </c>
      <c r="U153" s="217">
        <f t="shared" si="422"/>
        <v>0</v>
      </c>
      <c r="V153" s="217">
        <f t="shared" si="422"/>
        <v>0</v>
      </c>
      <c r="W153" s="217">
        <f t="shared" si="422"/>
        <v>0</v>
      </c>
      <c r="X153" s="217">
        <f t="shared" si="422"/>
        <v>0</v>
      </c>
      <c r="Y153" s="217">
        <f t="shared" si="7"/>
        <v>0</v>
      </c>
      <c r="Z153" s="217">
        <f>SUM(Z154:Z167)</f>
        <v>0</v>
      </c>
      <c r="AA153" s="217">
        <f>SUM(AA154:AA167)</f>
        <v>0</v>
      </c>
      <c r="AB153" s="217">
        <f>SUM(AB154:AB167)</f>
        <v>0</v>
      </c>
      <c r="AC153" s="217">
        <f t="shared" si="8"/>
        <v>0</v>
      </c>
      <c r="AD153" s="217">
        <f>SUM(AD154:AD167)</f>
        <v>0</v>
      </c>
      <c r="AE153" s="217">
        <f>SUM(AE154:AE167)</f>
        <v>0</v>
      </c>
      <c r="AF153" s="217">
        <f>SUM(AF154:AF167)</f>
        <v>0</v>
      </c>
      <c r="AG153" s="217">
        <f t="shared" si="9"/>
        <v>0</v>
      </c>
      <c r="AH153" s="217">
        <f>SUM(AH154:AH167)</f>
        <v>0</v>
      </c>
      <c r="AI153" s="217">
        <f>SUM(AI154:AI167)</f>
        <v>0</v>
      </c>
      <c r="AJ153" s="217">
        <f>SUM(AJ154:AJ167)</f>
        <v>0</v>
      </c>
      <c r="AK153" s="217">
        <f t="shared" si="10"/>
        <v>0</v>
      </c>
      <c r="AL153" s="217">
        <f t="shared" si="11"/>
        <v>0</v>
      </c>
    </row>
    <row r="154" spans="2:38" x14ac:dyDescent="0.25">
      <c r="B154" s="206" t="s">
        <v>871</v>
      </c>
      <c r="C154" s="207" t="s">
        <v>872</v>
      </c>
      <c r="D15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08">
        <f t="shared" si="315"/>
        <v>0</v>
      </c>
      <c r="G154" s="208"/>
      <c r="H154" s="208">
        <f t="shared" ref="H154:H167" si="423">F154-G154</f>
        <v>0</v>
      </c>
      <c r="I154" s="208"/>
      <c r="J154" s="208">
        <f t="shared" ref="J154:J167" si="424">F154-I154</f>
        <v>0</v>
      </c>
      <c r="K1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08">
        <f t="shared" ref="Y154:Y167" si="425">V154+W154+X154</f>
        <v>0</v>
      </c>
      <c r="Z1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08">
        <f t="shared" ref="AC154:AC167" si="426">Z154+AA154+AB154</f>
        <v>0</v>
      </c>
      <c r="AD1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08">
        <f t="shared" ref="AG154:AG167" si="427">AD154+AE154+AF154</f>
        <v>0</v>
      </c>
      <c r="AH1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08">
        <f t="shared" ref="AK154:AK167" si="428">AH154+AI154+AJ154</f>
        <v>0</v>
      </c>
      <c r="AL154" s="208">
        <f t="shared" ref="AL154:AL167" si="429">Y154+AC154+AG154+AK154</f>
        <v>0</v>
      </c>
    </row>
    <row r="155" spans="2:38" x14ac:dyDescent="0.25">
      <c r="B155" s="206" t="s">
        <v>377</v>
      </c>
      <c r="C155" s="207" t="s">
        <v>259</v>
      </c>
      <c r="D15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08">
        <f t="shared" si="315"/>
        <v>0</v>
      </c>
      <c r="G155" s="208"/>
      <c r="H155" s="208">
        <f t="shared" si="423"/>
        <v>0</v>
      </c>
      <c r="I155" s="208"/>
      <c r="J155" s="208">
        <f t="shared" si="424"/>
        <v>0</v>
      </c>
      <c r="K1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08">
        <f t="shared" si="425"/>
        <v>0</v>
      </c>
      <c r="Z1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08">
        <f t="shared" si="426"/>
        <v>0</v>
      </c>
      <c r="AD1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08">
        <f t="shared" si="427"/>
        <v>0</v>
      </c>
      <c r="AH1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08">
        <f t="shared" si="428"/>
        <v>0</v>
      </c>
      <c r="AL155" s="208">
        <f t="shared" si="429"/>
        <v>0</v>
      </c>
    </row>
    <row r="156" spans="2:38" x14ac:dyDescent="0.25">
      <c r="B156" s="206" t="s">
        <v>873</v>
      </c>
      <c r="C156" s="207" t="s">
        <v>874</v>
      </c>
      <c r="D15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08">
        <f t="shared" si="315"/>
        <v>0</v>
      </c>
      <c r="G156" s="208"/>
      <c r="H156" s="208">
        <f t="shared" si="423"/>
        <v>0</v>
      </c>
      <c r="I156" s="208"/>
      <c r="J156" s="208">
        <f t="shared" si="424"/>
        <v>0</v>
      </c>
      <c r="K1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08">
        <f t="shared" si="425"/>
        <v>0</v>
      </c>
      <c r="Z1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08">
        <f t="shared" si="426"/>
        <v>0</v>
      </c>
      <c r="AD1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08">
        <f t="shared" si="427"/>
        <v>0</v>
      </c>
      <c r="AH1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08">
        <f t="shared" si="428"/>
        <v>0</v>
      </c>
      <c r="AL156" s="208">
        <f t="shared" si="429"/>
        <v>0</v>
      </c>
    </row>
    <row r="157" spans="2:38" x14ac:dyDescent="0.25">
      <c r="B157" s="206" t="s">
        <v>875</v>
      </c>
      <c r="C157" s="207" t="s">
        <v>876</v>
      </c>
      <c r="D15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08">
        <f t="shared" si="315"/>
        <v>0</v>
      </c>
      <c r="G157" s="208"/>
      <c r="H157" s="208">
        <f t="shared" si="423"/>
        <v>0</v>
      </c>
      <c r="I157" s="208"/>
      <c r="J157" s="208">
        <f t="shared" si="424"/>
        <v>0</v>
      </c>
      <c r="K1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08">
        <f t="shared" si="425"/>
        <v>0</v>
      </c>
      <c r="Z1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08">
        <f t="shared" si="426"/>
        <v>0</v>
      </c>
      <c r="AD1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08">
        <f t="shared" si="427"/>
        <v>0</v>
      </c>
      <c r="AH1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08">
        <f t="shared" si="428"/>
        <v>0</v>
      </c>
      <c r="AL157" s="208">
        <f t="shared" si="429"/>
        <v>0</v>
      </c>
    </row>
    <row r="158" spans="2:38" x14ac:dyDescent="0.25">
      <c r="B158" s="206" t="s">
        <v>378</v>
      </c>
      <c r="C158" s="207" t="s">
        <v>260</v>
      </c>
      <c r="D15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08">
        <f t="shared" ref="F158:F162" si="430">D158+E158</f>
        <v>0</v>
      </c>
      <c r="G158" s="208"/>
      <c r="H158" s="208">
        <f t="shared" ref="H158:H162" si="431">F158-G158</f>
        <v>0</v>
      </c>
      <c r="I158" s="208"/>
      <c r="J158" s="208">
        <f t="shared" ref="J158:J162" si="432">F158-I158</f>
        <v>0</v>
      </c>
      <c r="K1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08">
        <f t="shared" ref="Y158:Y162" si="433">V158+W158+X158</f>
        <v>0</v>
      </c>
      <c r="Z1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08">
        <f t="shared" ref="AC158:AC162" si="434">Z158+AA158+AB158</f>
        <v>0</v>
      </c>
      <c r="AD1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08">
        <f t="shared" ref="AG158:AG162" si="435">AD158+AE158+AF158</f>
        <v>0</v>
      </c>
      <c r="AH1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08">
        <f t="shared" ref="AK158:AK162" si="436">AH158+AI158+AJ158</f>
        <v>0</v>
      </c>
      <c r="AL158" s="208">
        <f t="shared" ref="AL158:AL162" si="437">Y158+AC158+AG158+AK158</f>
        <v>0</v>
      </c>
    </row>
    <row r="159" spans="2:38" x14ac:dyDescent="0.25">
      <c r="B159" s="206" t="s">
        <v>877</v>
      </c>
      <c r="C159" s="207" t="s">
        <v>878</v>
      </c>
      <c r="D15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08">
        <f t="shared" si="430"/>
        <v>0</v>
      </c>
      <c r="G159" s="208"/>
      <c r="H159" s="208">
        <f t="shared" si="431"/>
        <v>0</v>
      </c>
      <c r="I159" s="208"/>
      <c r="J159" s="208">
        <f t="shared" si="432"/>
        <v>0</v>
      </c>
      <c r="K1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08">
        <f t="shared" si="433"/>
        <v>0</v>
      </c>
      <c r="Z1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08">
        <f t="shared" si="434"/>
        <v>0</v>
      </c>
      <c r="AD1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08">
        <f t="shared" si="435"/>
        <v>0</v>
      </c>
      <c r="AH1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08">
        <f t="shared" si="436"/>
        <v>0</v>
      </c>
      <c r="AL159" s="208">
        <f t="shared" si="437"/>
        <v>0</v>
      </c>
    </row>
    <row r="160" spans="2:38" x14ac:dyDescent="0.25">
      <c r="B160" s="206" t="s">
        <v>879</v>
      </c>
      <c r="C160" s="207" t="s">
        <v>880</v>
      </c>
      <c r="D16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08">
        <f t="shared" si="430"/>
        <v>0</v>
      </c>
      <c r="G160" s="208"/>
      <c r="H160" s="208">
        <f t="shared" si="431"/>
        <v>0</v>
      </c>
      <c r="I160" s="208"/>
      <c r="J160" s="208">
        <f t="shared" si="432"/>
        <v>0</v>
      </c>
      <c r="K1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08">
        <f t="shared" si="433"/>
        <v>0</v>
      </c>
      <c r="Z1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08">
        <f t="shared" si="434"/>
        <v>0</v>
      </c>
      <c r="AD1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08">
        <f t="shared" si="435"/>
        <v>0</v>
      </c>
      <c r="AH1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08">
        <f t="shared" si="436"/>
        <v>0</v>
      </c>
      <c r="AL160" s="208">
        <f t="shared" si="437"/>
        <v>0</v>
      </c>
    </row>
    <row r="161" spans="2:38" x14ac:dyDescent="0.25">
      <c r="B161" s="206" t="s">
        <v>379</v>
      </c>
      <c r="C161" s="207" t="s">
        <v>261</v>
      </c>
      <c r="D16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08">
        <f t="shared" si="430"/>
        <v>0</v>
      </c>
      <c r="G161" s="208"/>
      <c r="H161" s="208">
        <f t="shared" si="431"/>
        <v>0</v>
      </c>
      <c r="I161" s="208"/>
      <c r="J161" s="208">
        <f t="shared" si="432"/>
        <v>0</v>
      </c>
      <c r="K1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08">
        <f t="shared" si="433"/>
        <v>0</v>
      </c>
      <c r="Z1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08">
        <f t="shared" si="434"/>
        <v>0</v>
      </c>
      <c r="AD1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08">
        <f t="shared" si="435"/>
        <v>0</v>
      </c>
      <c r="AH1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08">
        <f t="shared" si="436"/>
        <v>0</v>
      </c>
      <c r="AL161" s="208">
        <f t="shared" si="437"/>
        <v>0</v>
      </c>
    </row>
    <row r="162" spans="2:38" x14ac:dyDescent="0.25">
      <c r="B162" s="206" t="s">
        <v>881</v>
      </c>
      <c r="C162" s="207" t="s">
        <v>882</v>
      </c>
      <c r="D16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08">
        <f t="shared" si="430"/>
        <v>0</v>
      </c>
      <c r="G162" s="208"/>
      <c r="H162" s="208">
        <f t="shared" si="431"/>
        <v>0</v>
      </c>
      <c r="I162" s="208"/>
      <c r="J162" s="208">
        <f t="shared" si="432"/>
        <v>0</v>
      </c>
      <c r="K1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08">
        <f t="shared" si="433"/>
        <v>0</v>
      </c>
      <c r="Z1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08">
        <f t="shared" si="434"/>
        <v>0</v>
      </c>
      <c r="AD1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08">
        <f t="shared" si="435"/>
        <v>0</v>
      </c>
      <c r="AH1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08">
        <f t="shared" si="436"/>
        <v>0</v>
      </c>
      <c r="AL162" s="208">
        <f t="shared" si="437"/>
        <v>0</v>
      </c>
    </row>
    <row r="163" spans="2:38" x14ac:dyDescent="0.25">
      <c r="B163" s="206" t="s">
        <v>883</v>
      </c>
      <c r="C163" s="207" t="s">
        <v>884</v>
      </c>
      <c r="D16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08">
        <f t="shared" ref="F163:F165" si="438">D163+E163</f>
        <v>0</v>
      </c>
      <c r="G163" s="208"/>
      <c r="H163" s="208">
        <f t="shared" ref="H163:H165" si="439">F163-G163</f>
        <v>0</v>
      </c>
      <c r="I163" s="208"/>
      <c r="J163" s="208">
        <f t="shared" ref="J163:J165" si="440">F163-I163</f>
        <v>0</v>
      </c>
      <c r="K1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08">
        <f t="shared" ref="Y163:Y165" si="441">V163+W163+X163</f>
        <v>0</v>
      </c>
      <c r="Z1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08">
        <f t="shared" ref="AC163:AC165" si="442">Z163+AA163+AB163</f>
        <v>0</v>
      </c>
      <c r="AD1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08">
        <f t="shared" ref="AG163:AG165" si="443">AD163+AE163+AF163</f>
        <v>0</v>
      </c>
      <c r="AH1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08">
        <f t="shared" ref="AK163:AK165" si="444">AH163+AI163+AJ163</f>
        <v>0</v>
      </c>
      <c r="AL163" s="208">
        <f t="shared" ref="AL163:AL165" si="445">Y163+AC163+AG163+AK163</f>
        <v>0</v>
      </c>
    </row>
    <row r="164" spans="2:38" x14ac:dyDescent="0.25">
      <c r="B164" s="206" t="s">
        <v>885</v>
      </c>
      <c r="C164" s="207" t="s">
        <v>886</v>
      </c>
      <c r="D16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08">
        <f t="shared" si="438"/>
        <v>0</v>
      </c>
      <c r="G164" s="208"/>
      <c r="H164" s="208">
        <f t="shared" si="439"/>
        <v>0</v>
      </c>
      <c r="I164" s="208"/>
      <c r="J164" s="208">
        <f t="shared" si="440"/>
        <v>0</v>
      </c>
      <c r="K1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08">
        <f t="shared" si="441"/>
        <v>0</v>
      </c>
      <c r="Z1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08">
        <f t="shared" si="442"/>
        <v>0</v>
      </c>
      <c r="AD1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08">
        <f t="shared" si="443"/>
        <v>0</v>
      </c>
      <c r="AH1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08">
        <f t="shared" si="444"/>
        <v>0</v>
      </c>
      <c r="AL164" s="208">
        <f t="shared" si="445"/>
        <v>0</v>
      </c>
    </row>
    <row r="165" spans="2:38" x14ac:dyDescent="0.25">
      <c r="B165" s="206" t="s">
        <v>380</v>
      </c>
      <c r="C165" s="207" t="s">
        <v>262</v>
      </c>
      <c r="D16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08">
        <f t="shared" si="438"/>
        <v>0</v>
      </c>
      <c r="G165" s="208"/>
      <c r="H165" s="208">
        <f t="shared" si="439"/>
        <v>0</v>
      </c>
      <c r="I165" s="208"/>
      <c r="J165" s="208">
        <f t="shared" si="440"/>
        <v>0</v>
      </c>
      <c r="K1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08">
        <f t="shared" si="441"/>
        <v>0</v>
      </c>
      <c r="Z1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08">
        <f t="shared" si="442"/>
        <v>0</v>
      </c>
      <c r="AD1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08">
        <f t="shared" si="443"/>
        <v>0</v>
      </c>
      <c r="AH1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08">
        <f t="shared" si="444"/>
        <v>0</v>
      </c>
      <c r="AL165" s="208">
        <f t="shared" si="445"/>
        <v>0</v>
      </c>
    </row>
    <row r="166" spans="2:38" x14ac:dyDescent="0.25">
      <c r="B166" s="206" t="s">
        <v>887</v>
      </c>
      <c r="C166" s="207" t="s">
        <v>888</v>
      </c>
      <c r="D16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08">
        <f t="shared" si="315"/>
        <v>0</v>
      </c>
      <c r="G166" s="208"/>
      <c r="H166" s="208">
        <f t="shared" si="423"/>
        <v>0</v>
      </c>
      <c r="I166" s="208"/>
      <c r="J166" s="208">
        <f t="shared" si="424"/>
        <v>0</v>
      </c>
      <c r="K1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08">
        <f t="shared" si="425"/>
        <v>0</v>
      </c>
      <c r="Z1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08">
        <f t="shared" si="426"/>
        <v>0</v>
      </c>
      <c r="AD1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08">
        <f t="shared" si="427"/>
        <v>0</v>
      </c>
      <c r="AH1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08">
        <f t="shared" si="428"/>
        <v>0</v>
      </c>
      <c r="AL166" s="208">
        <f t="shared" si="429"/>
        <v>0</v>
      </c>
    </row>
    <row r="167" spans="2:38" x14ac:dyDescent="0.25">
      <c r="B167" s="206" t="s">
        <v>889</v>
      </c>
      <c r="C167" s="207" t="s">
        <v>890</v>
      </c>
      <c r="D16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08">
        <f t="shared" si="315"/>
        <v>0</v>
      </c>
      <c r="G167" s="208"/>
      <c r="H167" s="208">
        <f t="shared" si="423"/>
        <v>0</v>
      </c>
      <c r="I167" s="208"/>
      <c r="J167" s="208">
        <f t="shared" si="424"/>
        <v>0</v>
      </c>
      <c r="K1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08">
        <f t="shared" si="425"/>
        <v>0</v>
      </c>
      <c r="Z1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08">
        <f t="shared" si="426"/>
        <v>0</v>
      </c>
      <c r="AD1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08">
        <f t="shared" si="427"/>
        <v>0</v>
      </c>
      <c r="AH1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08">
        <f t="shared" si="428"/>
        <v>0</v>
      </c>
      <c r="AL167" s="208">
        <f t="shared" si="429"/>
        <v>0</v>
      </c>
    </row>
    <row r="168" spans="2:38" x14ac:dyDescent="0.25">
      <c r="B168" s="215" t="s">
        <v>381</v>
      </c>
      <c r="C168" s="216" t="s">
        <v>263</v>
      </c>
      <c r="D168" s="217">
        <f>SUM(D169:D193)</f>
        <v>0</v>
      </c>
      <c r="E168" s="217">
        <f>SUM(E169:E193)</f>
        <v>0</v>
      </c>
      <c r="F168" s="217">
        <f t="shared" si="315"/>
        <v>0</v>
      </c>
      <c r="G168" s="217">
        <f>SUM(G169:G193)</f>
        <v>0</v>
      </c>
      <c r="H168" s="217">
        <f t="shared" si="4"/>
        <v>0</v>
      </c>
      <c r="I168" s="217">
        <f>SUM(I169:I193)</f>
        <v>0</v>
      </c>
      <c r="J168" s="217">
        <f t="shared" si="5"/>
        <v>0</v>
      </c>
      <c r="K168" s="217">
        <f t="shared" ref="K168:X168" si="446">SUM(K169:K193)</f>
        <v>0</v>
      </c>
      <c r="L168" s="217">
        <f t="shared" si="446"/>
        <v>0</v>
      </c>
      <c r="M168" s="217">
        <f t="shared" si="446"/>
        <v>0</v>
      </c>
      <c r="N168" s="217">
        <f t="shared" si="446"/>
        <v>0</v>
      </c>
      <c r="O168" s="217">
        <f t="shared" si="446"/>
        <v>0</v>
      </c>
      <c r="P168" s="217">
        <f t="shared" si="446"/>
        <v>0</v>
      </c>
      <c r="Q168" s="217">
        <f t="shared" si="446"/>
        <v>0</v>
      </c>
      <c r="R168" s="217">
        <f t="shared" si="446"/>
        <v>0</v>
      </c>
      <c r="S168" s="217">
        <f t="shared" si="446"/>
        <v>0</v>
      </c>
      <c r="T168" s="217">
        <f t="shared" si="446"/>
        <v>0</v>
      </c>
      <c r="U168" s="217">
        <f t="shared" si="446"/>
        <v>0</v>
      </c>
      <c r="V168" s="217">
        <f t="shared" si="446"/>
        <v>0</v>
      </c>
      <c r="W168" s="217">
        <f t="shared" si="446"/>
        <v>0</v>
      </c>
      <c r="X168" s="217">
        <f t="shared" si="446"/>
        <v>0</v>
      </c>
      <c r="Y168" s="217">
        <f t="shared" si="7"/>
        <v>0</v>
      </c>
      <c r="Z168" s="217">
        <f>SUM(Z169:Z193)</f>
        <v>0</v>
      </c>
      <c r="AA168" s="217">
        <f>SUM(AA169:AA193)</f>
        <v>0</v>
      </c>
      <c r="AB168" s="217">
        <f>SUM(AB169:AB193)</f>
        <v>0</v>
      </c>
      <c r="AC168" s="217">
        <f t="shared" si="8"/>
        <v>0</v>
      </c>
      <c r="AD168" s="217">
        <f>SUM(AD169:AD193)</f>
        <v>0</v>
      </c>
      <c r="AE168" s="217">
        <f>SUM(AE169:AE193)</f>
        <v>0</v>
      </c>
      <c r="AF168" s="217">
        <f>SUM(AF169:AF193)</f>
        <v>0</v>
      </c>
      <c r="AG168" s="217">
        <f t="shared" si="9"/>
        <v>0</v>
      </c>
      <c r="AH168" s="217">
        <f>SUM(AH169:AH193)</f>
        <v>0</v>
      </c>
      <c r="AI168" s="217">
        <f>SUM(AI169:AI193)</f>
        <v>0</v>
      </c>
      <c r="AJ168" s="217">
        <f>SUM(AJ169:AJ193)</f>
        <v>0</v>
      </c>
      <c r="AK168" s="217">
        <f t="shared" si="10"/>
        <v>0</v>
      </c>
      <c r="AL168" s="217">
        <f t="shared" si="11"/>
        <v>0</v>
      </c>
    </row>
    <row r="169" spans="2:38" x14ac:dyDescent="0.25">
      <c r="B169" s="206" t="s">
        <v>382</v>
      </c>
      <c r="C169" s="207" t="s">
        <v>264</v>
      </c>
      <c r="D16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08">
        <f t="shared" si="315"/>
        <v>0</v>
      </c>
      <c r="G169" s="208"/>
      <c r="H169" s="208">
        <f t="shared" ref="H169:H172" si="447">F169-G169</f>
        <v>0</v>
      </c>
      <c r="I169" s="208"/>
      <c r="J169" s="208">
        <f t="shared" ref="J169:J172" si="448">F169-I169</f>
        <v>0</v>
      </c>
      <c r="K1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08">
        <f t="shared" ref="Y169:Y172" si="449">V169+W169+X169</f>
        <v>0</v>
      </c>
      <c r="Z1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08">
        <f t="shared" ref="AC169:AC172" si="450">Z169+AA169+AB169</f>
        <v>0</v>
      </c>
      <c r="AD1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08">
        <f t="shared" ref="AG169:AG172" si="451">AD169+AE169+AF169</f>
        <v>0</v>
      </c>
      <c r="AH1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08">
        <f t="shared" ref="AK169:AK172" si="452">AH169+AI169+AJ169</f>
        <v>0</v>
      </c>
      <c r="AL169" s="208">
        <f t="shared" ref="AL169:AL172" si="453">Y169+AC169+AG169+AK169</f>
        <v>0</v>
      </c>
    </row>
    <row r="170" spans="2:38" x14ac:dyDescent="0.25">
      <c r="B170" s="206" t="s">
        <v>891</v>
      </c>
      <c r="C170" s="207" t="s">
        <v>892</v>
      </c>
      <c r="D17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08">
        <f t="shared" si="315"/>
        <v>0</v>
      </c>
      <c r="G170" s="208"/>
      <c r="H170" s="208">
        <f t="shared" si="447"/>
        <v>0</v>
      </c>
      <c r="I170" s="208"/>
      <c r="J170" s="208">
        <f t="shared" si="448"/>
        <v>0</v>
      </c>
      <c r="K1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08">
        <f t="shared" si="449"/>
        <v>0</v>
      </c>
      <c r="Z1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08">
        <f t="shared" si="450"/>
        <v>0</v>
      </c>
      <c r="AD1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08">
        <f t="shared" si="451"/>
        <v>0</v>
      </c>
      <c r="AH1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08">
        <f t="shared" si="452"/>
        <v>0</v>
      </c>
      <c r="AL170" s="208">
        <f t="shared" si="453"/>
        <v>0</v>
      </c>
    </row>
    <row r="171" spans="2:38" x14ac:dyDescent="0.25">
      <c r="B171" s="206" t="s">
        <v>893</v>
      </c>
      <c r="C171" s="207" t="s">
        <v>894</v>
      </c>
      <c r="D17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08">
        <f t="shared" ref="F171" si="454">D171+E171</f>
        <v>0</v>
      </c>
      <c r="G171" s="208"/>
      <c r="H171" s="208">
        <f t="shared" ref="H171" si="455">F171-G171</f>
        <v>0</v>
      </c>
      <c r="I171" s="208"/>
      <c r="J171" s="208">
        <f t="shared" ref="J171" si="456">F171-I171</f>
        <v>0</v>
      </c>
      <c r="K1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08">
        <f t="shared" ref="Y171" si="457">V171+W171+X171</f>
        <v>0</v>
      </c>
      <c r="Z1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08">
        <f t="shared" ref="AC171" si="458">Z171+AA171+AB171</f>
        <v>0</v>
      </c>
      <c r="AD1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08">
        <f t="shared" ref="AG171" si="459">AD171+AE171+AF171</f>
        <v>0</v>
      </c>
      <c r="AH1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08">
        <f t="shared" ref="AK171" si="460">AH171+AI171+AJ171</f>
        <v>0</v>
      </c>
      <c r="AL171" s="208">
        <f t="shared" ref="AL171" si="461">Y171+AC171+AG171+AK171</f>
        <v>0</v>
      </c>
    </row>
    <row r="172" spans="2:38" x14ac:dyDescent="0.25">
      <c r="B172" s="206" t="s">
        <v>895</v>
      </c>
      <c r="C172" s="207" t="s">
        <v>896</v>
      </c>
      <c r="D17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08">
        <f t="shared" si="315"/>
        <v>0</v>
      </c>
      <c r="G172" s="208"/>
      <c r="H172" s="208">
        <f t="shared" si="447"/>
        <v>0</v>
      </c>
      <c r="I172" s="208"/>
      <c r="J172" s="208">
        <f t="shared" si="448"/>
        <v>0</v>
      </c>
      <c r="K1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08">
        <f t="shared" si="449"/>
        <v>0</v>
      </c>
      <c r="Z1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08">
        <f t="shared" si="450"/>
        <v>0</v>
      </c>
      <c r="AD1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08">
        <f t="shared" si="451"/>
        <v>0</v>
      </c>
      <c r="AH1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08">
        <f t="shared" si="452"/>
        <v>0</v>
      </c>
      <c r="AL172" s="208">
        <f t="shared" si="453"/>
        <v>0</v>
      </c>
    </row>
    <row r="173" spans="2:38" x14ac:dyDescent="0.25">
      <c r="B173" s="206" t="s">
        <v>897</v>
      </c>
      <c r="C173" s="207" t="s">
        <v>898</v>
      </c>
      <c r="D17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08">
        <f t="shared" ref="F173:F181" si="462">D173+E173</f>
        <v>0</v>
      </c>
      <c r="G173" s="208"/>
      <c r="H173" s="208">
        <f t="shared" ref="H173:H181" si="463">F173-G173</f>
        <v>0</v>
      </c>
      <c r="I173" s="208"/>
      <c r="J173" s="208">
        <f t="shared" ref="J173:J181" si="464">F173-I173</f>
        <v>0</v>
      </c>
      <c r="K1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08">
        <f t="shared" ref="Y173:Y181" si="465">V173+W173+X173</f>
        <v>0</v>
      </c>
      <c r="Z1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08">
        <f t="shared" ref="AC173:AC181" si="466">Z173+AA173+AB173</f>
        <v>0</v>
      </c>
      <c r="AD1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08">
        <f t="shared" ref="AG173:AG181" si="467">AD173+AE173+AF173</f>
        <v>0</v>
      </c>
      <c r="AH1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08">
        <f t="shared" ref="AK173:AK181" si="468">AH173+AI173+AJ173</f>
        <v>0</v>
      </c>
      <c r="AL173" s="208">
        <f t="shared" ref="AL173:AL181" si="469">Y173+AC173+AG173+AK173</f>
        <v>0</v>
      </c>
    </row>
    <row r="174" spans="2:38" x14ac:dyDescent="0.25">
      <c r="B174" s="206" t="s">
        <v>383</v>
      </c>
      <c r="C174" s="207" t="s">
        <v>265</v>
      </c>
      <c r="D17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08">
        <f t="shared" si="462"/>
        <v>0</v>
      </c>
      <c r="G174" s="208"/>
      <c r="H174" s="208">
        <f t="shared" si="463"/>
        <v>0</v>
      </c>
      <c r="I174" s="208"/>
      <c r="J174" s="208">
        <f t="shared" si="464"/>
        <v>0</v>
      </c>
      <c r="K1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08">
        <f t="shared" si="465"/>
        <v>0</v>
      </c>
      <c r="Z1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08">
        <f t="shared" si="466"/>
        <v>0</v>
      </c>
      <c r="AD1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08">
        <f t="shared" si="467"/>
        <v>0</v>
      </c>
      <c r="AH1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08">
        <f t="shared" si="468"/>
        <v>0</v>
      </c>
      <c r="AL174" s="208">
        <f t="shared" si="469"/>
        <v>0</v>
      </c>
    </row>
    <row r="175" spans="2:38" x14ac:dyDescent="0.25">
      <c r="B175" s="206" t="s">
        <v>899</v>
      </c>
      <c r="C175" s="207" t="s">
        <v>900</v>
      </c>
      <c r="D17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08">
        <f t="shared" si="462"/>
        <v>0</v>
      </c>
      <c r="G175" s="208"/>
      <c r="H175" s="208">
        <f t="shared" si="463"/>
        <v>0</v>
      </c>
      <c r="I175" s="208"/>
      <c r="J175" s="208">
        <f t="shared" si="464"/>
        <v>0</v>
      </c>
      <c r="K1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08">
        <f t="shared" si="465"/>
        <v>0</v>
      </c>
      <c r="Z1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08">
        <f t="shared" si="466"/>
        <v>0</v>
      </c>
      <c r="AD1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08">
        <f t="shared" si="467"/>
        <v>0</v>
      </c>
      <c r="AH1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08">
        <f t="shared" si="468"/>
        <v>0</v>
      </c>
      <c r="AL175" s="208">
        <f t="shared" si="469"/>
        <v>0</v>
      </c>
    </row>
    <row r="176" spans="2:38" x14ac:dyDescent="0.25">
      <c r="B176" s="206" t="s">
        <v>901</v>
      </c>
      <c r="C176" s="207" t="s">
        <v>902</v>
      </c>
      <c r="D17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08">
        <f t="shared" si="462"/>
        <v>0</v>
      </c>
      <c r="G176" s="208"/>
      <c r="H176" s="208">
        <f t="shared" si="463"/>
        <v>0</v>
      </c>
      <c r="I176" s="208"/>
      <c r="J176" s="208">
        <f t="shared" si="464"/>
        <v>0</v>
      </c>
      <c r="K1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08">
        <f t="shared" si="465"/>
        <v>0</v>
      </c>
      <c r="Z1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08">
        <f t="shared" si="466"/>
        <v>0</v>
      </c>
      <c r="AD1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08">
        <f t="shared" si="467"/>
        <v>0</v>
      </c>
      <c r="AH1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08">
        <f t="shared" si="468"/>
        <v>0</v>
      </c>
      <c r="AL176" s="208">
        <f t="shared" si="469"/>
        <v>0</v>
      </c>
    </row>
    <row r="177" spans="2:38" x14ac:dyDescent="0.25">
      <c r="B177" s="206" t="s">
        <v>903</v>
      </c>
      <c r="C177" s="207" t="s">
        <v>904</v>
      </c>
      <c r="D17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08">
        <f t="shared" si="462"/>
        <v>0</v>
      </c>
      <c r="G177" s="208"/>
      <c r="H177" s="208">
        <f t="shared" si="463"/>
        <v>0</v>
      </c>
      <c r="I177" s="208"/>
      <c r="J177" s="208">
        <f t="shared" si="464"/>
        <v>0</v>
      </c>
      <c r="K1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08">
        <f t="shared" si="465"/>
        <v>0</v>
      </c>
      <c r="Z1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08">
        <f t="shared" si="466"/>
        <v>0</v>
      </c>
      <c r="AD1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08">
        <f t="shared" si="467"/>
        <v>0</v>
      </c>
      <c r="AH1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08">
        <f t="shared" si="468"/>
        <v>0</v>
      </c>
      <c r="AL177" s="208">
        <f t="shared" si="469"/>
        <v>0</v>
      </c>
    </row>
    <row r="178" spans="2:38" x14ac:dyDescent="0.25">
      <c r="B178" s="206" t="s">
        <v>905</v>
      </c>
      <c r="C178" s="207" t="s">
        <v>906</v>
      </c>
      <c r="D17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08">
        <f t="shared" si="462"/>
        <v>0</v>
      </c>
      <c r="G178" s="208"/>
      <c r="H178" s="208">
        <f t="shared" si="463"/>
        <v>0</v>
      </c>
      <c r="I178" s="208"/>
      <c r="J178" s="208">
        <f t="shared" si="464"/>
        <v>0</v>
      </c>
      <c r="K1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08">
        <f t="shared" si="465"/>
        <v>0</v>
      </c>
      <c r="Z1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08">
        <f t="shared" si="466"/>
        <v>0</v>
      </c>
      <c r="AD1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08">
        <f t="shared" si="467"/>
        <v>0</v>
      </c>
      <c r="AH1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08">
        <f t="shared" si="468"/>
        <v>0</v>
      </c>
      <c r="AL178" s="208">
        <f t="shared" si="469"/>
        <v>0</v>
      </c>
    </row>
    <row r="179" spans="2:38" x14ac:dyDescent="0.25">
      <c r="B179" s="206" t="s">
        <v>907</v>
      </c>
      <c r="C179" s="207" t="s">
        <v>908</v>
      </c>
      <c r="D17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08">
        <f t="shared" si="462"/>
        <v>0</v>
      </c>
      <c r="G179" s="208"/>
      <c r="H179" s="208">
        <f t="shared" si="463"/>
        <v>0</v>
      </c>
      <c r="I179" s="208"/>
      <c r="J179" s="208">
        <f t="shared" si="464"/>
        <v>0</v>
      </c>
      <c r="K1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08">
        <f t="shared" si="465"/>
        <v>0</v>
      </c>
      <c r="Z1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08">
        <f t="shared" si="466"/>
        <v>0</v>
      </c>
      <c r="AD1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08">
        <f t="shared" si="467"/>
        <v>0</v>
      </c>
      <c r="AH1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08">
        <f t="shared" si="468"/>
        <v>0</v>
      </c>
      <c r="AL179" s="208">
        <f t="shared" si="469"/>
        <v>0</v>
      </c>
    </row>
    <row r="180" spans="2:38" x14ac:dyDescent="0.25">
      <c r="B180" s="206" t="s">
        <v>384</v>
      </c>
      <c r="C180" s="207" t="s">
        <v>909</v>
      </c>
      <c r="D18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08">
        <f t="shared" si="462"/>
        <v>0</v>
      </c>
      <c r="G180" s="208"/>
      <c r="H180" s="208">
        <f t="shared" si="463"/>
        <v>0</v>
      </c>
      <c r="I180" s="208"/>
      <c r="J180" s="208">
        <f t="shared" si="464"/>
        <v>0</v>
      </c>
      <c r="K1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08">
        <f t="shared" si="465"/>
        <v>0</v>
      </c>
      <c r="Z1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08">
        <f t="shared" si="466"/>
        <v>0</v>
      </c>
      <c r="AD1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08">
        <f t="shared" si="467"/>
        <v>0</v>
      </c>
      <c r="AH1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08">
        <f t="shared" si="468"/>
        <v>0</v>
      </c>
      <c r="AL180" s="208">
        <f t="shared" si="469"/>
        <v>0</v>
      </c>
    </row>
    <row r="181" spans="2:38" x14ac:dyDescent="0.25">
      <c r="B181" s="206" t="s">
        <v>910</v>
      </c>
      <c r="C181" s="207" t="s">
        <v>911</v>
      </c>
      <c r="D18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08">
        <f t="shared" si="462"/>
        <v>0</v>
      </c>
      <c r="G181" s="208"/>
      <c r="H181" s="208">
        <f t="shared" si="463"/>
        <v>0</v>
      </c>
      <c r="I181" s="208"/>
      <c r="J181" s="208">
        <f t="shared" si="464"/>
        <v>0</v>
      </c>
      <c r="K1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08">
        <f t="shared" si="465"/>
        <v>0</v>
      </c>
      <c r="Z1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08">
        <f t="shared" si="466"/>
        <v>0</v>
      </c>
      <c r="AD1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08">
        <f t="shared" si="467"/>
        <v>0</v>
      </c>
      <c r="AH1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08">
        <f t="shared" si="468"/>
        <v>0</v>
      </c>
      <c r="AL181" s="208">
        <f t="shared" si="469"/>
        <v>0</v>
      </c>
    </row>
    <row r="182" spans="2:38" x14ac:dyDescent="0.25">
      <c r="B182" s="206" t="s">
        <v>385</v>
      </c>
      <c r="C182" s="207" t="s">
        <v>912</v>
      </c>
      <c r="D18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08">
        <f t="shared" ref="F182:F189" si="470">D182+E182</f>
        <v>0</v>
      </c>
      <c r="G182" s="208"/>
      <c r="H182" s="208">
        <f t="shared" ref="H182:H189" si="471">F182-G182</f>
        <v>0</v>
      </c>
      <c r="I182" s="208"/>
      <c r="J182" s="208">
        <f t="shared" ref="J182:J189" si="472">F182-I182</f>
        <v>0</v>
      </c>
      <c r="K1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08">
        <f t="shared" ref="Y182:Y189" si="473">V182+W182+X182</f>
        <v>0</v>
      </c>
      <c r="Z1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08">
        <f t="shared" ref="AC182:AC189" si="474">Z182+AA182+AB182</f>
        <v>0</v>
      </c>
      <c r="AD1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08">
        <f t="shared" ref="AG182:AG189" si="475">AD182+AE182+AF182</f>
        <v>0</v>
      </c>
      <c r="AH1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08">
        <f t="shared" ref="AK182:AK189" si="476">AH182+AI182+AJ182</f>
        <v>0</v>
      </c>
      <c r="AL182" s="208">
        <f t="shared" ref="AL182:AL189" si="477">Y182+AC182+AG182+AK182</f>
        <v>0</v>
      </c>
    </row>
    <row r="183" spans="2:38" x14ac:dyDescent="0.25">
      <c r="B183" s="206" t="s">
        <v>913</v>
      </c>
      <c r="C183" s="207" t="s">
        <v>912</v>
      </c>
      <c r="D18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08">
        <f t="shared" si="470"/>
        <v>0</v>
      </c>
      <c r="G183" s="208"/>
      <c r="H183" s="208">
        <f t="shared" si="471"/>
        <v>0</v>
      </c>
      <c r="I183" s="208"/>
      <c r="J183" s="208">
        <f t="shared" si="472"/>
        <v>0</v>
      </c>
      <c r="K1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08">
        <f t="shared" si="473"/>
        <v>0</v>
      </c>
      <c r="Z1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08">
        <f t="shared" si="474"/>
        <v>0</v>
      </c>
      <c r="AD1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08">
        <f t="shared" si="475"/>
        <v>0</v>
      </c>
      <c r="AH1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08">
        <f t="shared" si="476"/>
        <v>0</v>
      </c>
      <c r="AL183" s="208">
        <f t="shared" si="477"/>
        <v>0</v>
      </c>
    </row>
    <row r="184" spans="2:38" x14ac:dyDescent="0.25">
      <c r="B184" s="206" t="s">
        <v>914</v>
      </c>
      <c r="C184" s="207" t="s">
        <v>915</v>
      </c>
      <c r="D18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08">
        <f t="shared" si="470"/>
        <v>0</v>
      </c>
      <c r="G184" s="208"/>
      <c r="H184" s="208">
        <f t="shared" si="471"/>
        <v>0</v>
      </c>
      <c r="I184" s="208"/>
      <c r="J184" s="208">
        <f t="shared" si="472"/>
        <v>0</v>
      </c>
      <c r="K1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08">
        <f t="shared" si="473"/>
        <v>0</v>
      </c>
      <c r="Z1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08">
        <f t="shared" si="474"/>
        <v>0</v>
      </c>
      <c r="AD1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08">
        <f t="shared" si="475"/>
        <v>0</v>
      </c>
      <c r="AH1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08">
        <f t="shared" si="476"/>
        <v>0</v>
      </c>
      <c r="AL184" s="208">
        <f t="shared" si="477"/>
        <v>0</v>
      </c>
    </row>
    <row r="185" spans="2:38" x14ac:dyDescent="0.25">
      <c r="B185" s="206" t="s">
        <v>916</v>
      </c>
      <c r="C185" s="207" t="s">
        <v>917</v>
      </c>
      <c r="D18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08">
        <f t="shared" si="470"/>
        <v>0</v>
      </c>
      <c r="G185" s="208"/>
      <c r="H185" s="208">
        <f t="shared" si="471"/>
        <v>0</v>
      </c>
      <c r="I185" s="208"/>
      <c r="J185" s="208">
        <f t="shared" si="472"/>
        <v>0</v>
      </c>
      <c r="K1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08">
        <f t="shared" si="473"/>
        <v>0</v>
      </c>
      <c r="Z1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08">
        <f t="shared" si="474"/>
        <v>0</v>
      </c>
      <c r="AD1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08">
        <f t="shared" si="475"/>
        <v>0</v>
      </c>
      <c r="AH1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08">
        <f t="shared" si="476"/>
        <v>0</v>
      </c>
      <c r="AL185" s="208">
        <f t="shared" si="477"/>
        <v>0</v>
      </c>
    </row>
    <row r="186" spans="2:38" x14ac:dyDescent="0.25">
      <c r="B186" s="206" t="s">
        <v>386</v>
      </c>
      <c r="C186" s="207" t="s">
        <v>918</v>
      </c>
      <c r="D18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08">
        <f t="shared" si="470"/>
        <v>0</v>
      </c>
      <c r="G186" s="208"/>
      <c r="H186" s="208">
        <f t="shared" si="471"/>
        <v>0</v>
      </c>
      <c r="I186" s="208"/>
      <c r="J186" s="208">
        <f t="shared" si="472"/>
        <v>0</v>
      </c>
      <c r="K1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08">
        <f t="shared" si="473"/>
        <v>0</v>
      </c>
      <c r="Z1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08">
        <f t="shared" si="474"/>
        <v>0</v>
      </c>
      <c r="AD1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08">
        <f t="shared" si="475"/>
        <v>0</v>
      </c>
      <c r="AH1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08">
        <f t="shared" si="476"/>
        <v>0</v>
      </c>
      <c r="AL186" s="208">
        <f t="shared" si="477"/>
        <v>0</v>
      </c>
    </row>
    <row r="187" spans="2:38" x14ac:dyDescent="0.25">
      <c r="B187" s="206" t="s">
        <v>919</v>
      </c>
      <c r="C187" s="207" t="s">
        <v>918</v>
      </c>
      <c r="D18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08">
        <f t="shared" si="470"/>
        <v>0</v>
      </c>
      <c r="G187" s="208"/>
      <c r="H187" s="208">
        <f t="shared" si="471"/>
        <v>0</v>
      </c>
      <c r="I187" s="208"/>
      <c r="J187" s="208">
        <f t="shared" si="472"/>
        <v>0</v>
      </c>
      <c r="K1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08">
        <f t="shared" si="473"/>
        <v>0</v>
      </c>
      <c r="Z1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08">
        <f t="shared" si="474"/>
        <v>0</v>
      </c>
      <c r="AD1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08">
        <f t="shared" si="475"/>
        <v>0</v>
      </c>
      <c r="AH1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08">
        <f t="shared" si="476"/>
        <v>0</v>
      </c>
      <c r="AL187" s="208">
        <f t="shared" si="477"/>
        <v>0</v>
      </c>
    </row>
    <row r="188" spans="2:38" x14ac:dyDescent="0.25">
      <c r="B188" s="206" t="s">
        <v>920</v>
      </c>
      <c r="C188" s="207" t="s">
        <v>921</v>
      </c>
      <c r="D18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08">
        <f t="shared" si="470"/>
        <v>0</v>
      </c>
      <c r="G188" s="208"/>
      <c r="H188" s="208">
        <f t="shared" si="471"/>
        <v>0</v>
      </c>
      <c r="I188" s="208"/>
      <c r="J188" s="208">
        <f t="shared" si="472"/>
        <v>0</v>
      </c>
      <c r="K1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08">
        <f t="shared" si="473"/>
        <v>0</v>
      </c>
      <c r="Z1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08">
        <f t="shared" si="474"/>
        <v>0</v>
      </c>
      <c r="AD1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08">
        <f t="shared" si="475"/>
        <v>0</v>
      </c>
      <c r="AH1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08">
        <f t="shared" si="476"/>
        <v>0</v>
      </c>
      <c r="AL188" s="208">
        <f t="shared" si="477"/>
        <v>0</v>
      </c>
    </row>
    <row r="189" spans="2:38" x14ac:dyDescent="0.25">
      <c r="B189" s="206" t="s">
        <v>922</v>
      </c>
      <c r="C189" s="207" t="s">
        <v>923</v>
      </c>
      <c r="D18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08">
        <f t="shared" si="470"/>
        <v>0</v>
      </c>
      <c r="G189" s="208"/>
      <c r="H189" s="208">
        <f t="shared" si="471"/>
        <v>0</v>
      </c>
      <c r="I189" s="208"/>
      <c r="J189" s="208">
        <f t="shared" si="472"/>
        <v>0</v>
      </c>
      <c r="K1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08">
        <f t="shared" si="473"/>
        <v>0</v>
      </c>
      <c r="Z1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08">
        <f t="shared" si="474"/>
        <v>0</v>
      </c>
      <c r="AD1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08">
        <f t="shared" si="475"/>
        <v>0</v>
      </c>
      <c r="AH1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08">
        <f t="shared" si="476"/>
        <v>0</v>
      </c>
      <c r="AL189" s="208">
        <f t="shared" si="477"/>
        <v>0</v>
      </c>
    </row>
    <row r="190" spans="2:38" x14ac:dyDescent="0.25">
      <c r="B190" s="206" t="s">
        <v>387</v>
      </c>
      <c r="C190" s="207" t="s">
        <v>924</v>
      </c>
      <c r="D19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08">
        <f t="shared" ref="F190:F193" si="478">D190+E190</f>
        <v>0</v>
      </c>
      <c r="G190" s="208"/>
      <c r="H190" s="208">
        <f t="shared" ref="H190:H193" si="479">F190-G190</f>
        <v>0</v>
      </c>
      <c r="I190" s="208"/>
      <c r="J190" s="208">
        <f t="shared" ref="J190:J193" si="480">F190-I190</f>
        <v>0</v>
      </c>
      <c r="K1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08">
        <f t="shared" ref="Y190:Y193" si="481">V190+W190+X190</f>
        <v>0</v>
      </c>
      <c r="Z1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08">
        <f t="shared" ref="AC190:AC193" si="482">Z190+AA190+AB190</f>
        <v>0</v>
      </c>
      <c r="AD1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08">
        <f t="shared" ref="AG190:AG193" si="483">AD190+AE190+AF190</f>
        <v>0</v>
      </c>
      <c r="AH1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08">
        <f t="shared" ref="AK190:AK193" si="484">AH190+AI190+AJ190</f>
        <v>0</v>
      </c>
      <c r="AL190" s="208">
        <f t="shared" ref="AL190:AL193" si="485">Y190+AC190+AG190+AK190</f>
        <v>0</v>
      </c>
    </row>
    <row r="191" spans="2:38" x14ac:dyDescent="0.25">
      <c r="B191" s="206" t="s">
        <v>925</v>
      </c>
      <c r="C191" s="207" t="s">
        <v>926</v>
      </c>
      <c r="D19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08">
        <f t="shared" si="478"/>
        <v>0</v>
      </c>
      <c r="G191" s="208"/>
      <c r="H191" s="208">
        <f t="shared" si="479"/>
        <v>0</v>
      </c>
      <c r="I191" s="208"/>
      <c r="J191" s="208">
        <f t="shared" si="480"/>
        <v>0</v>
      </c>
      <c r="K1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08">
        <f t="shared" si="481"/>
        <v>0</v>
      </c>
      <c r="Z1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08">
        <f t="shared" si="482"/>
        <v>0</v>
      </c>
      <c r="AD1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08">
        <f t="shared" si="483"/>
        <v>0</v>
      </c>
      <c r="AH1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08">
        <f t="shared" si="484"/>
        <v>0</v>
      </c>
      <c r="AL191" s="208">
        <f t="shared" si="485"/>
        <v>0</v>
      </c>
    </row>
    <row r="192" spans="2:38" x14ac:dyDescent="0.25">
      <c r="B192" s="206" t="s">
        <v>927</v>
      </c>
      <c r="C192" s="207" t="s">
        <v>928</v>
      </c>
      <c r="D19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08">
        <f t="shared" si="478"/>
        <v>0</v>
      </c>
      <c r="G192" s="208"/>
      <c r="H192" s="208">
        <f t="shared" si="479"/>
        <v>0</v>
      </c>
      <c r="I192" s="208"/>
      <c r="J192" s="208">
        <f t="shared" si="480"/>
        <v>0</v>
      </c>
      <c r="K1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08">
        <f t="shared" si="481"/>
        <v>0</v>
      </c>
      <c r="Z1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08">
        <f t="shared" si="482"/>
        <v>0</v>
      </c>
      <c r="AD1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08">
        <f t="shared" si="483"/>
        <v>0</v>
      </c>
      <c r="AH1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08">
        <f t="shared" si="484"/>
        <v>0</v>
      </c>
      <c r="AL192" s="208">
        <f t="shared" si="485"/>
        <v>0</v>
      </c>
    </row>
    <row r="193" spans="2:38" x14ac:dyDescent="0.25">
      <c r="B193" s="206" t="s">
        <v>929</v>
      </c>
      <c r="C193" s="207" t="s">
        <v>930</v>
      </c>
      <c r="D19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08">
        <f t="shared" si="478"/>
        <v>0</v>
      </c>
      <c r="G193" s="208"/>
      <c r="H193" s="208">
        <f t="shared" si="479"/>
        <v>0</v>
      </c>
      <c r="I193" s="208"/>
      <c r="J193" s="208">
        <f t="shared" si="480"/>
        <v>0</v>
      </c>
      <c r="K1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08">
        <f t="shared" si="481"/>
        <v>0</v>
      </c>
      <c r="Z1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08">
        <f t="shared" si="482"/>
        <v>0</v>
      </c>
      <c r="AD1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08">
        <f t="shared" si="483"/>
        <v>0</v>
      </c>
      <c r="AH1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08">
        <f t="shared" si="484"/>
        <v>0</v>
      </c>
      <c r="AL193" s="208">
        <f t="shared" si="485"/>
        <v>0</v>
      </c>
    </row>
    <row r="194" spans="2:38" x14ac:dyDescent="0.25">
      <c r="B194" s="215" t="s">
        <v>388</v>
      </c>
      <c r="C194" s="216" t="s">
        <v>266</v>
      </c>
      <c r="D194" s="217">
        <f>SUM(D195:D196)</f>
        <v>0</v>
      </c>
      <c r="E194" s="217">
        <f>SUM(E195:E196)</f>
        <v>0</v>
      </c>
      <c r="F194" s="217">
        <f t="shared" si="315"/>
        <v>0</v>
      </c>
      <c r="G194" s="217">
        <f t="shared" ref="G194:I194" si="486">SUM(G195:G196)</f>
        <v>0</v>
      </c>
      <c r="H194" s="217">
        <f t="shared" si="4"/>
        <v>0</v>
      </c>
      <c r="I194" s="217">
        <f t="shared" si="486"/>
        <v>0</v>
      </c>
      <c r="J194" s="217">
        <f t="shared" si="5"/>
        <v>0</v>
      </c>
      <c r="K194" s="217">
        <f t="shared" ref="K194:AJ194" si="487">SUM(K195:K196)</f>
        <v>0</v>
      </c>
      <c r="L194" s="217">
        <f t="shared" si="487"/>
        <v>0</v>
      </c>
      <c r="M194" s="217">
        <f t="shared" si="487"/>
        <v>0</v>
      </c>
      <c r="N194" s="217">
        <f t="shared" si="487"/>
        <v>0</v>
      </c>
      <c r="O194" s="217">
        <f t="shared" si="487"/>
        <v>0</v>
      </c>
      <c r="P194" s="217">
        <f t="shared" si="487"/>
        <v>0</v>
      </c>
      <c r="Q194" s="217">
        <f t="shared" si="487"/>
        <v>0</v>
      </c>
      <c r="R194" s="217">
        <f t="shared" si="487"/>
        <v>0</v>
      </c>
      <c r="S194" s="217">
        <f t="shared" si="487"/>
        <v>0</v>
      </c>
      <c r="T194" s="217">
        <f t="shared" si="487"/>
        <v>0</v>
      </c>
      <c r="U194" s="217">
        <f t="shared" si="487"/>
        <v>0</v>
      </c>
      <c r="V194" s="217">
        <f t="shared" si="487"/>
        <v>0</v>
      </c>
      <c r="W194" s="217">
        <f t="shared" si="487"/>
        <v>0</v>
      </c>
      <c r="X194" s="217">
        <f t="shared" si="487"/>
        <v>0</v>
      </c>
      <c r="Y194" s="217">
        <f t="shared" si="7"/>
        <v>0</v>
      </c>
      <c r="Z194" s="217">
        <f t="shared" si="487"/>
        <v>0</v>
      </c>
      <c r="AA194" s="217">
        <f t="shared" si="487"/>
        <v>0</v>
      </c>
      <c r="AB194" s="217">
        <f t="shared" si="487"/>
        <v>0</v>
      </c>
      <c r="AC194" s="217">
        <f t="shared" si="8"/>
        <v>0</v>
      </c>
      <c r="AD194" s="217">
        <f t="shared" si="487"/>
        <v>0</v>
      </c>
      <c r="AE194" s="217">
        <f t="shared" si="487"/>
        <v>0</v>
      </c>
      <c r="AF194" s="217">
        <f t="shared" si="487"/>
        <v>0</v>
      </c>
      <c r="AG194" s="217">
        <f t="shared" si="9"/>
        <v>0</v>
      </c>
      <c r="AH194" s="217">
        <f t="shared" si="487"/>
        <v>0</v>
      </c>
      <c r="AI194" s="217">
        <f t="shared" si="487"/>
        <v>0</v>
      </c>
      <c r="AJ194" s="217">
        <f t="shared" si="487"/>
        <v>0</v>
      </c>
      <c r="AK194" s="217">
        <f t="shared" si="10"/>
        <v>0</v>
      </c>
      <c r="AL194" s="217">
        <f t="shared" si="11"/>
        <v>0</v>
      </c>
    </row>
    <row r="195" spans="2:38" x14ac:dyDescent="0.25">
      <c r="B195" s="206" t="s">
        <v>389</v>
      </c>
      <c r="C195" s="207" t="s">
        <v>267</v>
      </c>
      <c r="D19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08">
        <f t="shared" si="315"/>
        <v>0</v>
      </c>
      <c r="G195" s="208"/>
      <c r="H195" s="208">
        <f t="shared" ref="H195:H196" si="488">F195-G195</f>
        <v>0</v>
      </c>
      <c r="I195" s="208"/>
      <c r="J195" s="208">
        <f t="shared" ref="J195:J196" si="489">F195-I195</f>
        <v>0</v>
      </c>
      <c r="K1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08">
        <f t="shared" ref="Y195:Y196" si="490">V195+W195+X195</f>
        <v>0</v>
      </c>
      <c r="Z1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08">
        <f t="shared" ref="AC195:AC196" si="491">Z195+AA195+AB195</f>
        <v>0</v>
      </c>
      <c r="AD1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08">
        <f t="shared" ref="AG195:AG196" si="492">AD195+AE195+AF195</f>
        <v>0</v>
      </c>
      <c r="AH1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08">
        <f t="shared" ref="AK195:AK196" si="493">AH195+AI195+AJ195</f>
        <v>0</v>
      </c>
      <c r="AL195" s="208">
        <f t="shared" ref="AL195:AL196" si="494">Y195+AC195+AG195+AK195</f>
        <v>0</v>
      </c>
    </row>
    <row r="196" spans="2:38" x14ac:dyDescent="0.25">
      <c r="B196" s="206" t="s">
        <v>390</v>
      </c>
      <c r="C196" s="207" t="s">
        <v>268</v>
      </c>
      <c r="D19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08">
        <f t="shared" si="315"/>
        <v>0</v>
      </c>
      <c r="G196" s="208"/>
      <c r="H196" s="208">
        <f t="shared" si="488"/>
        <v>0</v>
      </c>
      <c r="I196" s="208"/>
      <c r="J196" s="208">
        <f t="shared" si="489"/>
        <v>0</v>
      </c>
      <c r="K1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08">
        <f t="shared" si="490"/>
        <v>0</v>
      </c>
      <c r="Z1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08">
        <f t="shared" si="491"/>
        <v>0</v>
      </c>
      <c r="AD1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08">
        <f t="shared" si="492"/>
        <v>0</v>
      </c>
      <c r="AH1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08">
        <f t="shared" si="493"/>
        <v>0</v>
      </c>
      <c r="AL196" s="208">
        <f t="shared" si="494"/>
        <v>0</v>
      </c>
    </row>
    <row r="197" spans="2:38" x14ac:dyDescent="0.25">
      <c r="B197" s="215" t="s">
        <v>391</v>
      </c>
      <c r="C197" s="216" t="s">
        <v>269</v>
      </c>
      <c r="D197" s="217">
        <f>SUM(D198:D203)</f>
        <v>0</v>
      </c>
      <c r="E197" s="217">
        <f>SUM(E198:E203)</f>
        <v>0</v>
      </c>
      <c r="F197" s="217">
        <f t="shared" si="315"/>
        <v>0</v>
      </c>
      <c r="G197" s="217">
        <f>SUM(G198:G203)</f>
        <v>0</v>
      </c>
      <c r="H197" s="217">
        <f t="shared" si="4"/>
        <v>0</v>
      </c>
      <c r="I197" s="217">
        <f>SUM(I198:I203)</f>
        <v>0</v>
      </c>
      <c r="J197" s="217">
        <f t="shared" si="5"/>
        <v>0</v>
      </c>
      <c r="K197" s="217">
        <f t="shared" ref="K197:X197" si="495">SUM(K198:K203)</f>
        <v>0</v>
      </c>
      <c r="L197" s="217">
        <f t="shared" si="495"/>
        <v>0</v>
      </c>
      <c r="M197" s="217">
        <f t="shared" si="495"/>
        <v>0</v>
      </c>
      <c r="N197" s="217">
        <f t="shared" si="495"/>
        <v>0</v>
      </c>
      <c r="O197" s="217">
        <f t="shared" si="495"/>
        <v>0</v>
      </c>
      <c r="P197" s="217">
        <f t="shared" si="495"/>
        <v>0</v>
      </c>
      <c r="Q197" s="217">
        <f t="shared" si="495"/>
        <v>0</v>
      </c>
      <c r="R197" s="217">
        <f t="shared" si="495"/>
        <v>0</v>
      </c>
      <c r="S197" s="217">
        <f t="shared" si="495"/>
        <v>0</v>
      </c>
      <c r="T197" s="217">
        <f t="shared" si="495"/>
        <v>0</v>
      </c>
      <c r="U197" s="217">
        <f t="shared" si="495"/>
        <v>0</v>
      </c>
      <c r="V197" s="217">
        <f t="shared" si="495"/>
        <v>0</v>
      </c>
      <c r="W197" s="217">
        <f t="shared" si="495"/>
        <v>0</v>
      </c>
      <c r="X197" s="217">
        <f t="shared" si="495"/>
        <v>0</v>
      </c>
      <c r="Y197" s="217">
        <f t="shared" si="7"/>
        <v>0</v>
      </c>
      <c r="Z197" s="217">
        <f>SUM(Z198:Z203)</f>
        <v>0</v>
      </c>
      <c r="AA197" s="217">
        <f>SUM(AA198:AA203)</f>
        <v>0</v>
      </c>
      <c r="AB197" s="217">
        <f>SUM(AB198:AB203)</f>
        <v>0</v>
      </c>
      <c r="AC197" s="217">
        <f t="shared" si="8"/>
        <v>0</v>
      </c>
      <c r="AD197" s="217">
        <f>SUM(AD198:AD203)</f>
        <v>0</v>
      </c>
      <c r="AE197" s="217">
        <f>SUM(AE198:AE203)</f>
        <v>0</v>
      </c>
      <c r="AF197" s="217">
        <f>SUM(AF198:AF203)</f>
        <v>0</v>
      </c>
      <c r="AG197" s="217">
        <f t="shared" si="9"/>
        <v>0</v>
      </c>
      <c r="AH197" s="217">
        <f>SUM(AH198:AH203)</f>
        <v>0</v>
      </c>
      <c r="AI197" s="217">
        <f>SUM(AI198:AI203)</f>
        <v>0</v>
      </c>
      <c r="AJ197" s="217">
        <f>SUM(AJ198:AJ203)</f>
        <v>0</v>
      </c>
      <c r="AK197" s="217">
        <f t="shared" si="10"/>
        <v>0</v>
      </c>
      <c r="AL197" s="217">
        <f t="shared" si="11"/>
        <v>0</v>
      </c>
    </row>
    <row r="198" spans="2:38" x14ac:dyDescent="0.25">
      <c r="B198" s="206" t="s">
        <v>392</v>
      </c>
      <c r="C198" s="207" t="s">
        <v>270</v>
      </c>
      <c r="D19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08">
        <f t="shared" si="315"/>
        <v>0</v>
      </c>
      <c r="G198" s="208"/>
      <c r="H198" s="208">
        <f t="shared" ref="H198:H201" si="496">F198-G198</f>
        <v>0</v>
      </c>
      <c r="I198" s="208"/>
      <c r="J198" s="208">
        <f t="shared" ref="J198:J201" si="497">F198-I198</f>
        <v>0</v>
      </c>
      <c r="K1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08">
        <f t="shared" ref="Y198:Y201" si="498">V198+W198+X198</f>
        <v>0</v>
      </c>
      <c r="Z1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08">
        <f t="shared" ref="AC198:AC201" si="499">Z198+AA198+AB198</f>
        <v>0</v>
      </c>
      <c r="AD1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08">
        <f t="shared" ref="AG198:AG201" si="500">AD198+AE198+AF198</f>
        <v>0</v>
      </c>
      <c r="AH1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08">
        <f t="shared" ref="AK198:AK201" si="501">AH198+AI198+AJ198</f>
        <v>0</v>
      </c>
      <c r="AL198" s="208">
        <f t="shared" ref="AL198:AL201" si="502">Y198+AC198+AG198+AK198</f>
        <v>0</v>
      </c>
    </row>
    <row r="199" spans="2:38" x14ac:dyDescent="0.25">
      <c r="B199" s="206" t="s">
        <v>952</v>
      </c>
      <c r="C199" s="207" t="s">
        <v>953</v>
      </c>
      <c r="D19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08">
        <f t="shared" ref="F199" si="503">D199+E199</f>
        <v>0</v>
      </c>
      <c r="G199" s="208"/>
      <c r="H199" s="208">
        <f t="shared" si="496"/>
        <v>0</v>
      </c>
      <c r="I199" s="208"/>
      <c r="J199" s="208">
        <f t="shared" si="497"/>
        <v>0</v>
      </c>
      <c r="K1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08">
        <f t="shared" si="498"/>
        <v>0</v>
      </c>
      <c r="Z1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08">
        <f t="shared" si="499"/>
        <v>0</v>
      </c>
      <c r="AD1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08">
        <f t="shared" si="500"/>
        <v>0</v>
      </c>
      <c r="AH1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08">
        <f t="shared" si="501"/>
        <v>0</v>
      </c>
      <c r="AL199" s="208">
        <f t="shared" si="502"/>
        <v>0</v>
      </c>
    </row>
    <row r="200" spans="2:38" x14ac:dyDescent="0.25">
      <c r="B200" s="206" t="s">
        <v>954</v>
      </c>
      <c r="C200" s="207" t="s">
        <v>955</v>
      </c>
      <c r="D20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08">
        <f t="shared" si="315"/>
        <v>0</v>
      </c>
      <c r="G200" s="208"/>
      <c r="H200" s="208">
        <f t="shared" ref="H200" si="504">F200-G200</f>
        <v>0</v>
      </c>
      <c r="I200" s="208"/>
      <c r="J200" s="208">
        <f t="shared" ref="J200" si="505">F200-I200</f>
        <v>0</v>
      </c>
      <c r="K2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08">
        <f t="shared" ref="Y200" si="506">V200+W200+X200</f>
        <v>0</v>
      </c>
      <c r="Z2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08">
        <f t="shared" ref="AC200" si="507">Z200+AA200+AB200</f>
        <v>0</v>
      </c>
      <c r="AD2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08">
        <f t="shared" ref="AG200" si="508">AD200+AE200+AF200</f>
        <v>0</v>
      </c>
      <c r="AH2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08">
        <f t="shared" ref="AK200" si="509">AH200+AI200+AJ200</f>
        <v>0</v>
      </c>
      <c r="AL200" s="208">
        <f t="shared" ref="AL200" si="510">Y200+AC200+AG200+AK200</f>
        <v>0</v>
      </c>
    </row>
    <row r="201" spans="2:38" x14ac:dyDescent="0.25">
      <c r="B201" s="206" t="s">
        <v>956</v>
      </c>
      <c r="C201" s="207" t="s">
        <v>957</v>
      </c>
      <c r="D20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08">
        <f t="shared" ref="F201" si="511">D201+E201</f>
        <v>0</v>
      </c>
      <c r="G201" s="208"/>
      <c r="H201" s="208">
        <f t="shared" si="496"/>
        <v>0</v>
      </c>
      <c r="I201" s="208"/>
      <c r="J201" s="208">
        <f t="shared" si="497"/>
        <v>0</v>
      </c>
      <c r="K2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08">
        <f t="shared" si="498"/>
        <v>0</v>
      </c>
      <c r="Z2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08">
        <f t="shared" si="499"/>
        <v>0</v>
      </c>
      <c r="AD2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08">
        <f t="shared" si="500"/>
        <v>0</v>
      </c>
      <c r="AH2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08">
        <f t="shared" si="501"/>
        <v>0</v>
      </c>
      <c r="AL201" s="208">
        <f t="shared" si="502"/>
        <v>0</v>
      </c>
    </row>
    <row r="202" spans="2:38" x14ac:dyDescent="0.25">
      <c r="B202" s="206" t="s">
        <v>958</v>
      </c>
      <c r="C202" s="207" t="s">
        <v>959</v>
      </c>
      <c r="D20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08">
        <f t="shared" ref="F202" si="512">D202+E202</f>
        <v>0</v>
      </c>
      <c r="G202" s="208"/>
      <c r="H202" s="208">
        <f t="shared" si="4"/>
        <v>0</v>
      </c>
      <c r="I202" s="208"/>
      <c r="J202" s="208">
        <f t="shared" si="5"/>
        <v>0</v>
      </c>
      <c r="K2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08">
        <f t="shared" si="7"/>
        <v>0</v>
      </c>
      <c r="Z2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08">
        <f t="shared" si="8"/>
        <v>0</v>
      </c>
      <c r="AD2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08">
        <f t="shared" si="9"/>
        <v>0</v>
      </c>
      <c r="AH2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08">
        <f t="shared" si="10"/>
        <v>0</v>
      </c>
      <c r="AL202" s="208">
        <f t="shared" si="11"/>
        <v>0</v>
      </c>
    </row>
    <row r="203" spans="2:38" x14ac:dyDescent="0.25">
      <c r="B203" s="206" t="s">
        <v>960</v>
      </c>
      <c r="C203" s="207" t="s">
        <v>961</v>
      </c>
      <c r="D20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08">
        <f t="shared" si="315"/>
        <v>0</v>
      </c>
      <c r="G203" s="208"/>
      <c r="H203" s="208">
        <f t="shared" ref="H203" si="513">F203-G203</f>
        <v>0</v>
      </c>
      <c r="I203" s="208"/>
      <c r="J203" s="208">
        <f t="shared" ref="J203" si="514">F203-I203</f>
        <v>0</v>
      </c>
      <c r="K2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08">
        <f t="shared" ref="Y203" si="515">V203+W203+X203</f>
        <v>0</v>
      </c>
      <c r="Z2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08">
        <f t="shared" ref="AC203" si="516">Z203+AA203+AB203</f>
        <v>0</v>
      </c>
      <c r="AD2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08">
        <f t="shared" ref="AG203" si="517">AD203+AE203+AF203</f>
        <v>0</v>
      </c>
      <c r="AH2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08">
        <f t="shared" ref="AK203" si="518">AH203+AI203+AJ203</f>
        <v>0</v>
      </c>
      <c r="AL203" s="208">
        <f t="shared" ref="AL203" si="519">Y203+AC203+AG203+AK203</f>
        <v>0</v>
      </c>
    </row>
    <row r="204" spans="2:38" x14ac:dyDescent="0.25">
      <c r="B204" s="215" t="s">
        <v>393</v>
      </c>
      <c r="C204" s="216" t="s">
        <v>271</v>
      </c>
      <c r="D204" s="217">
        <f>SUM(D205:D211)</f>
        <v>0</v>
      </c>
      <c r="E204" s="217">
        <f>SUM(E205:E211)</f>
        <v>0</v>
      </c>
      <c r="F204" s="217">
        <f t="shared" si="315"/>
        <v>0</v>
      </c>
      <c r="G204" s="217">
        <f>SUM(G205:G211)</f>
        <v>0</v>
      </c>
      <c r="H204" s="217">
        <f t="shared" si="4"/>
        <v>0</v>
      </c>
      <c r="I204" s="217">
        <f>SUM(I205:I211)</f>
        <v>0</v>
      </c>
      <c r="J204" s="217">
        <f t="shared" si="5"/>
        <v>0</v>
      </c>
      <c r="K204" s="217">
        <f t="shared" ref="K204:X204" si="520">SUM(K205:K211)</f>
        <v>0</v>
      </c>
      <c r="L204" s="217">
        <f t="shared" si="520"/>
        <v>0</v>
      </c>
      <c r="M204" s="217">
        <f t="shared" si="520"/>
        <v>0</v>
      </c>
      <c r="N204" s="217">
        <f t="shared" si="520"/>
        <v>0</v>
      </c>
      <c r="O204" s="217">
        <f t="shared" si="520"/>
        <v>0</v>
      </c>
      <c r="P204" s="217">
        <f t="shared" si="520"/>
        <v>0</v>
      </c>
      <c r="Q204" s="217">
        <f t="shared" si="520"/>
        <v>0</v>
      </c>
      <c r="R204" s="217">
        <f t="shared" si="520"/>
        <v>0</v>
      </c>
      <c r="S204" s="217">
        <f t="shared" si="520"/>
        <v>0</v>
      </c>
      <c r="T204" s="217">
        <f t="shared" si="520"/>
        <v>0</v>
      </c>
      <c r="U204" s="217">
        <f t="shared" si="520"/>
        <v>0</v>
      </c>
      <c r="V204" s="217">
        <f t="shared" si="520"/>
        <v>0</v>
      </c>
      <c r="W204" s="217">
        <f t="shared" si="520"/>
        <v>0</v>
      </c>
      <c r="X204" s="217">
        <f t="shared" si="520"/>
        <v>0</v>
      </c>
      <c r="Y204" s="217">
        <f t="shared" si="7"/>
        <v>0</v>
      </c>
      <c r="Z204" s="217">
        <f>SUM(Z205:Z211)</f>
        <v>0</v>
      </c>
      <c r="AA204" s="217">
        <f>SUM(AA205:AA211)</f>
        <v>0</v>
      </c>
      <c r="AB204" s="217">
        <f>SUM(AB205:AB211)</f>
        <v>0</v>
      </c>
      <c r="AC204" s="217">
        <f t="shared" si="8"/>
        <v>0</v>
      </c>
      <c r="AD204" s="217">
        <f>SUM(AD205:AD211)</f>
        <v>0</v>
      </c>
      <c r="AE204" s="217">
        <f>SUM(AE205:AE211)</f>
        <v>0</v>
      </c>
      <c r="AF204" s="217">
        <f>SUM(AF205:AF211)</f>
        <v>0</v>
      </c>
      <c r="AG204" s="217">
        <f t="shared" si="9"/>
        <v>0</v>
      </c>
      <c r="AH204" s="217">
        <f>SUM(AH205:AH211)</f>
        <v>0</v>
      </c>
      <c r="AI204" s="217">
        <f>SUM(AI205:AI211)</f>
        <v>0</v>
      </c>
      <c r="AJ204" s="217">
        <f>SUM(AJ205:AJ211)</f>
        <v>0</v>
      </c>
      <c r="AK204" s="217">
        <f t="shared" si="10"/>
        <v>0</v>
      </c>
      <c r="AL204" s="217">
        <f t="shared" si="11"/>
        <v>0</v>
      </c>
    </row>
    <row r="205" spans="2:38" x14ac:dyDescent="0.25">
      <c r="B205" s="206" t="s">
        <v>394</v>
      </c>
      <c r="C205" s="207" t="s">
        <v>272</v>
      </c>
      <c r="D20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08">
        <f t="shared" ref="F205:F207" si="521">D205+E205</f>
        <v>0</v>
      </c>
      <c r="G205" s="208"/>
      <c r="H205" s="208">
        <f t="shared" si="4"/>
        <v>0</v>
      </c>
      <c r="I205" s="208"/>
      <c r="J205" s="208">
        <f t="shared" si="5"/>
        <v>0</v>
      </c>
      <c r="K2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08">
        <f t="shared" si="7"/>
        <v>0</v>
      </c>
      <c r="Z2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08">
        <f t="shared" si="8"/>
        <v>0</v>
      </c>
      <c r="AD2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08">
        <f t="shared" si="9"/>
        <v>0</v>
      </c>
      <c r="AH2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08">
        <f t="shared" si="10"/>
        <v>0</v>
      </c>
      <c r="AL205" s="208">
        <f t="shared" si="11"/>
        <v>0</v>
      </c>
    </row>
    <row r="206" spans="2:38" x14ac:dyDescent="0.25">
      <c r="B206" s="206" t="s">
        <v>962</v>
      </c>
      <c r="C206" s="207" t="s">
        <v>963</v>
      </c>
      <c r="D20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08">
        <f t="shared" si="521"/>
        <v>0</v>
      </c>
      <c r="G206" s="208"/>
      <c r="H206" s="208">
        <f t="shared" si="4"/>
        <v>0</v>
      </c>
      <c r="I206" s="208"/>
      <c r="J206" s="208">
        <f t="shared" si="5"/>
        <v>0</v>
      </c>
      <c r="K2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08">
        <f t="shared" si="7"/>
        <v>0</v>
      </c>
      <c r="Z2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08">
        <f t="shared" si="8"/>
        <v>0</v>
      </c>
      <c r="AD2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08">
        <f t="shared" si="9"/>
        <v>0</v>
      </c>
      <c r="AH2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08">
        <f t="shared" si="10"/>
        <v>0</v>
      </c>
      <c r="AL206" s="208">
        <f t="shared" si="11"/>
        <v>0</v>
      </c>
    </row>
    <row r="207" spans="2:38" x14ac:dyDescent="0.25">
      <c r="B207" s="206" t="s">
        <v>964</v>
      </c>
      <c r="C207" s="207" t="s">
        <v>965</v>
      </c>
      <c r="D20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08">
        <f t="shared" si="521"/>
        <v>0</v>
      </c>
      <c r="G207" s="208"/>
      <c r="H207" s="208">
        <f t="shared" ref="H207" si="522">F207-G207</f>
        <v>0</v>
      </c>
      <c r="I207" s="208"/>
      <c r="J207" s="208">
        <f t="shared" ref="J207" si="523">F207-I207</f>
        <v>0</v>
      </c>
      <c r="K2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08">
        <f t="shared" ref="Y207" si="524">V207+W207+X207</f>
        <v>0</v>
      </c>
      <c r="Z2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08">
        <f t="shared" ref="AC207" si="525">Z207+AA207+AB207</f>
        <v>0</v>
      </c>
      <c r="AD2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08">
        <f t="shared" ref="AG207" si="526">AD207+AE207+AF207</f>
        <v>0</v>
      </c>
      <c r="AH2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08">
        <f t="shared" ref="AK207" si="527">AH207+AI207+AJ207</f>
        <v>0</v>
      </c>
      <c r="AL207" s="208">
        <f t="shared" ref="AL207" si="528">Y207+AC207+AG207+AK207</f>
        <v>0</v>
      </c>
    </row>
    <row r="208" spans="2:38" x14ac:dyDescent="0.25">
      <c r="B208" s="206" t="s">
        <v>966</v>
      </c>
      <c r="C208" s="207" t="s">
        <v>967</v>
      </c>
      <c r="D20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08">
        <f t="shared" si="315"/>
        <v>0</v>
      </c>
      <c r="G208" s="208"/>
      <c r="H208" s="208">
        <f t="shared" ref="H208:H209" si="529">F208-G208</f>
        <v>0</v>
      </c>
      <c r="I208" s="208"/>
      <c r="J208" s="208">
        <f t="shared" ref="J208:J209" si="530">F208-I208</f>
        <v>0</v>
      </c>
      <c r="K2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08">
        <f t="shared" ref="Y208:Y209" si="531">V208+W208+X208</f>
        <v>0</v>
      </c>
      <c r="Z2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08">
        <f t="shared" ref="AC208:AC209" si="532">Z208+AA208+AB208</f>
        <v>0</v>
      </c>
      <c r="AD2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08">
        <f t="shared" ref="AG208:AG209" si="533">AD208+AE208+AF208</f>
        <v>0</v>
      </c>
      <c r="AH2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08">
        <f t="shared" ref="AK208:AK209" si="534">AH208+AI208+AJ208</f>
        <v>0</v>
      </c>
      <c r="AL208" s="208">
        <f t="shared" ref="AL208:AL209" si="535">Y208+AC208+AG208+AK208</f>
        <v>0</v>
      </c>
    </row>
    <row r="209" spans="2:38" x14ac:dyDescent="0.25">
      <c r="B209" s="206" t="s">
        <v>968</v>
      </c>
      <c r="C209" s="207" t="s">
        <v>969</v>
      </c>
      <c r="D20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08">
        <f t="shared" ref="F209" si="536">D209+E209</f>
        <v>0</v>
      </c>
      <c r="G209" s="208"/>
      <c r="H209" s="208">
        <f t="shared" si="529"/>
        <v>0</v>
      </c>
      <c r="I209" s="208"/>
      <c r="J209" s="208">
        <f t="shared" si="530"/>
        <v>0</v>
      </c>
      <c r="K2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08">
        <f t="shared" si="531"/>
        <v>0</v>
      </c>
      <c r="Z2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08">
        <f t="shared" si="532"/>
        <v>0</v>
      </c>
      <c r="AD2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08">
        <f t="shared" si="533"/>
        <v>0</v>
      </c>
      <c r="AH2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08">
        <f t="shared" si="534"/>
        <v>0</v>
      </c>
      <c r="AL209" s="208">
        <f t="shared" si="535"/>
        <v>0</v>
      </c>
    </row>
    <row r="210" spans="2:38" x14ac:dyDescent="0.25">
      <c r="B210" s="206" t="s">
        <v>970</v>
      </c>
      <c r="C210" s="207" t="s">
        <v>971</v>
      </c>
      <c r="D21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08">
        <f t="shared" ref="F210" si="537">D210+E210</f>
        <v>0</v>
      </c>
      <c r="G210" s="208"/>
      <c r="H210" s="208">
        <f t="shared" si="4"/>
        <v>0</v>
      </c>
      <c r="I210" s="208"/>
      <c r="J210" s="208">
        <f t="shared" si="5"/>
        <v>0</v>
      </c>
      <c r="K2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08">
        <f t="shared" si="7"/>
        <v>0</v>
      </c>
      <c r="Z2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08">
        <f t="shared" si="8"/>
        <v>0</v>
      </c>
      <c r="AD2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08">
        <f t="shared" si="9"/>
        <v>0</v>
      </c>
      <c r="AH2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08">
        <f t="shared" si="10"/>
        <v>0</v>
      </c>
      <c r="AL210" s="208">
        <f t="shared" si="11"/>
        <v>0</v>
      </c>
    </row>
    <row r="211" spans="2:38" x14ac:dyDescent="0.25">
      <c r="B211" s="206" t="s">
        <v>972</v>
      </c>
      <c r="C211" s="207" t="s">
        <v>973</v>
      </c>
      <c r="D21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08">
        <f t="shared" si="315"/>
        <v>0</v>
      </c>
      <c r="G211" s="208"/>
      <c r="H211" s="208">
        <f t="shared" ref="H211" si="538">F211-G211</f>
        <v>0</v>
      </c>
      <c r="I211" s="208"/>
      <c r="J211" s="208">
        <f t="shared" ref="J211" si="539">F211-I211</f>
        <v>0</v>
      </c>
      <c r="K2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08">
        <f t="shared" ref="Y211" si="540">V211+W211+X211</f>
        <v>0</v>
      </c>
      <c r="Z2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08">
        <f t="shared" ref="AC211" si="541">Z211+AA211+AB211</f>
        <v>0</v>
      </c>
      <c r="AD2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08">
        <f t="shared" ref="AG211" si="542">AD211+AE211+AF211</f>
        <v>0</v>
      </c>
      <c r="AH2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08">
        <f t="shared" ref="AK211" si="543">AH211+AI211+AJ211</f>
        <v>0</v>
      </c>
      <c r="AL211" s="208">
        <f t="shared" ref="AL211" si="544">Y211+AC211+AG211+AK211</f>
        <v>0</v>
      </c>
    </row>
    <row r="212" spans="2:38" x14ac:dyDescent="0.25">
      <c r="B212" s="203" t="s">
        <v>388</v>
      </c>
      <c r="C212" s="204" t="s">
        <v>266</v>
      </c>
      <c r="D212" s="205">
        <f>D213+D221</f>
        <v>0</v>
      </c>
      <c r="E212" s="205">
        <f>E213+E221</f>
        <v>0</v>
      </c>
      <c r="F212" s="205">
        <f t="shared" si="315"/>
        <v>0</v>
      </c>
      <c r="G212" s="205">
        <f>G213+G221</f>
        <v>0</v>
      </c>
      <c r="H212" s="205">
        <f t="shared" si="4"/>
        <v>0</v>
      </c>
      <c r="I212" s="205">
        <f>I213+I221</f>
        <v>0</v>
      </c>
      <c r="J212" s="205">
        <f t="shared" si="5"/>
        <v>0</v>
      </c>
      <c r="K212" s="205">
        <f t="shared" ref="K212:X212" si="545">K213+K221</f>
        <v>0</v>
      </c>
      <c r="L212" s="205">
        <f t="shared" si="545"/>
        <v>0</v>
      </c>
      <c r="M212" s="205">
        <f t="shared" si="545"/>
        <v>0</v>
      </c>
      <c r="N212" s="205">
        <f t="shared" si="545"/>
        <v>0</v>
      </c>
      <c r="O212" s="205">
        <f t="shared" si="545"/>
        <v>0</v>
      </c>
      <c r="P212" s="205">
        <f t="shared" si="545"/>
        <v>0</v>
      </c>
      <c r="Q212" s="205">
        <f t="shared" si="545"/>
        <v>0</v>
      </c>
      <c r="R212" s="205">
        <f t="shared" si="545"/>
        <v>0</v>
      </c>
      <c r="S212" s="205">
        <f t="shared" si="545"/>
        <v>0</v>
      </c>
      <c r="T212" s="205">
        <f t="shared" si="545"/>
        <v>0</v>
      </c>
      <c r="U212" s="205">
        <f t="shared" si="545"/>
        <v>0</v>
      </c>
      <c r="V212" s="205">
        <f t="shared" si="545"/>
        <v>0</v>
      </c>
      <c r="W212" s="205">
        <f t="shared" si="545"/>
        <v>0</v>
      </c>
      <c r="X212" s="205">
        <f t="shared" si="545"/>
        <v>0</v>
      </c>
      <c r="Y212" s="205">
        <f t="shared" si="7"/>
        <v>0</v>
      </c>
      <c r="Z212" s="205">
        <f>Z213+Z221</f>
        <v>0</v>
      </c>
      <c r="AA212" s="205">
        <f>AA213+AA221</f>
        <v>0</v>
      </c>
      <c r="AB212" s="205">
        <f>AB213+AB221</f>
        <v>0</v>
      </c>
      <c r="AC212" s="205">
        <f t="shared" si="8"/>
        <v>0</v>
      </c>
      <c r="AD212" s="205">
        <f>AD213+AD221</f>
        <v>0</v>
      </c>
      <c r="AE212" s="205">
        <f>AE213+AE221</f>
        <v>0</v>
      </c>
      <c r="AF212" s="205">
        <f>AF213+AF221</f>
        <v>0</v>
      </c>
      <c r="AG212" s="205">
        <f t="shared" si="9"/>
        <v>0</v>
      </c>
      <c r="AH212" s="205">
        <f>AH213+AH221</f>
        <v>0</v>
      </c>
      <c r="AI212" s="205">
        <f>AI213+AI221</f>
        <v>0</v>
      </c>
      <c r="AJ212" s="205">
        <f>AJ213+AJ221</f>
        <v>0</v>
      </c>
      <c r="AK212" s="205">
        <f t="shared" si="10"/>
        <v>0</v>
      </c>
      <c r="AL212" s="205">
        <f t="shared" si="11"/>
        <v>0</v>
      </c>
    </row>
    <row r="213" spans="2:38" x14ac:dyDescent="0.25">
      <c r="B213" s="215" t="s">
        <v>389</v>
      </c>
      <c r="C213" s="216" t="s">
        <v>267</v>
      </c>
      <c r="D213" s="217">
        <f>SUM(D214:D220)</f>
        <v>0</v>
      </c>
      <c r="E213" s="217">
        <f>SUM(E214:E220)</f>
        <v>0</v>
      </c>
      <c r="F213" s="217">
        <f t="shared" si="315"/>
        <v>0</v>
      </c>
      <c r="G213" s="217">
        <f>SUM(G214:G220)</f>
        <v>0</v>
      </c>
      <c r="H213" s="217">
        <f t="shared" si="4"/>
        <v>0</v>
      </c>
      <c r="I213" s="217">
        <f>SUM(I214:I220)</f>
        <v>0</v>
      </c>
      <c r="J213" s="217">
        <f t="shared" si="5"/>
        <v>0</v>
      </c>
      <c r="K213" s="217">
        <f t="shared" ref="K213:X213" si="546">SUM(K214:K220)</f>
        <v>0</v>
      </c>
      <c r="L213" s="217">
        <f t="shared" si="546"/>
        <v>0</v>
      </c>
      <c r="M213" s="217">
        <f t="shared" si="546"/>
        <v>0</v>
      </c>
      <c r="N213" s="217">
        <f t="shared" si="546"/>
        <v>0</v>
      </c>
      <c r="O213" s="217">
        <f t="shared" si="546"/>
        <v>0</v>
      </c>
      <c r="P213" s="217">
        <f t="shared" si="546"/>
        <v>0</v>
      </c>
      <c r="Q213" s="217">
        <f t="shared" si="546"/>
        <v>0</v>
      </c>
      <c r="R213" s="217">
        <f t="shared" si="546"/>
        <v>0</v>
      </c>
      <c r="S213" s="217">
        <f t="shared" si="546"/>
        <v>0</v>
      </c>
      <c r="T213" s="217">
        <f t="shared" si="546"/>
        <v>0</v>
      </c>
      <c r="U213" s="217">
        <f t="shared" si="546"/>
        <v>0</v>
      </c>
      <c r="V213" s="217">
        <f t="shared" si="546"/>
        <v>0</v>
      </c>
      <c r="W213" s="217">
        <f t="shared" si="546"/>
        <v>0</v>
      </c>
      <c r="X213" s="217">
        <f t="shared" si="546"/>
        <v>0</v>
      </c>
      <c r="Y213" s="217">
        <f t="shared" si="7"/>
        <v>0</v>
      </c>
      <c r="Z213" s="217">
        <f>SUM(Z214:Z220)</f>
        <v>0</v>
      </c>
      <c r="AA213" s="217">
        <f>SUM(AA214:AA220)</f>
        <v>0</v>
      </c>
      <c r="AB213" s="217">
        <f>SUM(AB214:AB220)</f>
        <v>0</v>
      </c>
      <c r="AC213" s="217">
        <f t="shared" si="8"/>
        <v>0</v>
      </c>
      <c r="AD213" s="217">
        <f>SUM(AD214:AD220)</f>
        <v>0</v>
      </c>
      <c r="AE213" s="217">
        <f>SUM(AE214:AE220)</f>
        <v>0</v>
      </c>
      <c r="AF213" s="217">
        <f>SUM(AF214:AF220)</f>
        <v>0</v>
      </c>
      <c r="AG213" s="217">
        <f t="shared" si="9"/>
        <v>0</v>
      </c>
      <c r="AH213" s="217">
        <f>SUM(AH214:AH220)</f>
        <v>0</v>
      </c>
      <c r="AI213" s="217">
        <f>SUM(AI214:AI220)</f>
        <v>0</v>
      </c>
      <c r="AJ213" s="217">
        <f>SUM(AJ214:AJ220)</f>
        <v>0</v>
      </c>
      <c r="AK213" s="217">
        <f t="shared" si="10"/>
        <v>0</v>
      </c>
      <c r="AL213" s="217">
        <f t="shared" si="11"/>
        <v>0</v>
      </c>
    </row>
    <row r="214" spans="2:38" x14ac:dyDescent="0.25">
      <c r="B214" s="206" t="s">
        <v>395</v>
      </c>
      <c r="C214" s="207" t="s">
        <v>273</v>
      </c>
      <c r="D21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08">
        <f t="shared" ref="F214:F216" si="547">D214+E214</f>
        <v>0</v>
      </c>
      <c r="G214" s="208"/>
      <c r="H214" s="208">
        <f t="shared" si="4"/>
        <v>0</v>
      </c>
      <c r="I214" s="208"/>
      <c r="J214" s="208">
        <f t="shared" si="5"/>
        <v>0</v>
      </c>
      <c r="K2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08">
        <f t="shared" si="7"/>
        <v>0</v>
      </c>
      <c r="Z2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08">
        <f t="shared" si="8"/>
        <v>0</v>
      </c>
      <c r="AD2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08">
        <f t="shared" si="9"/>
        <v>0</v>
      </c>
      <c r="AH2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08">
        <f t="shared" si="10"/>
        <v>0</v>
      </c>
      <c r="AL214" s="208">
        <f t="shared" si="11"/>
        <v>0</v>
      </c>
    </row>
    <row r="215" spans="2:38" x14ac:dyDescent="0.25">
      <c r="B215" s="206" t="s">
        <v>931</v>
      </c>
      <c r="C215" s="207" t="s">
        <v>932</v>
      </c>
      <c r="D21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08">
        <f t="shared" ref="F215" si="548">D215+E215</f>
        <v>0</v>
      </c>
      <c r="G215" s="208"/>
      <c r="H215" s="208">
        <f t="shared" ref="H215" si="549">F215-G215</f>
        <v>0</v>
      </c>
      <c r="I215" s="208"/>
      <c r="J215" s="208">
        <f t="shared" ref="J215" si="550">F215-I215</f>
        <v>0</v>
      </c>
      <c r="K2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08">
        <f t="shared" ref="Y215" si="551">V215+W215+X215</f>
        <v>0</v>
      </c>
      <c r="Z2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08">
        <f t="shared" ref="AC215" si="552">Z215+AA215+AB215</f>
        <v>0</v>
      </c>
      <c r="AD2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08">
        <f t="shared" ref="AG215" si="553">AD215+AE215+AF215</f>
        <v>0</v>
      </c>
      <c r="AH2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08">
        <f t="shared" ref="AK215" si="554">AH215+AI215+AJ215</f>
        <v>0</v>
      </c>
      <c r="AL215" s="208">
        <f t="shared" ref="AL215" si="555">Y215+AC215+AG215+AK215</f>
        <v>0</v>
      </c>
    </row>
    <row r="216" spans="2:38" x14ac:dyDescent="0.25">
      <c r="B216" s="206" t="s">
        <v>933</v>
      </c>
      <c r="C216" s="207" t="s">
        <v>934</v>
      </c>
      <c r="D21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08">
        <f t="shared" si="547"/>
        <v>0</v>
      </c>
      <c r="G216" s="208"/>
      <c r="H216" s="208">
        <f t="shared" si="4"/>
        <v>0</v>
      </c>
      <c r="I216" s="208"/>
      <c r="J216" s="208">
        <f t="shared" si="5"/>
        <v>0</v>
      </c>
      <c r="K2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08">
        <f t="shared" si="7"/>
        <v>0</v>
      </c>
      <c r="Z2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08">
        <f t="shared" si="8"/>
        <v>0</v>
      </c>
      <c r="AD2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08">
        <f t="shared" si="9"/>
        <v>0</v>
      </c>
      <c r="AH2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08">
        <f t="shared" si="10"/>
        <v>0</v>
      </c>
      <c r="AL216" s="208">
        <f t="shared" si="11"/>
        <v>0</v>
      </c>
    </row>
    <row r="217" spans="2:38" x14ac:dyDescent="0.25">
      <c r="B217" s="206" t="s">
        <v>935</v>
      </c>
      <c r="C217" s="207" t="s">
        <v>936</v>
      </c>
      <c r="D21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08">
        <f t="shared" si="315"/>
        <v>0</v>
      </c>
      <c r="G217" s="208"/>
      <c r="H217" s="208">
        <f t="shared" ref="H217:H218" si="556">F217-G217</f>
        <v>0</v>
      </c>
      <c r="I217" s="208"/>
      <c r="J217" s="208">
        <f t="shared" ref="J217:J218" si="557">F217-I217</f>
        <v>0</v>
      </c>
      <c r="K2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08">
        <f t="shared" ref="Y217:Y218" si="558">V217+W217+X217</f>
        <v>0</v>
      </c>
      <c r="Z2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08">
        <f t="shared" ref="AC217:AC218" si="559">Z217+AA217+AB217</f>
        <v>0</v>
      </c>
      <c r="AD2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08">
        <f t="shared" ref="AG217:AG218" si="560">AD217+AE217+AF217</f>
        <v>0</v>
      </c>
      <c r="AH2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08">
        <f t="shared" ref="AK217:AK218" si="561">AH217+AI217+AJ217</f>
        <v>0</v>
      </c>
      <c r="AL217" s="208">
        <f t="shared" ref="AL217:AL218" si="562">Y217+AC217+AG217+AK217</f>
        <v>0</v>
      </c>
    </row>
    <row r="218" spans="2:38" x14ac:dyDescent="0.25">
      <c r="B218" s="206" t="s">
        <v>937</v>
      </c>
      <c r="C218" s="207" t="s">
        <v>938</v>
      </c>
      <c r="D21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08">
        <f t="shared" ref="F218" si="563">D218+E218</f>
        <v>0</v>
      </c>
      <c r="G218" s="208"/>
      <c r="H218" s="208">
        <f t="shared" si="556"/>
        <v>0</v>
      </c>
      <c r="I218" s="208"/>
      <c r="J218" s="208">
        <f t="shared" si="557"/>
        <v>0</v>
      </c>
      <c r="K2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08">
        <f t="shared" si="558"/>
        <v>0</v>
      </c>
      <c r="Z2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08">
        <f t="shared" si="559"/>
        <v>0</v>
      </c>
      <c r="AD2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08">
        <f t="shared" si="560"/>
        <v>0</v>
      </c>
      <c r="AH2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08">
        <f t="shared" si="561"/>
        <v>0</v>
      </c>
      <c r="AL218" s="208">
        <f t="shared" si="562"/>
        <v>0</v>
      </c>
    </row>
    <row r="219" spans="2:38" x14ac:dyDescent="0.25">
      <c r="B219" s="206" t="s">
        <v>939</v>
      </c>
      <c r="C219" s="207" t="s">
        <v>940</v>
      </c>
      <c r="D21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08">
        <f t="shared" ref="F219" si="564">D219+E219</f>
        <v>0</v>
      </c>
      <c r="G219" s="208"/>
      <c r="H219" s="208">
        <f t="shared" si="4"/>
        <v>0</v>
      </c>
      <c r="I219" s="208"/>
      <c r="J219" s="208">
        <f t="shared" si="5"/>
        <v>0</v>
      </c>
      <c r="K2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08">
        <f t="shared" si="7"/>
        <v>0</v>
      </c>
      <c r="Z2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08">
        <f t="shared" si="8"/>
        <v>0</v>
      </c>
      <c r="AD2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08">
        <f t="shared" si="9"/>
        <v>0</v>
      </c>
      <c r="AH2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08">
        <f t="shared" si="10"/>
        <v>0</v>
      </c>
      <c r="AL219" s="208">
        <f t="shared" si="11"/>
        <v>0</v>
      </c>
    </row>
    <row r="220" spans="2:38" x14ac:dyDescent="0.25">
      <c r="B220" s="206" t="s">
        <v>941</v>
      </c>
      <c r="C220" s="207" t="s">
        <v>942</v>
      </c>
      <c r="D22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08">
        <f t="shared" si="315"/>
        <v>0</v>
      </c>
      <c r="G220" s="208"/>
      <c r="H220" s="208">
        <f t="shared" ref="H220" si="565">F220-G220</f>
        <v>0</v>
      </c>
      <c r="I220" s="208"/>
      <c r="J220" s="208">
        <f t="shared" ref="J220" si="566">F220-I220</f>
        <v>0</v>
      </c>
      <c r="K2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08">
        <f t="shared" ref="Y220" si="567">V220+W220+X220</f>
        <v>0</v>
      </c>
      <c r="Z2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08">
        <f t="shared" ref="AC220" si="568">Z220+AA220+AB220</f>
        <v>0</v>
      </c>
      <c r="AD2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08">
        <f t="shared" ref="AG220" si="569">AD220+AE220+AF220</f>
        <v>0</v>
      </c>
      <c r="AH2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08">
        <f t="shared" ref="AK220" si="570">AH220+AI220+AJ220</f>
        <v>0</v>
      </c>
      <c r="AL220" s="208">
        <f t="shared" ref="AL220" si="571">Y220+AC220+AG220+AK220</f>
        <v>0</v>
      </c>
    </row>
    <row r="221" spans="2:38" x14ac:dyDescent="0.25">
      <c r="B221" s="215" t="s">
        <v>390</v>
      </c>
      <c r="C221" s="216" t="s">
        <v>268</v>
      </c>
      <c r="D221" s="217">
        <f>SUM(D222:D228)</f>
        <v>0</v>
      </c>
      <c r="E221" s="217">
        <f>SUM(E222:E228)</f>
        <v>0</v>
      </c>
      <c r="F221" s="217">
        <f t="shared" si="315"/>
        <v>0</v>
      </c>
      <c r="G221" s="217">
        <f t="shared" ref="G221:I221" si="572">SUM(G222:G228)</f>
        <v>0</v>
      </c>
      <c r="H221" s="217">
        <f t="shared" si="4"/>
        <v>0</v>
      </c>
      <c r="I221" s="217">
        <f t="shared" si="572"/>
        <v>0</v>
      </c>
      <c r="J221" s="217">
        <f t="shared" si="5"/>
        <v>0</v>
      </c>
      <c r="K221" s="217">
        <f t="shared" ref="K221:AJ221" si="573">SUM(K222:K228)</f>
        <v>0</v>
      </c>
      <c r="L221" s="217">
        <f t="shared" si="573"/>
        <v>0</v>
      </c>
      <c r="M221" s="217">
        <f t="shared" si="573"/>
        <v>0</v>
      </c>
      <c r="N221" s="217">
        <f t="shared" si="573"/>
        <v>0</v>
      </c>
      <c r="O221" s="217">
        <f t="shared" si="573"/>
        <v>0</v>
      </c>
      <c r="P221" s="217">
        <f t="shared" si="573"/>
        <v>0</v>
      </c>
      <c r="Q221" s="217">
        <f t="shared" si="573"/>
        <v>0</v>
      </c>
      <c r="R221" s="217">
        <f t="shared" si="573"/>
        <v>0</v>
      </c>
      <c r="S221" s="217">
        <f t="shared" si="573"/>
        <v>0</v>
      </c>
      <c r="T221" s="217">
        <f t="shared" si="573"/>
        <v>0</v>
      </c>
      <c r="U221" s="217">
        <f t="shared" si="573"/>
        <v>0</v>
      </c>
      <c r="V221" s="217">
        <f t="shared" si="573"/>
        <v>0</v>
      </c>
      <c r="W221" s="217">
        <f t="shared" si="573"/>
        <v>0</v>
      </c>
      <c r="X221" s="217">
        <f t="shared" si="573"/>
        <v>0</v>
      </c>
      <c r="Y221" s="217">
        <f t="shared" si="7"/>
        <v>0</v>
      </c>
      <c r="Z221" s="217">
        <f t="shared" si="573"/>
        <v>0</v>
      </c>
      <c r="AA221" s="217">
        <f t="shared" si="573"/>
        <v>0</v>
      </c>
      <c r="AB221" s="217">
        <f t="shared" si="573"/>
        <v>0</v>
      </c>
      <c r="AC221" s="217">
        <f t="shared" si="8"/>
        <v>0</v>
      </c>
      <c r="AD221" s="217">
        <f t="shared" si="573"/>
        <v>0</v>
      </c>
      <c r="AE221" s="217">
        <f t="shared" si="573"/>
        <v>0</v>
      </c>
      <c r="AF221" s="217">
        <f t="shared" si="573"/>
        <v>0</v>
      </c>
      <c r="AG221" s="217">
        <f t="shared" si="9"/>
        <v>0</v>
      </c>
      <c r="AH221" s="217">
        <f t="shared" si="573"/>
        <v>0</v>
      </c>
      <c r="AI221" s="217">
        <f t="shared" si="573"/>
        <v>0</v>
      </c>
      <c r="AJ221" s="217">
        <f t="shared" si="573"/>
        <v>0</v>
      </c>
      <c r="AK221" s="217">
        <f t="shared" si="10"/>
        <v>0</v>
      </c>
      <c r="AL221" s="217">
        <f t="shared" si="11"/>
        <v>0</v>
      </c>
    </row>
    <row r="222" spans="2:38" x14ac:dyDescent="0.25">
      <c r="B222" s="206" t="s">
        <v>396</v>
      </c>
      <c r="C222" s="207" t="s">
        <v>274</v>
      </c>
      <c r="D22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08">
        <f t="shared" si="315"/>
        <v>0</v>
      </c>
      <c r="G222" s="208"/>
      <c r="H222" s="208">
        <f t="shared" ref="H222:H228" si="574">F222-G222</f>
        <v>0</v>
      </c>
      <c r="I222" s="208"/>
      <c r="J222" s="208">
        <f t="shared" ref="J222:J228" si="575">F222-I222</f>
        <v>0</v>
      </c>
      <c r="K2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08">
        <f t="shared" ref="Y222:Y228" si="576">V222+W222+X222</f>
        <v>0</v>
      </c>
      <c r="Z2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08">
        <f t="shared" ref="AC222:AC228" si="577">Z222+AA222+AB222</f>
        <v>0</v>
      </c>
      <c r="AD2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08">
        <f t="shared" ref="AG222:AG228" si="578">AD222+AE222+AF222</f>
        <v>0</v>
      </c>
      <c r="AH2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08">
        <f t="shared" ref="AK222:AK228" si="579">AH222+AI222+AJ222</f>
        <v>0</v>
      </c>
      <c r="AL222" s="208">
        <f t="shared" ref="AL222:AL228" si="580">Y222+AC222+AG222+AK222</f>
        <v>0</v>
      </c>
    </row>
    <row r="223" spans="2:38" x14ac:dyDescent="0.25">
      <c r="B223" s="206" t="s">
        <v>943</v>
      </c>
      <c r="C223" s="207" t="s">
        <v>944</v>
      </c>
      <c r="D22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08">
        <f t="shared" si="315"/>
        <v>0</v>
      </c>
      <c r="G223" s="208"/>
      <c r="H223" s="208">
        <f t="shared" si="574"/>
        <v>0</v>
      </c>
      <c r="I223" s="208"/>
      <c r="J223" s="208">
        <f t="shared" si="575"/>
        <v>0</v>
      </c>
      <c r="K2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08">
        <f t="shared" si="576"/>
        <v>0</v>
      </c>
      <c r="Z2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08">
        <f t="shared" si="577"/>
        <v>0</v>
      </c>
      <c r="AD2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08">
        <f t="shared" si="578"/>
        <v>0</v>
      </c>
      <c r="AH2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08">
        <f t="shared" si="579"/>
        <v>0</v>
      </c>
      <c r="AL223" s="208">
        <f t="shared" si="580"/>
        <v>0</v>
      </c>
    </row>
    <row r="224" spans="2:38" x14ac:dyDescent="0.25">
      <c r="B224" s="206" t="s">
        <v>945</v>
      </c>
      <c r="C224" s="207" t="s">
        <v>944</v>
      </c>
      <c r="D22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08">
        <f t="shared" ref="F224:F226" si="581">D224+E224</f>
        <v>0</v>
      </c>
      <c r="G224" s="208"/>
      <c r="H224" s="208">
        <f t="shared" ref="H224:H226" si="582">F224-G224</f>
        <v>0</v>
      </c>
      <c r="I224" s="208"/>
      <c r="J224" s="208">
        <f t="shared" ref="J224:J226" si="583">F224-I224</f>
        <v>0</v>
      </c>
      <c r="K2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08">
        <f t="shared" ref="Y224:Y226" si="584">V224+W224+X224</f>
        <v>0</v>
      </c>
      <c r="Z2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08">
        <f t="shared" ref="AC224:AC226" si="585">Z224+AA224+AB224</f>
        <v>0</v>
      </c>
      <c r="AD2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08">
        <f t="shared" ref="AG224:AG226" si="586">AD224+AE224+AF224</f>
        <v>0</v>
      </c>
      <c r="AH2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08">
        <f t="shared" ref="AK224:AK226" si="587">AH224+AI224+AJ224</f>
        <v>0</v>
      </c>
      <c r="AL224" s="208">
        <f t="shared" ref="AL224:AL226" si="588">Y224+AC224+AG224+AK224</f>
        <v>0</v>
      </c>
    </row>
    <row r="225" spans="2:38" x14ac:dyDescent="0.25">
      <c r="B225" s="206" t="s">
        <v>946</v>
      </c>
      <c r="C225" s="207" t="s">
        <v>947</v>
      </c>
      <c r="D22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08">
        <f t="shared" si="581"/>
        <v>0</v>
      </c>
      <c r="G225" s="208"/>
      <c r="H225" s="208">
        <f t="shared" si="582"/>
        <v>0</v>
      </c>
      <c r="I225" s="208"/>
      <c r="J225" s="208">
        <f t="shared" si="583"/>
        <v>0</v>
      </c>
      <c r="K2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08">
        <f t="shared" si="584"/>
        <v>0</v>
      </c>
      <c r="Z2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08">
        <f t="shared" si="585"/>
        <v>0</v>
      </c>
      <c r="AD2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08">
        <f t="shared" si="586"/>
        <v>0</v>
      </c>
      <c r="AH2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08">
        <f t="shared" si="587"/>
        <v>0</v>
      </c>
      <c r="AL225" s="208">
        <f t="shared" si="588"/>
        <v>0</v>
      </c>
    </row>
    <row r="226" spans="2:38" x14ac:dyDescent="0.25">
      <c r="B226" s="206" t="s">
        <v>397</v>
      </c>
      <c r="C226" s="207" t="s">
        <v>948</v>
      </c>
      <c r="D22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08">
        <f t="shared" si="581"/>
        <v>0</v>
      </c>
      <c r="G226" s="208"/>
      <c r="H226" s="208">
        <f t="shared" si="582"/>
        <v>0</v>
      </c>
      <c r="I226" s="208"/>
      <c r="J226" s="208">
        <f t="shared" si="583"/>
        <v>0</v>
      </c>
      <c r="K2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08">
        <f t="shared" si="584"/>
        <v>0</v>
      </c>
      <c r="Z2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08">
        <f t="shared" si="585"/>
        <v>0</v>
      </c>
      <c r="AD2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08">
        <f t="shared" si="586"/>
        <v>0</v>
      </c>
      <c r="AH2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08">
        <f t="shared" si="587"/>
        <v>0</v>
      </c>
      <c r="AL226" s="208">
        <f t="shared" si="588"/>
        <v>0</v>
      </c>
    </row>
    <row r="227" spans="2:38" x14ac:dyDescent="0.25">
      <c r="B227" s="206" t="s">
        <v>949</v>
      </c>
      <c r="C227" s="207" t="s">
        <v>948</v>
      </c>
      <c r="D22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08">
        <f t="shared" ref="F227" si="589">D227+E227</f>
        <v>0</v>
      </c>
      <c r="G227" s="208"/>
      <c r="H227" s="208">
        <f t="shared" ref="H227" si="590">F227-G227</f>
        <v>0</v>
      </c>
      <c r="I227" s="208"/>
      <c r="J227" s="208">
        <f t="shared" ref="J227" si="591">F227-I227</f>
        <v>0</v>
      </c>
      <c r="K2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08">
        <f t="shared" ref="Y227" si="592">V227+W227+X227</f>
        <v>0</v>
      </c>
      <c r="Z2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08">
        <f t="shared" ref="AC227" si="593">Z227+AA227+AB227</f>
        <v>0</v>
      </c>
      <c r="AD2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08">
        <f t="shared" ref="AG227" si="594">AD227+AE227+AF227</f>
        <v>0</v>
      </c>
      <c r="AH2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08">
        <f t="shared" ref="AK227" si="595">AH227+AI227+AJ227</f>
        <v>0</v>
      </c>
      <c r="AL227" s="208">
        <f t="shared" ref="AL227" si="596">Y227+AC227+AG227+AK227</f>
        <v>0</v>
      </c>
    </row>
    <row r="228" spans="2:38" x14ac:dyDescent="0.25">
      <c r="B228" s="206" t="s">
        <v>950</v>
      </c>
      <c r="C228" s="207" t="s">
        <v>951</v>
      </c>
      <c r="D22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08">
        <f t="shared" si="315"/>
        <v>0</v>
      </c>
      <c r="G228" s="208"/>
      <c r="H228" s="208">
        <f t="shared" si="574"/>
        <v>0</v>
      </c>
      <c r="I228" s="208"/>
      <c r="J228" s="208">
        <f t="shared" si="575"/>
        <v>0</v>
      </c>
      <c r="K2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08">
        <f t="shared" si="576"/>
        <v>0</v>
      </c>
      <c r="Z2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08">
        <f t="shared" si="577"/>
        <v>0</v>
      </c>
      <c r="AD2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08">
        <f t="shared" si="578"/>
        <v>0</v>
      </c>
      <c r="AH2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08">
        <f t="shared" si="579"/>
        <v>0</v>
      </c>
      <c r="AL228" s="208">
        <f t="shared" si="580"/>
        <v>0</v>
      </c>
    </row>
    <row r="229" spans="2:38" x14ac:dyDescent="0.25">
      <c r="B229" s="203" t="s">
        <v>398</v>
      </c>
      <c r="C229" s="204" t="s">
        <v>275</v>
      </c>
      <c r="D229" s="205">
        <f>D230+D238+D246+D263+D270+D315</f>
        <v>0</v>
      </c>
      <c r="E229" s="205">
        <f>E230+E238+E246+E263+E270+E315</f>
        <v>0</v>
      </c>
      <c r="F229" s="205">
        <f t="shared" ref="F229:F377" si="597">D229+E229</f>
        <v>0</v>
      </c>
      <c r="G229" s="205">
        <f>G230+G238+G246+G263+G270+G315</f>
        <v>0</v>
      </c>
      <c r="H229" s="205">
        <f t="shared" ref="H229:H449" si="598">F229-G229</f>
        <v>0</v>
      </c>
      <c r="I229" s="205">
        <f>I230+I238+I246+I263+I270+I315</f>
        <v>0</v>
      </c>
      <c r="J229" s="205">
        <f t="shared" ref="J229:J449" si="599">F229-I229</f>
        <v>0</v>
      </c>
      <c r="K229" s="205">
        <f t="shared" ref="K229:X229" si="600">K230+K238+K246+K263+K270+K315</f>
        <v>0</v>
      </c>
      <c r="L229" s="205">
        <f t="shared" si="600"/>
        <v>0</v>
      </c>
      <c r="M229" s="205">
        <f t="shared" si="600"/>
        <v>0</v>
      </c>
      <c r="N229" s="205">
        <f t="shared" si="600"/>
        <v>0</v>
      </c>
      <c r="O229" s="205">
        <f t="shared" si="600"/>
        <v>0</v>
      </c>
      <c r="P229" s="205">
        <f t="shared" si="600"/>
        <v>0</v>
      </c>
      <c r="Q229" s="205">
        <f t="shared" si="600"/>
        <v>0</v>
      </c>
      <c r="R229" s="205">
        <f t="shared" si="600"/>
        <v>0</v>
      </c>
      <c r="S229" s="205">
        <f t="shared" si="600"/>
        <v>0</v>
      </c>
      <c r="T229" s="205">
        <f t="shared" si="600"/>
        <v>0</v>
      </c>
      <c r="U229" s="205">
        <f t="shared" si="600"/>
        <v>0</v>
      </c>
      <c r="V229" s="205">
        <f t="shared" si="600"/>
        <v>0</v>
      </c>
      <c r="W229" s="205">
        <f t="shared" si="600"/>
        <v>0</v>
      </c>
      <c r="X229" s="205">
        <f t="shared" si="600"/>
        <v>0</v>
      </c>
      <c r="Y229" s="205">
        <f t="shared" ref="Y229:Y449" si="601">V229+W229+X229</f>
        <v>0</v>
      </c>
      <c r="Z229" s="205">
        <f>Z230+Z238+Z246+Z263+Z270+Z315</f>
        <v>0</v>
      </c>
      <c r="AA229" s="205">
        <f>AA230+AA238+AA246+AA263+AA270+AA315</f>
        <v>0</v>
      </c>
      <c r="AB229" s="205">
        <f>AB230+AB238+AB246+AB263+AB270+AB315</f>
        <v>0</v>
      </c>
      <c r="AC229" s="205">
        <f t="shared" ref="AC229:AC449" si="602">Z229+AA229+AB229</f>
        <v>0</v>
      </c>
      <c r="AD229" s="205">
        <f>AD230+AD238+AD246+AD263+AD270+AD315</f>
        <v>0</v>
      </c>
      <c r="AE229" s="205">
        <f>AE230+AE238+AE246+AE263+AE270+AE315</f>
        <v>0</v>
      </c>
      <c r="AF229" s="205">
        <f>AF230+AF238+AF246+AF263+AF270+AF315</f>
        <v>0</v>
      </c>
      <c r="AG229" s="205">
        <f t="shared" ref="AG229:AG449" si="603">AD229+AE229+AF229</f>
        <v>0</v>
      </c>
      <c r="AH229" s="205">
        <f>AH230+AH238+AH246+AH263+AH270+AH315</f>
        <v>0</v>
      </c>
      <c r="AI229" s="205">
        <f>AI230+AI238+AI246+AI263+AI270+AI315</f>
        <v>0</v>
      </c>
      <c r="AJ229" s="205">
        <f>AJ230+AJ238+AJ246+AJ263+AJ270+AJ315</f>
        <v>0</v>
      </c>
      <c r="AK229" s="205">
        <f t="shared" ref="AK229:AK449" si="604">AH229+AI229+AJ229</f>
        <v>0</v>
      </c>
      <c r="AL229" s="205">
        <f t="shared" ref="AL229:AL449" si="605">Y229+AC229+AG229+AK229</f>
        <v>0</v>
      </c>
    </row>
    <row r="230" spans="2:38" x14ac:dyDescent="0.25">
      <c r="B230" s="215" t="s">
        <v>399</v>
      </c>
      <c r="C230" s="216" t="s">
        <v>276</v>
      </c>
      <c r="D230" s="217">
        <f>SUM(D231:D237)</f>
        <v>0</v>
      </c>
      <c r="E230" s="217">
        <f>SUM(E231:E237)</f>
        <v>0</v>
      </c>
      <c r="F230" s="217">
        <f t="shared" si="597"/>
        <v>0</v>
      </c>
      <c r="G230" s="217">
        <f>SUM(G231:G237)</f>
        <v>0</v>
      </c>
      <c r="H230" s="217">
        <f t="shared" si="598"/>
        <v>0</v>
      </c>
      <c r="I230" s="217">
        <f>SUM(I231:I237)</f>
        <v>0</v>
      </c>
      <c r="J230" s="217">
        <f t="shared" si="599"/>
        <v>0</v>
      </c>
      <c r="K230" s="217">
        <f t="shared" ref="K230:X230" si="606">SUM(K231:K237)</f>
        <v>0</v>
      </c>
      <c r="L230" s="217">
        <f t="shared" si="606"/>
        <v>0</v>
      </c>
      <c r="M230" s="217">
        <f t="shared" si="606"/>
        <v>0</v>
      </c>
      <c r="N230" s="217">
        <f t="shared" si="606"/>
        <v>0</v>
      </c>
      <c r="O230" s="217">
        <f t="shared" si="606"/>
        <v>0</v>
      </c>
      <c r="P230" s="217">
        <f t="shared" si="606"/>
        <v>0</v>
      </c>
      <c r="Q230" s="217">
        <f t="shared" si="606"/>
        <v>0</v>
      </c>
      <c r="R230" s="217">
        <f t="shared" si="606"/>
        <v>0</v>
      </c>
      <c r="S230" s="217">
        <f t="shared" si="606"/>
        <v>0</v>
      </c>
      <c r="T230" s="217">
        <f t="shared" si="606"/>
        <v>0</v>
      </c>
      <c r="U230" s="217">
        <f t="shared" si="606"/>
        <v>0</v>
      </c>
      <c r="V230" s="217">
        <f t="shared" si="606"/>
        <v>0</v>
      </c>
      <c r="W230" s="217">
        <f t="shared" si="606"/>
        <v>0</v>
      </c>
      <c r="X230" s="217">
        <f t="shared" si="606"/>
        <v>0</v>
      </c>
      <c r="Y230" s="217">
        <f t="shared" si="601"/>
        <v>0</v>
      </c>
      <c r="Z230" s="217">
        <f>SUM(Z231:Z237)</f>
        <v>0</v>
      </c>
      <c r="AA230" s="217">
        <f>SUM(AA231:AA237)</f>
        <v>0</v>
      </c>
      <c r="AB230" s="217">
        <f>SUM(AB231:AB237)</f>
        <v>0</v>
      </c>
      <c r="AC230" s="217">
        <f t="shared" si="602"/>
        <v>0</v>
      </c>
      <c r="AD230" s="217">
        <f>SUM(AD231:AD237)</f>
        <v>0</v>
      </c>
      <c r="AE230" s="217">
        <f>SUM(AE231:AE237)</f>
        <v>0</v>
      </c>
      <c r="AF230" s="217">
        <f>SUM(AF231:AF237)</f>
        <v>0</v>
      </c>
      <c r="AG230" s="217">
        <f t="shared" si="603"/>
        <v>0</v>
      </c>
      <c r="AH230" s="217">
        <f>SUM(AH231:AH237)</f>
        <v>0</v>
      </c>
      <c r="AI230" s="217">
        <f>SUM(AI231:AI237)</f>
        <v>0</v>
      </c>
      <c r="AJ230" s="217">
        <f>SUM(AJ231:AJ237)</f>
        <v>0</v>
      </c>
      <c r="AK230" s="217">
        <f t="shared" si="604"/>
        <v>0</v>
      </c>
      <c r="AL230" s="217">
        <f t="shared" si="605"/>
        <v>0</v>
      </c>
    </row>
    <row r="231" spans="2:38" x14ac:dyDescent="0.25">
      <c r="B231" s="206" t="s">
        <v>400</v>
      </c>
      <c r="C231" s="207" t="s">
        <v>277</v>
      </c>
      <c r="D23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08">
        <f t="shared" si="597"/>
        <v>0</v>
      </c>
      <c r="G231" s="208"/>
      <c r="H231" s="208">
        <f t="shared" si="598"/>
        <v>0</v>
      </c>
      <c r="I231" s="208"/>
      <c r="J231" s="208">
        <f t="shared" si="599"/>
        <v>0</v>
      </c>
      <c r="K2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08">
        <f t="shared" si="601"/>
        <v>0</v>
      </c>
      <c r="Z2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08">
        <f t="shared" si="602"/>
        <v>0</v>
      </c>
      <c r="AD2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08">
        <f t="shared" si="603"/>
        <v>0</v>
      </c>
      <c r="AH2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08">
        <f t="shared" si="604"/>
        <v>0</v>
      </c>
      <c r="AL231" s="208">
        <f t="shared" si="605"/>
        <v>0</v>
      </c>
    </row>
    <row r="232" spans="2:38" x14ac:dyDescent="0.25">
      <c r="B232" s="206" t="s">
        <v>974</v>
      </c>
      <c r="C232" s="207" t="s">
        <v>975</v>
      </c>
      <c r="D23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08">
        <f t="shared" si="597"/>
        <v>0</v>
      </c>
      <c r="G232" s="208"/>
      <c r="H232" s="208">
        <f t="shared" si="598"/>
        <v>0</v>
      </c>
      <c r="I232" s="208"/>
      <c r="J232" s="208">
        <f t="shared" si="599"/>
        <v>0</v>
      </c>
      <c r="K2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08">
        <f t="shared" si="601"/>
        <v>0</v>
      </c>
      <c r="Z2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08">
        <f t="shared" si="602"/>
        <v>0</v>
      </c>
      <c r="AD2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08">
        <f t="shared" si="603"/>
        <v>0</v>
      </c>
      <c r="AH2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08">
        <f t="shared" si="604"/>
        <v>0</v>
      </c>
      <c r="AL232" s="208">
        <f t="shared" si="605"/>
        <v>0</v>
      </c>
    </row>
    <row r="233" spans="2:38" x14ac:dyDescent="0.25">
      <c r="B233" s="206" t="s">
        <v>976</v>
      </c>
      <c r="C233" s="207" t="s">
        <v>977</v>
      </c>
      <c r="D23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08">
        <f t="shared" si="597"/>
        <v>0</v>
      </c>
      <c r="G233" s="208"/>
      <c r="H233" s="208">
        <f t="shared" si="598"/>
        <v>0</v>
      </c>
      <c r="I233" s="208"/>
      <c r="J233" s="208">
        <f t="shared" si="599"/>
        <v>0</v>
      </c>
      <c r="K2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08">
        <f t="shared" si="601"/>
        <v>0</v>
      </c>
      <c r="Z2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08">
        <f t="shared" si="602"/>
        <v>0</v>
      </c>
      <c r="AD2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08">
        <f t="shared" si="603"/>
        <v>0</v>
      </c>
      <c r="AH2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08">
        <f t="shared" si="604"/>
        <v>0</v>
      </c>
      <c r="AL233" s="208">
        <f t="shared" si="605"/>
        <v>0</v>
      </c>
    </row>
    <row r="234" spans="2:38" x14ac:dyDescent="0.25">
      <c r="B234" s="206" t="s">
        <v>978</v>
      </c>
      <c r="C234" s="207" t="s">
        <v>979</v>
      </c>
      <c r="D23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08">
        <f t="shared" ref="F234:F237" si="607">D234+E234</f>
        <v>0</v>
      </c>
      <c r="G234" s="208"/>
      <c r="H234" s="208">
        <f t="shared" ref="H234:H237" si="608">F234-G234</f>
        <v>0</v>
      </c>
      <c r="I234" s="208"/>
      <c r="J234" s="208">
        <f t="shared" ref="J234:J237" si="609">F234-I234</f>
        <v>0</v>
      </c>
      <c r="K2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08">
        <f t="shared" ref="Y234:Y237" si="610">V234+W234+X234</f>
        <v>0</v>
      </c>
      <c r="Z2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08">
        <f t="shared" ref="AC234:AC237" si="611">Z234+AA234+AB234</f>
        <v>0</v>
      </c>
      <c r="AD2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08">
        <f t="shared" ref="AG234:AG237" si="612">AD234+AE234+AF234</f>
        <v>0</v>
      </c>
      <c r="AH2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08">
        <f t="shared" ref="AK234:AK237" si="613">AH234+AI234+AJ234</f>
        <v>0</v>
      </c>
      <c r="AL234" s="208">
        <f t="shared" ref="AL234:AL237" si="614">Y234+AC234+AG234+AK234</f>
        <v>0</v>
      </c>
    </row>
    <row r="235" spans="2:38" x14ac:dyDescent="0.25">
      <c r="B235" s="206" t="s">
        <v>980</v>
      </c>
      <c r="C235" s="207" t="s">
        <v>981</v>
      </c>
      <c r="D23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08">
        <f t="shared" si="607"/>
        <v>0</v>
      </c>
      <c r="G235" s="208"/>
      <c r="H235" s="208">
        <f t="shared" si="608"/>
        <v>0</v>
      </c>
      <c r="I235" s="208"/>
      <c r="J235" s="208">
        <f t="shared" si="609"/>
        <v>0</v>
      </c>
      <c r="K2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08">
        <f t="shared" si="610"/>
        <v>0</v>
      </c>
      <c r="Z2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08">
        <f t="shared" si="611"/>
        <v>0</v>
      </c>
      <c r="AD2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08">
        <f t="shared" si="612"/>
        <v>0</v>
      </c>
      <c r="AH2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08">
        <f t="shared" si="613"/>
        <v>0</v>
      </c>
      <c r="AL235" s="208">
        <f t="shared" si="614"/>
        <v>0</v>
      </c>
    </row>
    <row r="236" spans="2:38" x14ac:dyDescent="0.25">
      <c r="B236" s="206" t="s">
        <v>401</v>
      </c>
      <c r="C236" s="207" t="s">
        <v>982</v>
      </c>
      <c r="D23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08">
        <f t="shared" si="607"/>
        <v>0</v>
      </c>
      <c r="G236" s="208"/>
      <c r="H236" s="208">
        <f t="shared" si="608"/>
        <v>0</v>
      </c>
      <c r="I236" s="208"/>
      <c r="J236" s="208">
        <f t="shared" si="609"/>
        <v>0</v>
      </c>
      <c r="K2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08">
        <f t="shared" si="610"/>
        <v>0</v>
      </c>
      <c r="Z2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08">
        <f t="shared" si="611"/>
        <v>0</v>
      </c>
      <c r="AD2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08">
        <f t="shared" si="612"/>
        <v>0</v>
      </c>
      <c r="AH2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08">
        <f t="shared" si="613"/>
        <v>0</v>
      </c>
      <c r="AL236" s="208">
        <f t="shared" si="614"/>
        <v>0</v>
      </c>
    </row>
    <row r="237" spans="2:38" x14ac:dyDescent="0.25">
      <c r="B237" s="206" t="s">
        <v>983</v>
      </c>
      <c r="C237" s="207" t="s">
        <v>984</v>
      </c>
      <c r="D23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08">
        <f t="shared" si="607"/>
        <v>0</v>
      </c>
      <c r="G237" s="208"/>
      <c r="H237" s="208">
        <f t="shared" si="608"/>
        <v>0</v>
      </c>
      <c r="I237" s="208"/>
      <c r="J237" s="208">
        <f t="shared" si="609"/>
        <v>0</v>
      </c>
      <c r="K2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08">
        <f t="shared" si="610"/>
        <v>0</v>
      </c>
      <c r="Z2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08">
        <f t="shared" si="611"/>
        <v>0</v>
      </c>
      <c r="AD2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08">
        <f t="shared" si="612"/>
        <v>0</v>
      </c>
      <c r="AH2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08">
        <f t="shared" si="613"/>
        <v>0</v>
      </c>
      <c r="AL237" s="208">
        <f t="shared" si="614"/>
        <v>0</v>
      </c>
    </row>
    <row r="238" spans="2:38" x14ac:dyDescent="0.25">
      <c r="B238" s="215" t="s">
        <v>402</v>
      </c>
      <c r="C238" s="216" t="s">
        <v>279</v>
      </c>
      <c r="D238" s="217">
        <f>SUM(D239:D245)</f>
        <v>0</v>
      </c>
      <c r="E238" s="217">
        <f>SUM(E239:E245)</f>
        <v>0</v>
      </c>
      <c r="F238" s="217">
        <f t="shared" si="597"/>
        <v>0</v>
      </c>
      <c r="G238" s="217">
        <f>SUM(G239:G245)</f>
        <v>0</v>
      </c>
      <c r="H238" s="217">
        <f t="shared" si="598"/>
        <v>0</v>
      </c>
      <c r="I238" s="217">
        <f>SUM(I239:I245)</f>
        <v>0</v>
      </c>
      <c r="J238" s="217">
        <f t="shared" si="599"/>
        <v>0</v>
      </c>
      <c r="K238" s="217">
        <f t="shared" ref="K238:X238" si="615">SUM(K239:K245)</f>
        <v>0</v>
      </c>
      <c r="L238" s="217">
        <f t="shared" si="615"/>
        <v>0</v>
      </c>
      <c r="M238" s="217">
        <f t="shared" si="615"/>
        <v>0</v>
      </c>
      <c r="N238" s="217">
        <f t="shared" si="615"/>
        <v>0</v>
      </c>
      <c r="O238" s="217">
        <f t="shared" si="615"/>
        <v>0</v>
      </c>
      <c r="P238" s="217">
        <f t="shared" si="615"/>
        <v>0</v>
      </c>
      <c r="Q238" s="217">
        <f t="shared" si="615"/>
        <v>0</v>
      </c>
      <c r="R238" s="217">
        <f t="shared" si="615"/>
        <v>0</v>
      </c>
      <c r="S238" s="217">
        <f t="shared" si="615"/>
        <v>0</v>
      </c>
      <c r="T238" s="217">
        <f t="shared" si="615"/>
        <v>0</v>
      </c>
      <c r="U238" s="217">
        <f t="shared" si="615"/>
        <v>0</v>
      </c>
      <c r="V238" s="217">
        <f t="shared" si="615"/>
        <v>0</v>
      </c>
      <c r="W238" s="217">
        <f t="shared" si="615"/>
        <v>0</v>
      </c>
      <c r="X238" s="217">
        <f t="shared" si="615"/>
        <v>0</v>
      </c>
      <c r="Y238" s="217">
        <f t="shared" si="601"/>
        <v>0</v>
      </c>
      <c r="Z238" s="217">
        <f>SUM(Z239:Z245)</f>
        <v>0</v>
      </c>
      <c r="AA238" s="217">
        <f>SUM(AA239:AA245)</f>
        <v>0</v>
      </c>
      <c r="AB238" s="217">
        <f>SUM(AB239:AB245)</f>
        <v>0</v>
      </c>
      <c r="AC238" s="217">
        <f t="shared" si="602"/>
        <v>0</v>
      </c>
      <c r="AD238" s="217">
        <f>SUM(AD239:AD245)</f>
        <v>0</v>
      </c>
      <c r="AE238" s="217">
        <f>SUM(AE239:AE245)</f>
        <v>0</v>
      </c>
      <c r="AF238" s="217">
        <f>SUM(AF239:AF245)</f>
        <v>0</v>
      </c>
      <c r="AG238" s="217">
        <f t="shared" si="603"/>
        <v>0</v>
      </c>
      <c r="AH238" s="217">
        <f>SUM(AH239:AH245)</f>
        <v>0</v>
      </c>
      <c r="AI238" s="217">
        <f>SUM(AI239:AI245)</f>
        <v>0</v>
      </c>
      <c r="AJ238" s="217">
        <f>SUM(AJ239:AJ245)</f>
        <v>0</v>
      </c>
      <c r="AK238" s="217">
        <f t="shared" si="604"/>
        <v>0</v>
      </c>
      <c r="AL238" s="217">
        <f t="shared" si="605"/>
        <v>0</v>
      </c>
    </row>
    <row r="239" spans="2:38" x14ac:dyDescent="0.25">
      <c r="B239" s="206" t="s">
        <v>985</v>
      </c>
      <c r="C239" s="207" t="s">
        <v>986</v>
      </c>
      <c r="D23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08">
        <f t="shared" ref="F239:F242" si="616">D239+E239</f>
        <v>0</v>
      </c>
      <c r="G239" s="208"/>
      <c r="H239" s="208">
        <f t="shared" ref="H239:H242" si="617">F239-G239</f>
        <v>0</v>
      </c>
      <c r="I239" s="208"/>
      <c r="J239" s="208">
        <f t="shared" ref="J239:J242" si="618">F239-I239</f>
        <v>0</v>
      </c>
      <c r="K2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08">
        <f t="shared" ref="Y239:Y242" si="619">V239+W239+X239</f>
        <v>0</v>
      </c>
      <c r="Z2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08">
        <f t="shared" ref="AC239:AC242" si="620">Z239+AA239+AB239</f>
        <v>0</v>
      </c>
      <c r="AD2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08">
        <f t="shared" ref="AG239:AG242" si="621">AD239+AE239+AF239</f>
        <v>0</v>
      </c>
      <c r="AH2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08">
        <f t="shared" ref="AK239:AK242" si="622">AH239+AI239+AJ239</f>
        <v>0</v>
      </c>
      <c r="AL239" s="208">
        <f t="shared" ref="AL239:AL242" si="623">Y239+AC239+AG239+AK239</f>
        <v>0</v>
      </c>
    </row>
    <row r="240" spans="2:38" x14ac:dyDescent="0.25">
      <c r="B240" s="206" t="s">
        <v>987</v>
      </c>
      <c r="C240" s="207" t="s">
        <v>988</v>
      </c>
      <c r="D24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08">
        <f t="shared" si="616"/>
        <v>0</v>
      </c>
      <c r="G240" s="208"/>
      <c r="H240" s="208">
        <f t="shared" si="617"/>
        <v>0</v>
      </c>
      <c r="I240" s="208"/>
      <c r="J240" s="208">
        <f t="shared" si="618"/>
        <v>0</v>
      </c>
      <c r="K2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08">
        <f t="shared" si="619"/>
        <v>0</v>
      </c>
      <c r="Z2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08">
        <f t="shared" si="620"/>
        <v>0</v>
      </c>
      <c r="AD2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08">
        <f t="shared" si="621"/>
        <v>0</v>
      </c>
      <c r="AH2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08">
        <f t="shared" si="622"/>
        <v>0</v>
      </c>
      <c r="AL240" s="208">
        <f t="shared" si="623"/>
        <v>0</v>
      </c>
    </row>
    <row r="241" spans="2:38" x14ac:dyDescent="0.25">
      <c r="B241" s="206" t="s">
        <v>403</v>
      </c>
      <c r="C241" s="207" t="s">
        <v>989</v>
      </c>
      <c r="D24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08">
        <f t="shared" si="616"/>
        <v>0</v>
      </c>
      <c r="G241" s="208"/>
      <c r="H241" s="208">
        <f t="shared" si="617"/>
        <v>0</v>
      </c>
      <c r="I241" s="208"/>
      <c r="J241" s="208">
        <f t="shared" si="618"/>
        <v>0</v>
      </c>
      <c r="K2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08">
        <f t="shared" si="619"/>
        <v>0</v>
      </c>
      <c r="Z2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08">
        <f t="shared" si="620"/>
        <v>0</v>
      </c>
      <c r="AD2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08">
        <f t="shared" si="621"/>
        <v>0</v>
      </c>
      <c r="AH2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08">
        <f t="shared" si="622"/>
        <v>0</v>
      </c>
      <c r="AL241" s="208">
        <f t="shared" si="623"/>
        <v>0</v>
      </c>
    </row>
    <row r="242" spans="2:38" x14ac:dyDescent="0.25">
      <c r="B242" s="206" t="s">
        <v>990</v>
      </c>
      <c r="C242" s="207" t="s">
        <v>991</v>
      </c>
      <c r="D24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08">
        <f t="shared" si="616"/>
        <v>0</v>
      </c>
      <c r="G242" s="208"/>
      <c r="H242" s="208">
        <f t="shared" si="617"/>
        <v>0</v>
      </c>
      <c r="I242" s="208"/>
      <c r="J242" s="208">
        <f t="shared" si="618"/>
        <v>0</v>
      </c>
      <c r="K2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08">
        <f t="shared" si="619"/>
        <v>0</v>
      </c>
      <c r="Z2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08">
        <f t="shared" si="620"/>
        <v>0</v>
      </c>
      <c r="AD2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08">
        <f t="shared" si="621"/>
        <v>0</v>
      </c>
      <c r="AH2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08">
        <f t="shared" si="622"/>
        <v>0</v>
      </c>
      <c r="AL242" s="208">
        <f t="shared" si="623"/>
        <v>0</v>
      </c>
    </row>
    <row r="243" spans="2:38" x14ac:dyDescent="0.25">
      <c r="B243" s="206" t="s">
        <v>992</v>
      </c>
      <c r="C243" s="207" t="s">
        <v>989</v>
      </c>
      <c r="D24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08">
        <f t="shared" si="597"/>
        <v>0</v>
      </c>
      <c r="G243" s="208"/>
      <c r="H243" s="208">
        <f t="shared" si="598"/>
        <v>0</v>
      </c>
      <c r="I243" s="208"/>
      <c r="J243" s="208">
        <f t="shared" si="599"/>
        <v>0</v>
      </c>
      <c r="K2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08">
        <f t="shared" si="601"/>
        <v>0</v>
      </c>
      <c r="Z2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08">
        <f t="shared" si="602"/>
        <v>0</v>
      </c>
      <c r="AD2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08">
        <f t="shared" si="603"/>
        <v>0</v>
      </c>
      <c r="AH2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08">
        <f t="shared" si="604"/>
        <v>0</v>
      </c>
      <c r="AL243" s="208">
        <f t="shared" si="605"/>
        <v>0</v>
      </c>
    </row>
    <row r="244" spans="2:38" x14ac:dyDescent="0.25">
      <c r="B244" s="206" t="s">
        <v>993</v>
      </c>
      <c r="C244" s="207" t="s">
        <v>994</v>
      </c>
      <c r="D24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08">
        <f t="shared" ref="F244" si="624">D244+E244</f>
        <v>0</v>
      </c>
      <c r="G244" s="208"/>
      <c r="H244" s="208">
        <f t="shared" ref="H244" si="625">F244-G244</f>
        <v>0</v>
      </c>
      <c r="I244" s="208"/>
      <c r="J244" s="208">
        <f t="shared" ref="J244" si="626">F244-I244</f>
        <v>0</v>
      </c>
      <c r="K2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08">
        <f t="shared" ref="Y244" si="627">V244+W244+X244</f>
        <v>0</v>
      </c>
      <c r="Z2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08">
        <f t="shared" ref="AC244" si="628">Z244+AA244+AB244</f>
        <v>0</v>
      </c>
      <c r="AD2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08">
        <f t="shared" ref="AG244" si="629">AD244+AE244+AF244</f>
        <v>0</v>
      </c>
      <c r="AH2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08">
        <f t="shared" ref="AK244" si="630">AH244+AI244+AJ244</f>
        <v>0</v>
      </c>
      <c r="AL244" s="208">
        <f t="shared" ref="AL244" si="631">Y244+AC244+AG244+AK244</f>
        <v>0</v>
      </c>
    </row>
    <row r="245" spans="2:38" x14ac:dyDescent="0.25">
      <c r="B245" s="206" t="s">
        <v>995</v>
      </c>
      <c r="C245" s="207" t="s">
        <v>996</v>
      </c>
      <c r="D24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08">
        <f t="shared" ref="F245" si="632">D245+E245</f>
        <v>0</v>
      </c>
      <c r="G245" s="208"/>
      <c r="H245" s="208">
        <f t="shared" ref="H245" si="633">F245-G245</f>
        <v>0</v>
      </c>
      <c r="I245" s="208"/>
      <c r="J245" s="208">
        <f t="shared" ref="J245" si="634">F245-I245</f>
        <v>0</v>
      </c>
      <c r="K2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08">
        <f t="shared" ref="Y245" si="635">V245+W245+X245</f>
        <v>0</v>
      </c>
      <c r="Z2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08">
        <f t="shared" ref="AC245" si="636">Z245+AA245+AB245</f>
        <v>0</v>
      </c>
      <c r="AD2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08">
        <f t="shared" ref="AG245" si="637">AD245+AE245+AF245</f>
        <v>0</v>
      </c>
      <c r="AH2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08">
        <f t="shared" ref="AK245" si="638">AH245+AI245+AJ245</f>
        <v>0</v>
      </c>
      <c r="AL245" s="208">
        <f t="shared" ref="AL245" si="639">Y245+AC245+AG245+AK245</f>
        <v>0</v>
      </c>
    </row>
    <row r="246" spans="2:38" x14ac:dyDescent="0.25">
      <c r="B246" s="215" t="s">
        <v>404</v>
      </c>
      <c r="C246" s="216" t="s">
        <v>280</v>
      </c>
      <c r="D246" s="217">
        <f>SUM(D247:D262)</f>
        <v>0</v>
      </c>
      <c r="E246" s="217">
        <f>SUM(E247:E262)</f>
        <v>0</v>
      </c>
      <c r="F246" s="217">
        <f t="shared" si="597"/>
        <v>0</v>
      </c>
      <c r="G246" s="217">
        <f>SUM(G247:G262)</f>
        <v>0</v>
      </c>
      <c r="H246" s="217">
        <f t="shared" si="598"/>
        <v>0</v>
      </c>
      <c r="I246" s="217">
        <f>SUM(I247:I262)</f>
        <v>0</v>
      </c>
      <c r="J246" s="217">
        <f t="shared" si="599"/>
        <v>0</v>
      </c>
      <c r="K246" s="217">
        <f t="shared" ref="K246:X246" si="640">SUM(K247:K262)</f>
        <v>0</v>
      </c>
      <c r="L246" s="217">
        <f t="shared" si="640"/>
        <v>0</v>
      </c>
      <c r="M246" s="217">
        <f t="shared" si="640"/>
        <v>0</v>
      </c>
      <c r="N246" s="217">
        <f t="shared" si="640"/>
        <v>0</v>
      </c>
      <c r="O246" s="217">
        <f t="shared" si="640"/>
        <v>0</v>
      </c>
      <c r="P246" s="217">
        <f t="shared" si="640"/>
        <v>0</v>
      </c>
      <c r="Q246" s="217">
        <f t="shared" si="640"/>
        <v>0</v>
      </c>
      <c r="R246" s="217">
        <f t="shared" si="640"/>
        <v>0</v>
      </c>
      <c r="S246" s="217">
        <f t="shared" si="640"/>
        <v>0</v>
      </c>
      <c r="T246" s="217">
        <f t="shared" si="640"/>
        <v>0</v>
      </c>
      <c r="U246" s="217">
        <f t="shared" si="640"/>
        <v>0</v>
      </c>
      <c r="V246" s="217">
        <f t="shared" si="640"/>
        <v>0</v>
      </c>
      <c r="W246" s="217">
        <f t="shared" si="640"/>
        <v>0</v>
      </c>
      <c r="X246" s="217">
        <f t="shared" si="640"/>
        <v>0</v>
      </c>
      <c r="Y246" s="217">
        <f t="shared" si="601"/>
        <v>0</v>
      </c>
      <c r="Z246" s="217">
        <f>SUM(Z247:Z262)</f>
        <v>0</v>
      </c>
      <c r="AA246" s="217">
        <f>SUM(AA247:AA262)</f>
        <v>0</v>
      </c>
      <c r="AB246" s="217">
        <f>SUM(AB247:AB262)</f>
        <v>0</v>
      </c>
      <c r="AC246" s="217">
        <f t="shared" si="602"/>
        <v>0</v>
      </c>
      <c r="AD246" s="217">
        <f>SUM(AD247:AD262)</f>
        <v>0</v>
      </c>
      <c r="AE246" s="217">
        <f>SUM(AE247:AE262)</f>
        <v>0</v>
      </c>
      <c r="AF246" s="217">
        <f>SUM(AF247:AF262)</f>
        <v>0</v>
      </c>
      <c r="AG246" s="217">
        <f t="shared" si="603"/>
        <v>0</v>
      </c>
      <c r="AH246" s="217">
        <f>SUM(AH247:AH262)</f>
        <v>0</v>
      </c>
      <c r="AI246" s="217">
        <f>SUM(AI247:AI262)</f>
        <v>0</v>
      </c>
      <c r="AJ246" s="217">
        <f>SUM(AJ247:AJ262)</f>
        <v>0</v>
      </c>
      <c r="AK246" s="217">
        <f t="shared" si="604"/>
        <v>0</v>
      </c>
      <c r="AL246" s="217">
        <f t="shared" si="605"/>
        <v>0</v>
      </c>
    </row>
    <row r="247" spans="2:38" x14ac:dyDescent="0.25">
      <c r="B247" s="206" t="s">
        <v>997</v>
      </c>
      <c r="C247" s="207" t="s">
        <v>998</v>
      </c>
      <c r="D24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08">
        <f t="shared" si="597"/>
        <v>0</v>
      </c>
      <c r="G247" s="208"/>
      <c r="H247" s="208">
        <f t="shared" si="598"/>
        <v>0</v>
      </c>
      <c r="I247" s="208"/>
      <c r="J247" s="208">
        <f t="shared" si="599"/>
        <v>0</v>
      </c>
      <c r="K2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08">
        <f t="shared" si="601"/>
        <v>0</v>
      </c>
      <c r="Z2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08">
        <f t="shared" si="602"/>
        <v>0</v>
      </c>
      <c r="AD2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08">
        <f t="shared" si="603"/>
        <v>0</v>
      </c>
      <c r="AH2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08">
        <f t="shared" si="604"/>
        <v>0</v>
      </c>
      <c r="AL247" s="208">
        <f t="shared" si="605"/>
        <v>0</v>
      </c>
    </row>
    <row r="248" spans="2:38" x14ac:dyDescent="0.25">
      <c r="B248" s="206" t="s">
        <v>999</v>
      </c>
      <c r="C248" s="207" t="s">
        <v>1000</v>
      </c>
      <c r="D24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08">
        <f t="shared" ref="F248:F256" si="641">D248+E248</f>
        <v>0</v>
      </c>
      <c r="G248" s="208"/>
      <c r="H248" s="208">
        <f t="shared" ref="H248:H256" si="642">F248-G248</f>
        <v>0</v>
      </c>
      <c r="I248" s="208"/>
      <c r="J248" s="208">
        <f t="shared" ref="J248:J256" si="643">F248-I248</f>
        <v>0</v>
      </c>
      <c r="K2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08">
        <f t="shared" ref="Y248:Y256" si="644">V248+W248+X248</f>
        <v>0</v>
      </c>
      <c r="Z2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08">
        <f t="shared" ref="AC248:AC256" si="645">Z248+AA248+AB248</f>
        <v>0</v>
      </c>
      <c r="AD2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08">
        <f t="shared" ref="AG248:AG256" si="646">AD248+AE248+AF248</f>
        <v>0</v>
      </c>
      <c r="AH2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08">
        <f t="shared" ref="AK248:AK256" si="647">AH248+AI248+AJ248</f>
        <v>0</v>
      </c>
      <c r="AL248" s="208">
        <f t="shared" ref="AL248:AL256" si="648">Y248+AC248+AG248+AK248</f>
        <v>0</v>
      </c>
    </row>
    <row r="249" spans="2:38" x14ac:dyDescent="0.25">
      <c r="B249" s="206" t="s">
        <v>1001</v>
      </c>
      <c r="C249" s="207" t="s">
        <v>1002</v>
      </c>
      <c r="D24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08">
        <f t="shared" si="641"/>
        <v>0</v>
      </c>
      <c r="G249" s="208"/>
      <c r="H249" s="208">
        <f t="shared" si="642"/>
        <v>0</v>
      </c>
      <c r="I249" s="208"/>
      <c r="J249" s="208">
        <f t="shared" si="643"/>
        <v>0</v>
      </c>
      <c r="K2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08">
        <f t="shared" si="644"/>
        <v>0</v>
      </c>
      <c r="Z2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08">
        <f t="shared" si="645"/>
        <v>0</v>
      </c>
      <c r="AD2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08">
        <f t="shared" si="646"/>
        <v>0</v>
      </c>
      <c r="AH2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08">
        <f t="shared" si="647"/>
        <v>0</v>
      </c>
      <c r="AL249" s="208">
        <f t="shared" si="648"/>
        <v>0</v>
      </c>
    </row>
    <row r="250" spans="2:38" x14ac:dyDescent="0.25">
      <c r="B250" s="206" t="s">
        <v>405</v>
      </c>
      <c r="C250" s="207" t="s">
        <v>281</v>
      </c>
      <c r="D25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08">
        <f t="shared" si="641"/>
        <v>0</v>
      </c>
      <c r="G250" s="208"/>
      <c r="H250" s="208">
        <f t="shared" si="642"/>
        <v>0</v>
      </c>
      <c r="I250" s="208"/>
      <c r="J250" s="208">
        <f t="shared" si="643"/>
        <v>0</v>
      </c>
      <c r="K2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08">
        <f t="shared" si="644"/>
        <v>0</v>
      </c>
      <c r="Z2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08">
        <f t="shared" si="645"/>
        <v>0</v>
      </c>
      <c r="AD2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08">
        <f t="shared" si="646"/>
        <v>0</v>
      </c>
      <c r="AH2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08">
        <f t="shared" si="647"/>
        <v>0</v>
      </c>
      <c r="AL250" s="208">
        <f t="shared" si="648"/>
        <v>0</v>
      </c>
    </row>
    <row r="251" spans="2:38" x14ac:dyDescent="0.25">
      <c r="B251" s="206" t="s">
        <v>1003</v>
      </c>
      <c r="C251" s="207" t="s">
        <v>1004</v>
      </c>
      <c r="D25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08">
        <f t="shared" si="641"/>
        <v>0</v>
      </c>
      <c r="G251" s="208"/>
      <c r="H251" s="208">
        <f t="shared" si="642"/>
        <v>0</v>
      </c>
      <c r="I251" s="208"/>
      <c r="J251" s="208">
        <f t="shared" si="643"/>
        <v>0</v>
      </c>
      <c r="K2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08">
        <f t="shared" si="644"/>
        <v>0</v>
      </c>
      <c r="Z2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08">
        <f t="shared" si="645"/>
        <v>0</v>
      </c>
      <c r="AD2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08">
        <f t="shared" si="646"/>
        <v>0</v>
      </c>
      <c r="AH2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08">
        <f t="shared" si="647"/>
        <v>0</v>
      </c>
      <c r="AL251" s="208">
        <f t="shared" si="648"/>
        <v>0</v>
      </c>
    </row>
    <row r="252" spans="2:38" x14ac:dyDescent="0.25">
      <c r="B252" s="206" t="s">
        <v>1005</v>
      </c>
      <c r="C252" s="207" t="s">
        <v>1006</v>
      </c>
      <c r="D25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08">
        <f t="shared" si="641"/>
        <v>0</v>
      </c>
      <c r="G252" s="208"/>
      <c r="H252" s="208">
        <f t="shared" si="642"/>
        <v>0</v>
      </c>
      <c r="I252" s="208"/>
      <c r="J252" s="208">
        <f t="shared" si="643"/>
        <v>0</v>
      </c>
      <c r="K2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08">
        <f t="shared" si="644"/>
        <v>0</v>
      </c>
      <c r="Z2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08">
        <f t="shared" si="645"/>
        <v>0</v>
      </c>
      <c r="AD2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08">
        <f t="shared" si="646"/>
        <v>0</v>
      </c>
      <c r="AH2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08">
        <f t="shared" si="647"/>
        <v>0</v>
      </c>
      <c r="AL252" s="208">
        <f t="shared" si="648"/>
        <v>0</v>
      </c>
    </row>
    <row r="253" spans="2:38" x14ac:dyDescent="0.25">
      <c r="B253" s="206" t="s">
        <v>406</v>
      </c>
      <c r="C253" s="207" t="s">
        <v>282</v>
      </c>
      <c r="D25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08">
        <f t="shared" si="641"/>
        <v>0</v>
      </c>
      <c r="G253" s="208"/>
      <c r="H253" s="208">
        <f t="shared" si="642"/>
        <v>0</v>
      </c>
      <c r="I253" s="208"/>
      <c r="J253" s="208">
        <f t="shared" si="643"/>
        <v>0</v>
      </c>
      <c r="K2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08">
        <f t="shared" si="644"/>
        <v>0</v>
      </c>
      <c r="Z2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08">
        <f t="shared" si="645"/>
        <v>0</v>
      </c>
      <c r="AD2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08">
        <f t="shared" si="646"/>
        <v>0</v>
      </c>
      <c r="AH2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08">
        <f t="shared" si="647"/>
        <v>0</v>
      </c>
      <c r="AL253" s="208">
        <f t="shared" si="648"/>
        <v>0</v>
      </c>
    </row>
    <row r="254" spans="2:38" x14ac:dyDescent="0.25">
      <c r="B254" s="206" t="s">
        <v>1007</v>
      </c>
      <c r="C254" s="207" t="s">
        <v>1008</v>
      </c>
      <c r="D25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08">
        <f t="shared" si="641"/>
        <v>0</v>
      </c>
      <c r="G254" s="208"/>
      <c r="H254" s="208">
        <f t="shared" si="642"/>
        <v>0</v>
      </c>
      <c r="I254" s="208"/>
      <c r="J254" s="208">
        <f t="shared" si="643"/>
        <v>0</v>
      </c>
      <c r="K2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08">
        <f t="shared" si="644"/>
        <v>0</v>
      </c>
      <c r="Z2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08">
        <f t="shared" si="645"/>
        <v>0</v>
      </c>
      <c r="AD2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08">
        <f t="shared" si="646"/>
        <v>0</v>
      </c>
      <c r="AH2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08">
        <f t="shared" si="647"/>
        <v>0</v>
      </c>
      <c r="AL254" s="208">
        <f t="shared" si="648"/>
        <v>0</v>
      </c>
    </row>
    <row r="255" spans="2:38" x14ac:dyDescent="0.25">
      <c r="B255" s="206" t="s">
        <v>1009</v>
      </c>
      <c r="C255" s="207" t="s">
        <v>1010</v>
      </c>
      <c r="D25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08">
        <f t="shared" si="641"/>
        <v>0</v>
      </c>
      <c r="G255" s="208"/>
      <c r="H255" s="208">
        <f t="shared" si="642"/>
        <v>0</v>
      </c>
      <c r="I255" s="208"/>
      <c r="J255" s="208">
        <f t="shared" si="643"/>
        <v>0</v>
      </c>
      <c r="K2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08">
        <f t="shared" si="644"/>
        <v>0</v>
      </c>
      <c r="Z2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08">
        <f t="shared" si="645"/>
        <v>0</v>
      </c>
      <c r="AD2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08">
        <f t="shared" si="646"/>
        <v>0</v>
      </c>
      <c r="AH2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08">
        <f t="shared" si="647"/>
        <v>0</v>
      </c>
      <c r="AL255" s="208">
        <f t="shared" si="648"/>
        <v>0</v>
      </c>
    </row>
    <row r="256" spans="2:38" x14ac:dyDescent="0.25">
      <c r="B256" s="206" t="s">
        <v>407</v>
      </c>
      <c r="C256" s="207" t="s">
        <v>283</v>
      </c>
      <c r="D25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08">
        <f t="shared" si="641"/>
        <v>0</v>
      </c>
      <c r="G256" s="208"/>
      <c r="H256" s="208">
        <f t="shared" si="642"/>
        <v>0</v>
      </c>
      <c r="I256" s="208"/>
      <c r="J256" s="208">
        <f t="shared" si="643"/>
        <v>0</v>
      </c>
      <c r="K2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08">
        <f t="shared" si="644"/>
        <v>0</v>
      </c>
      <c r="Z2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08">
        <f t="shared" si="645"/>
        <v>0</v>
      </c>
      <c r="AD2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08">
        <f t="shared" si="646"/>
        <v>0</v>
      </c>
      <c r="AH2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08">
        <f t="shared" si="647"/>
        <v>0</v>
      </c>
      <c r="AL256" s="208">
        <f t="shared" si="648"/>
        <v>0</v>
      </c>
    </row>
    <row r="257" spans="2:38" x14ac:dyDescent="0.25">
      <c r="B257" s="206" t="s">
        <v>1011</v>
      </c>
      <c r="C257" s="207" t="s">
        <v>1012</v>
      </c>
      <c r="D25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08">
        <f t="shared" si="597"/>
        <v>0</v>
      </c>
      <c r="G257" s="208"/>
      <c r="H257" s="208">
        <f t="shared" si="598"/>
        <v>0</v>
      </c>
      <c r="I257" s="208"/>
      <c r="J257" s="208">
        <f t="shared" si="599"/>
        <v>0</v>
      </c>
      <c r="K2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08">
        <f t="shared" si="601"/>
        <v>0</v>
      </c>
      <c r="Z2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08">
        <f t="shared" si="602"/>
        <v>0</v>
      </c>
      <c r="AD2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08">
        <f t="shared" si="603"/>
        <v>0</v>
      </c>
      <c r="AH2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08">
        <f t="shared" si="604"/>
        <v>0</v>
      </c>
      <c r="AL257" s="208">
        <f t="shared" si="605"/>
        <v>0</v>
      </c>
    </row>
    <row r="258" spans="2:38" x14ac:dyDescent="0.25">
      <c r="B258" s="206" t="s">
        <v>1013</v>
      </c>
      <c r="C258" s="207" t="s">
        <v>1014</v>
      </c>
      <c r="D25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08">
        <f t="shared" si="597"/>
        <v>0</v>
      </c>
      <c r="G258" s="208"/>
      <c r="H258" s="208">
        <f t="shared" si="598"/>
        <v>0</v>
      </c>
      <c r="I258" s="208"/>
      <c r="J258" s="208">
        <f t="shared" si="599"/>
        <v>0</v>
      </c>
      <c r="K2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08">
        <f t="shared" si="601"/>
        <v>0</v>
      </c>
      <c r="Z2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08">
        <f t="shared" si="602"/>
        <v>0</v>
      </c>
      <c r="AD2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08">
        <f t="shared" si="603"/>
        <v>0</v>
      </c>
      <c r="AH2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08">
        <f t="shared" si="604"/>
        <v>0</v>
      </c>
      <c r="AL258" s="208">
        <f t="shared" si="605"/>
        <v>0</v>
      </c>
    </row>
    <row r="259" spans="2:38" x14ac:dyDescent="0.25">
      <c r="B259" s="206" t="s">
        <v>1015</v>
      </c>
      <c r="C259" s="207" t="s">
        <v>1016</v>
      </c>
      <c r="D25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08">
        <f t="shared" si="597"/>
        <v>0</v>
      </c>
      <c r="G259" s="208"/>
      <c r="H259" s="208">
        <f t="shared" si="598"/>
        <v>0</v>
      </c>
      <c r="I259" s="208"/>
      <c r="J259" s="208">
        <f t="shared" si="599"/>
        <v>0</v>
      </c>
      <c r="K2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08">
        <f t="shared" si="601"/>
        <v>0</v>
      </c>
      <c r="Z2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08">
        <f t="shared" si="602"/>
        <v>0</v>
      </c>
      <c r="AD2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08">
        <f t="shared" si="603"/>
        <v>0</v>
      </c>
      <c r="AH2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08">
        <f t="shared" si="604"/>
        <v>0</v>
      </c>
      <c r="AL259" s="208">
        <f t="shared" si="605"/>
        <v>0</v>
      </c>
    </row>
    <row r="260" spans="2:38" x14ac:dyDescent="0.25">
      <c r="B260" s="206" t="s">
        <v>1017</v>
      </c>
      <c r="C260" s="207" t="s">
        <v>1018</v>
      </c>
      <c r="D26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08">
        <f t="shared" ref="F260:F262" si="649">D260+E260</f>
        <v>0</v>
      </c>
      <c r="G260" s="208"/>
      <c r="H260" s="208">
        <f t="shared" ref="H260:H262" si="650">F260-G260</f>
        <v>0</v>
      </c>
      <c r="I260" s="208"/>
      <c r="J260" s="208">
        <f t="shared" ref="J260:J262" si="651">F260-I260</f>
        <v>0</v>
      </c>
      <c r="K2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08">
        <f t="shared" ref="Y260:Y262" si="652">V260+W260+X260</f>
        <v>0</v>
      </c>
      <c r="Z2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08">
        <f t="shared" ref="AC260:AC262" si="653">Z260+AA260+AB260</f>
        <v>0</v>
      </c>
      <c r="AD2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08">
        <f t="shared" ref="AG260:AG262" si="654">AD260+AE260+AF260</f>
        <v>0</v>
      </c>
      <c r="AH2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08">
        <f t="shared" ref="AK260:AK262" si="655">AH260+AI260+AJ260</f>
        <v>0</v>
      </c>
      <c r="AL260" s="208">
        <f t="shared" ref="AL260:AL262" si="656">Y260+AC260+AG260+AK260</f>
        <v>0</v>
      </c>
    </row>
    <row r="261" spans="2:38" x14ac:dyDescent="0.25">
      <c r="B261" s="206" t="s">
        <v>408</v>
      </c>
      <c r="C261" s="207" t="s">
        <v>284</v>
      </c>
      <c r="D26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08">
        <f t="shared" si="649"/>
        <v>0</v>
      </c>
      <c r="G261" s="208"/>
      <c r="H261" s="208">
        <f t="shared" si="650"/>
        <v>0</v>
      </c>
      <c r="I261" s="208"/>
      <c r="J261" s="208">
        <f t="shared" si="651"/>
        <v>0</v>
      </c>
      <c r="K2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08">
        <f t="shared" si="652"/>
        <v>0</v>
      </c>
      <c r="Z2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08">
        <f t="shared" si="653"/>
        <v>0</v>
      </c>
      <c r="AD2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08">
        <f t="shared" si="654"/>
        <v>0</v>
      </c>
      <c r="AH2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08">
        <f t="shared" si="655"/>
        <v>0</v>
      </c>
      <c r="AL261" s="208">
        <f t="shared" si="656"/>
        <v>0</v>
      </c>
    </row>
    <row r="262" spans="2:38" x14ac:dyDescent="0.25">
      <c r="B262" s="206" t="s">
        <v>1019</v>
      </c>
      <c r="C262" s="207" t="s">
        <v>1020</v>
      </c>
      <c r="D26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08">
        <f t="shared" si="649"/>
        <v>0</v>
      </c>
      <c r="G262" s="208"/>
      <c r="H262" s="208">
        <f t="shared" si="650"/>
        <v>0</v>
      </c>
      <c r="I262" s="208"/>
      <c r="J262" s="208">
        <f t="shared" si="651"/>
        <v>0</v>
      </c>
      <c r="K2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08">
        <f t="shared" si="652"/>
        <v>0</v>
      </c>
      <c r="Z2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08">
        <f t="shared" si="653"/>
        <v>0</v>
      </c>
      <c r="AD2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08">
        <f t="shared" si="654"/>
        <v>0</v>
      </c>
      <c r="AH2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08">
        <f t="shared" si="655"/>
        <v>0</v>
      </c>
      <c r="AL262" s="208">
        <f t="shared" si="656"/>
        <v>0</v>
      </c>
    </row>
    <row r="263" spans="2:38" x14ac:dyDescent="0.25">
      <c r="B263" s="215" t="s">
        <v>409</v>
      </c>
      <c r="C263" s="216" t="s">
        <v>285</v>
      </c>
      <c r="D263" s="217">
        <f>SUM(D264:D269)</f>
        <v>0</v>
      </c>
      <c r="E263" s="217">
        <f>SUM(E264:E269)</f>
        <v>0</v>
      </c>
      <c r="F263" s="217">
        <f t="shared" si="597"/>
        <v>0</v>
      </c>
      <c r="G263" s="217">
        <f>SUM(G264:G269)</f>
        <v>0</v>
      </c>
      <c r="H263" s="217">
        <f t="shared" si="598"/>
        <v>0</v>
      </c>
      <c r="I263" s="217">
        <f>SUM(I264:I269)</f>
        <v>0</v>
      </c>
      <c r="J263" s="217">
        <f t="shared" si="599"/>
        <v>0</v>
      </c>
      <c r="K263" s="217">
        <f t="shared" ref="K263:X263" si="657">SUM(K264:K269)</f>
        <v>0</v>
      </c>
      <c r="L263" s="217">
        <f t="shared" si="657"/>
        <v>0</v>
      </c>
      <c r="M263" s="217">
        <f t="shared" si="657"/>
        <v>0</v>
      </c>
      <c r="N263" s="217">
        <f t="shared" si="657"/>
        <v>0</v>
      </c>
      <c r="O263" s="217">
        <f t="shared" si="657"/>
        <v>0</v>
      </c>
      <c r="P263" s="217">
        <f t="shared" si="657"/>
        <v>0</v>
      </c>
      <c r="Q263" s="217">
        <f t="shared" si="657"/>
        <v>0</v>
      </c>
      <c r="R263" s="217">
        <f t="shared" si="657"/>
        <v>0</v>
      </c>
      <c r="S263" s="217">
        <f t="shared" si="657"/>
        <v>0</v>
      </c>
      <c r="T263" s="217">
        <f t="shared" si="657"/>
        <v>0</v>
      </c>
      <c r="U263" s="217">
        <f t="shared" si="657"/>
        <v>0</v>
      </c>
      <c r="V263" s="217">
        <f t="shared" si="657"/>
        <v>0</v>
      </c>
      <c r="W263" s="217">
        <f t="shared" si="657"/>
        <v>0</v>
      </c>
      <c r="X263" s="217">
        <f t="shared" si="657"/>
        <v>0</v>
      </c>
      <c r="Y263" s="217">
        <f t="shared" si="601"/>
        <v>0</v>
      </c>
      <c r="Z263" s="217">
        <f>SUM(Z264:Z269)</f>
        <v>0</v>
      </c>
      <c r="AA263" s="217">
        <f>SUM(AA264:AA269)</f>
        <v>0</v>
      </c>
      <c r="AB263" s="217">
        <f>SUM(AB264:AB269)</f>
        <v>0</v>
      </c>
      <c r="AC263" s="217">
        <f t="shared" si="602"/>
        <v>0</v>
      </c>
      <c r="AD263" s="217">
        <f>SUM(AD264:AD269)</f>
        <v>0</v>
      </c>
      <c r="AE263" s="217">
        <f>SUM(AE264:AE269)</f>
        <v>0</v>
      </c>
      <c r="AF263" s="217">
        <f>SUM(AF264:AF269)</f>
        <v>0</v>
      </c>
      <c r="AG263" s="217">
        <f t="shared" si="603"/>
        <v>0</v>
      </c>
      <c r="AH263" s="217">
        <f>SUM(AH264:AH269)</f>
        <v>0</v>
      </c>
      <c r="AI263" s="217">
        <f>SUM(AI264:AI269)</f>
        <v>0</v>
      </c>
      <c r="AJ263" s="217">
        <f>SUM(AJ264:AJ269)</f>
        <v>0</v>
      </c>
      <c r="AK263" s="217">
        <f t="shared" si="604"/>
        <v>0</v>
      </c>
      <c r="AL263" s="217">
        <f t="shared" si="605"/>
        <v>0</v>
      </c>
    </row>
    <row r="264" spans="2:38" x14ac:dyDescent="0.25">
      <c r="B264" s="206" t="s">
        <v>1027</v>
      </c>
      <c r="C264" s="207" t="s">
        <v>1028</v>
      </c>
      <c r="D26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08">
        <f t="shared" si="597"/>
        <v>0</v>
      </c>
      <c r="G264" s="208"/>
      <c r="H264" s="208">
        <f t="shared" si="598"/>
        <v>0</v>
      </c>
      <c r="I264" s="208"/>
      <c r="J264" s="208">
        <f t="shared" si="599"/>
        <v>0</v>
      </c>
      <c r="K2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08">
        <f t="shared" si="601"/>
        <v>0</v>
      </c>
      <c r="Z2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08">
        <f t="shared" si="602"/>
        <v>0</v>
      </c>
      <c r="AD2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08">
        <f t="shared" si="603"/>
        <v>0</v>
      </c>
      <c r="AH2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08">
        <f t="shared" si="604"/>
        <v>0</v>
      </c>
      <c r="AL264" s="208">
        <f t="shared" si="605"/>
        <v>0</v>
      </c>
    </row>
    <row r="265" spans="2:38" x14ac:dyDescent="0.25">
      <c r="B265" s="206" t="s">
        <v>1029</v>
      </c>
      <c r="C265" s="207" t="s">
        <v>1030</v>
      </c>
      <c r="D26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08">
        <f t="shared" si="597"/>
        <v>0</v>
      </c>
      <c r="G265" s="208"/>
      <c r="H265" s="208">
        <f t="shared" si="598"/>
        <v>0</v>
      </c>
      <c r="I265" s="208"/>
      <c r="J265" s="208">
        <f t="shared" si="599"/>
        <v>0</v>
      </c>
      <c r="K2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08">
        <f t="shared" si="601"/>
        <v>0</v>
      </c>
      <c r="Z2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08">
        <f t="shared" si="602"/>
        <v>0</v>
      </c>
      <c r="AD2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08">
        <f t="shared" si="603"/>
        <v>0</v>
      </c>
      <c r="AH2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08">
        <f t="shared" si="604"/>
        <v>0</v>
      </c>
      <c r="AL265" s="208">
        <f t="shared" si="605"/>
        <v>0</v>
      </c>
    </row>
    <row r="266" spans="2:38" x14ac:dyDescent="0.25">
      <c r="B266" s="206" t="s">
        <v>410</v>
      </c>
      <c r="C266" s="207" t="s">
        <v>286</v>
      </c>
      <c r="D26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08">
        <f t="shared" si="597"/>
        <v>0</v>
      </c>
      <c r="G266" s="208"/>
      <c r="H266" s="208">
        <f t="shared" si="598"/>
        <v>0</v>
      </c>
      <c r="I266" s="208"/>
      <c r="J266" s="208">
        <f t="shared" si="599"/>
        <v>0</v>
      </c>
      <c r="K2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08">
        <f t="shared" si="601"/>
        <v>0</v>
      </c>
      <c r="Z2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08">
        <f t="shared" si="602"/>
        <v>0</v>
      </c>
      <c r="AD2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08">
        <f t="shared" si="603"/>
        <v>0</v>
      </c>
      <c r="AH2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08">
        <f t="shared" si="604"/>
        <v>0</v>
      </c>
      <c r="AL266" s="208">
        <f t="shared" si="605"/>
        <v>0</v>
      </c>
    </row>
    <row r="267" spans="2:38" x14ac:dyDescent="0.25">
      <c r="B267" s="206" t="s">
        <v>1031</v>
      </c>
      <c r="C267" s="207" t="s">
        <v>1032</v>
      </c>
      <c r="D26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08">
        <f t="shared" ref="F267:F269" si="658">D267+E267</f>
        <v>0</v>
      </c>
      <c r="G267" s="208"/>
      <c r="H267" s="208">
        <f t="shared" ref="H267:H269" si="659">F267-G267</f>
        <v>0</v>
      </c>
      <c r="I267" s="208"/>
      <c r="J267" s="208">
        <f t="shared" ref="J267:J269" si="660">F267-I267</f>
        <v>0</v>
      </c>
      <c r="K2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08">
        <f t="shared" ref="Y267:Y269" si="661">V267+W267+X267</f>
        <v>0</v>
      </c>
      <c r="Z2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08">
        <f t="shared" ref="AC267:AC269" si="662">Z267+AA267+AB267</f>
        <v>0</v>
      </c>
      <c r="AD2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08">
        <f t="shared" ref="AG267:AG269" si="663">AD267+AE267+AF267</f>
        <v>0</v>
      </c>
      <c r="AH2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08">
        <f t="shared" ref="AK267:AK269" si="664">AH267+AI267+AJ267</f>
        <v>0</v>
      </c>
      <c r="AL267" s="208">
        <f t="shared" ref="AL267:AL269" si="665">Y267+AC267+AG267+AK267</f>
        <v>0</v>
      </c>
    </row>
    <row r="268" spans="2:38" x14ac:dyDescent="0.25">
      <c r="B268" s="206" t="s">
        <v>1033</v>
      </c>
      <c r="C268" s="207" t="s">
        <v>1034</v>
      </c>
      <c r="D26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08">
        <f t="shared" si="658"/>
        <v>0</v>
      </c>
      <c r="G268" s="208"/>
      <c r="H268" s="208">
        <f t="shared" si="659"/>
        <v>0</v>
      </c>
      <c r="I268" s="208"/>
      <c r="J268" s="208">
        <f t="shared" si="660"/>
        <v>0</v>
      </c>
      <c r="K2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08">
        <f t="shared" si="661"/>
        <v>0</v>
      </c>
      <c r="Z2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08">
        <f t="shared" si="662"/>
        <v>0</v>
      </c>
      <c r="AD2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08">
        <f t="shared" si="663"/>
        <v>0</v>
      </c>
      <c r="AH2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08">
        <f t="shared" si="664"/>
        <v>0</v>
      </c>
      <c r="AL268" s="208">
        <f t="shared" si="665"/>
        <v>0</v>
      </c>
    </row>
    <row r="269" spans="2:38" x14ac:dyDescent="0.25">
      <c r="B269" s="206" t="s">
        <v>1035</v>
      </c>
      <c r="C269" s="207" t="s">
        <v>1036</v>
      </c>
      <c r="D26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08">
        <f t="shared" si="658"/>
        <v>0</v>
      </c>
      <c r="G269" s="208"/>
      <c r="H269" s="208">
        <f t="shared" si="659"/>
        <v>0</v>
      </c>
      <c r="I269" s="208"/>
      <c r="J269" s="208">
        <f t="shared" si="660"/>
        <v>0</v>
      </c>
      <c r="K2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08">
        <f t="shared" si="661"/>
        <v>0</v>
      </c>
      <c r="Z2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08">
        <f t="shared" si="662"/>
        <v>0</v>
      </c>
      <c r="AD2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08">
        <f t="shared" si="663"/>
        <v>0</v>
      </c>
      <c r="AH2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08">
        <f t="shared" si="664"/>
        <v>0</v>
      </c>
      <c r="AL269" s="208">
        <f t="shared" si="665"/>
        <v>0</v>
      </c>
    </row>
    <row r="270" spans="2:38" x14ac:dyDescent="0.25">
      <c r="B270" s="215" t="s">
        <v>411</v>
      </c>
      <c r="C270" s="216" t="s">
        <v>287</v>
      </c>
      <c r="D270" s="217">
        <f>SUM(D271:D314)</f>
        <v>0</v>
      </c>
      <c r="E270" s="217">
        <f>SUM(E271:E314)</f>
        <v>0</v>
      </c>
      <c r="F270" s="217">
        <f t="shared" si="597"/>
        <v>0</v>
      </c>
      <c r="G270" s="217">
        <f>SUM(G271:G314)</f>
        <v>0</v>
      </c>
      <c r="H270" s="217">
        <f t="shared" si="598"/>
        <v>0</v>
      </c>
      <c r="I270" s="217">
        <f>SUM(I271:I314)</f>
        <v>0</v>
      </c>
      <c r="J270" s="217">
        <f t="shared" si="599"/>
        <v>0</v>
      </c>
      <c r="K270" s="217">
        <f t="shared" ref="K270:X270" si="666">SUM(K271:K314)</f>
        <v>0</v>
      </c>
      <c r="L270" s="217">
        <f t="shared" si="666"/>
        <v>0</v>
      </c>
      <c r="M270" s="217">
        <f t="shared" si="666"/>
        <v>0</v>
      </c>
      <c r="N270" s="217">
        <f t="shared" si="666"/>
        <v>0</v>
      </c>
      <c r="O270" s="217">
        <f t="shared" si="666"/>
        <v>0</v>
      </c>
      <c r="P270" s="217">
        <f t="shared" si="666"/>
        <v>0</v>
      </c>
      <c r="Q270" s="217">
        <f t="shared" si="666"/>
        <v>0</v>
      </c>
      <c r="R270" s="217">
        <f t="shared" si="666"/>
        <v>0</v>
      </c>
      <c r="S270" s="217">
        <f t="shared" si="666"/>
        <v>0</v>
      </c>
      <c r="T270" s="217">
        <f t="shared" si="666"/>
        <v>0</v>
      </c>
      <c r="U270" s="217">
        <f t="shared" si="666"/>
        <v>0</v>
      </c>
      <c r="V270" s="217">
        <f t="shared" si="666"/>
        <v>0</v>
      </c>
      <c r="W270" s="217">
        <f t="shared" si="666"/>
        <v>0</v>
      </c>
      <c r="X270" s="217">
        <f t="shared" si="666"/>
        <v>0</v>
      </c>
      <c r="Y270" s="217">
        <f t="shared" si="601"/>
        <v>0</v>
      </c>
      <c r="Z270" s="217">
        <f>SUM(Z271:Z314)</f>
        <v>0</v>
      </c>
      <c r="AA270" s="217">
        <f>SUM(AA271:AA314)</f>
        <v>0</v>
      </c>
      <c r="AB270" s="217">
        <f>SUM(AB271:AB314)</f>
        <v>0</v>
      </c>
      <c r="AC270" s="217">
        <f t="shared" si="602"/>
        <v>0</v>
      </c>
      <c r="AD270" s="217">
        <f>SUM(AD271:AD314)</f>
        <v>0</v>
      </c>
      <c r="AE270" s="217">
        <f>SUM(AE271:AE314)</f>
        <v>0</v>
      </c>
      <c r="AF270" s="217">
        <f>SUM(AF271:AF314)</f>
        <v>0</v>
      </c>
      <c r="AG270" s="217">
        <f t="shared" si="603"/>
        <v>0</v>
      </c>
      <c r="AH270" s="217">
        <f>SUM(AH271:AH314)</f>
        <v>0</v>
      </c>
      <c r="AI270" s="217">
        <f>SUM(AI271:AI314)</f>
        <v>0</v>
      </c>
      <c r="AJ270" s="217">
        <f>SUM(AJ271:AJ314)</f>
        <v>0</v>
      </c>
      <c r="AK270" s="217">
        <f t="shared" si="604"/>
        <v>0</v>
      </c>
      <c r="AL270" s="217">
        <f t="shared" si="605"/>
        <v>0</v>
      </c>
    </row>
    <row r="271" spans="2:38" x14ac:dyDescent="0.25">
      <c r="B271" s="206" t="s">
        <v>1037</v>
      </c>
      <c r="C271" s="207" t="s">
        <v>1038</v>
      </c>
      <c r="D27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08">
        <f t="shared" si="597"/>
        <v>0</v>
      </c>
      <c r="G271" s="208"/>
      <c r="H271" s="208">
        <f t="shared" si="598"/>
        <v>0</v>
      </c>
      <c r="I271" s="208"/>
      <c r="J271" s="208">
        <f t="shared" si="599"/>
        <v>0</v>
      </c>
      <c r="K2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08">
        <f t="shared" si="601"/>
        <v>0</v>
      </c>
      <c r="Z2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08">
        <f t="shared" si="602"/>
        <v>0</v>
      </c>
      <c r="AD2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08">
        <f t="shared" si="603"/>
        <v>0</v>
      </c>
      <c r="AH2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08">
        <f t="shared" si="604"/>
        <v>0</v>
      </c>
      <c r="AL271" s="208">
        <f t="shared" si="605"/>
        <v>0</v>
      </c>
    </row>
    <row r="272" spans="2:38" x14ac:dyDescent="0.25">
      <c r="B272" s="206" t="s">
        <v>412</v>
      </c>
      <c r="C272" s="207" t="s">
        <v>1039</v>
      </c>
      <c r="D27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08">
        <f t="shared" ref="F272:F303" si="667">D272+E272</f>
        <v>0</v>
      </c>
      <c r="G272" s="208"/>
      <c r="H272" s="208">
        <f t="shared" ref="H272:H303" si="668">F272-G272</f>
        <v>0</v>
      </c>
      <c r="I272" s="208"/>
      <c r="J272" s="208">
        <f t="shared" ref="J272:J303" si="669">F272-I272</f>
        <v>0</v>
      </c>
      <c r="K2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08">
        <f t="shared" ref="Y272:Y303" si="670">V272+W272+X272</f>
        <v>0</v>
      </c>
      <c r="Z2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08">
        <f t="shared" ref="AC272:AC303" si="671">Z272+AA272+AB272</f>
        <v>0</v>
      </c>
      <c r="AD2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08">
        <f t="shared" ref="AG272:AG303" si="672">AD272+AE272+AF272</f>
        <v>0</v>
      </c>
      <c r="AH2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08">
        <f t="shared" ref="AK272:AK303" si="673">AH272+AI272+AJ272</f>
        <v>0</v>
      </c>
      <c r="AL272" s="208">
        <f t="shared" ref="AL272:AL303" si="674">Y272+AC272+AG272+AK272</f>
        <v>0</v>
      </c>
    </row>
    <row r="273" spans="2:38" x14ac:dyDescent="0.25">
      <c r="B273" s="206" t="s">
        <v>1040</v>
      </c>
      <c r="C273" s="207" t="s">
        <v>1041</v>
      </c>
      <c r="D27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08">
        <f t="shared" si="667"/>
        <v>0</v>
      </c>
      <c r="G273" s="208"/>
      <c r="H273" s="208">
        <f t="shared" si="668"/>
        <v>0</v>
      </c>
      <c r="I273" s="208"/>
      <c r="J273" s="208">
        <f t="shared" si="669"/>
        <v>0</v>
      </c>
      <c r="K2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08">
        <f t="shared" si="670"/>
        <v>0</v>
      </c>
      <c r="Z2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08">
        <f t="shared" si="671"/>
        <v>0</v>
      </c>
      <c r="AD2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08">
        <f t="shared" si="672"/>
        <v>0</v>
      </c>
      <c r="AH2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08">
        <f t="shared" si="673"/>
        <v>0</v>
      </c>
      <c r="AL273" s="208">
        <f t="shared" si="674"/>
        <v>0</v>
      </c>
    </row>
    <row r="274" spans="2:38" x14ac:dyDescent="0.25">
      <c r="B274" s="206" t="s">
        <v>1042</v>
      </c>
      <c r="C274" s="207" t="s">
        <v>1043</v>
      </c>
      <c r="D27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08">
        <f t="shared" si="667"/>
        <v>0</v>
      </c>
      <c r="G274" s="208"/>
      <c r="H274" s="208">
        <f t="shared" si="668"/>
        <v>0</v>
      </c>
      <c r="I274" s="208"/>
      <c r="J274" s="208">
        <f t="shared" si="669"/>
        <v>0</v>
      </c>
      <c r="K2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08">
        <f t="shared" si="670"/>
        <v>0</v>
      </c>
      <c r="Z2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08">
        <f t="shared" si="671"/>
        <v>0</v>
      </c>
      <c r="AD2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08">
        <f t="shared" si="672"/>
        <v>0</v>
      </c>
      <c r="AH2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08">
        <f t="shared" si="673"/>
        <v>0</v>
      </c>
      <c r="AL274" s="208">
        <f t="shared" si="674"/>
        <v>0</v>
      </c>
    </row>
    <row r="275" spans="2:38" x14ac:dyDescent="0.25">
      <c r="B275" s="206" t="s">
        <v>1044</v>
      </c>
      <c r="C275" s="207" t="s">
        <v>1045</v>
      </c>
      <c r="D27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08">
        <f t="shared" si="667"/>
        <v>0</v>
      </c>
      <c r="G275" s="208"/>
      <c r="H275" s="208">
        <f t="shared" si="668"/>
        <v>0</v>
      </c>
      <c r="I275" s="208"/>
      <c r="J275" s="208">
        <f t="shared" si="669"/>
        <v>0</v>
      </c>
      <c r="K2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08">
        <f t="shared" si="670"/>
        <v>0</v>
      </c>
      <c r="Z2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08">
        <f t="shared" si="671"/>
        <v>0</v>
      </c>
      <c r="AD2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08">
        <f t="shared" si="672"/>
        <v>0</v>
      </c>
      <c r="AH2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08">
        <f t="shared" si="673"/>
        <v>0</v>
      </c>
      <c r="AL275" s="208">
        <f t="shared" si="674"/>
        <v>0</v>
      </c>
    </row>
    <row r="276" spans="2:38" x14ac:dyDescent="0.25">
      <c r="B276" s="206" t="s">
        <v>1046</v>
      </c>
      <c r="C276" s="207" t="s">
        <v>1047</v>
      </c>
      <c r="D27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08">
        <f t="shared" si="667"/>
        <v>0</v>
      </c>
      <c r="G276" s="208"/>
      <c r="H276" s="208">
        <f t="shared" si="668"/>
        <v>0</v>
      </c>
      <c r="I276" s="208"/>
      <c r="J276" s="208">
        <f t="shared" si="669"/>
        <v>0</v>
      </c>
      <c r="K2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08">
        <f t="shared" si="670"/>
        <v>0</v>
      </c>
      <c r="Z2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08">
        <f t="shared" si="671"/>
        <v>0</v>
      </c>
      <c r="AD2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08">
        <f t="shared" si="672"/>
        <v>0</v>
      </c>
      <c r="AH2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08">
        <f t="shared" si="673"/>
        <v>0</v>
      </c>
      <c r="AL276" s="208">
        <f t="shared" si="674"/>
        <v>0</v>
      </c>
    </row>
    <row r="277" spans="2:38" x14ac:dyDescent="0.25">
      <c r="B277" s="206" t="s">
        <v>1048</v>
      </c>
      <c r="C277" s="207" t="s">
        <v>1049</v>
      </c>
      <c r="D27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08">
        <f t="shared" si="667"/>
        <v>0</v>
      </c>
      <c r="G277" s="208"/>
      <c r="H277" s="208">
        <f t="shared" si="668"/>
        <v>0</v>
      </c>
      <c r="I277" s="208"/>
      <c r="J277" s="208">
        <f t="shared" si="669"/>
        <v>0</v>
      </c>
      <c r="K2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08">
        <f t="shared" si="670"/>
        <v>0</v>
      </c>
      <c r="Z2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08">
        <f t="shared" si="671"/>
        <v>0</v>
      </c>
      <c r="AD2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08">
        <f t="shared" si="672"/>
        <v>0</v>
      </c>
      <c r="AH2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08">
        <f t="shared" si="673"/>
        <v>0</v>
      </c>
      <c r="AL277" s="208">
        <f t="shared" si="674"/>
        <v>0</v>
      </c>
    </row>
    <row r="278" spans="2:38" x14ac:dyDescent="0.25">
      <c r="B278" s="206" t="s">
        <v>1050</v>
      </c>
      <c r="C278" s="207" t="s">
        <v>1051</v>
      </c>
      <c r="D27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08">
        <f t="shared" si="667"/>
        <v>0</v>
      </c>
      <c r="G278" s="208"/>
      <c r="H278" s="208">
        <f t="shared" si="668"/>
        <v>0</v>
      </c>
      <c r="I278" s="208"/>
      <c r="J278" s="208">
        <f t="shared" si="669"/>
        <v>0</v>
      </c>
      <c r="K2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08">
        <f t="shared" si="670"/>
        <v>0</v>
      </c>
      <c r="Z2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08">
        <f t="shared" si="671"/>
        <v>0</v>
      </c>
      <c r="AD2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08">
        <f t="shared" si="672"/>
        <v>0</v>
      </c>
      <c r="AH2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08">
        <f t="shared" si="673"/>
        <v>0</v>
      </c>
      <c r="AL278" s="208">
        <f t="shared" si="674"/>
        <v>0</v>
      </c>
    </row>
    <row r="279" spans="2:38" x14ac:dyDescent="0.25">
      <c r="B279" s="206" t="s">
        <v>413</v>
      </c>
      <c r="C279" s="207" t="s">
        <v>1052</v>
      </c>
      <c r="D27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08">
        <f t="shared" si="667"/>
        <v>0</v>
      </c>
      <c r="G279" s="208"/>
      <c r="H279" s="208">
        <f t="shared" si="668"/>
        <v>0</v>
      </c>
      <c r="I279" s="208"/>
      <c r="J279" s="208">
        <f t="shared" si="669"/>
        <v>0</v>
      </c>
      <c r="K2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08">
        <f t="shared" si="670"/>
        <v>0</v>
      </c>
      <c r="Z2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08">
        <f t="shared" si="671"/>
        <v>0</v>
      </c>
      <c r="AD2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08">
        <f t="shared" si="672"/>
        <v>0</v>
      </c>
      <c r="AH2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08">
        <f t="shared" si="673"/>
        <v>0</v>
      </c>
      <c r="AL279" s="208">
        <f t="shared" si="674"/>
        <v>0</v>
      </c>
    </row>
    <row r="280" spans="2:38" x14ac:dyDescent="0.25">
      <c r="B280" s="206" t="s">
        <v>1053</v>
      </c>
      <c r="C280" s="207" t="s">
        <v>1054</v>
      </c>
      <c r="D28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08">
        <f t="shared" si="667"/>
        <v>0</v>
      </c>
      <c r="G280" s="208"/>
      <c r="H280" s="208">
        <f t="shared" si="668"/>
        <v>0</v>
      </c>
      <c r="I280" s="208"/>
      <c r="J280" s="208">
        <f t="shared" si="669"/>
        <v>0</v>
      </c>
      <c r="K2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08">
        <f t="shared" si="670"/>
        <v>0</v>
      </c>
      <c r="Z2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08">
        <f t="shared" si="671"/>
        <v>0</v>
      </c>
      <c r="AD2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08">
        <f t="shared" si="672"/>
        <v>0</v>
      </c>
      <c r="AH2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08">
        <f t="shared" si="673"/>
        <v>0</v>
      </c>
      <c r="AL280" s="208">
        <f t="shared" si="674"/>
        <v>0</v>
      </c>
    </row>
    <row r="281" spans="2:38" x14ac:dyDescent="0.25">
      <c r="B281" s="206" t="s">
        <v>1055</v>
      </c>
      <c r="C281" s="207" t="s">
        <v>1056</v>
      </c>
      <c r="D28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08">
        <f t="shared" si="667"/>
        <v>0</v>
      </c>
      <c r="G281" s="208"/>
      <c r="H281" s="208">
        <f t="shared" si="668"/>
        <v>0</v>
      </c>
      <c r="I281" s="208"/>
      <c r="J281" s="208">
        <f t="shared" si="669"/>
        <v>0</v>
      </c>
      <c r="K2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08">
        <f t="shared" si="670"/>
        <v>0</v>
      </c>
      <c r="Z2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08">
        <f t="shared" si="671"/>
        <v>0</v>
      </c>
      <c r="AD2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08">
        <f t="shared" si="672"/>
        <v>0</v>
      </c>
      <c r="AH2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08">
        <f t="shared" si="673"/>
        <v>0</v>
      </c>
      <c r="AL281" s="208">
        <f t="shared" si="674"/>
        <v>0</v>
      </c>
    </row>
    <row r="282" spans="2:38" x14ac:dyDescent="0.25">
      <c r="B282" s="206" t="s">
        <v>1057</v>
      </c>
      <c r="C282" s="207" t="s">
        <v>1058</v>
      </c>
      <c r="D28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08">
        <f t="shared" si="667"/>
        <v>0</v>
      </c>
      <c r="G282" s="208"/>
      <c r="H282" s="208">
        <f t="shared" si="668"/>
        <v>0</v>
      </c>
      <c r="I282" s="208"/>
      <c r="J282" s="208">
        <f t="shared" si="669"/>
        <v>0</v>
      </c>
      <c r="K2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08">
        <f t="shared" si="670"/>
        <v>0</v>
      </c>
      <c r="Z2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08">
        <f t="shared" si="671"/>
        <v>0</v>
      </c>
      <c r="AD2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08">
        <f t="shared" si="672"/>
        <v>0</v>
      </c>
      <c r="AH2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08">
        <f t="shared" si="673"/>
        <v>0</v>
      </c>
      <c r="AL282" s="208">
        <f t="shared" si="674"/>
        <v>0</v>
      </c>
    </row>
    <row r="283" spans="2:38" x14ac:dyDescent="0.25">
      <c r="B283" s="206" t="s">
        <v>1059</v>
      </c>
      <c r="C283" s="207" t="s">
        <v>1060</v>
      </c>
      <c r="D28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08">
        <f t="shared" si="667"/>
        <v>0</v>
      </c>
      <c r="G283" s="208"/>
      <c r="H283" s="208">
        <f t="shared" si="668"/>
        <v>0</v>
      </c>
      <c r="I283" s="208"/>
      <c r="J283" s="208">
        <f t="shared" si="669"/>
        <v>0</v>
      </c>
      <c r="K2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08">
        <f t="shared" si="670"/>
        <v>0</v>
      </c>
      <c r="Z2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08">
        <f t="shared" si="671"/>
        <v>0</v>
      </c>
      <c r="AD2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08">
        <f t="shared" si="672"/>
        <v>0</v>
      </c>
      <c r="AH2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08">
        <f t="shared" si="673"/>
        <v>0</v>
      </c>
      <c r="AL283" s="208">
        <f t="shared" si="674"/>
        <v>0</v>
      </c>
    </row>
    <row r="284" spans="2:38" x14ac:dyDescent="0.25">
      <c r="B284" s="206" t="s">
        <v>1061</v>
      </c>
      <c r="C284" s="207" t="s">
        <v>1062</v>
      </c>
      <c r="D28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08">
        <f t="shared" si="667"/>
        <v>0</v>
      </c>
      <c r="G284" s="208"/>
      <c r="H284" s="208">
        <f t="shared" si="668"/>
        <v>0</v>
      </c>
      <c r="I284" s="208"/>
      <c r="J284" s="208">
        <f t="shared" si="669"/>
        <v>0</v>
      </c>
      <c r="K2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08">
        <f t="shared" si="670"/>
        <v>0</v>
      </c>
      <c r="Z2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08">
        <f t="shared" si="671"/>
        <v>0</v>
      </c>
      <c r="AD2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08">
        <f t="shared" si="672"/>
        <v>0</v>
      </c>
      <c r="AH2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08">
        <f t="shared" si="673"/>
        <v>0</v>
      </c>
      <c r="AL284" s="208">
        <f t="shared" si="674"/>
        <v>0</v>
      </c>
    </row>
    <row r="285" spans="2:38" x14ac:dyDescent="0.25">
      <c r="B285" s="206" t="s">
        <v>1063</v>
      </c>
      <c r="C285" s="207" t="s">
        <v>1064</v>
      </c>
      <c r="D28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08">
        <f t="shared" si="667"/>
        <v>0</v>
      </c>
      <c r="G285" s="208"/>
      <c r="H285" s="208">
        <f t="shared" si="668"/>
        <v>0</v>
      </c>
      <c r="I285" s="208"/>
      <c r="J285" s="208">
        <f t="shared" si="669"/>
        <v>0</v>
      </c>
      <c r="K2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08">
        <f t="shared" si="670"/>
        <v>0</v>
      </c>
      <c r="Z2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08">
        <f t="shared" si="671"/>
        <v>0</v>
      </c>
      <c r="AD2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08">
        <f t="shared" si="672"/>
        <v>0</v>
      </c>
      <c r="AH2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08">
        <f t="shared" si="673"/>
        <v>0</v>
      </c>
      <c r="AL285" s="208">
        <f t="shared" si="674"/>
        <v>0</v>
      </c>
    </row>
    <row r="286" spans="2:38" x14ac:dyDescent="0.25">
      <c r="B286" s="206" t="s">
        <v>1065</v>
      </c>
      <c r="C286" s="207" t="s">
        <v>1066</v>
      </c>
      <c r="D28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08">
        <f t="shared" si="667"/>
        <v>0</v>
      </c>
      <c r="G286" s="208"/>
      <c r="H286" s="208">
        <f t="shared" si="668"/>
        <v>0</v>
      </c>
      <c r="I286" s="208"/>
      <c r="J286" s="208">
        <f t="shared" si="669"/>
        <v>0</v>
      </c>
      <c r="K2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08">
        <f t="shared" si="670"/>
        <v>0</v>
      </c>
      <c r="Z2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08">
        <f t="shared" si="671"/>
        <v>0</v>
      </c>
      <c r="AD2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08">
        <f t="shared" si="672"/>
        <v>0</v>
      </c>
      <c r="AH2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08">
        <f t="shared" si="673"/>
        <v>0</v>
      </c>
      <c r="AL286" s="208">
        <f t="shared" si="674"/>
        <v>0</v>
      </c>
    </row>
    <row r="287" spans="2:38" x14ac:dyDescent="0.25">
      <c r="B287" s="206" t="s">
        <v>1067</v>
      </c>
      <c r="C287" s="207" t="s">
        <v>1068</v>
      </c>
      <c r="D28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08">
        <f t="shared" si="667"/>
        <v>0</v>
      </c>
      <c r="G287" s="208"/>
      <c r="H287" s="208">
        <f t="shared" si="668"/>
        <v>0</v>
      </c>
      <c r="I287" s="208"/>
      <c r="J287" s="208">
        <f t="shared" si="669"/>
        <v>0</v>
      </c>
      <c r="K2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08">
        <f t="shared" si="670"/>
        <v>0</v>
      </c>
      <c r="Z2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08">
        <f t="shared" si="671"/>
        <v>0</v>
      </c>
      <c r="AD2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08">
        <f t="shared" si="672"/>
        <v>0</v>
      </c>
      <c r="AH2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08">
        <f t="shared" si="673"/>
        <v>0</v>
      </c>
      <c r="AL287" s="208">
        <f t="shared" si="674"/>
        <v>0</v>
      </c>
    </row>
    <row r="288" spans="2:38" x14ac:dyDescent="0.25">
      <c r="B288" s="206" t="s">
        <v>414</v>
      </c>
      <c r="C288" s="207" t="s">
        <v>1069</v>
      </c>
      <c r="D28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08">
        <f t="shared" si="667"/>
        <v>0</v>
      </c>
      <c r="G288" s="208"/>
      <c r="H288" s="208">
        <f t="shared" si="668"/>
        <v>0</v>
      </c>
      <c r="I288" s="208"/>
      <c r="J288" s="208">
        <f t="shared" si="669"/>
        <v>0</v>
      </c>
      <c r="K2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08">
        <f t="shared" si="670"/>
        <v>0</v>
      </c>
      <c r="Z2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08">
        <f t="shared" si="671"/>
        <v>0</v>
      </c>
      <c r="AD2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08">
        <f t="shared" si="672"/>
        <v>0</v>
      </c>
      <c r="AH2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08">
        <f t="shared" si="673"/>
        <v>0</v>
      </c>
      <c r="AL288" s="208">
        <f t="shared" si="674"/>
        <v>0</v>
      </c>
    </row>
    <row r="289" spans="2:38" x14ac:dyDescent="0.25">
      <c r="B289" s="206" t="s">
        <v>1070</v>
      </c>
      <c r="C289" s="207" t="s">
        <v>1071</v>
      </c>
      <c r="D28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08">
        <f t="shared" si="667"/>
        <v>0</v>
      </c>
      <c r="G289" s="208"/>
      <c r="H289" s="208">
        <f t="shared" si="668"/>
        <v>0</v>
      </c>
      <c r="I289" s="208"/>
      <c r="J289" s="208">
        <f t="shared" si="669"/>
        <v>0</v>
      </c>
      <c r="K2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08">
        <f t="shared" si="670"/>
        <v>0</v>
      </c>
      <c r="Z2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08">
        <f t="shared" si="671"/>
        <v>0</v>
      </c>
      <c r="AD2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08">
        <f t="shared" si="672"/>
        <v>0</v>
      </c>
      <c r="AH2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08">
        <f t="shared" si="673"/>
        <v>0</v>
      </c>
      <c r="AL289" s="208">
        <f t="shared" si="674"/>
        <v>0</v>
      </c>
    </row>
    <row r="290" spans="2:38" x14ac:dyDescent="0.25">
      <c r="B290" s="206" t="s">
        <v>1072</v>
      </c>
      <c r="C290" s="207" t="s">
        <v>1073</v>
      </c>
      <c r="D29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08">
        <f t="shared" si="667"/>
        <v>0</v>
      </c>
      <c r="G290" s="208"/>
      <c r="H290" s="208">
        <f t="shared" si="668"/>
        <v>0</v>
      </c>
      <c r="I290" s="208"/>
      <c r="J290" s="208">
        <f t="shared" si="669"/>
        <v>0</v>
      </c>
      <c r="K2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08">
        <f t="shared" si="670"/>
        <v>0</v>
      </c>
      <c r="Z2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08">
        <f t="shared" si="671"/>
        <v>0</v>
      </c>
      <c r="AD2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08">
        <f t="shared" si="672"/>
        <v>0</v>
      </c>
      <c r="AH2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08">
        <f t="shared" si="673"/>
        <v>0</v>
      </c>
      <c r="AL290" s="208">
        <f t="shared" si="674"/>
        <v>0</v>
      </c>
    </row>
    <row r="291" spans="2:38" x14ac:dyDescent="0.25">
      <c r="B291" s="206" t="s">
        <v>1074</v>
      </c>
      <c r="C291" s="207" t="s">
        <v>1075</v>
      </c>
      <c r="D29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08">
        <f t="shared" si="667"/>
        <v>0</v>
      </c>
      <c r="G291" s="208"/>
      <c r="H291" s="208">
        <f t="shared" si="668"/>
        <v>0</v>
      </c>
      <c r="I291" s="208"/>
      <c r="J291" s="208">
        <f t="shared" si="669"/>
        <v>0</v>
      </c>
      <c r="K2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08">
        <f t="shared" si="670"/>
        <v>0</v>
      </c>
      <c r="Z2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08">
        <f t="shared" si="671"/>
        <v>0</v>
      </c>
      <c r="AD2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08">
        <f t="shared" si="672"/>
        <v>0</v>
      </c>
      <c r="AH2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08">
        <f t="shared" si="673"/>
        <v>0</v>
      </c>
      <c r="AL291" s="208">
        <f t="shared" si="674"/>
        <v>0</v>
      </c>
    </row>
    <row r="292" spans="2:38" x14ac:dyDescent="0.25">
      <c r="B292" s="206" t="s">
        <v>1076</v>
      </c>
      <c r="C292" s="207" t="s">
        <v>1069</v>
      </c>
      <c r="D29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08">
        <f t="shared" si="667"/>
        <v>0</v>
      </c>
      <c r="G292" s="208"/>
      <c r="H292" s="208">
        <f t="shared" si="668"/>
        <v>0</v>
      </c>
      <c r="I292" s="208"/>
      <c r="J292" s="208">
        <f t="shared" si="669"/>
        <v>0</v>
      </c>
      <c r="K2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08">
        <f t="shared" si="670"/>
        <v>0</v>
      </c>
      <c r="Z2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08">
        <f t="shared" si="671"/>
        <v>0</v>
      </c>
      <c r="AD2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08">
        <f t="shared" si="672"/>
        <v>0</v>
      </c>
      <c r="AH2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08">
        <f t="shared" si="673"/>
        <v>0</v>
      </c>
      <c r="AL292" s="208">
        <f t="shared" si="674"/>
        <v>0</v>
      </c>
    </row>
    <row r="293" spans="2:38" x14ac:dyDescent="0.25">
      <c r="B293" s="206" t="s">
        <v>1077</v>
      </c>
      <c r="C293" s="207" t="s">
        <v>1078</v>
      </c>
      <c r="D29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08">
        <f t="shared" si="667"/>
        <v>0</v>
      </c>
      <c r="G293" s="208"/>
      <c r="H293" s="208">
        <f t="shared" si="668"/>
        <v>0</v>
      </c>
      <c r="I293" s="208"/>
      <c r="J293" s="208">
        <f t="shared" si="669"/>
        <v>0</v>
      </c>
      <c r="K2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08">
        <f t="shared" si="670"/>
        <v>0</v>
      </c>
      <c r="Z2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08">
        <f t="shared" si="671"/>
        <v>0</v>
      </c>
      <c r="AD2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08">
        <f t="shared" si="672"/>
        <v>0</v>
      </c>
      <c r="AH2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08">
        <f t="shared" si="673"/>
        <v>0</v>
      </c>
      <c r="AL293" s="208">
        <f t="shared" si="674"/>
        <v>0</v>
      </c>
    </row>
    <row r="294" spans="2:38" x14ac:dyDescent="0.25">
      <c r="B294" s="206" t="s">
        <v>1079</v>
      </c>
      <c r="C294" s="207" t="s">
        <v>1080</v>
      </c>
      <c r="D29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08">
        <f t="shared" si="667"/>
        <v>0</v>
      </c>
      <c r="G294" s="208"/>
      <c r="H294" s="208">
        <f t="shared" si="668"/>
        <v>0</v>
      </c>
      <c r="I294" s="208"/>
      <c r="J294" s="208">
        <f t="shared" si="669"/>
        <v>0</v>
      </c>
      <c r="K2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08">
        <f t="shared" si="670"/>
        <v>0</v>
      </c>
      <c r="Z2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08">
        <f t="shared" si="671"/>
        <v>0</v>
      </c>
      <c r="AD2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08">
        <f t="shared" si="672"/>
        <v>0</v>
      </c>
      <c r="AH2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08">
        <f t="shared" si="673"/>
        <v>0</v>
      </c>
      <c r="AL294" s="208">
        <f t="shared" si="674"/>
        <v>0</v>
      </c>
    </row>
    <row r="295" spans="2:38" x14ac:dyDescent="0.25">
      <c r="B295" s="206" t="s">
        <v>1081</v>
      </c>
      <c r="C295" s="207" t="s">
        <v>1082</v>
      </c>
      <c r="D29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08">
        <f t="shared" si="667"/>
        <v>0</v>
      </c>
      <c r="G295" s="208"/>
      <c r="H295" s="208">
        <f t="shared" si="668"/>
        <v>0</v>
      </c>
      <c r="I295" s="208"/>
      <c r="J295" s="208">
        <f t="shared" si="669"/>
        <v>0</v>
      </c>
      <c r="K2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08">
        <f t="shared" si="670"/>
        <v>0</v>
      </c>
      <c r="Z2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08">
        <f t="shared" si="671"/>
        <v>0</v>
      </c>
      <c r="AD2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08">
        <f t="shared" si="672"/>
        <v>0</v>
      </c>
      <c r="AH2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08">
        <f t="shared" si="673"/>
        <v>0</v>
      </c>
      <c r="AL295" s="208">
        <f t="shared" si="674"/>
        <v>0</v>
      </c>
    </row>
    <row r="296" spans="2:38" x14ac:dyDescent="0.25">
      <c r="B296" s="206" t="s">
        <v>1083</v>
      </c>
      <c r="C296" s="207" t="s">
        <v>1084</v>
      </c>
      <c r="D29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08">
        <f t="shared" si="667"/>
        <v>0</v>
      </c>
      <c r="G296" s="208"/>
      <c r="H296" s="208">
        <f t="shared" si="668"/>
        <v>0</v>
      </c>
      <c r="I296" s="208"/>
      <c r="J296" s="208">
        <f t="shared" si="669"/>
        <v>0</v>
      </c>
      <c r="K2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08">
        <f t="shared" si="670"/>
        <v>0</v>
      </c>
      <c r="Z2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08">
        <f t="shared" si="671"/>
        <v>0</v>
      </c>
      <c r="AD2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08">
        <f t="shared" si="672"/>
        <v>0</v>
      </c>
      <c r="AH2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08">
        <f t="shared" si="673"/>
        <v>0</v>
      </c>
      <c r="AL296" s="208">
        <f t="shared" si="674"/>
        <v>0</v>
      </c>
    </row>
    <row r="297" spans="2:38" x14ac:dyDescent="0.25">
      <c r="B297" s="206" t="s">
        <v>1085</v>
      </c>
      <c r="C297" s="207" t="s">
        <v>1086</v>
      </c>
      <c r="D29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08">
        <f t="shared" si="667"/>
        <v>0</v>
      </c>
      <c r="G297" s="208"/>
      <c r="H297" s="208">
        <f t="shared" si="668"/>
        <v>0</v>
      </c>
      <c r="I297" s="208"/>
      <c r="J297" s="208">
        <f t="shared" si="669"/>
        <v>0</v>
      </c>
      <c r="K2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08">
        <f t="shared" si="670"/>
        <v>0</v>
      </c>
      <c r="Z2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08">
        <f t="shared" si="671"/>
        <v>0</v>
      </c>
      <c r="AD2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08">
        <f t="shared" si="672"/>
        <v>0</v>
      </c>
      <c r="AH2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08">
        <f t="shared" si="673"/>
        <v>0</v>
      </c>
      <c r="AL297" s="208">
        <f t="shared" si="674"/>
        <v>0</v>
      </c>
    </row>
    <row r="298" spans="2:38" x14ac:dyDescent="0.25">
      <c r="B298" s="206" t="s">
        <v>1087</v>
      </c>
      <c r="C298" s="207" t="s">
        <v>1088</v>
      </c>
      <c r="D29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08">
        <f t="shared" si="667"/>
        <v>0</v>
      </c>
      <c r="G298" s="208"/>
      <c r="H298" s="208">
        <f t="shared" si="668"/>
        <v>0</v>
      </c>
      <c r="I298" s="208"/>
      <c r="J298" s="208">
        <f t="shared" si="669"/>
        <v>0</v>
      </c>
      <c r="K2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08">
        <f t="shared" si="670"/>
        <v>0</v>
      </c>
      <c r="Z2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08">
        <f t="shared" si="671"/>
        <v>0</v>
      </c>
      <c r="AD2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08">
        <f t="shared" si="672"/>
        <v>0</v>
      </c>
      <c r="AH2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08">
        <f t="shared" si="673"/>
        <v>0</v>
      </c>
      <c r="AL298" s="208">
        <f t="shared" si="674"/>
        <v>0</v>
      </c>
    </row>
    <row r="299" spans="2:38" x14ac:dyDescent="0.25">
      <c r="B299" s="206" t="s">
        <v>1089</v>
      </c>
      <c r="C299" s="207" t="s">
        <v>1090</v>
      </c>
      <c r="D29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08">
        <f t="shared" si="667"/>
        <v>0</v>
      </c>
      <c r="G299" s="208"/>
      <c r="H299" s="208">
        <f t="shared" si="668"/>
        <v>0</v>
      </c>
      <c r="I299" s="208"/>
      <c r="J299" s="208">
        <f t="shared" si="669"/>
        <v>0</v>
      </c>
      <c r="K2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08">
        <f t="shared" si="670"/>
        <v>0</v>
      </c>
      <c r="Z2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08">
        <f t="shared" si="671"/>
        <v>0</v>
      </c>
      <c r="AD2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08">
        <f t="shared" si="672"/>
        <v>0</v>
      </c>
      <c r="AH2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08">
        <f t="shared" si="673"/>
        <v>0</v>
      </c>
      <c r="AL299" s="208">
        <f t="shared" si="674"/>
        <v>0</v>
      </c>
    </row>
    <row r="300" spans="2:38" x14ac:dyDescent="0.25">
      <c r="B300" s="206" t="s">
        <v>1091</v>
      </c>
      <c r="C300" s="207" t="s">
        <v>1092</v>
      </c>
      <c r="D30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08">
        <f t="shared" si="667"/>
        <v>0</v>
      </c>
      <c r="G300" s="208"/>
      <c r="H300" s="208">
        <f t="shared" si="668"/>
        <v>0</v>
      </c>
      <c r="I300" s="208"/>
      <c r="J300" s="208">
        <f t="shared" si="669"/>
        <v>0</v>
      </c>
      <c r="K3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08">
        <f t="shared" si="670"/>
        <v>0</v>
      </c>
      <c r="Z3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08">
        <f t="shared" si="671"/>
        <v>0</v>
      </c>
      <c r="AD3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08">
        <f t="shared" si="672"/>
        <v>0</v>
      </c>
      <c r="AH3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08">
        <f t="shared" si="673"/>
        <v>0</v>
      </c>
      <c r="AL300" s="208">
        <f t="shared" si="674"/>
        <v>0</v>
      </c>
    </row>
    <row r="301" spans="2:38" x14ac:dyDescent="0.25">
      <c r="B301" s="206" t="s">
        <v>1093</v>
      </c>
      <c r="C301" s="207" t="s">
        <v>1094</v>
      </c>
      <c r="D30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08">
        <f t="shared" si="667"/>
        <v>0</v>
      </c>
      <c r="G301" s="208"/>
      <c r="H301" s="208">
        <f t="shared" si="668"/>
        <v>0</v>
      </c>
      <c r="I301" s="208"/>
      <c r="J301" s="208">
        <f t="shared" si="669"/>
        <v>0</v>
      </c>
      <c r="K3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08">
        <f t="shared" si="670"/>
        <v>0</v>
      </c>
      <c r="Z3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08">
        <f t="shared" si="671"/>
        <v>0</v>
      </c>
      <c r="AD3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08">
        <f t="shared" si="672"/>
        <v>0</v>
      </c>
      <c r="AH3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08">
        <f t="shared" si="673"/>
        <v>0</v>
      </c>
      <c r="AL301" s="208">
        <f t="shared" si="674"/>
        <v>0</v>
      </c>
    </row>
    <row r="302" spans="2:38" x14ac:dyDescent="0.25">
      <c r="B302" s="206" t="s">
        <v>1095</v>
      </c>
      <c r="C302" s="207" t="s">
        <v>1096</v>
      </c>
      <c r="D30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08">
        <f t="shared" si="667"/>
        <v>0</v>
      </c>
      <c r="G302" s="208"/>
      <c r="H302" s="208">
        <f t="shared" si="668"/>
        <v>0</v>
      </c>
      <c r="I302" s="208"/>
      <c r="J302" s="208">
        <f t="shared" si="669"/>
        <v>0</v>
      </c>
      <c r="K3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08">
        <f t="shared" si="670"/>
        <v>0</v>
      </c>
      <c r="Z3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08">
        <f t="shared" si="671"/>
        <v>0</v>
      </c>
      <c r="AD3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08">
        <f t="shared" si="672"/>
        <v>0</v>
      </c>
      <c r="AH3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08">
        <f t="shared" si="673"/>
        <v>0</v>
      </c>
      <c r="AL302" s="208">
        <f t="shared" si="674"/>
        <v>0</v>
      </c>
    </row>
    <row r="303" spans="2:38" x14ac:dyDescent="0.25">
      <c r="B303" s="206" t="s">
        <v>1097</v>
      </c>
      <c r="C303" s="207" t="s">
        <v>1098</v>
      </c>
      <c r="D30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08">
        <f t="shared" si="667"/>
        <v>0</v>
      </c>
      <c r="G303" s="208"/>
      <c r="H303" s="208">
        <f t="shared" si="668"/>
        <v>0</v>
      </c>
      <c r="I303" s="208"/>
      <c r="J303" s="208">
        <f t="shared" si="669"/>
        <v>0</v>
      </c>
      <c r="K3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08">
        <f t="shared" si="670"/>
        <v>0</v>
      </c>
      <c r="Z3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08">
        <f t="shared" si="671"/>
        <v>0</v>
      </c>
      <c r="AD3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08">
        <f t="shared" si="672"/>
        <v>0</v>
      </c>
      <c r="AH3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08">
        <f t="shared" si="673"/>
        <v>0</v>
      </c>
      <c r="AL303" s="208">
        <f t="shared" si="674"/>
        <v>0</v>
      </c>
    </row>
    <row r="304" spans="2:38" x14ac:dyDescent="0.25">
      <c r="B304" s="206" t="s">
        <v>1099</v>
      </c>
      <c r="C304" s="207" t="s">
        <v>1100</v>
      </c>
      <c r="D30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08">
        <f t="shared" si="597"/>
        <v>0</v>
      </c>
      <c r="G304" s="208"/>
      <c r="H304" s="208">
        <f t="shared" si="598"/>
        <v>0</v>
      </c>
      <c r="I304" s="208"/>
      <c r="J304" s="208">
        <f t="shared" si="599"/>
        <v>0</v>
      </c>
      <c r="K3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08">
        <f t="shared" si="601"/>
        <v>0</v>
      </c>
      <c r="Z3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08">
        <f t="shared" si="602"/>
        <v>0</v>
      </c>
      <c r="AD3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08">
        <f t="shared" si="603"/>
        <v>0</v>
      </c>
      <c r="AH3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08">
        <f t="shared" si="604"/>
        <v>0</v>
      </c>
      <c r="AL304" s="208">
        <f t="shared" si="605"/>
        <v>0</v>
      </c>
    </row>
    <row r="305" spans="2:38" x14ac:dyDescent="0.25">
      <c r="B305" s="206" t="s">
        <v>1101</v>
      </c>
      <c r="C305" s="207" t="s">
        <v>1102</v>
      </c>
      <c r="D30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08">
        <f t="shared" si="597"/>
        <v>0</v>
      </c>
      <c r="G305" s="208"/>
      <c r="H305" s="208">
        <f t="shared" si="598"/>
        <v>0</v>
      </c>
      <c r="I305" s="208"/>
      <c r="J305" s="208">
        <f t="shared" si="599"/>
        <v>0</v>
      </c>
      <c r="K3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08">
        <f t="shared" si="601"/>
        <v>0</v>
      </c>
      <c r="Z3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08">
        <f t="shared" si="602"/>
        <v>0</v>
      </c>
      <c r="AD3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08">
        <f t="shared" si="603"/>
        <v>0</v>
      </c>
      <c r="AH3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08">
        <f t="shared" si="604"/>
        <v>0</v>
      </c>
      <c r="AL305" s="208">
        <f t="shared" si="605"/>
        <v>0</v>
      </c>
    </row>
    <row r="306" spans="2:38" x14ac:dyDescent="0.25">
      <c r="B306" s="206" t="s">
        <v>1103</v>
      </c>
      <c r="C306" s="207" t="s">
        <v>1104</v>
      </c>
      <c r="D30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08">
        <f t="shared" si="597"/>
        <v>0</v>
      </c>
      <c r="G306" s="208"/>
      <c r="H306" s="208">
        <f t="shared" si="598"/>
        <v>0</v>
      </c>
      <c r="I306" s="208"/>
      <c r="J306" s="208">
        <f t="shared" si="599"/>
        <v>0</v>
      </c>
      <c r="K3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08">
        <f t="shared" si="601"/>
        <v>0</v>
      </c>
      <c r="Z3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08">
        <f t="shared" si="602"/>
        <v>0</v>
      </c>
      <c r="AD3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08">
        <f t="shared" si="603"/>
        <v>0</v>
      </c>
      <c r="AH3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08">
        <f t="shared" si="604"/>
        <v>0</v>
      </c>
      <c r="AL306" s="208">
        <f t="shared" si="605"/>
        <v>0</v>
      </c>
    </row>
    <row r="307" spans="2:38" x14ac:dyDescent="0.25">
      <c r="B307" s="206" t="s">
        <v>1105</v>
      </c>
      <c r="C307" s="207" t="s">
        <v>1106</v>
      </c>
      <c r="D30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08">
        <f t="shared" si="597"/>
        <v>0</v>
      </c>
      <c r="G307" s="208"/>
      <c r="H307" s="208">
        <f t="shared" si="598"/>
        <v>0</v>
      </c>
      <c r="I307" s="208"/>
      <c r="J307" s="208">
        <f t="shared" si="599"/>
        <v>0</v>
      </c>
      <c r="K3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08">
        <f t="shared" si="601"/>
        <v>0</v>
      </c>
      <c r="Z3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08">
        <f t="shared" si="602"/>
        <v>0</v>
      </c>
      <c r="AD3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08">
        <f t="shared" si="603"/>
        <v>0</v>
      </c>
      <c r="AH3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08">
        <f t="shared" si="604"/>
        <v>0</v>
      </c>
      <c r="AL307" s="208">
        <f t="shared" si="605"/>
        <v>0</v>
      </c>
    </row>
    <row r="308" spans="2:38" x14ac:dyDescent="0.25">
      <c r="B308" s="206" t="s">
        <v>1107</v>
      </c>
      <c r="C308" s="207" t="s">
        <v>1108</v>
      </c>
      <c r="D30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08">
        <f t="shared" si="597"/>
        <v>0</v>
      </c>
      <c r="G308" s="208"/>
      <c r="H308" s="208">
        <f t="shared" si="598"/>
        <v>0</v>
      </c>
      <c r="I308" s="208"/>
      <c r="J308" s="208">
        <f t="shared" si="599"/>
        <v>0</v>
      </c>
      <c r="K3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08">
        <f t="shared" si="601"/>
        <v>0</v>
      </c>
      <c r="Z3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08">
        <f t="shared" si="602"/>
        <v>0</v>
      </c>
      <c r="AD3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08">
        <f t="shared" si="603"/>
        <v>0</v>
      </c>
      <c r="AH3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08">
        <f t="shared" si="604"/>
        <v>0</v>
      </c>
      <c r="AL308" s="208">
        <f t="shared" si="605"/>
        <v>0</v>
      </c>
    </row>
    <row r="309" spans="2:38" x14ac:dyDescent="0.25">
      <c r="B309" s="206" t="s">
        <v>1109</v>
      </c>
      <c r="C309" s="207" t="s">
        <v>1110</v>
      </c>
      <c r="D30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08">
        <f t="shared" si="597"/>
        <v>0</v>
      </c>
      <c r="G309" s="208"/>
      <c r="H309" s="208">
        <f t="shared" si="598"/>
        <v>0</v>
      </c>
      <c r="I309" s="208"/>
      <c r="J309" s="208">
        <f t="shared" si="599"/>
        <v>0</v>
      </c>
      <c r="K3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08">
        <f t="shared" si="601"/>
        <v>0</v>
      </c>
      <c r="Z3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08">
        <f t="shared" si="602"/>
        <v>0</v>
      </c>
      <c r="AD3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08">
        <f t="shared" si="603"/>
        <v>0</v>
      </c>
      <c r="AH3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08">
        <f t="shared" si="604"/>
        <v>0</v>
      </c>
      <c r="AL309" s="208">
        <f t="shared" si="605"/>
        <v>0</v>
      </c>
    </row>
    <row r="310" spans="2:38" x14ac:dyDescent="0.25">
      <c r="B310" s="206" t="s">
        <v>1111</v>
      </c>
      <c r="C310" s="207" t="s">
        <v>1112</v>
      </c>
      <c r="D31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08">
        <f t="shared" si="597"/>
        <v>0</v>
      </c>
      <c r="G310" s="208"/>
      <c r="H310" s="208">
        <f t="shared" si="598"/>
        <v>0</v>
      </c>
      <c r="I310" s="208"/>
      <c r="J310" s="208">
        <f t="shared" si="599"/>
        <v>0</v>
      </c>
      <c r="K3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08">
        <f t="shared" si="601"/>
        <v>0</v>
      </c>
      <c r="Z3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08">
        <f t="shared" si="602"/>
        <v>0</v>
      </c>
      <c r="AD3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08">
        <f t="shared" si="603"/>
        <v>0</v>
      </c>
      <c r="AH3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08">
        <f t="shared" si="604"/>
        <v>0</v>
      </c>
      <c r="AL310" s="208">
        <f t="shared" si="605"/>
        <v>0</v>
      </c>
    </row>
    <row r="311" spans="2:38" x14ac:dyDescent="0.25">
      <c r="B311" s="206" t="s">
        <v>1113</v>
      </c>
      <c r="C311" s="207" t="s">
        <v>1114</v>
      </c>
      <c r="D31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08">
        <f t="shared" si="597"/>
        <v>0</v>
      </c>
      <c r="G311" s="208"/>
      <c r="H311" s="208">
        <f t="shared" si="598"/>
        <v>0</v>
      </c>
      <c r="I311" s="208"/>
      <c r="J311" s="208">
        <f t="shared" si="599"/>
        <v>0</v>
      </c>
      <c r="K3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08">
        <f t="shared" si="601"/>
        <v>0</v>
      </c>
      <c r="Z3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08">
        <f t="shared" si="602"/>
        <v>0</v>
      </c>
      <c r="AD3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08">
        <f t="shared" si="603"/>
        <v>0</v>
      </c>
      <c r="AH3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08">
        <f t="shared" si="604"/>
        <v>0</v>
      </c>
      <c r="AL311" s="208">
        <f t="shared" si="605"/>
        <v>0</v>
      </c>
    </row>
    <row r="312" spans="2:38" x14ac:dyDescent="0.25">
      <c r="B312" s="206" t="s">
        <v>1115</v>
      </c>
      <c r="C312" s="207" t="s">
        <v>1116</v>
      </c>
      <c r="D31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08">
        <f t="shared" ref="F312:F314" si="675">D312+E312</f>
        <v>0</v>
      </c>
      <c r="G312" s="208"/>
      <c r="H312" s="208">
        <f t="shared" ref="H312:H314" si="676">F312-G312</f>
        <v>0</v>
      </c>
      <c r="I312" s="208"/>
      <c r="J312" s="208">
        <f t="shared" ref="J312:J314" si="677">F312-I312</f>
        <v>0</v>
      </c>
      <c r="K3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08">
        <f t="shared" ref="Y312:Y314" si="678">V312+W312+X312</f>
        <v>0</v>
      </c>
      <c r="Z3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08">
        <f t="shared" ref="AC312:AC314" si="679">Z312+AA312+AB312</f>
        <v>0</v>
      </c>
      <c r="AD3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08">
        <f t="shared" ref="AG312:AG314" si="680">AD312+AE312+AF312</f>
        <v>0</v>
      </c>
      <c r="AH3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08">
        <f t="shared" ref="AK312:AK314" si="681">AH312+AI312+AJ312</f>
        <v>0</v>
      </c>
      <c r="AL312" s="208">
        <f t="shared" ref="AL312:AL314" si="682">Y312+AC312+AG312+AK312</f>
        <v>0</v>
      </c>
    </row>
    <row r="313" spans="2:38" x14ac:dyDescent="0.25">
      <c r="B313" s="206" t="s">
        <v>1117</v>
      </c>
      <c r="C313" s="207" t="s">
        <v>1118</v>
      </c>
      <c r="D31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08">
        <f t="shared" si="675"/>
        <v>0</v>
      </c>
      <c r="G313" s="208"/>
      <c r="H313" s="208">
        <f t="shared" si="676"/>
        <v>0</v>
      </c>
      <c r="I313" s="208"/>
      <c r="J313" s="208">
        <f t="shared" si="677"/>
        <v>0</v>
      </c>
      <c r="K3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08">
        <f t="shared" si="678"/>
        <v>0</v>
      </c>
      <c r="Z3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08">
        <f t="shared" si="679"/>
        <v>0</v>
      </c>
      <c r="AD3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08">
        <f t="shared" si="680"/>
        <v>0</v>
      </c>
      <c r="AH3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08">
        <f t="shared" si="681"/>
        <v>0</v>
      </c>
      <c r="AL313" s="208">
        <f t="shared" si="682"/>
        <v>0</v>
      </c>
    </row>
    <row r="314" spans="2:38" x14ac:dyDescent="0.25">
      <c r="B314" s="206" t="s">
        <v>1119</v>
      </c>
      <c r="C314" s="207" t="s">
        <v>1120</v>
      </c>
      <c r="D31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08">
        <f t="shared" si="675"/>
        <v>0</v>
      </c>
      <c r="G314" s="208"/>
      <c r="H314" s="208">
        <f t="shared" si="676"/>
        <v>0</v>
      </c>
      <c r="I314" s="208"/>
      <c r="J314" s="208">
        <f t="shared" si="677"/>
        <v>0</v>
      </c>
      <c r="K3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08">
        <f t="shared" si="678"/>
        <v>0</v>
      </c>
      <c r="Z3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08">
        <f t="shared" si="679"/>
        <v>0</v>
      </c>
      <c r="AD3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08">
        <f t="shared" si="680"/>
        <v>0</v>
      </c>
      <c r="AH3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08">
        <f t="shared" si="681"/>
        <v>0</v>
      </c>
      <c r="AL314" s="208">
        <f t="shared" si="682"/>
        <v>0</v>
      </c>
    </row>
    <row r="315" spans="2:38" x14ac:dyDescent="0.25">
      <c r="B315" s="215" t="s">
        <v>415</v>
      </c>
      <c r="C315" s="216" t="s">
        <v>288</v>
      </c>
      <c r="D315" s="217">
        <f>SUM(D316:D329)</f>
        <v>0</v>
      </c>
      <c r="E315" s="217">
        <f>SUM(E316:E329)</f>
        <v>0</v>
      </c>
      <c r="F315" s="217">
        <f t="shared" si="597"/>
        <v>0</v>
      </c>
      <c r="G315" s="217">
        <f>SUM(G316:G329)</f>
        <v>0</v>
      </c>
      <c r="H315" s="217">
        <f t="shared" si="598"/>
        <v>0</v>
      </c>
      <c r="I315" s="217">
        <f>SUM(I316:I329)</f>
        <v>0</v>
      </c>
      <c r="J315" s="217">
        <f t="shared" si="599"/>
        <v>0</v>
      </c>
      <c r="K315" s="217">
        <f t="shared" ref="K315:X315" si="683">SUM(K316:K329)</f>
        <v>0</v>
      </c>
      <c r="L315" s="217">
        <f t="shared" si="683"/>
        <v>0</v>
      </c>
      <c r="M315" s="217">
        <f t="shared" si="683"/>
        <v>0</v>
      </c>
      <c r="N315" s="217">
        <f t="shared" si="683"/>
        <v>0</v>
      </c>
      <c r="O315" s="217">
        <f t="shared" si="683"/>
        <v>0</v>
      </c>
      <c r="P315" s="217">
        <f t="shared" si="683"/>
        <v>0</v>
      </c>
      <c r="Q315" s="217">
        <f t="shared" si="683"/>
        <v>0</v>
      </c>
      <c r="R315" s="217">
        <f t="shared" si="683"/>
        <v>0</v>
      </c>
      <c r="S315" s="217">
        <f t="shared" si="683"/>
        <v>0</v>
      </c>
      <c r="T315" s="217">
        <f t="shared" si="683"/>
        <v>0</v>
      </c>
      <c r="U315" s="217">
        <f t="shared" si="683"/>
        <v>0</v>
      </c>
      <c r="V315" s="217">
        <f t="shared" si="683"/>
        <v>0</v>
      </c>
      <c r="W315" s="217">
        <f t="shared" si="683"/>
        <v>0</v>
      </c>
      <c r="X315" s="217">
        <f t="shared" si="683"/>
        <v>0</v>
      </c>
      <c r="Y315" s="217">
        <f t="shared" si="601"/>
        <v>0</v>
      </c>
      <c r="Z315" s="217">
        <f>SUM(Z316:Z329)</f>
        <v>0</v>
      </c>
      <c r="AA315" s="217">
        <f>SUM(AA316:AA329)</f>
        <v>0</v>
      </c>
      <c r="AB315" s="217">
        <f>SUM(AB316:AB329)</f>
        <v>0</v>
      </c>
      <c r="AC315" s="217">
        <f t="shared" si="602"/>
        <v>0</v>
      </c>
      <c r="AD315" s="217">
        <f>SUM(AD316:AD329)</f>
        <v>0</v>
      </c>
      <c r="AE315" s="217">
        <f>SUM(AE316:AE329)</f>
        <v>0</v>
      </c>
      <c r="AF315" s="217">
        <f>SUM(AF316:AF329)</f>
        <v>0</v>
      </c>
      <c r="AG315" s="217">
        <f t="shared" si="603"/>
        <v>0</v>
      </c>
      <c r="AH315" s="217">
        <f>SUM(AH316:AH329)</f>
        <v>0</v>
      </c>
      <c r="AI315" s="217">
        <f>SUM(AI316:AI329)</f>
        <v>0</v>
      </c>
      <c r="AJ315" s="217">
        <f>SUM(AJ316:AJ329)</f>
        <v>0</v>
      </c>
      <c r="AK315" s="217">
        <f t="shared" si="604"/>
        <v>0</v>
      </c>
      <c r="AL315" s="217">
        <f t="shared" si="605"/>
        <v>0</v>
      </c>
    </row>
    <row r="316" spans="2:38" x14ac:dyDescent="0.25">
      <c r="B316" s="206" t="s">
        <v>1121</v>
      </c>
      <c r="C316" s="207" t="s">
        <v>1122</v>
      </c>
      <c r="D31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08">
        <f t="shared" si="597"/>
        <v>0</v>
      </c>
      <c r="G316" s="208"/>
      <c r="H316" s="208">
        <f t="shared" si="598"/>
        <v>0</v>
      </c>
      <c r="I316" s="208"/>
      <c r="J316" s="208">
        <f t="shared" si="599"/>
        <v>0</v>
      </c>
      <c r="K3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08">
        <f t="shared" si="601"/>
        <v>0</v>
      </c>
      <c r="Z3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08">
        <f t="shared" si="602"/>
        <v>0</v>
      </c>
      <c r="AD3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08">
        <f t="shared" si="603"/>
        <v>0</v>
      </c>
      <c r="AH3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08">
        <f t="shared" si="604"/>
        <v>0</v>
      </c>
      <c r="AL316" s="208">
        <f t="shared" si="605"/>
        <v>0</v>
      </c>
    </row>
    <row r="317" spans="2:38" x14ac:dyDescent="0.25">
      <c r="B317" s="206" t="s">
        <v>416</v>
      </c>
      <c r="C317" s="207" t="s">
        <v>1123</v>
      </c>
      <c r="D31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08">
        <f t="shared" si="597"/>
        <v>0</v>
      </c>
      <c r="G317" s="208"/>
      <c r="H317" s="208">
        <f t="shared" si="598"/>
        <v>0</v>
      </c>
      <c r="I317" s="208"/>
      <c r="J317" s="208">
        <f t="shared" si="599"/>
        <v>0</v>
      </c>
      <c r="K3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08">
        <f t="shared" si="601"/>
        <v>0</v>
      </c>
      <c r="Z3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08">
        <f t="shared" si="602"/>
        <v>0</v>
      </c>
      <c r="AD3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08">
        <f t="shared" si="603"/>
        <v>0</v>
      </c>
      <c r="AH3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08">
        <f t="shared" si="604"/>
        <v>0</v>
      </c>
      <c r="AL317" s="208">
        <f t="shared" si="605"/>
        <v>0</v>
      </c>
    </row>
    <row r="318" spans="2:38" x14ac:dyDescent="0.25">
      <c r="B318" s="206" t="s">
        <v>1124</v>
      </c>
      <c r="C318" s="207" t="s">
        <v>1125</v>
      </c>
      <c r="D31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08">
        <f t="shared" si="597"/>
        <v>0</v>
      </c>
      <c r="G318" s="208"/>
      <c r="H318" s="208">
        <f t="shared" si="598"/>
        <v>0</v>
      </c>
      <c r="I318" s="208"/>
      <c r="J318" s="208">
        <f t="shared" si="599"/>
        <v>0</v>
      </c>
      <c r="K3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08">
        <f t="shared" si="601"/>
        <v>0</v>
      </c>
      <c r="Z3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08">
        <f t="shared" si="602"/>
        <v>0</v>
      </c>
      <c r="AD3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08">
        <f t="shared" si="603"/>
        <v>0</v>
      </c>
      <c r="AH3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08">
        <f t="shared" si="604"/>
        <v>0</v>
      </c>
      <c r="AL318" s="208">
        <f t="shared" si="605"/>
        <v>0</v>
      </c>
    </row>
    <row r="319" spans="2:38" x14ac:dyDescent="0.25">
      <c r="B319" s="206" t="s">
        <v>1126</v>
      </c>
      <c r="C319" s="207" t="s">
        <v>1127</v>
      </c>
      <c r="D31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08">
        <f t="shared" si="597"/>
        <v>0</v>
      </c>
      <c r="G319" s="208"/>
      <c r="H319" s="208">
        <f t="shared" si="598"/>
        <v>0</v>
      </c>
      <c r="I319" s="208"/>
      <c r="J319" s="208">
        <f t="shared" si="599"/>
        <v>0</v>
      </c>
      <c r="K3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08">
        <f t="shared" si="601"/>
        <v>0</v>
      </c>
      <c r="Z3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08">
        <f t="shared" si="602"/>
        <v>0</v>
      </c>
      <c r="AD3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08">
        <f t="shared" si="603"/>
        <v>0</v>
      </c>
      <c r="AH3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08">
        <f t="shared" si="604"/>
        <v>0</v>
      </c>
      <c r="AL319" s="208">
        <f t="shared" si="605"/>
        <v>0</v>
      </c>
    </row>
    <row r="320" spans="2:38" x14ac:dyDescent="0.25">
      <c r="B320" s="206" t="s">
        <v>1128</v>
      </c>
      <c r="C320" s="207" t="s">
        <v>1129</v>
      </c>
      <c r="D32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08">
        <f t="shared" si="597"/>
        <v>0</v>
      </c>
      <c r="G320" s="208"/>
      <c r="H320" s="208">
        <f t="shared" si="598"/>
        <v>0</v>
      </c>
      <c r="I320" s="208"/>
      <c r="J320" s="208">
        <f t="shared" si="599"/>
        <v>0</v>
      </c>
      <c r="K3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08">
        <f t="shared" si="601"/>
        <v>0</v>
      </c>
      <c r="Z3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08">
        <f t="shared" si="602"/>
        <v>0</v>
      </c>
      <c r="AD3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08">
        <f t="shared" si="603"/>
        <v>0</v>
      </c>
      <c r="AH3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08">
        <f t="shared" si="604"/>
        <v>0</v>
      </c>
      <c r="AL320" s="208">
        <f t="shared" si="605"/>
        <v>0</v>
      </c>
    </row>
    <row r="321" spans="2:38" x14ac:dyDescent="0.25">
      <c r="B321" s="206" t="s">
        <v>1130</v>
      </c>
      <c r="C321" s="207" t="s">
        <v>1131</v>
      </c>
      <c r="D32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08">
        <f t="shared" ref="F321:F322" si="684">D321+E321</f>
        <v>0</v>
      </c>
      <c r="G321" s="208"/>
      <c r="H321" s="208">
        <f t="shared" ref="H321:H322" si="685">F321-G321</f>
        <v>0</v>
      </c>
      <c r="I321" s="208"/>
      <c r="J321" s="208">
        <f t="shared" ref="J321:J322" si="686">F321-I321</f>
        <v>0</v>
      </c>
      <c r="K3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08">
        <f t="shared" ref="Y321:Y322" si="687">V321+W321+X321</f>
        <v>0</v>
      </c>
      <c r="Z3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08">
        <f t="shared" ref="AC321:AC322" si="688">Z321+AA321+AB321</f>
        <v>0</v>
      </c>
      <c r="AD3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08">
        <f t="shared" ref="AG321:AG322" si="689">AD321+AE321+AF321</f>
        <v>0</v>
      </c>
      <c r="AH3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08">
        <f t="shared" ref="AK321:AK322" si="690">AH321+AI321+AJ321</f>
        <v>0</v>
      </c>
      <c r="AL321" s="208">
        <f t="shared" ref="AL321:AL322" si="691">Y321+AC321+AG321+AK321</f>
        <v>0</v>
      </c>
    </row>
    <row r="322" spans="2:38" x14ac:dyDescent="0.25">
      <c r="B322" s="206" t="s">
        <v>417</v>
      </c>
      <c r="C322" s="207" t="s">
        <v>1132</v>
      </c>
      <c r="D32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08">
        <f t="shared" si="684"/>
        <v>0</v>
      </c>
      <c r="G322" s="208"/>
      <c r="H322" s="208">
        <f t="shared" si="685"/>
        <v>0</v>
      </c>
      <c r="I322" s="208"/>
      <c r="J322" s="208">
        <f t="shared" si="686"/>
        <v>0</v>
      </c>
      <c r="K3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08">
        <f t="shared" si="687"/>
        <v>0</v>
      </c>
      <c r="Z3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08">
        <f t="shared" si="688"/>
        <v>0</v>
      </c>
      <c r="AD3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08">
        <f t="shared" si="689"/>
        <v>0</v>
      </c>
      <c r="AH3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08">
        <f t="shared" si="690"/>
        <v>0</v>
      </c>
      <c r="AL322" s="208">
        <f t="shared" si="691"/>
        <v>0</v>
      </c>
    </row>
    <row r="323" spans="2:38" x14ac:dyDescent="0.25">
      <c r="B323" s="206" t="s">
        <v>1133</v>
      </c>
      <c r="C323" s="207" t="s">
        <v>1134</v>
      </c>
      <c r="D32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08">
        <f t="shared" ref="F323:F326" si="692">D323+E323</f>
        <v>0</v>
      </c>
      <c r="G323" s="208"/>
      <c r="H323" s="208">
        <f t="shared" ref="H323:H326" si="693">F323-G323</f>
        <v>0</v>
      </c>
      <c r="I323" s="208"/>
      <c r="J323" s="208">
        <f t="shared" ref="J323:J326" si="694">F323-I323</f>
        <v>0</v>
      </c>
      <c r="K3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08">
        <f t="shared" ref="Y323:Y326" si="695">V323+W323+X323</f>
        <v>0</v>
      </c>
      <c r="Z3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08">
        <f t="shared" ref="AC323:AC326" si="696">Z323+AA323+AB323</f>
        <v>0</v>
      </c>
      <c r="AD3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08">
        <f t="shared" ref="AG323:AG326" si="697">AD323+AE323+AF323</f>
        <v>0</v>
      </c>
      <c r="AH3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08">
        <f t="shared" ref="AK323:AK326" si="698">AH323+AI323+AJ323</f>
        <v>0</v>
      </c>
      <c r="AL323" s="208">
        <f t="shared" ref="AL323:AL326" si="699">Y323+AC323+AG323+AK323</f>
        <v>0</v>
      </c>
    </row>
    <row r="324" spans="2:38" x14ac:dyDescent="0.25">
      <c r="B324" s="206" t="s">
        <v>1135</v>
      </c>
      <c r="C324" s="207" t="s">
        <v>1136</v>
      </c>
      <c r="D32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08">
        <f t="shared" si="692"/>
        <v>0</v>
      </c>
      <c r="G324" s="208"/>
      <c r="H324" s="208">
        <f t="shared" si="693"/>
        <v>0</v>
      </c>
      <c r="I324" s="208"/>
      <c r="J324" s="208">
        <f t="shared" si="694"/>
        <v>0</v>
      </c>
      <c r="K3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08">
        <f t="shared" si="695"/>
        <v>0</v>
      </c>
      <c r="Z3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08">
        <f t="shared" si="696"/>
        <v>0</v>
      </c>
      <c r="AD3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08">
        <f t="shared" si="697"/>
        <v>0</v>
      </c>
      <c r="AH3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08">
        <f t="shared" si="698"/>
        <v>0</v>
      </c>
      <c r="AL324" s="208">
        <f t="shared" si="699"/>
        <v>0</v>
      </c>
    </row>
    <row r="325" spans="2:38" x14ac:dyDescent="0.25">
      <c r="B325" s="206" t="s">
        <v>1137</v>
      </c>
      <c r="C325" s="207" t="s">
        <v>1138</v>
      </c>
      <c r="D32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08">
        <f t="shared" si="692"/>
        <v>0</v>
      </c>
      <c r="G325" s="208"/>
      <c r="H325" s="208">
        <f t="shared" si="693"/>
        <v>0</v>
      </c>
      <c r="I325" s="208"/>
      <c r="J325" s="208">
        <f t="shared" si="694"/>
        <v>0</v>
      </c>
      <c r="K3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08">
        <f t="shared" si="695"/>
        <v>0</v>
      </c>
      <c r="Z3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08">
        <f t="shared" si="696"/>
        <v>0</v>
      </c>
      <c r="AD3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08">
        <f t="shared" si="697"/>
        <v>0</v>
      </c>
      <c r="AH3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08">
        <f t="shared" si="698"/>
        <v>0</v>
      </c>
      <c r="AL325" s="208">
        <f t="shared" si="699"/>
        <v>0</v>
      </c>
    </row>
    <row r="326" spans="2:38" x14ac:dyDescent="0.25">
      <c r="B326" s="206" t="s">
        <v>1139</v>
      </c>
      <c r="C326" s="207" t="s">
        <v>1140</v>
      </c>
      <c r="D32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08">
        <f t="shared" si="692"/>
        <v>0</v>
      </c>
      <c r="G326" s="208"/>
      <c r="H326" s="208">
        <f t="shared" si="693"/>
        <v>0</v>
      </c>
      <c r="I326" s="208"/>
      <c r="J326" s="208">
        <f t="shared" si="694"/>
        <v>0</v>
      </c>
      <c r="K3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08">
        <f t="shared" si="695"/>
        <v>0</v>
      </c>
      <c r="Z3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08">
        <f t="shared" si="696"/>
        <v>0</v>
      </c>
      <c r="AD3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08">
        <f t="shared" si="697"/>
        <v>0</v>
      </c>
      <c r="AH3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08">
        <f t="shared" si="698"/>
        <v>0</v>
      </c>
      <c r="AL326" s="208">
        <f t="shared" si="699"/>
        <v>0</v>
      </c>
    </row>
    <row r="327" spans="2:38" x14ac:dyDescent="0.25">
      <c r="B327" s="206" t="s">
        <v>1141</v>
      </c>
      <c r="C327" s="207" t="s">
        <v>1142</v>
      </c>
      <c r="D32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08">
        <f t="shared" si="597"/>
        <v>0</v>
      </c>
      <c r="G327" s="208"/>
      <c r="H327" s="208">
        <f t="shared" si="598"/>
        <v>0</v>
      </c>
      <c r="I327" s="208"/>
      <c r="J327" s="208">
        <f t="shared" si="599"/>
        <v>0</v>
      </c>
      <c r="K3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08">
        <f t="shared" si="601"/>
        <v>0</v>
      </c>
      <c r="Z3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08">
        <f t="shared" si="602"/>
        <v>0</v>
      </c>
      <c r="AD3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08">
        <f t="shared" si="603"/>
        <v>0</v>
      </c>
      <c r="AH3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08">
        <f t="shared" si="604"/>
        <v>0</v>
      </c>
      <c r="AL327" s="208">
        <f t="shared" si="605"/>
        <v>0</v>
      </c>
    </row>
    <row r="328" spans="2:38" x14ac:dyDescent="0.25">
      <c r="B328" s="206" t="s">
        <v>1143</v>
      </c>
      <c r="C328" s="207" t="s">
        <v>1144</v>
      </c>
      <c r="D32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08">
        <f t="shared" ref="F328" si="700">D328+E328</f>
        <v>0</v>
      </c>
      <c r="G328" s="208"/>
      <c r="H328" s="208">
        <f t="shared" ref="H328" si="701">F328-G328</f>
        <v>0</v>
      </c>
      <c r="I328" s="208"/>
      <c r="J328" s="208">
        <f t="shared" ref="J328" si="702">F328-I328</f>
        <v>0</v>
      </c>
      <c r="K3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08">
        <f t="shared" ref="Y328" si="703">V328+W328+X328</f>
        <v>0</v>
      </c>
      <c r="Z3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08">
        <f t="shared" ref="AC328" si="704">Z328+AA328+AB328</f>
        <v>0</v>
      </c>
      <c r="AD3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08">
        <f t="shared" ref="AG328" si="705">AD328+AE328+AF328</f>
        <v>0</v>
      </c>
      <c r="AH3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08">
        <f t="shared" ref="AK328" si="706">AH328+AI328+AJ328</f>
        <v>0</v>
      </c>
      <c r="AL328" s="208">
        <f t="shared" ref="AL328" si="707">Y328+AC328+AG328+AK328</f>
        <v>0</v>
      </c>
    </row>
    <row r="329" spans="2:38" x14ac:dyDescent="0.25">
      <c r="B329" s="206" t="s">
        <v>1145</v>
      </c>
      <c r="C329" s="207" t="s">
        <v>1146</v>
      </c>
      <c r="D32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08">
        <f t="shared" ref="F329" si="708">D329+E329</f>
        <v>0</v>
      </c>
      <c r="G329" s="208"/>
      <c r="H329" s="208">
        <f t="shared" ref="H329" si="709">F329-G329</f>
        <v>0</v>
      </c>
      <c r="I329" s="208"/>
      <c r="J329" s="208">
        <f t="shared" ref="J329" si="710">F329-I329</f>
        <v>0</v>
      </c>
      <c r="K3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08">
        <f t="shared" ref="Y329" si="711">V329+W329+X329</f>
        <v>0</v>
      </c>
      <c r="Z3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08">
        <f t="shared" ref="AC329" si="712">Z329+AA329+AB329</f>
        <v>0</v>
      </c>
      <c r="AD3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08">
        <f t="shared" ref="AG329" si="713">AD329+AE329+AF329</f>
        <v>0</v>
      </c>
      <c r="AH3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08">
        <f t="shared" ref="AK329" si="714">AH329+AI329+AJ329</f>
        <v>0</v>
      </c>
      <c r="AL329" s="208">
        <f t="shared" ref="AL329" si="715">Y329+AC329+AG329+AK329</f>
        <v>0</v>
      </c>
    </row>
    <row r="330" spans="2:38" x14ac:dyDescent="0.25">
      <c r="B330" s="203" t="s">
        <v>399</v>
      </c>
      <c r="C330" s="204" t="s">
        <v>276</v>
      </c>
      <c r="D330" s="205">
        <f>D331</f>
        <v>0</v>
      </c>
      <c r="E330" s="205">
        <f>E331</f>
        <v>0</v>
      </c>
      <c r="F330" s="205">
        <f t="shared" si="597"/>
        <v>0</v>
      </c>
      <c r="G330" s="205">
        <f t="shared" ref="G330:I330" si="716">G331</f>
        <v>0</v>
      </c>
      <c r="H330" s="205">
        <f t="shared" si="598"/>
        <v>0</v>
      </c>
      <c r="I330" s="205">
        <f t="shared" si="716"/>
        <v>0</v>
      </c>
      <c r="J330" s="205">
        <f t="shared" si="599"/>
        <v>0</v>
      </c>
      <c r="K330" s="205">
        <f t="shared" ref="K330:AJ330" si="717">K331</f>
        <v>0</v>
      </c>
      <c r="L330" s="205">
        <f t="shared" si="717"/>
        <v>0</v>
      </c>
      <c r="M330" s="205">
        <f t="shared" si="717"/>
        <v>0</v>
      </c>
      <c r="N330" s="205">
        <f t="shared" si="717"/>
        <v>0</v>
      </c>
      <c r="O330" s="205">
        <f t="shared" si="717"/>
        <v>0</v>
      </c>
      <c r="P330" s="205">
        <f t="shared" si="717"/>
        <v>0</v>
      </c>
      <c r="Q330" s="205">
        <f t="shared" si="717"/>
        <v>0</v>
      </c>
      <c r="R330" s="205">
        <f t="shared" si="717"/>
        <v>0</v>
      </c>
      <c r="S330" s="205">
        <f t="shared" si="717"/>
        <v>0</v>
      </c>
      <c r="T330" s="205">
        <f t="shared" si="717"/>
        <v>0</v>
      </c>
      <c r="U330" s="205">
        <f t="shared" si="717"/>
        <v>0</v>
      </c>
      <c r="V330" s="205">
        <f t="shared" si="717"/>
        <v>0</v>
      </c>
      <c r="W330" s="205">
        <f t="shared" si="717"/>
        <v>0</v>
      </c>
      <c r="X330" s="205">
        <f t="shared" si="717"/>
        <v>0</v>
      </c>
      <c r="Y330" s="205">
        <f t="shared" si="601"/>
        <v>0</v>
      </c>
      <c r="Z330" s="205">
        <f t="shared" si="717"/>
        <v>0</v>
      </c>
      <c r="AA330" s="205">
        <f t="shared" si="717"/>
        <v>0</v>
      </c>
      <c r="AB330" s="205">
        <f t="shared" si="717"/>
        <v>0</v>
      </c>
      <c r="AC330" s="205">
        <f t="shared" si="602"/>
        <v>0</v>
      </c>
      <c r="AD330" s="205">
        <f t="shared" si="717"/>
        <v>0</v>
      </c>
      <c r="AE330" s="205">
        <f t="shared" si="717"/>
        <v>0</v>
      </c>
      <c r="AF330" s="205">
        <f t="shared" si="717"/>
        <v>0</v>
      </c>
      <c r="AG330" s="205">
        <f t="shared" si="603"/>
        <v>0</v>
      </c>
      <c r="AH330" s="205">
        <f t="shared" si="717"/>
        <v>0</v>
      </c>
      <c r="AI330" s="205">
        <f t="shared" si="717"/>
        <v>0</v>
      </c>
      <c r="AJ330" s="205">
        <f t="shared" si="717"/>
        <v>0</v>
      </c>
      <c r="AK330" s="205">
        <f t="shared" si="604"/>
        <v>0</v>
      </c>
      <c r="AL330" s="205">
        <f t="shared" si="605"/>
        <v>0</v>
      </c>
    </row>
    <row r="331" spans="2:38" x14ac:dyDescent="0.25">
      <c r="B331" s="215" t="s">
        <v>401</v>
      </c>
      <c r="C331" s="216" t="s">
        <v>278</v>
      </c>
      <c r="D331" s="217">
        <f>SUM(D332:D335)</f>
        <v>0</v>
      </c>
      <c r="E331" s="217">
        <f>SUM(E332:E335)</f>
        <v>0</v>
      </c>
      <c r="F331" s="217">
        <f t="shared" si="597"/>
        <v>0</v>
      </c>
      <c r="G331" s="217">
        <f>SUM(G332:G335)</f>
        <v>0</v>
      </c>
      <c r="H331" s="217">
        <f t="shared" si="598"/>
        <v>0</v>
      </c>
      <c r="I331" s="217">
        <f>SUM(I332:I335)</f>
        <v>0</v>
      </c>
      <c r="J331" s="217">
        <f t="shared" si="599"/>
        <v>0</v>
      </c>
      <c r="K331" s="217">
        <f t="shared" ref="K331:X331" si="718">SUM(K332:K335)</f>
        <v>0</v>
      </c>
      <c r="L331" s="217">
        <f t="shared" si="718"/>
        <v>0</v>
      </c>
      <c r="M331" s="217">
        <f t="shared" si="718"/>
        <v>0</v>
      </c>
      <c r="N331" s="217">
        <f t="shared" si="718"/>
        <v>0</v>
      </c>
      <c r="O331" s="217">
        <f t="shared" si="718"/>
        <v>0</v>
      </c>
      <c r="P331" s="217">
        <f t="shared" si="718"/>
        <v>0</v>
      </c>
      <c r="Q331" s="217">
        <f t="shared" si="718"/>
        <v>0</v>
      </c>
      <c r="R331" s="217">
        <f t="shared" si="718"/>
        <v>0</v>
      </c>
      <c r="S331" s="217">
        <f t="shared" si="718"/>
        <v>0</v>
      </c>
      <c r="T331" s="217">
        <f t="shared" si="718"/>
        <v>0</v>
      </c>
      <c r="U331" s="217">
        <f t="shared" si="718"/>
        <v>0</v>
      </c>
      <c r="V331" s="217">
        <f t="shared" si="718"/>
        <v>0</v>
      </c>
      <c r="W331" s="217">
        <f t="shared" si="718"/>
        <v>0</v>
      </c>
      <c r="X331" s="217">
        <f t="shared" si="718"/>
        <v>0</v>
      </c>
      <c r="Y331" s="217">
        <f t="shared" si="601"/>
        <v>0</v>
      </c>
      <c r="Z331" s="217">
        <f>SUM(Z332:Z335)</f>
        <v>0</v>
      </c>
      <c r="AA331" s="217">
        <f>SUM(AA332:AA335)</f>
        <v>0</v>
      </c>
      <c r="AB331" s="217">
        <f>SUM(AB332:AB335)</f>
        <v>0</v>
      </c>
      <c r="AC331" s="217">
        <f t="shared" si="602"/>
        <v>0</v>
      </c>
      <c r="AD331" s="217">
        <f>SUM(AD332:AD335)</f>
        <v>0</v>
      </c>
      <c r="AE331" s="217">
        <f>SUM(AE332:AE335)</f>
        <v>0</v>
      </c>
      <c r="AF331" s="217">
        <f>SUM(AF332:AF335)</f>
        <v>0</v>
      </c>
      <c r="AG331" s="217">
        <f t="shared" si="603"/>
        <v>0</v>
      </c>
      <c r="AH331" s="217">
        <f>SUM(AH332:AH335)</f>
        <v>0</v>
      </c>
      <c r="AI331" s="217">
        <f>SUM(AI332:AI335)</f>
        <v>0</v>
      </c>
      <c r="AJ331" s="217">
        <f>SUM(AJ332:AJ335)</f>
        <v>0</v>
      </c>
      <c r="AK331" s="217">
        <f t="shared" si="604"/>
        <v>0</v>
      </c>
      <c r="AL331" s="217">
        <f t="shared" si="605"/>
        <v>0</v>
      </c>
    </row>
    <row r="332" spans="2:38" x14ac:dyDescent="0.25">
      <c r="B332" s="206" t="s">
        <v>418</v>
      </c>
      <c r="C332" s="207" t="s">
        <v>289</v>
      </c>
      <c r="D33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08">
        <f t="shared" si="597"/>
        <v>0</v>
      </c>
      <c r="G332" s="208"/>
      <c r="H332" s="208">
        <f t="shared" si="598"/>
        <v>0</v>
      </c>
      <c r="I332" s="208"/>
      <c r="J332" s="208">
        <f t="shared" si="599"/>
        <v>0</v>
      </c>
      <c r="K3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08">
        <f t="shared" si="601"/>
        <v>0</v>
      </c>
      <c r="Z3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08">
        <f t="shared" si="602"/>
        <v>0</v>
      </c>
      <c r="AD3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08">
        <f t="shared" si="603"/>
        <v>0</v>
      </c>
      <c r="AH3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08">
        <f t="shared" si="604"/>
        <v>0</v>
      </c>
      <c r="AL332" s="208">
        <f t="shared" si="605"/>
        <v>0</v>
      </c>
    </row>
    <row r="333" spans="2:38" x14ac:dyDescent="0.25">
      <c r="B333" s="206" t="s">
        <v>1021</v>
      </c>
      <c r="C333" s="207" t="s">
        <v>1022</v>
      </c>
      <c r="D33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08">
        <f t="shared" ref="F333" si="719">D333+E333</f>
        <v>0</v>
      </c>
      <c r="G333" s="208"/>
      <c r="H333" s="208">
        <f t="shared" ref="H333" si="720">F333-G333</f>
        <v>0</v>
      </c>
      <c r="I333" s="208"/>
      <c r="J333" s="208">
        <f t="shared" ref="J333" si="721">F333-I333</f>
        <v>0</v>
      </c>
      <c r="K3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08">
        <f t="shared" ref="Y333" si="722">V333+W333+X333</f>
        <v>0</v>
      </c>
      <c r="Z3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08">
        <f t="shared" ref="AC333" si="723">Z333+AA333+AB333</f>
        <v>0</v>
      </c>
      <c r="AD3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08">
        <f t="shared" ref="AG333" si="724">AD333+AE333+AF333</f>
        <v>0</v>
      </c>
      <c r="AH3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08">
        <f t="shared" ref="AK333" si="725">AH333+AI333+AJ333</f>
        <v>0</v>
      </c>
      <c r="AL333" s="208">
        <f t="shared" ref="AL333" si="726">Y333+AC333+AG333+AK333</f>
        <v>0</v>
      </c>
    </row>
    <row r="334" spans="2:38" x14ac:dyDescent="0.25">
      <c r="B334" s="206" t="s">
        <v>1023</v>
      </c>
      <c r="C334" s="207" t="s">
        <v>1024</v>
      </c>
      <c r="D33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08">
        <f t="shared" ref="F334" si="727">D334+E334</f>
        <v>0</v>
      </c>
      <c r="G334" s="208"/>
      <c r="H334" s="208">
        <f t="shared" ref="H334" si="728">F334-G334</f>
        <v>0</v>
      </c>
      <c r="I334" s="208"/>
      <c r="J334" s="208">
        <f t="shared" ref="J334" si="729">F334-I334</f>
        <v>0</v>
      </c>
      <c r="K3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08">
        <f t="shared" ref="Y334" si="730">V334+W334+X334</f>
        <v>0</v>
      </c>
      <c r="Z3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08">
        <f t="shared" ref="AC334" si="731">Z334+AA334+AB334</f>
        <v>0</v>
      </c>
      <c r="AD3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08">
        <f t="shared" ref="AG334" si="732">AD334+AE334+AF334</f>
        <v>0</v>
      </c>
      <c r="AH3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08">
        <f t="shared" ref="AK334" si="733">AH334+AI334+AJ334</f>
        <v>0</v>
      </c>
      <c r="AL334" s="208">
        <f t="shared" ref="AL334" si="734">Y334+AC334+AG334+AK334</f>
        <v>0</v>
      </c>
    </row>
    <row r="335" spans="2:38" x14ac:dyDescent="0.25">
      <c r="B335" s="206" t="s">
        <v>1025</v>
      </c>
      <c r="C335" s="207" t="s">
        <v>1026</v>
      </c>
      <c r="D33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08">
        <f t="shared" si="597"/>
        <v>0</v>
      </c>
      <c r="G335" s="208"/>
      <c r="H335" s="208">
        <f t="shared" si="598"/>
        <v>0</v>
      </c>
      <c r="I335" s="208"/>
      <c r="J335" s="208">
        <f t="shared" si="599"/>
        <v>0</v>
      </c>
      <c r="K3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08">
        <f t="shared" si="601"/>
        <v>0</v>
      </c>
      <c r="Z3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08">
        <f t="shared" si="602"/>
        <v>0</v>
      </c>
      <c r="AD3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08">
        <f t="shared" si="603"/>
        <v>0</v>
      </c>
      <c r="AH3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08">
        <f t="shared" si="604"/>
        <v>0</v>
      </c>
      <c r="AL335" s="208">
        <f t="shared" si="605"/>
        <v>0</v>
      </c>
    </row>
    <row r="336" spans="2:38" x14ac:dyDescent="0.25">
      <c r="B336" s="203" t="s">
        <v>419</v>
      </c>
      <c r="C336" s="204" t="s">
        <v>290</v>
      </c>
      <c r="D336" s="205">
        <f>D337+D340+D378+D384</f>
        <v>0</v>
      </c>
      <c r="E336" s="205">
        <f>E337+E340+E378+E384</f>
        <v>0</v>
      </c>
      <c r="F336" s="205">
        <f t="shared" si="597"/>
        <v>0</v>
      </c>
      <c r="G336" s="205">
        <f>G337+G340+G378+G384</f>
        <v>0</v>
      </c>
      <c r="H336" s="205">
        <f t="shared" si="598"/>
        <v>0</v>
      </c>
      <c r="I336" s="205">
        <f>I337+I340+I378+I384</f>
        <v>0</v>
      </c>
      <c r="J336" s="205">
        <f t="shared" si="599"/>
        <v>0</v>
      </c>
      <c r="K336" s="205">
        <f t="shared" ref="K336:X336" si="735">K337+K340+K378+K384</f>
        <v>0</v>
      </c>
      <c r="L336" s="205">
        <f t="shared" si="735"/>
        <v>0</v>
      </c>
      <c r="M336" s="205">
        <f t="shared" si="735"/>
        <v>0</v>
      </c>
      <c r="N336" s="205">
        <f t="shared" si="735"/>
        <v>0</v>
      </c>
      <c r="O336" s="205">
        <f t="shared" si="735"/>
        <v>0</v>
      </c>
      <c r="P336" s="205">
        <f t="shared" si="735"/>
        <v>0</v>
      </c>
      <c r="Q336" s="205">
        <f t="shared" si="735"/>
        <v>0</v>
      </c>
      <c r="R336" s="205">
        <f t="shared" si="735"/>
        <v>0</v>
      </c>
      <c r="S336" s="205">
        <f t="shared" si="735"/>
        <v>0</v>
      </c>
      <c r="T336" s="205">
        <f t="shared" si="735"/>
        <v>0</v>
      </c>
      <c r="U336" s="205">
        <f t="shared" si="735"/>
        <v>0</v>
      </c>
      <c r="V336" s="205">
        <f t="shared" si="735"/>
        <v>0</v>
      </c>
      <c r="W336" s="205">
        <f t="shared" si="735"/>
        <v>0</v>
      </c>
      <c r="X336" s="205">
        <f t="shared" si="735"/>
        <v>0</v>
      </c>
      <c r="Y336" s="205">
        <f t="shared" si="601"/>
        <v>0</v>
      </c>
      <c r="Z336" s="205">
        <f>Z337+Z340+Z378+Z384</f>
        <v>0</v>
      </c>
      <c r="AA336" s="205">
        <f>AA337+AA340+AA378+AA384</f>
        <v>0</v>
      </c>
      <c r="AB336" s="205">
        <f>AB337+AB340+AB378+AB384</f>
        <v>0</v>
      </c>
      <c r="AC336" s="205">
        <f t="shared" si="602"/>
        <v>0</v>
      </c>
      <c r="AD336" s="205">
        <f>AD337+AD340+AD378+AD384</f>
        <v>0</v>
      </c>
      <c r="AE336" s="205">
        <f>AE337+AE340+AE378+AE384</f>
        <v>0</v>
      </c>
      <c r="AF336" s="205">
        <f>AF337+AF340+AF378+AF384</f>
        <v>0</v>
      </c>
      <c r="AG336" s="205">
        <f t="shared" si="603"/>
        <v>0</v>
      </c>
      <c r="AH336" s="205">
        <f>AH337+AH340+AH378+AH384</f>
        <v>0</v>
      </c>
      <c r="AI336" s="205">
        <f>AI337+AI340+AI378+AI384</f>
        <v>0</v>
      </c>
      <c r="AJ336" s="205">
        <f>AJ337+AJ340+AJ378+AJ384</f>
        <v>0</v>
      </c>
      <c r="AK336" s="205">
        <f t="shared" si="604"/>
        <v>0</v>
      </c>
      <c r="AL336" s="205">
        <f t="shared" si="605"/>
        <v>0</v>
      </c>
    </row>
    <row r="337" spans="2:38" x14ac:dyDescent="0.25">
      <c r="B337" s="215" t="s">
        <v>420</v>
      </c>
      <c r="C337" s="216" t="s">
        <v>291</v>
      </c>
      <c r="D337" s="217">
        <f>SUM(D338:D339)</f>
        <v>0</v>
      </c>
      <c r="E337" s="217">
        <f>SUM(E338:E339)</f>
        <v>0</v>
      </c>
      <c r="F337" s="217">
        <f t="shared" si="597"/>
        <v>0</v>
      </c>
      <c r="G337" s="217">
        <f t="shared" ref="G337:I337" si="736">SUM(G338:G339)</f>
        <v>0</v>
      </c>
      <c r="H337" s="217">
        <f t="shared" si="598"/>
        <v>0</v>
      </c>
      <c r="I337" s="217">
        <f t="shared" si="736"/>
        <v>0</v>
      </c>
      <c r="J337" s="217">
        <f t="shared" si="599"/>
        <v>0</v>
      </c>
      <c r="K337" s="217">
        <f t="shared" ref="K337:AJ337" si="737">SUM(K338:K339)</f>
        <v>0</v>
      </c>
      <c r="L337" s="217">
        <f t="shared" si="737"/>
        <v>0</v>
      </c>
      <c r="M337" s="217">
        <f t="shared" si="737"/>
        <v>0</v>
      </c>
      <c r="N337" s="217">
        <f t="shared" si="737"/>
        <v>0</v>
      </c>
      <c r="O337" s="217">
        <f t="shared" si="737"/>
        <v>0</v>
      </c>
      <c r="P337" s="217">
        <f t="shared" si="737"/>
        <v>0</v>
      </c>
      <c r="Q337" s="217">
        <f t="shared" si="737"/>
        <v>0</v>
      </c>
      <c r="R337" s="217">
        <f t="shared" si="737"/>
        <v>0</v>
      </c>
      <c r="S337" s="217">
        <f t="shared" si="737"/>
        <v>0</v>
      </c>
      <c r="T337" s="217">
        <f t="shared" si="737"/>
        <v>0</v>
      </c>
      <c r="U337" s="217">
        <f t="shared" si="737"/>
        <v>0</v>
      </c>
      <c r="V337" s="217">
        <f t="shared" si="737"/>
        <v>0</v>
      </c>
      <c r="W337" s="217">
        <f t="shared" si="737"/>
        <v>0</v>
      </c>
      <c r="X337" s="217">
        <f t="shared" si="737"/>
        <v>0</v>
      </c>
      <c r="Y337" s="217">
        <f t="shared" si="601"/>
        <v>0</v>
      </c>
      <c r="Z337" s="217">
        <f t="shared" si="737"/>
        <v>0</v>
      </c>
      <c r="AA337" s="217">
        <f t="shared" si="737"/>
        <v>0</v>
      </c>
      <c r="AB337" s="217">
        <f t="shared" si="737"/>
        <v>0</v>
      </c>
      <c r="AC337" s="217">
        <f t="shared" si="602"/>
        <v>0</v>
      </c>
      <c r="AD337" s="217">
        <f t="shared" si="737"/>
        <v>0</v>
      </c>
      <c r="AE337" s="217">
        <f t="shared" si="737"/>
        <v>0</v>
      </c>
      <c r="AF337" s="217">
        <f t="shared" si="737"/>
        <v>0</v>
      </c>
      <c r="AG337" s="217">
        <f t="shared" si="603"/>
        <v>0</v>
      </c>
      <c r="AH337" s="217">
        <f t="shared" si="737"/>
        <v>0</v>
      </c>
      <c r="AI337" s="217">
        <f t="shared" si="737"/>
        <v>0</v>
      </c>
      <c r="AJ337" s="217">
        <f t="shared" si="737"/>
        <v>0</v>
      </c>
      <c r="AK337" s="217">
        <f t="shared" si="604"/>
        <v>0</v>
      </c>
      <c r="AL337" s="217">
        <f t="shared" si="605"/>
        <v>0</v>
      </c>
    </row>
    <row r="338" spans="2:38" x14ac:dyDescent="0.25">
      <c r="B338" s="206" t="s">
        <v>421</v>
      </c>
      <c r="C338" s="207" t="s">
        <v>292</v>
      </c>
      <c r="D33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08">
        <f t="shared" si="597"/>
        <v>0</v>
      </c>
      <c r="G338" s="208"/>
      <c r="H338" s="208">
        <f t="shared" si="598"/>
        <v>0</v>
      </c>
      <c r="I338" s="208"/>
      <c r="J338" s="208">
        <f t="shared" si="599"/>
        <v>0</v>
      </c>
      <c r="K3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08">
        <f t="shared" si="601"/>
        <v>0</v>
      </c>
      <c r="Z3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08">
        <f t="shared" si="602"/>
        <v>0</v>
      </c>
      <c r="AD3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08">
        <f t="shared" si="603"/>
        <v>0</v>
      </c>
      <c r="AH3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08">
        <f t="shared" si="604"/>
        <v>0</v>
      </c>
      <c r="AL338" s="208">
        <f t="shared" si="605"/>
        <v>0</v>
      </c>
    </row>
    <row r="339" spans="2:38" x14ac:dyDescent="0.25">
      <c r="B339" s="206" t="s">
        <v>422</v>
      </c>
      <c r="C339" s="207" t="s">
        <v>293</v>
      </c>
      <c r="D33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08">
        <f t="shared" si="597"/>
        <v>0</v>
      </c>
      <c r="G339" s="208"/>
      <c r="H339" s="208">
        <f t="shared" si="598"/>
        <v>0</v>
      </c>
      <c r="I339" s="208"/>
      <c r="J339" s="208">
        <f t="shared" si="599"/>
        <v>0</v>
      </c>
      <c r="K3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08">
        <f t="shared" si="601"/>
        <v>0</v>
      </c>
      <c r="Z3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08">
        <f t="shared" si="602"/>
        <v>0</v>
      </c>
      <c r="AD3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08">
        <f t="shared" si="603"/>
        <v>0</v>
      </c>
      <c r="AH3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08">
        <f t="shared" si="604"/>
        <v>0</v>
      </c>
      <c r="AL339" s="208">
        <f t="shared" si="605"/>
        <v>0</v>
      </c>
    </row>
    <row r="340" spans="2:38" x14ac:dyDescent="0.25">
      <c r="B340" s="215" t="s">
        <v>423</v>
      </c>
      <c r="C340" s="216" t="s">
        <v>294</v>
      </c>
      <c r="D340" s="217">
        <f>SUM(D341:D377)</f>
        <v>0</v>
      </c>
      <c r="E340" s="217">
        <f>SUM(E341:E377)</f>
        <v>0</v>
      </c>
      <c r="F340" s="217">
        <f t="shared" si="597"/>
        <v>0</v>
      </c>
      <c r="G340" s="217">
        <f>SUM(G341:G377)</f>
        <v>0</v>
      </c>
      <c r="H340" s="217">
        <f t="shared" si="598"/>
        <v>0</v>
      </c>
      <c r="I340" s="217">
        <f>SUM(I341:I377)</f>
        <v>0</v>
      </c>
      <c r="J340" s="217">
        <f t="shared" si="599"/>
        <v>0</v>
      </c>
      <c r="K340" s="217">
        <f t="shared" ref="K340:X340" si="738">SUM(K341:K377)</f>
        <v>0</v>
      </c>
      <c r="L340" s="217">
        <f t="shared" si="738"/>
        <v>0</v>
      </c>
      <c r="M340" s="217">
        <f t="shared" si="738"/>
        <v>0</v>
      </c>
      <c r="N340" s="217">
        <f t="shared" si="738"/>
        <v>0</v>
      </c>
      <c r="O340" s="217">
        <f t="shared" si="738"/>
        <v>0</v>
      </c>
      <c r="P340" s="217">
        <f t="shared" si="738"/>
        <v>0</v>
      </c>
      <c r="Q340" s="217">
        <f t="shared" si="738"/>
        <v>0</v>
      </c>
      <c r="R340" s="217">
        <f t="shared" si="738"/>
        <v>0</v>
      </c>
      <c r="S340" s="217">
        <f t="shared" si="738"/>
        <v>0</v>
      </c>
      <c r="T340" s="217">
        <f t="shared" si="738"/>
        <v>0</v>
      </c>
      <c r="U340" s="217">
        <f t="shared" si="738"/>
        <v>0</v>
      </c>
      <c r="V340" s="217">
        <f t="shared" si="738"/>
        <v>0</v>
      </c>
      <c r="W340" s="217">
        <f t="shared" si="738"/>
        <v>0</v>
      </c>
      <c r="X340" s="217">
        <f t="shared" si="738"/>
        <v>0</v>
      </c>
      <c r="Y340" s="217">
        <f t="shared" si="601"/>
        <v>0</v>
      </c>
      <c r="Z340" s="217">
        <f>SUM(Z341:Z377)</f>
        <v>0</v>
      </c>
      <c r="AA340" s="217">
        <f>SUM(AA341:AA377)</f>
        <v>0</v>
      </c>
      <c r="AB340" s="217">
        <f>SUM(AB341:AB377)</f>
        <v>0</v>
      </c>
      <c r="AC340" s="217">
        <f t="shared" si="602"/>
        <v>0</v>
      </c>
      <c r="AD340" s="217">
        <f>SUM(AD341:AD377)</f>
        <v>0</v>
      </c>
      <c r="AE340" s="217">
        <f>SUM(AE341:AE377)</f>
        <v>0</v>
      </c>
      <c r="AF340" s="217">
        <f>SUM(AF341:AF377)</f>
        <v>0</v>
      </c>
      <c r="AG340" s="217">
        <f t="shared" si="603"/>
        <v>0</v>
      </c>
      <c r="AH340" s="217">
        <f>SUM(AH341:AH377)</f>
        <v>0</v>
      </c>
      <c r="AI340" s="217">
        <f>SUM(AI341:AI377)</f>
        <v>0</v>
      </c>
      <c r="AJ340" s="217">
        <f>SUM(AJ341:AJ377)</f>
        <v>0</v>
      </c>
      <c r="AK340" s="217">
        <f t="shared" si="604"/>
        <v>0</v>
      </c>
      <c r="AL340" s="217">
        <f t="shared" si="605"/>
        <v>0</v>
      </c>
    </row>
    <row r="341" spans="2:38" x14ac:dyDescent="0.25">
      <c r="B341" s="206" t="s">
        <v>424</v>
      </c>
      <c r="C341" s="207" t="s">
        <v>295</v>
      </c>
      <c r="D34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08">
        <f t="shared" si="597"/>
        <v>0</v>
      </c>
      <c r="G341" s="208"/>
      <c r="H341" s="208">
        <f t="shared" si="598"/>
        <v>0</v>
      </c>
      <c r="I341" s="208"/>
      <c r="J341" s="208">
        <f t="shared" si="599"/>
        <v>0</v>
      </c>
      <c r="K3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08">
        <f t="shared" si="601"/>
        <v>0</v>
      </c>
      <c r="Z3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08">
        <f t="shared" si="602"/>
        <v>0</v>
      </c>
      <c r="AD3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08">
        <f t="shared" si="603"/>
        <v>0</v>
      </c>
      <c r="AH3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08">
        <f t="shared" si="604"/>
        <v>0</v>
      </c>
      <c r="AL341" s="208">
        <f t="shared" si="605"/>
        <v>0</v>
      </c>
    </row>
    <row r="342" spans="2:38" x14ac:dyDescent="0.25">
      <c r="B342" s="206" t="s">
        <v>1165</v>
      </c>
      <c r="C342" s="207" t="s">
        <v>1166</v>
      </c>
      <c r="D34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08">
        <f t="shared" si="597"/>
        <v>0</v>
      </c>
      <c r="G342" s="208"/>
      <c r="H342" s="208">
        <f t="shared" si="598"/>
        <v>0</v>
      </c>
      <c r="I342" s="208"/>
      <c r="J342" s="208">
        <f t="shared" si="599"/>
        <v>0</v>
      </c>
      <c r="K3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08">
        <f t="shared" si="601"/>
        <v>0</v>
      </c>
      <c r="Z3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08">
        <f t="shared" si="602"/>
        <v>0</v>
      </c>
      <c r="AD3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08">
        <f t="shared" si="603"/>
        <v>0</v>
      </c>
      <c r="AH3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08">
        <f t="shared" si="604"/>
        <v>0</v>
      </c>
      <c r="AL342" s="208">
        <f t="shared" si="605"/>
        <v>0</v>
      </c>
    </row>
    <row r="343" spans="2:38" x14ac:dyDescent="0.25">
      <c r="B343" s="206" t="s">
        <v>1167</v>
      </c>
      <c r="C343" s="207" t="s">
        <v>1166</v>
      </c>
      <c r="D34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08">
        <f t="shared" si="597"/>
        <v>0</v>
      </c>
      <c r="G343" s="208"/>
      <c r="H343" s="208">
        <f t="shared" si="598"/>
        <v>0</v>
      </c>
      <c r="I343" s="208"/>
      <c r="J343" s="208">
        <f t="shared" si="599"/>
        <v>0</v>
      </c>
      <c r="K3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08">
        <f t="shared" si="601"/>
        <v>0</v>
      </c>
      <c r="Z3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08">
        <f t="shared" si="602"/>
        <v>0</v>
      </c>
      <c r="AD3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08">
        <f t="shared" si="603"/>
        <v>0</v>
      </c>
      <c r="AH3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08">
        <f t="shared" si="604"/>
        <v>0</v>
      </c>
      <c r="AL343" s="208">
        <f t="shared" si="605"/>
        <v>0</v>
      </c>
    </row>
    <row r="344" spans="2:38" x14ac:dyDescent="0.25">
      <c r="B344" s="206" t="s">
        <v>1168</v>
      </c>
      <c r="C344" s="207" t="s">
        <v>1169</v>
      </c>
      <c r="D34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08">
        <f t="shared" si="597"/>
        <v>0</v>
      </c>
      <c r="G344" s="208"/>
      <c r="H344" s="208">
        <f t="shared" si="598"/>
        <v>0</v>
      </c>
      <c r="I344" s="208"/>
      <c r="J344" s="208">
        <f t="shared" si="599"/>
        <v>0</v>
      </c>
      <c r="K3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08">
        <f t="shared" si="601"/>
        <v>0</v>
      </c>
      <c r="Z3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08">
        <f t="shared" si="602"/>
        <v>0</v>
      </c>
      <c r="AD3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08">
        <f t="shared" si="603"/>
        <v>0</v>
      </c>
      <c r="AH3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08">
        <f t="shared" si="604"/>
        <v>0</v>
      </c>
      <c r="AL344" s="208">
        <f t="shared" si="605"/>
        <v>0</v>
      </c>
    </row>
    <row r="345" spans="2:38" x14ac:dyDescent="0.25">
      <c r="B345" s="206" t="s">
        <v>1170</v>
      </c>
      <c r="C345" s="207" t="s">
        <v>1169</v>
      </c>
      <c r="D34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08">
        <f t="shared" si="597"/>
        <v>0</v>
      </c>
      <c r="G345" s="208"/>
      <c r="H345" s="208">
        <f t="shared" si="598"/>
        <v>0</v>
      </c>
      <c r="I345" s="208"/>
      <c r="J345" s="208">
        <f t="shared" si="599"/>
        <v>0</v>
      </c>
      <c r="K3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08">
        <f t="shared" si="601"/>
        <v>0</v>
      </c>
      <c r="Z3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08">
        <f t="shared" si="602"/>
        <v>0</v>
      </c>
      <c r="AD3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08">
        <f t="shared" si="603"/>
        <v>0</v>
      </c>
      <c r="AH3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08">
        <f t="shared" si="604"/>
        <v>0</v>
      </c>
      <c r="AL345" s="208">
        <f t="shared" si="605"/>
        <v>0</v>
      </c>
    </row>
    <row r="346" spans="2:38" x14ac:dyDescent="0.25">
      <c r="B346" s="206" t="s">
        <v>1171</v>
      </c>
      <c r="C346" s="207" t="s">
        <v>1172</v>
      </c>
      <c r="D34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08">
        <f t="shared" si="597"/>
        <v>0</v>
      </c>
      <c r="G346" s="208"/>
      <c r="H346" s="208">
        <f t="shared" si="598"/>
        <v>0</v>
      </c>
      <c r="I346" s="208"/>
      <c r="J346" s="208">
        <f t="shared" si="599"/>
        <v>0</v>
      </c>
      <c r="K3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08">
        <f t="shared" si="601"/>
        <v>0</v>
      </c>
      <c r="Z3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08">
        <f t="shared" si="602"/>
        <v>0</v>
      </c>
      <c r="AD3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08">
        <f t="shared" si="603"/>
        <v>0</v>
      </c>
      <c r="AH3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08">
        <f t="shared" si="604"/>
        <v>0</v>
      </c>
      <c r="AL346" s="208">
        <f t="shared" si="605"/>
        <v>0</v>
      </c>
    </row>
    <row r="347" spans="2:38" x14ac:dyDescent="0.25">
      <c r="B347" s="206" t="s">
        <v>1173</v>
      </c>
      <c r="C347" s="207" t="s">
        <v>1174</v>
      </c>
      <c r="D34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08">
        <f t="shared" si="597"/>
        <v>0</v>
      </c>
      <c r="G347" s="208"/>
      <c r="H347" s="208">
        <f t="shared" si="598"/>
        <v>0</v>
      </c>
      <c r="I347" s="208"/>
      <c r="J347" s="208">
        <f t="shared" si="599"/>
        <v>0</v>
      </c>
      <c r="K3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08">
        <f t="shared" si="601"/>
        <v>0</v>
      </c>
      <c r="Z3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08">
        <f t="shared" si="602"/>
        <v>0</v>
      </c>
      <c r="AD3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08">
        <f t="shared" si="603"/>
        <v>0</v>
      </c>
      <c r="AH3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08">
        <f t="shared" si="604"/>
        <v>0</v>
      </c>
      <c r="AL347" s="208">
        <f t="shared" si="605"/>
        <v>0</v>
      </c>
    </row>
    <row r="348" spans="2:38" x14ac:dyDescent="0.25">
      <c r="B348" s="206" t="s">
        <v>1175</v>
      </c>
      <c r="C348" s="207" t="s">
        <v>1176</v>
      </c>
      <c r="D34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08">
        <f t="shared" si="597"/>
        <v>0</v>
      </c>
      <c r="G348" s="208"/>
      <c r="H348" s="208">
        <f t="shared" si="598"/>
        <v>0</v>
      </c>
      <c r="I348" s="208"/>
      <c r="J348" s="208">
        <f t="shared" si="599"/>
        <v>0</v>
      </c>
      <c r="K3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08">
        <f t="shared" si="601"/>
        <v>0</v>
      </c>
      <c r="Z3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08">
        <f t="shared" si="602"/>
        <v>0</v>
      </c>
      <c r="AD3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08">
        <f t="shared" si="603"/>
        <v>0</v>
      </c>
      <c r="AH3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08">
        <f t="shared" si="604"/>
        <v>0</v>
      </c>
      <c r="AL348" s="208">
        <f t="shared" si="605"/>
        <v>0</v>
      </c>
    </row>
    <row r="349" spans="2:38" x14ac:dyDescent="0.25">
      <c r="B349" s="206" t="s">
        <v>1177</v>
      </c>
      <c r="C349" s="207" t="s">
        <v>1178</v>
      </c>
      <c r="D34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08">
        <f t="shared" si="597"/>
        <v>0</v>
      </c>
      <c r="G349" s="208"/>
      <c r="H349" s="208">
        <f t="shared" si="598"/>
        <v>0</v>
      </c>
      <c r="I349" s="208"/>
      <c r="J349" s="208">
        <f t="shared" si="599"/>
        <v>0</v>
      </c>
      <c r="K3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08">
        <f t="shared" si="601"/>
        <v>0</v>
      </c>
      <c r="Z3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08">
        <f t="shared" si="602"/>
        <v>0</v>
      </c>
      <c r="AD3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08">
        <f t="shared" si="603"/>
        <v>0</v>
      </c>
      <c r="AH3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08">
        <f t="shared" si="604"/>
        <v>0</v>
      </c>
      <c r="AL349" s="208">
        <f t="shared" si="605"/>
        <v>0</v>
      </c>
    </row>
    <row r="350" spans="2:38" x14ac:dyDescent="0.25">
      <c r="B350" s="206" t="s">
        <v>1179</v>
      </c>
      <c r="C350" s="207" t="s">
        <v>1180</v>
      </c>
      <c r="D35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08">
        <f t="shared" si="597"/>
        <v>0</v>
      </c>
      <c r="G350" s="208"/>
      <c r="H350" s="208">
        <f t="shared" si="598"/>
        <v>0</v>
      </c>
      <c r="I350" s="208"/>
      <c r="J350" s="208">
        <f t="shared" si="599"/>
        <v>0</v>
      </c>
      <c r="K3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08">
        <f t="shared" si="601"/>
        <v>0</v>
      </c>
      <c r="Z3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08">
        <f t="shared" si="602"/>
        <v>0</v>
      </c>
      <c r="AD3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08">
        <f t="shared" si="603"/>
        <v>0</v>
      </c>
      <c r="AH3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08">
        <f t="shared" si="604"/>
        <v>0</v>
      </c>
      <c r="AL350" s="208">
        <f t="shared" si="605"/>
        <v>0</v>
      </c>
    </row>
    <row r="351" spans="2:38" x14ac:dyDescent="0.25">
      <c r="B351" s="206" t="s">
        <v>425</v>
      </c>
      <c r="C351" s="207" t="s">
        <v>1181</v>
      </c>
      <c r="D35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08">
        <f t="shared" si="597"/>
        <v>0</v>
      </c>
      <c r="G351" s="208"/>
      <c r="H351" s="208">
        <f t="shared" si="598"/>
        <v>0</v>
      </c>
      <c r="I351" s="208"/>
      <c r="J351" s="208">
        <f t="shared" si="599"/>
        <v>0</v>
      </c>
      <c r="K3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08">
        <f t="shared" si="601"/>
        <v>0</v>
      </c>
      <c r="Z3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08">
        <f t="shared" si="602"/>
        <v>0</v>
      </c>
      <c r="AD3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08">
        <f t="shared" si="603"/>
        <v>0</v>
      </c>
      <c r="AH3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08">
        <f t="shared" si="604"/>
        <v>0</v>
      </c>
      <c r="AL351" s="208">
        <f t="shared" si="605"/>
        <v>0</v>
      </c>
    </row>
    <row r="352" spans="2:38" x14ac:dyDescent="0.25">
      <c r="B352" s="206" t="s">
        <v>1182</v>
      </c>
      <c r="C352" s="207" t="s">
        <v>1181</v>
      </c>
      <c r="D35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08">
        <f t="shared" si="597"/>
        <v>0</v>
      </c>
      <c r="G352" s="208"/>
      <c r="H352" s="208">
        <f t="shared" si="598"/>
        <v>0</v>
      </c>
      <c r="I352" s="208"/>
      <c r="J352" s="208">
        <f t="shared" si="599"/>
        <v>0</v>
      </c>
      <c r="K3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08">
        <f t="shared" si="601"/>
        <v>0</v>
      </c>
      <c r="Z3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08">
        <f t="shared" si="602"/>
        <v>0</v>
      </c>
      <c r="AD3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08">
        <f t="shared" si="603"/>
        <v>0</v>
      </c>
      <c r="AH3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08">
        <f t="shared" si="604"/>
        <v>0</v>
      </c>
      <c r="AL352" s="208">
        <f t="shared" si="605"/>
        <v>0</v>
      </c>
    </row>
    <row r="353" spans="2:38" x14ac:dyDescent="0.25">
      <c r="B353" s="206" t="s">
        <v>1183</v>
      </c>
      <c r="C353" s="207" t="s">
        <v>1184</v>
      </c>
      <c r="D35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08">
        <f t="shared" si="597"/>
        <v>0</v>
      </c>
      <c r="G353" s="208"/>
      <c r="H353" s="208">
        <f t="shared" si="598"/>
        <v>0</v>
      </c>
      <c r="I353" s="208"/>
      <c r="J353" s="208">
        <f t="shared" si="599"/>
        <v>0</v>
      </c>
      <c r="K3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08">
        <f t="shared" si="601"/>
        <v>0</v>
      </c>
      <c r="Z3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08">
        <f t="shared" si="602"/>
        <v>0</v>
      </c>
      <c r="AD3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08">
        <f t="shared" si="603"/>
        <v>0</v>
      </c>
      <c r="AH3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08">
        <f t="shared" si="604"/>
        <v>0</v>
      </c>
      <c r="AL353" s="208">
        <f t="shared" si="605"/>
        <v>0</v>
      </c>
    </row>
    <row r="354" spans="2:38" x14ac:dyDescent="0.25">
      <c r="B354" s="206" t="s">
        <v>1185</v>
      </c>
      <c r="C354" s="207" t="s">
        <v>1186</v>
      </c>
      <c r="D35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08">
        <f t="shared" si="597"/>
        <v>0</v>
      </c>
      <c r="G354" s="208"/>
      <c r="H354" s="208">
        <f t="shared" si="598"/>
        <v>0</v>
      </c>
      <c r="I354" s="208"/>
      <c r="J354" s="208">
        <f t="shared" si="599"/>
        <v>0</v>
      </c>
      <c r="K3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08">
        <f t="shared" si="601"/>
        <v>0</v>
      </c>
      <c r="Z3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08">
        <f t="shared" si="602"/>
        <v>0</v>
      </c>
      <c r="AD3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08">
        <f t="shared" si="603"/>
        <v>0</v>
      </c>
      <c r="AH3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08">
        <f t="shared" si="604"/>
        <v>0</v>
      </c>
      <c r="AL354" s="208">
        <f t="shared" si="605"/>
        <v>0</v>
      </c>
    </row>
    <row r="355" spans="2:38" x14ac:dyDescent="0.25">
      <c r="B355" s="206" t="s">
        <v>426</v>
      </c>
      <c r="C355" s="207" t="s">
        <v>1187</v>
      </c>
      <c r="D35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08">
        <f t="shared" si="597"/>
        <v>0</v>
      </c>
      <c r="G355" s="208"/>
      <c r="H355" s="208">
        <f t="shared" si="598"/>
        <v>0</v>
      </c>
      <c r="I355" s="208"/>
      <c r="J355" s="208">
        <f t="shared" si="599"/>
        <v>0</v>
      </c>
      <c r="K3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08">
        <f t="shared" si="601"/>
        <v>0</v>
      </c>
      <c r="Z3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08">
        <f t="shared" si="602"/>
        <v>0</v>
      </c>
      <c r="AD3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08">
        <f t="shared" si="603"/>
        <v>0</v>
      </c>
      <c r="AH3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08">
        <f t="shared" si="604"/>
        <v>0</v>
      </c>
      <c r="AL355" s="208">
        <f t="shared" si="605"/>
        <v>0</v>
      </c>
    </row>
    <row r="356" spans="2:38" x14ac:dyDescent="0.25">
      <c r="B356" s="206" t="s">
        <v>1188</v>
      </c>
      <c r="C356" s="207" t="s">
        <v>1187</v>
      </c>
      <c r="D35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08">
        <f t="shared" si="597"/>
        <v>0</v>
      </c>
      <c r="G356" s="208"/>
      <c r="H356" s="208">
        <f t="shared" si="598"/>
        <v>0</v>
      </c>
      <c r="I356" s="208"/>
      <c r="J356" s="208">
        <f t="shared" si="599"/>
        <v>0</v>
      </c>
      <c r="K3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08">
        <f t="shared" si="601"/>
        <v>0</v>
      </c>
      <c r="Z3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08">
        <f t="shared" si="602"/>
        <v>0</v>
      </c>
      <c r="AD3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08">
        <f t="shared" si="603"/>
        <v>0</v>
      </c>
      <c r="AH3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08">
        <f t="shared" si="604"/>
        <v>0</v>
      </c>
      <c r="AL356" s="208">
        <f t="shared" si="605"/>
        <v>0</v>
      </c>
    </row>
    <row r="357" spans="2:38" x14ac:dyDescent="0.25">
      <c r="B357" s="206" t="s">
        <v>1189</v>
      </c>
      <c r="C357" s="207" t="s">
        <v>1190</v>
      </c>
      <c r="D35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08">
        <f t="shared" si="597"/>
        <v>0</v>
      </c>
      <c r="G357" s="208"/>
      <c r="H357" s="208">
        <f t="shared" si="598"/>
        <v>0</v>
      </c>
      <c r="I357" s="208"/>
      <c r="J357" s="208">
        <f t="shared" si="599"/>
        <v>0</v>
      </c>
      <c r="K3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08">
        <f t="shared" si="601"/>
        <v>0</v>
      </c>
      <c r="Z3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08">
        <f t="shared" si="602"/>
        <v>0</v>
      </c>
      <c r="AD3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08">
        <f t="shared" si="603"/>
        <v>0</v>
      </c>
      <c r="AH3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08">
        <f t="shared" si="604"/>
        <v>0</v>
      </c>
      <c r="AL357" s="208">
        <f t="shared" si="605"/>
        <v>0</v>
      </c>
    </row>
    <row r="358" spans="2:38" x14ac:dyDescent="0.25">
      <c r="B358" s="206" t="s">
        <v>1191</v>
      </c>
      <c r="C358" s="207" t="s">
        <v>1192</v>
      </c>
      <c r="D35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08">
        <f t="shared" ref="F358:F373" si="739">D358+E358</f>
        <v>0</v>
      </c>
      <c r="G358" s="208"/>
      <c r="H358" s="208">
        <f t="shared" ref="H358:H373" si="740">F358-G358</f>
        <v>0</v>
      </c>
      <c r="I358" s="208"/>
      <c r="J358" s="208">
        <f t="shared" ref="J358:J373" si="741">F358-I358</f>
        <v>0</v>
      </c>
      <c r="K3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08">
        <f t="shared" ref="Y358:Y373" si="742">V358+W358+X358</f>
        <v>0</v>
      </c>
      <c r="Z3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08">
        <f t="shared" ref="AC358:AC373" si="743">Z358+AA358+AB358</f>
        <v>0</v>
      </c>
      <c r="AD3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08">
        <f t="shared" ref="AG358:AG373" si="744">AD358+AE358+AF358</f>
        <v>0</v>
      </c>
      <c r="AH3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08">
        <f t="shared" ref="AK358:AK373" si="745">AH358+AI358+AJ358</f>
        <v>0</v>
      </c>
      <c r="AL358" s="208">
        <f t="shared" ref="AL358:AL373" si="746">Y358+AC358+AG358+AK358</f>
        <v>0</v>
      </c>
    </row>
    <row r="359" spans="2:38" x14ac:dyDescent="0.25">
      <c r="B359" s="206" t="s">
        <v>1193</v>
      </c>
      <c r="C359" s="207" t="s">
        <v>1194</v>
      </c>
      <c r="D35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08">
        <f t="shared" si="739"/>
        <v>0</v>
      </c>
      <c r="G359" s="208"/>
      <c r="H359" s="208">
        <f t="shared" si="740"/>
        <v>0</v>
      </c>
      <c r="I359" s="208"/>
      <c r="J359" s="208">
        <f t="shared" si="741"/>
        <v>0</v>
      </c>
      <c r="K3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08">
        <f t="shared" si="742"/>
        <v>0</v>
      </c>
      <c r="Z3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08">
        <f t="shared" si="743"/>
        <v>0</v>
      </c>
      <c r="AD3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08">
        <f t="shared" si="744"/>
        <v>0</v>
      </c>
      <c r="AH3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08">
        <f t="shared" si="745"/>
        <v>0</v>
      </c>
      <c r="AL359" s="208">
        <f t="shared" si="746"/>
        <v>0</v>
      </c>
    </row>
    <row r="360" spans="2:38" x14ac:dyDescent="0.25">
      <c r="B360" s="206" t="s">
        <v>427</v>
      </c>
      <c r="C360" s="207" t="s">
        <v>1195</v>
      </c>
      <c r="D36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08">
        <f t="shared" si="739"/>
        <v>0</v>
      </c>
      <c r="G360" s="208"/>
      <c r="H360" s="208">
        <f t="shared" si="740"/>
        <v>0</v>
      </c>
      <c r="I360" s="208"/>
      <c r="J360" s="208">
        <f t="shared" si="741"/>
        <v>0</v>
      </c>
      <c r="K3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08">
        <f t="shared" si="742"/>
        <v>0</v>
      </c>
      <c r="Z3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08">
        <f t="shared" si="743"/>
        <v>0</v>
      </c>
      <c r="AD3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08">
        <f t="shared" si="744"/>
        <v>0</v>
      </c>
      <c r="AH3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08">
        <f t="shared" si="745"/>
        <v>0</v>
      </c>
      <c r="AL360" s="208">
        <f t="shared" si="746"/>
        <v>0</v>
      </c>
    </row>
    <row r="361" spans="2:38" x14ac:dyDescent="0.25">
      <c r="B361" s="206" t="s">
        <v>1196</v>
      </c>
      <c r="C361" s="207" t="s">
        <v>1197</v>
      </c>
      <c r="D36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08">
        <f t="shared" si="739"/>
        <v>0</v>
      </c>
      <c r="G361" s="208"/>
      <c r="H361" s="208">
        <f t="shared" si="740"/>
        <v>0</v>
      </c>
      <c r="I361" s="208"/>
      <c r="J361" s="208">
        <f t="shared" si="741"/>
        <v>0</v>
      </c>
      <c r="K3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08">
        <f t="shared" si="742"/>
        <v>0</v>
      </c>
      <c r="Z3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08">
        <f t="shared" si="743"/>
        <v>0</v>
      </c>
      <c r="AD3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08">
        <f t="shared" si="744"/>
        <v>0</v>
      </c>
      <c r="AH3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08">
        <f t="shared" si="745"/>
        <v>0</v>
      </c>
      <c r="AL361" s="208">
        <f t="shared" si="746"/>
        <v>0</v>
      </c>
    </row>
    <row r="362" spans="2:38" x14ac:dyDescent="0.25">
      <c r="B362" s="206" t="s">
        <v>1198</v>
      </c>
      <c r="C362" s="207" t="s">
        <v>1199</v>
      </c>
      <c r="D36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08">
        <f t="shared" si="739"/>
        <v>0</v>
      </c>
      <c r="G362" s="208"/>
      <c r="H362" s="208">
        <f t="shared" si="740"/>
        <v>0</v>
      </c>
      <c r="I362" s="208"/>
      <c r="J362" s="208">
        <f t="shared" si="741"/>
        <v>0</v>
      </c>
      <c r="K3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08">
        <f t="shared" si="742"/>
        <v>0</v>
      </c>
      <c r="Z3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08">
        <f t="shared" si="743"/>
        <v>0</v>
      </c>
      <c r="AD3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08">
        <f t="shared" si="744"/>
        <v>0</v>
      </c>
      <c r="AH3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08">
        <f t="shared" si="745"/>
        <v>0</v>
      </c>
      <c r="AL362" s="208">
        <f t="shared" si="746"/>
        <v>0</v>
      </c>
    </row>
    <row r="363" spans="2:38" x14ac:dyDescent="0.25">
      <c r="B363" s="206" t="s">
        <v>1200</v>
      </c>
      <c r="C363" s="207" t="s">
        <v>1201</v>
      </c>
      <c r="D36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08">
        <f t="shared" si="739"/>
        <v>0</v>
      </c>
      <c r="G363" s="208"/>
      <c r="H363" s="208">
        <f t="shared" si="740"/>
        <v>0</v>
      </c>
      <c r="I363" s="208"/>
      <c r="J363" s="208">
        <f t="shared" si="741"/>
        <v>0</v>
      </c>
      <c r="K3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08">
        <f t="shared" si="742"/>
        <v>0</v>
      </c>
      <c r="Z3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08">
        <f t="shared" si="743"/>
        <v>0</v>
      </c>
      <c r="AD3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08">
        <f t="shared" si="744"/>
        <v>0</v>
      </c>
      <c r="AH3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08">
        <f t="shared" si="745"/>
        <v>0</v>
      </c>
      <c r="AL363" s="208">
        <f t="shared" si="746"/>
        <v>0</v>
      </c>
    </row>
    <row r="364" spans="2:38" x14ac:dyDescent="0.25">
      <c r="B364" s="206" t="s">
        <v>1202</v>
      </c>
      <c r="C364" s="207" t="s">
        <v>1203</v>
      </c>
      <c r="D36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08">
        <f t="shared" si="739"/>
        <v>0</v>
      </c>
      <c r="G364" s="208"/>
      <c r="H364" s="208">
        <f t="shared" si="740"/>
        <v>0</v>
      </c>
      <c r="I364" s="208"/>
      <c r="J364" s="208">
        <f t="shared" si="741"/>
        <v>0</v>
      </c>
      <c r="K3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08">
        <f t="shared" si="742"/>
        <v>0</v>
      </c>
      <c r="Z3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08">
        <f t="shared" si="743"/>
        <v>0</v>
      </c>
      <c r="AD3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08">
        <f t="shared" si="744"/>
        <v>0</v>
      </c>
      <c r="AH3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08">
        <f t="shared" si="745"/>
        <v>0</v>
      </c>
      <c r="AL364" s="208">
        <f t="shared" si="746"/>
        <v>0</v>
      </c>
    </row>
    <row r="365" spans="2:38" x14ac:dyDescent="0.25">
      <c r="B365" s="206" t="s">
        <v>428</v>
      </c>
      <c r="C365" s="207" t="s">
        <v>1204</v>
      </c>
      <c r="D36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08">
        <f t="shared" si="739"/>
        <v>0</v>
      </c>
      <c r="G365" s="208"/>
      <c r="H365" s="208">
        <f t="shared" si="740"/>
        <v>0</v>
      </c>
      <c r="I365" s="208"/>
      <c r="J365" s="208">
        <f t="shared" si="741"/>
        <v>0</v>
      </c>
      <c r="K3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08">
        <f t="shared" si="742"/>
        <v>0</v>
      </c>
      <c r="Z3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08">
        <f t="shared" si="743"/>
        <v>0</v>
      </c>
      <c r="AD3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08">
        <f t="shared" si="744"/>
        <v>0</v>
      </c>
      <c r="AH3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08">
        <f t="shared" si="745"/>
        <v>0</v>
      </c>
      <c r="AL365" s="208">
        <f t="shared" si="746"/>
        <v>0</v>
      </c>
    </row>
    <row r="366" spans="2:38" x14ac:dyDescent="0.25">
      <c r="B366" s="206" t="s">
        <v>1205</v>
      </c>
      <c r="C366" s="207" t="s">
        <v>1206</v>
      </c>
      <c r="D36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08">
        <f t="shared" si="739"/>
        <v>0</v>
      </c>
      <c r="G366" s="208"/>
      <c r="H366" s="208">
        <f t="shared" si="740"/>
        <v>0</v>
      </c>
      <c r="I366" s="208"/>
      <c r="J366" s="208">
        <f t="shared" si="741"/>
        <v>0</v>
      </c>
      <c r="K3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08">
        <f t="shared" si="742"/>
        <v>0</v>
      </c>
      <c r="Z3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08">
        <f t="shared" si="743"/>
        <v>0</v>
      </c>
      <c r="AD3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08">
        <f t="shared" si="744"/>
        <v>0</v>
      </c>
      <c r="AH3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08">
        <f t="shared" si="745"/>
        <v>0</v>
      </c>
      <c r="AL366" s="208">
        <f t="shared" si="746"/>
        <v>0</v>
      </c>
    </row>
    <row r="367" spans="2:38" x14ac:dyDescent="0.25">
      <c r="B367" s="206" t="s">
        <v>1207</v>
      </c>
      <c r="C367" s="207" t="s">
        <v>1208</v>
      </c>
      <c r="D36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08">
        <f t="shared" si="739"/>
        <v>0</v>
      </c>
      <c r="G367" s="208"/>
      <c r="H367" s="208">
        <f t="shared" si="740"/>
        <v>0</v>
      </c>
      <c r="I367" s="208"/>
      <c r="J367" s="208">
        <f t="shared" si="741"/>
        <v>0</v>
      </c>
      <c r="K3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08">
        <f t="shared" si="742"/>
        <v>0</v>
      </c>
      <c r="Z3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08">
        <f t="shared" si="743"/>
        <v>0</v>
      </c>
      <c r="AD3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08">
        <f t="shared" si="744"/>
        <v>0</v>
      </c>
      <c r="AH3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08">
        <f t="shared" si="745"/>
        <v>0</v>
      </c>
      <c r="AL367" s="208">
        <f t="shared" si="746"/>
        <v>0</v>
      </c>
    </row>
    <row r="368" spans="2:38" x14ac:dyDescent="0.25">
      <c r="B368" s="206" t="s">
        <v>1209</v>
      </c>
      <c r="C368" s="207" t="s">
        <v>1210</v>
      </c>
      <c r="D36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08">
        <f t="shared" si="739"/>
        <v>0</v>
      </c>
      <c r="G368" s="208"/>
      <c r="H368" s="208">
        <f t="shared" si="740"/>
        <v>0</v>
      </c>
      <c r="I368" s="208"/>
      <c r="J368" s="208">
        <f t="shared" si="741"/>
        <v>0</v>
      </c>
      <c r="K3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08">
        <f t="shared" si="742"/>
        <v>0</v>
      </c>
      <c r="Z3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08">
        <f t="shared" si="743"/>
        <v>0</v>
      </c>
      <c r="AD3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08">
        <f t="shared" si="744"/>
        <v>0</v>
      </c>
      <c r="AH3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08">
        <f t="shared" si="745"/>
        <v>0</v>
      </c>
      <c r="AL368" s="208">
        <f t="shared" si="746"/>
        <v>0</v>
      </c>
    </row>
    <row r="369" spans="1:38" x14ac:dyDescent="0.25">
      <c r="B369" s="206" t="s">
        <v>1211</v>
      </c>
      <c r="C369" s="207" t="s">
        <v>1212</v>
      </c>
      <c r="D36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08">
        <f t="shared" si="739"/>
        <v>0</v>
      </c>
      <c r="G369" s="208"/>
      <c r="H369" s="208">
        <f t="shared" si="740"/>
        <v>0</v>
      </c>
      <c r="I369" s="208"/>
      <c r="J369" s="208">
        <f t="shared" si="741"/>
        <v>0</v>
      </c>
      <c r="K3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08">
        <f t="shared" si="742"/>
        <v>0</v>
      </c>
      <c r="Z3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08">
        <f t="shared" si="743"/>
        <v>0</v>
      </c>
      <c r="AD3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08">
        <f t="shared" si="744"/>
        <v>0</v>
      </c>
      <c r="AH3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08">
        <f t="shared" si="745"/>
        <v>0</v>
      </c>
      <c r="AL369" s="208">
        <f t="shared" si="746"/>
        <v>0</v>
      </c>
    </row>
    <row r="370" spans="1:38" x14ac:dyDescent="0.25">
      <c r="B370" s="206" t="s">
        <v>1213</v>
      </c>
      <c r="C370" s="207" t="s">
        <v>1214</v>
      </c>
      <c r="D37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08">
        <f t="shared" si="739"/>
        <v>0</v>
      </c>
      <c r="G370" s="208"/>
      <c r="H370" s="208">
        <f t="shared" si="740"/>
        <v>0</v>
      </c>
      <c r="I370" s="208"/>
      <c r="J370" s="208">
        <f t="shared" si="741"/>
        <v>0</v>
      </c>
      <c r="K3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08">
        <f t="shared" si="742"/>
        <v>0</v>
      </c>
      <c r="Z3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08">
        <f t="shared" si="743"/>
        <v>0</v>
      </c>
      <c r="AD3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08">
        <f t="shared" si="744"/>
        <v>0</v>
      </c>
      <c r="AH3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08">
        <f t="shared" si="745"/>
        <v>0</v>
      </c>
      <c r="AL370" s="208">
        <f t="shared" si="746"/>
        <v>0</v>
      </c>
    </row>
    <row r="371" spans="1:38" x14ac:dyDescent="0.25">
      <c r="B371" s="206" t="s">
        <v>1215</v>
      </c>
      <c r="C371" s="207" t="s">
        <v>1216</v>
      </c>
      <c r="D37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08">
        <f t="shared" si="739"/>
        <v>0</v>
      </c>
      <c r="G371" s="208"/>
      <c r="H371" s="208">
        <f t="shared" si="740"/>
        <v>0</v>
      </c>
      <c r="I371" s="208"/>
      <c r="J371" s="208">
        <f t="shared" si="741"/>
        <v>0</v>
      </c>
      <c r="K3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08">
        <f t="shared" si="742"/>
        <v>0</v>
      </c>
      <c r="Z3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08">
        <f t="shared" si="743"/>
        <v>0</v>
      </c>
      <c r="AD3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08">
        <f t="shared" si="744"/>
        <v>0</v>
      </c>
      <c r="AH3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08">
        <f t="shared" si="745"/>
        <v>0</v>
      </c>
      <c r="AL371" s="208">
        <f t="shared" si="746"/>
        <v>0</v>
      </c>
    </row>
    <row r="372" spans="1:38" x14ac:dyDescent="0.25">
      <c r="B372" s="206" t="s">
        <v>1217</v>
      </c>
      <c r="C372" s="207" t="s">
        <v>1218</v>
      </c>
      <c r="D37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08">
        <f t="shared" si="739"/>
        <v>0</v>
      </c>
      <c r="G372" s="208"/>
      <c r="H372" s="208">
        <f t="shared" si="740"/>
        <v>0</v>
      </c>
      <c r="I372" s="208"/>
      <c r="J372" s="208">
        <f t="shared" si="741"/>
        <v>0</v>
      </c>
      <c r="K3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08">
        <f t="shared" si="742"/>
        <v>0</v>
      </c>
      <c r="Z3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08">
        <f t="shared" si="743"/>
        <v>0</v>
      </c>
      <c r="AD3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08">
        <f t="shared" si="744"/>
        <v>0</v>
      </c>
      <c r="AH3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08">
        <f t="shared" si="745"/>
        <v>0</v>
      </c>
      <c r="AL372" s="208">
        <f t="shared" si="746"/>
        <v>0</v>
      </c>
    </row>
    <row r="373" spans="1:38" x14ac:dyDescent="0.25">
      <c r="B373" s="206" t="s">
        <v>1219</v>
      </c>
      <c r="C373" s="207" t="s">
        <v>1220</v>
      </c>
      <c r="D37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08">
        <f t="shared" si="739"/>
        <v>0</v>
      </c>
      <c r="G373" s="208"/>
      <c r="H373" s="208">
        <f t="shared" si="740"/>
        <v>0</v>
      </c>
      <c r="I373" s="208"/>
      <c r="J373" s="208">
        <f t="shared" si="741"/>
        <v>0</v>
      </c>
      <c r="K3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08">
        <f t="shared" si="742"/>
        <v>0</v>
      </c>
      <c r="Z3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08">
        <f t="shared" si="743"/>
        <v>0</v>
      </c>
      <c r="AD3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08">
        <f t="shared" si="744"/>
        <v>0</v>
      </c>
      <c r="AH3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08">
        <f t="shared" si="745"/>
        <v>0</v>
      </c>
      <c r="AL373" s="208">
        <f t="shared" si="746"/>
        <v>0</v>
      </c>
    </row>
    <row r="374" spans="1:38" x14ac:dyDescent="0.25">
      <c r="B374" s="206" t="s">
        <v>1221</v>
      </c>
      <c r="C374" s="207" t="s">
        <v>1222</v>
      </c>
      <c r="D37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08">
        <f t="shared" si="597"/>
        <v>0</v>
      </c>
      <c r="G374" s="208"/>
      <c r="H374" s="208">
        <f t="shared" si="598"/>
        <v>0</v>
      </c>
      <c r="I374" s="208"/>
      <c r="J374" s="208">
        <f t="shared" si="599"/>
        <v>0</v>
      </c>
      <c r="K3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08">
        <f t="shared" si="601"/>
        <v>0</v>
      </c>
      <c r="Z3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08">
        <f t="shared" si="602"/>
        <v>0</v>
      </c>
      <c r="AD3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08">
        <f t="shared" si="603"/>
        <v>0</v>
      </c>
      <c r="AH3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08">
        <f t="shared" si="604"/>
        <v>0</v>
      </c>
      <c r="AL374" s="208">
        <f t="shared" si="605"/>
        <v>0</v>
      </c>
    </row>
    <row r="375" spans="1:38" x14ac:dyDescent="0.25">
      <c r="B375" s="206" t="s">
        <v>1223</v>
      </c>
      <c r="C375" s="207" t="s">
        <v>1224</v>
      </c>
      <c r="D37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08">
        <f t="shared" si="597"/>
        <v>0</v>
      </c>
      <c r="G375" s="208"/>
      <c r="H375" s="208">
        <f t="shared" si="598"/>
        <v>0</v>
      </c>
      <c r="I375" s="208"/>
      <c r="J375" s="208">
        <f t="shared" si="599"/>
        <v>0</v>
      </c>
      <c r="K3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08">
        <f t="shared" si="601"/>
        <v>0</v>
      </c>
      <c r="Z3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08">
        <f t="shared" si="602"/>
        <v>0</v>
      </c>
      <c r="AD3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08">
        <f t="shared" si="603"/>
        <v>0</v>
      </c>
      <c r="AH3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08">
        <f t="shared" si="604"/>
        <v>0</v>
      </c>
      <c r="AL375" s="208">
        <f t="shared" si="605"/>
        <v>0</v>
      </c>
    </row>
    <row r="376" spans="1:38" x14ac:dyDescent="0.25">
      <c r="B376" s="206" t="s">
        <v>1225</v>
      </c>
      <c r="C376" s="207" t="s">
        <v>1224</v>
      </c>
      <c r="D37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08">
        <f t="shared" si="597"/>
        <v>0</v>
      </c>
      <c r="G376" s="208"/>
      <c r="H376" s="208">
        <f t="shared" si="598"/>
        <v>0</v>
      </c>
      <c r="I376" s="208"/>
      <c r="J376" s="208">
        <f t="shared" si="599"/>
        <v>0</v>
      </c>
      <c r="K3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08">
        <f t="shared" si="601"/>
        <v>0</v>
      </c>
      <c r="Z3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08">
        <f t="shared" si="602"/>
        <v>0</v>
      </c>
      <c r="AD3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08">
        <f t="shared" si="603"/>
        <v>0</v>
      </c>
      <c r="AH3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08">
        <f t="shared" si="604"/>
        <v>0</v>
      </c>
      <c r="AL376" s="208">
        <f t="shared" si="605"/>
        <v>0</v>
      </c>
    </row>
    <row r="377" spans="1:38" x14ac:dyDescent="0.25">
      <c r="B377" s="206" t="s">
        <v>1226</v>
      </c>
      <c r="C377" s="207" t="s">
        <v>1227</v>
      </c>
      <c r="D37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08">
        <f t="shared" si="597"/>
        <v>0</v>
      </c>
      <c r="G377" s="208"/>
      <c r="H377" s="208">
        <f t="shared" si="598"/>
        <v>0</v>
      </c>
      <c r="I377" s="208"/>
      <c r="J377" s="208">
        <f t="shared" si="599"/>
        <v>0</v>
      </c>
      <c r="K3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08">
        <f t="shared" si="601"/>
        <v>0</v>
      </c>
      <c r="Z3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08">
        <f t="shared" si="602"/>
        <v>0</v>
      </c>
      <c r="AD3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08">
        <f t="shared" si="603"/>
        <v>0</v>
      </c>
      <c r="AH3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08">
        <f t="shared" si="604"/>
        <v>0</v>
      </c>
      <c r="AL377" s="208">
        <f t="shared" si="605"/>
        <v>0</v>
      </c>
    </row>
    <row r="378" spans="1:38" x14ac:dyDescent="0.25">
      <c r="B378" s="215" t="s">
        <v>429</v>
      </c>
      <c r="C378" s="216" t="s">
        <v>296</v>
      </c>
      <c r="D378" s="217">
        <f>SUM(D379:D383)</f>
        <v>0</v>
      </c>
      <c r="E378" s="217">
        <f>SUM(E379:E383)</f>
        <v>0</v>
      </c>
      <c r="F378" s="217">
        <f t="shared" ref="F378:F448" si="747">D378+E378</f>
        <v>0</v>
      </c>
      <c r="G378" s="217">
        <f>SUM(G379:G383)</f>
        <v>0</v>
      </c>
      <c r="H378" s="217">
        <f t="shared" si="598"/>
        <v>0</v>
      </c>
      <c r="I378" s="217">
        <f>SUM(I379:I383)</f>
        <v>0</v>
      </c>
      <c r="J378" s="217">
        <f t="shared" si="599"/>
        <v>0</v>
      </c>
      <c r="K378" s="217">
        <f t="shared" ref="K378:X378" si="748">SUM(K379:K383)</f>
        <v>0</v>
      </c>
      <c r="L378" s="217">
        <f t="shared" si="748"/>
        <v>0</v>
      </c>
      <c r="M378" s="217">
        <f t="shared" si="748"/>
        <v>0</v>
      </c>
      <c r="N378" s="217">
        <f t="shared" si="748"/>
        <v>0</v>
      </c>
      <c r="O378" s="217">
        <f t="shared" si="748"/>
        <v>0</v>
      </c>
      <c r="P378" s="217">
        <f t="shared" si="748"/>
        <v>0</v>
      </c>
      <c r="Q378" s="217">
        <f t="shared" si="748"/>
        <v>0</v>
      </c>
      <c r="R378" s="217">
        <f t="shared" si="748"/>
        <v>0</v>
      </c>
      <c r="S378" s="217">
        <f t="shared" si="748"/>
        <v>0</v>
      </c>
      <c r="T378" s="217">
        <f t="shared" si="748"/>
        <v>0</v>
      </c>
      <c r="U378" s="217">
        <f t="shared" si="748"/>
        <v>0</v>
      </c>
      <c r="V378" s="217">
        <f t="shared" si="748"/>
        <v>0</v>
      </c>
      <c r="W378" s="217">
        <f t="shared" si="748"/>
        <v>0</v>
      </c>
      <c r="X378" s="217">
        <f t="shared" si="748"/>
        <v>0</v>
      </c>
      <c r="Y378" s="217">
        <f t="shared" si="601"/>
        <v>0</v>
      </c>
      <c r="Z378" s="217">
        <f>SUM(Z379:Z383)</f>
        <v>0</v>
      </c>
      <c r="AA378" s="217">
        <f>SUM(AA379:AA383)</f>
        <v>0</v>
      </c>
      <c r="AB378" s="217">
        <f>SUM(AB379:AB383)</f>
        <v>0</v>
      </c>
      <c r="AC378" s="217">
        <f t="shared" si="602"/>
        <v>0</v>
      </c>
      <c r="AD378" s="217">
        <f>SUM(AD379:AD383)</f>
        <v>0</v>
      </c>
      <c r="AE378" s="217">
        <f>SUM(AE379:AE383)</f>
        <v>0</v>
      </c>
      <c r="AF378" s="217">
        <f>SUM(AF379:AF383)</f>
        <v>0</v>
      </c>
      <c r="AG378" s="217">
        <f t="shared" si="603"/>
        <v>0</v>
      </c>
      <c r="AH378" s="217">
        <f>SUM(AH379:AH383)</f>
        <v>0</v>
      </c>
      <c r="AI378" s="217">
        <f>SUM(AI379:AI383)</f>
        <v>0</v>
      </c>
      <c r="AJ378" s="217">
        <f>SUM(AJ379:AJ383)</f>
        <v>0</v>
      </c>
      <c r="AK378" s="217">
        <f t="shared" si="604"/>
        <v>0</v>
      </c>
      <c r="AL378" s="217">
        <f t="shared" si="605"/>
        <v>0</v>
      </c>
    </row>
    <row r="379" spans="1:38" x14ac:dyDescent="0.25">
      <c r="B379" s="206" t="s">
        <v>430</v>
      </c>
      <c r="C379" s="207" t="s">
        <v>297</v>
      </c>
      <c r="D37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08">
        <f t="shared" si="747"/>
        <v>0</v>
      </c>
      <c r="G379" s="208"/>
      <c r="H379" s="208">
        <f t="shared" si="598"/>
        <v>0</v>
      </c>
      <c r="I379" s="208"/>
      <c r="J379" s="208">
        <f t="shared" si="599"/>
        <v>0</v>
      </c>
      <c r="K3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08">
        <f t="shared" si="601"/>
        <v>0</v>
      </c>
      <c r="Z3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08">
        <f t="shared" si="602"/>
        <v>0</v>
      </c>
      <c r="AD3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08">
        <f t="shared" si="603"/>
        <v>0</v>
      </c>
      <c r="AH3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08">
        <f t="shared" si="604"/>
        <v>0</v>
      </c>
      <c r="AL379" s="208">
        <f t="shared" si="605"/>
        <v>0</v>
      </c>
    </row>
    <row r="380" spans="1:38" x14ac:dyDescent="0.25">
      <c r="B380" s="206" t="s">
        <v>1228</v>
      </c>
      <c r="C380" s="207" t="s">
        <v>1229</v>
      </c>
      <c r="D38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08">
        <f t="shared" si="747"/>
        <v>0</v>
      </c>
      <c r="G380" s="208"/>
      <c r="H380" s="208">
        <f t="shared" si="598"/>
        <v>0</v>
      </c>
      <c r="I380" s="208"/>
      <c r="J380" s="208">
        <f t="shared" si="599"/>
        <v>0</v>
      </c>
      <c r="K3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08">
        <f t="shared" si="601"/>
        <v>0</v>
      </c>
      <c r="Z3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08">
        <f t="shared" si="602"/>
        <v>0</v>
      </c>
      <c r="AD3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08">
        <f t="shared" si="603"/>
        <v>0</v>
      </c>
      <c r="AH3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08">
        <f t="shared" si="604"/>
        <v>0</v>
      </c>
      <c r="AL380" s="208">
        <f t="shared" si="605"/>
        <v>0</v>
      </c>
    </row>
    <row r="381" spans="1:38" x14ac:dyDescent="0.25">
      <c r="B381" s="206" t="s">
        <v>1230</v>
      </c>
      <c r="C381" s="207" t="s">
        <v>1231</v>
      </c>
      <c r="D38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08">
        <f t="shared" ref="F381" si="749">D381+E381</f>
        <v>0</v>
      </c>
      <c r="G381" s="208"/>
      <c r="H381" s="208">
        <f t="shared" ref="H381" si="750">F381-G381</f>
        <v>0</v>
      </c>
      <c r="I381" s="208"/>
      <c r="J381" s="208">
        <f t="shared" ref="J381" si="751">F381-I381</f>
        <v>0</v>
      </c>
      <c r="K3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08">
        <f t="shared" ref="Y381" si="752">V381+W381+X381</f>
        <v>0</v>
      </c>
      <c r="Z3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08">
        <f t="shared" ref="AC381" si="753">Z381+AA381+AB381</f>
        <v>0</v>
      </c>
      <c r="AD3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08">
        <f t="shared" ref="AG381" si="754">AD381+AE381+AF381</f>
        <v>0</v>
      </c>
      <c r="AH3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08">
        <f t="shared" ref="AK381" si="755">AH381+AI381+AJ381</f>
        <v>0</v>
      </c>
      <c r="AL381" s="208">
        <f t="shared" ref="AL381" si="756">Y381+AC381+AG381+AK381</f>
        <v>0</v>
      </c>
    </row>
    <row r="382" spans="1:38" x14ac:dyDescent="0.25">
      <c r="A382" s="445"/>
      <c r="B382" s="206" t="s">
        <v>1232</v>
      </c>
      <c r="C382" s="207" t="s">
        <v>1233</v>
      </c>
      <c r="D38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08">
        <f t="shared" ref="F382" si="757">D382+E382</f>
        <v>0</v>
      </c>
      <c r="G382" s="208"/>
      <c r="H382" s="208">
        <f t="shared" ref="H382" si="758">F382-G382</f>
        <v>0</v>
      </c>
      <c r="I382" s="208"/>
      <c r="J382" s="208">
        <f t="shared" ref="J382" si="759">F382-I382</f>
        <v>0</v>
      </c>
      <c r="K3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08">
        <f t="shared" ref="Y382" si="760">V382+W382+X382</f>
        <v>0</v>
      </c>
      <c r="Z3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08">
        <f t="shared" ref="AC382" si="761">Z382+AA382+AB382</f>
        <v>0</v>
      </c>
      <c r="AD3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08">
        <f t="shared" ref="AG382" si="762">AD382+AE382+AF382</f>
        <v>0</v>
      </c>
      <c r="AH3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08">
        <f t="shared" ref="AK382" si="763">AH382+AI382+AJ382</f>
        <v>0</v>
      </c>
      <c r="AL382" s="208">
        <f t="shared" ref="AL382" si="764">Y382+AC382+AG382+AK382</f>
        <v>0</v>
      </c>
    </row>
    <row r="383" spans="1:38" x14ac:dyDescent="0.25">
      <c r="A383" s="445"/>
      <c r="B383" s="206" t="s">
        <v>1234</v>
      </c>
      <c r="C383" s="207" t="s">
        <v>1233</v>
      </c>
      <c r="D38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08">
        <f t="shared" si="747"/>
        <v>0</v>
      </c>
      <c r="G383" s="208"/>
      <c r="H383" s="208">
        <f t="shared" si="598"/>
        <v>0</v>
      </c>
      <c r="I383" s="208"/>
      <c r="J383" s="208">
        <f t="shared" si="599"/>
        <v>0</v>
      </c>
      <c r="K3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08">
        <f t="shared" si="601"/>
        <v>0</v>
      </c>
      <c r="Z3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08">
        <f t="shared" si="602"/>
        <v>0</v>
      </c>
      <c r="AD3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08">
        <f t="shared" si="603"/>
        <v>0</v>
      </c>
      <c r="AH3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08">
        <f t="shared" si="604"/>
        <v>0</v>
      </c>
      <c r="AL383" s="208">
        <f t="shared" si="605"/>
        <v>0</v>
      </c>
    </row>
    <row r="384" spans="1:38" x14ac:dyDescent="0.25">
      <c r="B384" s="215" t="s">
        <v>431</v>
      </c>
      <c r="C384" s="216" t="s">
        <v>298</v>
      </c>
      <c r="D384" s="217">
        <f>SUM(D385:D392)</f>
        <v>0</v>
      </c>
      <c r="E384" s="217">
        <f>SUM(E385:E392)</f>
        <v>0</v>
      </c>
      <c r="F384" s="217">
        <f t="shared" si="747"/>
        <v>0</v>
      </c>
      <c r="G384" s="217">
        <f t="shared" ref="G384:I384" si="765">SUM(G385:G392)</f>
        <v>0</v>
      </c>
      <c r="H384" s="217">
        <f t="shared" si="598"/>
        <v>0</v>
      </c>
      <c r="I384" s="217">
        <f t="shared" si="765"/>
        <v>0</v>
      </c>
      <c r="J384" s="217">
        <f t="shared" si="599"/>
        <v>0</v>
      </c>
      <c r="K384" s="217">
        <f t="shared" ref="K384:AJ384" si="766">SUM(K385:K392)</f>
        <v>0</v>
      </c>
      <c r="L384" s="217">
        <f t="shared" si="766"/>
        <v>0</v>
      </c>
      <c r="M384" s="217">
        <f t="shared" si="766"/>
        <v>0</v>
      </c>
      <c r="N384" s="217">
        <f t="shared" si="766"/>
        <v>0</v>
      </c>
      <c r="O384" s="217">
        <f t="shared" si="766"/>
        <v>0</v>
      </c>
      <c r="P384" s="217">
        <f t="shared" si="766"/>
        <v>0</v>
      </c>
      <c r="Q384" s="217">
        <f t="shared" si="766"/>
        <v>0</v>
      </c>
      <c r="R384" s="217">
        <f t="shared" si="766"/>
        <v>0</v>
      </c>
      <c r="S384" s="217">
        <f t="shared" si="766"/>
        <v>0</v>
      </c>
      <c r="T384" s="217">
        <f t="shared" si="766"/>
        <v>0</v>
      </c>
      <c r="U384" s="217">
        <f t="shared" si="766"/>
        <v>0</v>
      </c>
      <c r="V384" s="217">
        <f t="shared" si="766"/>
        <v>0</v>
      </c>
      <c r="W384" s="217">
        <f t="shared" si="766"/>
        <v>0</v>
      </c>
      <c r="X384" s="217">
        <f t="shared" si="766"/>
        <v>0</v>
      </c>
      <c r="Y384" s="217">
        <f t="shared" si="601"/>
        <v>0</v>
      </c>
      <c r="Z384" s="217">
        <f t="shared" si="766"/>
        <v>0</v>
      </c>
      <c r="AA384" s="217">
        <f t="shared" si="766"/>
        <v>0</v>
      </c>
      <c r="AB384" s="217">
        <f t="shared" si="766"/>
        <v>0</v>
      </c>
      <c r="AC384" s="217">
        <f t="shared" si="602"/>
        <v>0</v>
      </c>
      <c r="AD384" s="217">
        <f t="shared" si="766"/>
        <v>0</v>
      </c>
      <c r="AE384" s="217">
        <f t="shared" si="766"/>
        <v>0</v>
      </c>
      <c r="AF384" s="217">
        <f t="shared" si="766"/>
        <v>0</v>
      </c>
      <c r="AG384" s="217">
        <f t="shared" si="603"/>
        <v>0</v>
      </c>
      <c r="AH384" s="217">
        <f t="shared" si="766"/>
        <v>0</v>
      </c>
      <c r="AI384" s="217">
        <f t="shared" si="766"/>
        <v>0</v>
      </c>
      <c r="AJ384" s="217">
        <f t="shared" si="766"/>
        <v>0</v>
      </c>
      <c r="AK384" s="217">
        <f t="shared" si="604"/>
        <v>0</v>
      </c>
      <c r="AL384" s="217">
        <f t="shared" si="605"/>
        <v>0</v>
      </c>
    </row>
    <row r="385" spans="2:38" x14ac:dyDescent="0.25">
      <c r="B385" s="206" t="s">
        <v>432</v>
      </c>
      <c r="C385" s="207" t="s">
        <v>299</v>
      </c>
      <c r="D38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08">
        <f t="shared" si="747"/>
        <v>0</v>
      </c>
      <c r="G385" s="208"/>
      <c r="H385" s="208">
        <f t="shared" si="598"/>
        <v>0</v>
      </c>
      <c r="I385" s="208"/>
      <c r="J385" s="208">
        <f t="shared" si="599"/>
        <v>0</v>
      </c>
      <c r="K3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08">
        <f t="shared" si="601"/>
        <v>0</v>
      </c>
      <c r="Z3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08">
        <f t="shared" si="602"/>
        <v>0</v>
      </c>
      <c r="AD3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08">
        <f t="shared" si="603"/>
        <v>0</v>
      </c>
      <c r="AH3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08">
        <f t="shared" si="604"/>
        <v>0</v>
      </c>
      <c r="AL385" s="208">
        <f t="shared" si="605"/>
        <v>0</v>
      </c>
    </row>
    <row r="386" spans="2:38" x14ac:dyDescent="0.25">
      <c r="B386" s="206" t="s">
        <v>1235</v>
      </c>
      <c r="C386" s="207" t="s">
        <v>1236</v>
      </c>
      <c r="D38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08">
        <f t="shared" ref="F386:F389" si="767">D386+E386</f>
        <v>0</v>
      </c>
      <c r="G386" s="208"/>
      <c r="H386" s="208">
        <f t="shared" ref="H386:H389" si="768">F386-G386</f>
        <v>0</v>
      </c>
      <c r="I386" s="208"/>
      <c r="J386" s="208">
        <f t="shared" ref="J386:J389" si="769">F386-I386</f>
        <v>0</v>
      </c>
      <c r="K3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08">
        <f t="shared" ref="Y386:Y389" si="770">V386+W386+X386</f>
        <v>0</v>
      </c>
      <c r="Z3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08">
        <f t="shared" ref="AC386:AC389" si="771">Z386+AA386+AB386</f>
        <v>0</v>
      </c>
      <c r="AD3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08">
        <f t="shared" ref="AG386:AG389" si="772">AD386+AE386+AF386</f>
        <v>0</v>
      </c>
      <c r="AH3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08">
        <f t="shared" ref="AK386:AK389" si="773">AH386+AI386+AJ386</f>
        <v>0</v>
      </c>
      <c r="AL386" s="208">
        <f t="shared" ref="AL386:AL389" si="774">Y386+AC386+AG386+AK386</f>
        <v>0</v>
      </c>
    </row>
    <row r="387" spans="2:38" x14ac:dyDescent="0.25">
      <c r="B387" s="206" t="s">
        <v>433</v>
      </c>
      <c r="C387" s="207" t="s">
        <v>300</v>
      </c>
      <c r="D38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08">
        <f t="shared" si="767"/>
        <v>0</v>
      </c>
      <c r="G387" s="208"/>
      <c r="H387" s="208">
        <f t="shared" si="768"/>
        <v>0</v>
      </c>
      <c r="I387" s="208"/>
      <c r="J387" s="208">
        <f t="shared" si="769"/>
        <v>0</v>
      </c>
      <c r="K3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08">
        <f t="shared" si="770"/>
        <v>0</v>
      </c>
      <c r="Z3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08">
        <f t="shared" si="771"/>
        <v>0</v>
      </c>
      <c r="AD3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08">
        <f t="shared" si="772"/>
        <v>0</v>
      </c>
      <c r="AH3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08">
        <f t="shared" si="773"/>
        <v>0</v>
      </c>
      <c r="AL387" s="208">
        <f t="shared" si="774"/>
        <v>0</v>
      </c>
    </row>
    <row r="388" spans="2:38" x14ac:dyDescent="0.25">
      <c r="B388" s="206" t="s">
        <v>1237</v>
      </c>
      <c r="C388" s="207" t="s">
        <v>1238</v>
      </c>
      <c r="D38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08">
        <f t="shared" si="767"/>
        <v>0</v>
      </c>
      <c r="G388" s="208"/>
      <c r="H388" s="208">
        <f t="shared" si="768"/>
        <v>0</v>
      </c>
      <c r="I388" s="208"/>
      <c r="J388" s="208">
        <f t="shared" si="769"/>
        <v>0</v>
      </c>
      <c r="K3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08">
        <f t="shared" si="770"/>
        <v>0</v>
      </c>
      <c r="Z3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08">
        <f t="shared" si="771"/>
        <v>0</v>
      </c>
      <c r="AD3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08">
        <f t="shared" si="772"/>
        <v>0</v>
      </c>
      <c r="AH3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08">
        <f t="shared" si="773"/>
        <v>0</v>
      </c>
      <c r="AL388" s="208">
        <f t="shared" si="774"/>
        <v>0</v>
      </c>
    </row>
    <row r="389" spans="2:38" x14ac:dyDescent="0.25">
      <c r="B389" s="206" t="s">
        <v>1239</v>
      </c>
      <c r="C389" s="207" t="s">
        <v>1240</v>
      </c>
      <c r="D38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08">
        <f t="shared" si="767"/>
        <v>0</v>
      </c>
      <c r="G389" s="208"/>
      <c r="H389" s="208">
        <f t="shared" si="768"/>
        <v>0</v>
      </c>
      <c r="I389" s="208"/>
      <c r="J389" s="208">
        <f t="shared" si="769"/>
        <v>0</v>
      </c>
      <c r="K3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08">
        <f t="shared" si="770"/>
        <v>0</v>
      </c>
      <c r="Z3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08">
        <f t="shared" si="771"/>
        <v>0</v>
      </c>
      <c r="AD3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08">
        <f t="shared" si="772"/>
        <v>0</v>
      </c>
      <c r="AH3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08">
        <f t="shared" si="773"/>
        <v>0</v>
      </c>
      <c r="AL389" s="208">
        <f t="shared" si="774"/>
        <v>0</v>
      </c>
    </row>
    <row r="390" spans="2:38" x14ac:dyDescent="0.25">
      <c r="B390" s="206" t="s">
        <v>434</v>
      </c>
      <c r="C390" s="207" t="s">
        <v>301</v>
      </c>
      <c r="D39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08">
        <f t="shared" si="747"/>
        <v>0</v>
      </c>
      <c r="G390" s="208"/>
      <c r="H390" s="208">
        <f t="shared" si="598"/>
        <v>0</v>
      </c>
      <c r="I390" s="208"/>
      <c r="J390" s="208">
        <f t="shared" si="599"/>
        <v>0</v>
      </c>
      <c r="K3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08">
        <f t="shared" si="601"/>
        <v>0</v>
      </c>
      <c r="Z3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08">
        <f t="shared" si="602"/>
        <v>0</v>
      </c>
      <c r="AD3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08">
        <f t="shared" si="603"/>
        <v>0</v>
      </c>
      <c r="AH3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08">
        <f t="shared" si="604"/>
        <v>0</v>
      </c>
      <c r="AL390" s="208">
        <f t="shared" si="605"/>
        <v>0</v>
      </c>
    </row>
    <row r="391" spans="2:38" x14ac:dyDescent="0.25">
      <c r="B391" s="206" t="s">
        <v>1241</v>
      </c>
      <c r="C391" s="207" t="s">
        <v>1242</v>
      </c>
      <c r="D39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08">
        <f t="shared" ref="F391" si="775">D391+E391</f>
        <v>0</v>
      </c>
      <c r="G391" s="208"/>
      <c r="H391" s="208">
        <f t="shared" ref="H391" si="776">F391-G391</f>
        <v>0</v>
      </c>
      <c r="I391" s="208"/>
      <c r="J391" s="208">
        <f t="shared" ref="J391" si="777">F391-I391</f>
        <v>0</v>
      </c>
      <c r="K3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08">
        <f t="shared" ref="Y391" si="778">V391+W391+X391</f>
        <v>0</v>
      </c>
      <c r="Z3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08">
        <f t="shared" ref="AC391" si="779">Z391+AA391+AB391</f>
        <v>0</v>
      </c>
      <c r="AD3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08">
        <f t="shared" ref="AG391" si="780">AD391+AE391+AF391</f>
        <v>0</v>
      </c>
      <c r="AH3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08">
        <f t="shared" ref="AK391" si="781">AH391+AI391+AJ391</f>
        <v>0</v>
      </c>
      <c r="AL391" s="208">
        <f t="shared" ref="AL391" si="782">Y391+AC391+AG391+AK391</f>
        <v>0</v>
      </c>
    </row>
    <row r="392" spans="2:38" x14ac:dyDescent="0.25">
      <c r="B392" s="206" t="s">
        <v>1243</v>
      </c>
      <c r="C392" s="207" t="s">
        <v>1244</v>
      </c>
      <c r="D39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08">
        <f t="shared" si="747"/>
        <v>0</v>
      </c>
      <c r="G392" s="208"/>
      <c r="H392" s="208">
        <f t="shared" si="598"/>
        <v>0</v>
      </c>
      <c r="I392" s="208"/>
      <c r="J392" s="208">
        <f t="shared" si="599"/>
        <v>0</v>
      </c>
      <c r="K3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08">
        <f t="shared" si="601"/>
        <v>0</v>
      </c>
      <c r="Z3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08">
        <f t="shared" si="602"/>
        <v>0</v>
      </c>
      <c r="AD3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08">
        <f t="shared" si="603"/>
        <v>0</v>
      </c>
      <c r="AH3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08">
        <f t="shared" si="604"/>
        <v>0</v>
      </c>
      <c r="AL392" s="208">
        <f t="shared" si="605"/>
        <v>0</v>
      </c>
    </row>
    <row r="393" spans="2:38" x14ac:dyDescent="0.25">
      <c r="B393" s="203" t="s">
        <v>420</v>
      </c>
      <c r="C393" s="204" t="s">
        <v>291</v>
      </c>
      <c r="D393" s="205">
        <f>D394+D404</f>
        <v>0</v>
      </c>
      <c r="E393" s="205">
        <f>E394+E404</f>
        <v>0</v>
      </c>
      <c r="F393" s="205">
        <f t="shared" si="747"/>
        <v>0</v>
      </c>
      <c r="G393" s="205">
        <f t="shared" ref="G393:I393" si="783">G394+G404</f>
        <v>0</v>
      </c>
      <c r="H393" s="205">
        <f t="shared" si="598"/>
        <v>0</v>
      </c>
      <c r="I393" s="205">
        <f t="shared" si="783"/>
        <v>0</v>
      </c>
      <c r="J393" s="205">
        <f t="shared" si="599"/>
        <v>0</v>
      </c>
      <c r="K393" s="205">
        <f t="shared" ref="K393:AJ393" si="784">K394+K404</f>
        <v>0</v>
      </c>
      <c r="L393" s="205">
        <f t="shared" si="784"/>
        <v>0</v>
      </c>
      <c r="M393" s="205">
        <f t="shared" si="784"/>
        <v>0</v>
      </c>
      <c r="N393" s="205">
        <f t="shared" si="784"/>
        <v>0</v>
      </c>
      <c r="O393" s="205">
        <f t="shared" si="784"/>
        <v>0</v>
      </c>
      <c r="P393" s="205">
        <f t="shared" si="784"/>
        <v>0</v>
      </c>
      <c r="Q393" s="205">
        <f t="shared" si="784"/>
        <v>0</v>
      </c>
      <c r="R393" s="205">
        <f t="shared" si="784"/>
        <v>0</v>
      </c>
      <c r="S393" s="205">
        <f t="shared" si="784"/>
        <v>0</v>
      </c>
      <c r="T393" s="205">
        <f t="shared" si="784"/>
        <v>0</v>
      </c>
      <c r="U393" s="205">
        <f t="shared" si="784"/>
        <v>0</v>
      </c>
      <c r="V393" s="205">
        <f t="shared" si="784"/>
        <v>0</v>
      </c>
      <c r="W393" s="205">
        <f t="shared" si="784"/>
        <v>0</v>
      </c>
      <c r="X393" s="205">
        <f t="shared" si="784"/>
        <v>0</v>
      </c>
      <c r="Y393" s="205">
        <f t="shared" si="601"/>
        <v>0</v>
      </c>
      <c r="Z393" s="205">
        <f t="shared" si="784"/>
        <v>0</v>
      </c>
      <c r="AA393" s="205">
        <f t="shared" si="784"/>
        <v>0</v>
      </c>
      <c r="AB393" s="205">
        <f t="shared" si="784"/>
        <v>0</v>
      </c>
      <c r="AC393" s="205">
        <f t="shared" si="602"/>
        <v>0</v>
      </c>
      <c r="AD393" s="205">
        <f t="shared" si="784"/>
        <v>0</v>
      </c>
      <c r="AE393" s="205">
        <f t="shared" si="784"/>
        <v>0</v>
      </c>
      <c r="AF393" s="205">
        <f t="shared" si="784"/>
        <v>0</v>
      </c>
      <c r="AG393" s="205">
        <f t="shared" si="603"/>
        <v>0</v>
      </c>
      <c r="AH393" s="205">
        <f t="shared" si="784"/>
        <v>0</v>
      </c>
      <c r="AI393" s="205">
        <f t="shared" si="784"/>
        <v>0</v>
      </c>
      <c r="AJ393" s="205">
        <f t="shared" si="784"/>
        <v>0</v>
      </c>
      <c r="AK393" s="205">
        <f t="shared" si="604"/>
        <v>0</v>
      </c>
      <c r="AL393" s="205">
        <f t="shared" si="605"/>
        <v>0</v>
      </c>
    </row>
    <row r="394" spans="2:38" x14ac:dyDescent="0.25">
      <c r="B394" s="215" t="s">
        <v>421</v>
      </c>
      <c r="C394" s="216" t="s">
        <v>292</v>
      </c>
      <c r="D394" s="217">
        <f>SUM(D395:D403)</f>
        <v>0</v>
      </c>
      <c r="E394" s="217">
        <f>SUM(E395:E403)</f>
        <v>0</v>
      </c>
      <c r="F394" s="217">
        <f t="shared" si="747"/>
        <v>0</v>
      </c>
      <c r="G394" s="217">
        <f t="shared" ref="G394:I394" si="785">SUM(G395:G403)</f>
        <v>0</v>
      </c>
      <c r="H394" s="217">
        <f t="shared" si="598"/>
        <v>0</v>
      </c>
      <c r="I394" s="217">
        <f t="shared" si="785"/>
        <v>0</v>
      </c>
      <c r="J394" s="217">
        <f t="shared" si="599"/>
        <v>0</v>
      </c>
      <c r="K394" s="217">
        <f t="shared" ref="K394:AJ394" si="786">SUM(K395:K403)</f>
        <v>0</v>
      </c>
      <c r="L394" s="217">
        <f t="shared" si="786"/>
        <v>0</v>
      </c>
      <c r="M394" s="217">
        <f t="shared" si="786"/>
        <v>0</v>
      </c>
      <c r="N394" s="217">
        <f t="shared" si="786"/>
        <v>0</v>
      </c>
      <c r="O394" s="217">
        <f t="shared" si="786"/>
        <v>0</v>
      </c>
      <c r="P394" s="217">
        <f t="shared" si="786"/>
        <v>0</v>
      </c>
      <c r="Q394" s="217">
        <f t="shared" si="786"/>
        <v>0</v>
      </c>
      <c r="R394" s="217">
        <f t="shared" si="786"/>
        <v>0</v>
      </c>
      <c r="S394" s="217">
        <f t="shared" si="786"/>
        <v>0</v>
      </c>
      <c r="T394" s="217">
        <f t="shared" si="786"/>
        <v>0</v>
      </c>
      <c r="U394" s="217">
        <f t="shared" si="786"/>
        <v>0</v>
      </c>
      <c r="V394" s="217">
        <f t="shared" si="786"/>
        <v>0</v>
      </c>
      <c r="W394" s="217">
        <f t="shared" si="786"/>
        <v>0</v>
      </c>
      <c r="X394" s="217">
        <f t="shared" si="786"/>
        <v>0</v>
      </c>
      <c r="Y394" s="217">
        <f t="shared" si="601"/>
        <v>0</v>
      </c>
      <c r="Z394" s="217">
        <f t="shared" si="786"/>
        <v>0</v>
      </c>
      <c r="AA394" s="217">
        <f t="shared" si="786"/>
        <v>0</v>
      </c>
      <c r="AB394" s="217">
        <f t="shared" si="786"/>
        <v>0</v>
      </c>
      <c r="AC394" s="217">
        <f t="shared" si="602"/>
        <v>0</v>
      </c>
      <c r="AD394" s="217">
        <f t="shared" si="786"/>
        <v>0</v>
      </c>
      <c r="AE394" s="217">
        <f t="shared" si="786"/>
        <v>0</v>
      </c>
      <c r="AF394" s="217">
        <f t="shared" si="786"/>
        <v>0</v>
      </c>
      <c r="AG394" s="217">
        <f t="shared" si="603"/>
        <v>0</v>
      </c>
      <c r="AH394" s="217">
        <f t="shared" si="786"/>
        <v>0</v>
      </c>
      <c r="AI394" s="217">
        <f t="shared" si="786"/>
        <v>0</v>
      </c>
      <c r="AJ394" s="217">
        <f t="shared" si="786"/>
        <v>0</v>
      </c>
      <c r="AK394" s="217">
        <f t="shared" si="604"/>
        <v>0</v>
      </c>
      <c r="AL394" s="217">
        <f t="shared" si="605"/>
        <v>0</v>
      </c>
    </row>
    <row r="395" spans="2:38" x14ac:dyDescent="0.25">
      <c r="B395" s="206" t="s">
        <v>435</v>
      </c>
      <c r="C395" s="207" t="s">
        <v>302</v>
      </c>
      <c r="D39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08">
        <f t="shared" si="747"/>
        <v>0</v>
      </c>
      <c r="G395" s="208"/>
      <c r="H395" s="208">
        <f t="shared" si="598"/>
        <v>0</v>
      </c>
      <c r="I395" s="208"/>
      <c r="J395" s="208">
        <f t="shared" si="599"/>
        <v>0</v>
      </c>
      <c r="K3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08">
        <f t="shared" si="601"/>
        <v>0</v>
      </c>
      <c r="Z3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08">
        <f t="shared" si="602"/>
        <v>0</v>
      </c>
      <c r="AD3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08">
        <f t="shared" si="603"/>
        <v>0</v>
      </c>
      <c r="AH3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08">
        <f t="shared" si="604"/>
        <v>0</v>
      </c>
      <c r="AL395" s="208">
        <f t="shared" si="605"/>
        <v>0</v>
      </c>
    </row>
    <row r="396" spans="2:38" x14ac:dyDescent="0.25">
      <c r="B396" s="206" t="s">
        <v>1147</v>
      </c>
      <c r="C396" s="207" t="s">
        <v>1148</v>
      </c>
      <c r="D39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08">
        <f t="shared" si="747"/>
        <v>0</v>
      </c>
      <c r="G396" s="208"/>
      <c r="H396" s="208">
        <f t="shared" si="598"/>
        <v>0</v>
      </c>
      <c r="I396" s="208"/>
      <c r="J396" s="208">
        <f t="shared" si="599"/>
        <v>0</v>
      </c>
      <c r="K3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08">
        <f t="shared" si="601"/>
        <v>0</v>
      </c>
      <c r="Z3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08">
        <f t="shared" si="602"/>
        <v>0</v>
      </c>
      <c r="AD3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08">
        <f t="shared" si="603"/>
        <v>0</v>
      </c>
      <c r="AH3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08">
        <f t="shared" si="604"/>
        <v>0</v>
      </c>
      <c r="AL396" s="208">
        <f t="shared" si="605"/>
        <v>0</v>
      </c>
    </row>
    <row r="397" spans="2:38" x14ac:dyDescent="0.25">
      <c r="B397" s="206" t="s">
        <v>1149</v>
      </c>
      <c r="C397" s="207" t="s">
        <v>1150</v>
      </c>
      <c r="D39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08">
        <f t="shared" ref="F397:F399" si="787">D397+E397</f>
        <v>0</v>
      </c>
      <c r="G397" s="208"/>
      <c r="H397" s="208">
        <f t="shared" ref="H397:H399" si="788">F397-G397</f>
        <v>0</v>
      </c>
      <c r="I397" s="208"/>
      <c r="J397" s="208">
        <f t="shared" ref="J397:J399" si="789">F397-I397</f>
        <v>0</v>
      </c>
      <c r="K3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08">
        <f t="shared" ref="Y397:Y399" si="790">V397+W397+X397</f>
        <v>0</v>
      </c>
      <c r="Z3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08">
        <f t="shared" ref="AC397:AC399" si="791">Z397+AA397+AB397</f>
        <v>0</v>
      </c>
      <c r="AD3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08">
        <f t="shared" ref="AG397:AG399" si="792">AD397+AE397+AF397</f>
        <v>0</v>
      </c>
      <c r="AH3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08">
        <f t="shared" ref="AK397:AK399" si="793">AH397+AI397+AJ397</f>
        <v>0</v>
      </c>
      <c r="AL397" s="208">
        <f t="shared" ref="AL397:AL399" si="794">Y397+AC397+AG397+AK397</f>
        <v>0</v>
      </c>
    </row>
    <row r="398" spans="2:38" x14ac:dyDescent="0.25">
      <c r="B398" s="206" t="s">
        <v>1151</v>
      </c>
      <c r="C398" s="207" t="s">
        <v>1152</v>
      </c>
      <c r="D39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08">
        <f t="shared" si="787"/>
        <v>0</v>
      </c>
      <c r="G398" s="208"/>
      <c r="H398" s="208">
        <f t="shared" si="788"/>
        <v>0</v>
      </c>
      <c r="I398" s="208"/>
      <c r="J398" s="208">
        <f t="shared" si="789"/>
        <v>0</v>
      </c>
      <c r="K3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08">
        <f t="shared" si="790"/>
        <v>0</v>
      </c>
      <c r="Z3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08">
        <f t="shared" si="791"/>
        <v>0</v>
      </c>
      <c r="AD3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08">
        <f t="shared" si="792"/>
        <v>0</v>
      </c>
      <c r="AH3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08">
        <f t="shared" si="793"/>
        <v>0</v>
      </c>
      <c r="AL398" s="208">
        <f t="shared" si="794"/>
        <v>0</v>
      </c>
    </row>
    <row r="399" spans="2:38" x14ac:dyDescent="0.25">
      <c r="B399" s="206" t="s">
        <v>1153</v>
      </c>
      <c r="C399" s="207" t="s">
        <v>1154</v>
      </c>
      <c r="D39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08">
        <f t="shared" si="787"/>
        <v>0</v>
      </c>
      <c r="G399" s="208"/>
      <c r="H399" s="208">
        <f t="shared" si="788"/>
        <v>0</v>
      </c>
      <c r="I399" s="208"/>
      <c r="J399" s="208">
        <f t="shared" si="789"/>
        <v>0</v>
      </c>
      <c r="K3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08">
        <f t="shared" si="790"/>
        <v>0</v>
      </c>
      <c r="Z3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08">
        <f t="shared" si="791"/>
        <v>0</v>
      </c>
      <c r="AD3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08">
        <f t="shared" si="792"/>
        <v>0</v>
      </c>
      <c r="AH3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08">
        <f t="shared" si="793"/>
        <v>0</v>
      </c>
      <c r="AL399" s="208">
        <f t="shared" si="794"/>
        <v>0</v>
      </c>
    </row>
    <row r="400" spans="2:38" x14ac:dyDescent="0.25">
      <c r="B400" s="206" t="s">
        <v>436</v>
      </c>
      <c r="C400" s="207" t="s">
        <v>303</v>
      </c>
      <c r="D40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08">
        <f t="shared" si="747"/>
        <v>0</v>
      </c>
      <c r="G400" s="208"/>
      <c r="H400" s="208">
        <f t="shared" si="598"/>
        <v>0</v>
      </c>
      <c r="I400" s="208"/>
      <c r="J400" s="208">
        <f t="shared" si="599"/>
        <v>0</v>
      </c>
      <c r="K4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08">
        <f t="shared" si="601"/>
        <v>0</v>
      </c>
      <c r="Z4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08">
        <f t="shared" si="602"/>
        <v>0</v>
      </c>
      <c r="AD4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08">
        <f t="shared" si="603"/>
        <v>0</v>
      </c>
      <c r="AH4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08">
        <f t="shared" si="604"/>
        <v>0</v>
      </c>
      <c r="AL400" s="208">
        <f t="shared" si="605"/>
        <v>0</v>
      </c>
    </row>
    <row r="401" spans="2:38" x14ac:dyDescent="0.25">
      <c r="B401" s="206" t="s">
        <v>1155</v>
      </c>
      <c r="C401" s="207" t="s">
        <v>1156</v>
      </c>
      <c r="D40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08">
        <f t="shared" ref="F401:F402" si="795">D401+E401</f>
        <v>0</v>
      </c>
      <c r="G401" s="208"/>
      <c r="H401" s="208">
        <f t="shared" ref="H401:H402" si="796">F401-G401</f>
        <v>0</v>
      </c>
      <c r="I401" s="208"/>
      <c r="J401" s="208">
        <f t="shared" ref="J401:J402" si="797">F401-I401</f>
        <v>0</v>
      </c>
      <c r="K4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08">
        <f t="shared" ref="Y401:Y402" si="798">V401+W401+X401</f>
        <v>0</v>
      </c>
      <c r="Z4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08">
        <f t="shared" ref="AC401:AC402" si="799">Z401+AA401+AB401</f>
        <v>0</v>
      </c>
      <c r="AD4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08">
        <f t="shared" ref="AG401:AG402" si="800">AD401+AE401+AF401</f>
        <v>0</v>
      </c>
      <c r="AH4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08">
        <f t="shared" ref="AK401:AK402" si="801">AH401+AI401+AJ401</f>
        <v>0</v>
      </c>
      <c r="AL401" s="208">
        <f t="shared" ref="AL401:AL402" si="802">Y401+AC401+AG401+AK401</f>
        <v>0</v>
      </c>
    </row>
    <row r="402" spans="2:38" x14ac:dyDescent="0.25">
      <c r="B402" s="206" t="s">
        <v>437</v>
      </c>
      <c r="C402" s="207" t="s">
        <v>304</v>
      </c>
      <c r="D40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08">
        <f t="shared" si="795"/>
        <v>0</v>
      </c>
      <c r="G402" s="208"/>
      <c r="H402" s="208">
        <f t="shared" si="796"/>
        <v>0</v>
      </c>
      <c r="I402" s="208"/>
      <c r="J402" s="208">
        <f t="shared" si="797"/>
        <v>0</v>
      </c>
      <c r="K4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08">
        <f t="shared" si="798"/>
        <v>0</v>
      </c>
      <c r="Z4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08">
        <f t="shared" si="799"/>
        <v>0</v>
      </c>
      <c r="AD4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08">
        <f t="shared" si="800"/>
        <v>0</v>
      </c>
      <c r="AH4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08">
        <f t="shared" si="801"/>
        <v>0</v>
      </c>
      <c r="AL402" s="208">
        <f t="shared" si="802"/>
        <v>0</v>
      </c>
    </row>
    <row r="403" spans="2:38" x14ac:dyDescent="0.25">
      <c r="B403" s="206" t="s">
        <v>1157</v>
      </c>
      <c r="C403" s="207" t="s">
        <v>1158</v>
      </c>
      <c r="D40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08">
        <f t="shared" si="747"/>
        <v>0</v>
      </c>
      <c r="G403" s="208"/>
      <c r="H403" s="208">
        <f t="shared" si="598"/>
        <v>0</v>
      </c>
      <c r="I403" s="208"/>
      <c r="J403" s="208">
        <f t="shared" si="599"/>
        <v>0</v>
      </c>
      <c r="K4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08">
        <f t="shared" si="601"/>
        <v>0</v>
      </c>
      <c r="Z4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08">
        <f t="shared" si="602"/>
        <v>0</v>
      </c>
      <c r="AD4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08">
        <f t="shared" si="603"/>
        <v>0</v>
      </c>
      <c r="AH4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08">
        <f t="shared" si="604"/>
        <v>0</v>
      </c>
      <c r="AL403" s="208">
        <f t="shared" si="605"/>
        <v>0</v>
      </c>
    </row>
    <row r="404" spans="2:38" x14ac:dyDescent="0.25">
      <c r="B404" s="215" t="s">
        <v>422</v>
      </c>
      <c r="C404" s="216" t="s">
        <v>293</v>
      </c>
      <c r="D404" s="217">
        <f>SUM(D405:D406)</f>
        <v>0</v>
      </c>
      <c r="E404" s="217">
        <f>SUM(E405:E406)</f>
        <v>0</v>
      </c>
      <c r="F404" s="217">
        <f t="shared" si="747"/>
        <v>0</v>
      </c>
      <c r="G404" s="217">
        <f>SUM(G405:G406)</f>
        <v>0</v>
      </c>
      <c r="H404" s="217">
        <f t="shared" si="598"/>
        <v>0</v>
      </c>
      <c r="I404" s="217">
        <f>SUM(I405:I406)</f>
        <v>0</v>
      </c>
      <c r="J404" s="217">
        <f t="shared" si="599"/>
        <v>0</v>
      </c>
      <c r="K404" s="217">
        <f t="shared" ref="K404:X404" si="803">SUM(K405:K406)</f>
        <v>0</v>
      </c>
      <c r="L404" s="217">
        <f t="shared" si="803"/>
        <v>0</v>
      </c>
      <c r="M404" s="217">
        <f t="shared" si="803"/>
        <v>0</v>
      </c>
      <c r="N404" s="217">
        <f t="shared" si="803"/>
        <v>0</v>
      </c>
      <c r="O404" s="217">
        <f t="shared" si="803"/>
        <v>0</v>
      </c>
      <c r="P404" s="217">
        <f t="shared" si="803"/>
        <v>0</v>
      </c>
      <c r="Q404" s="217">
        <f t="shared" si="803"/>
        <v>0</v>
      </c>
      <c r="R404" s="217">
        <f t="shared" si="803"/>
        <v>0</v>
      </c>
      <c r="S404" s="217">
        <f t="shared" si="803"/>
        <v>0</v>
      </c>
      <c r="T404" s="217">
        <f t="shared" si="803"/>
        <v>0</v>
      </c>
      <c r="U404" s="217">
        <f t="shared" si="803"/>
        <v>0</v>
      </c>
      <c r="V404" s="217">
        <f t="shared" si="803"/>
        <v>0</v>
      </c>
      <c r="W404" s="217">
        <f t="shared" si="803"/>
        <v>0</v>
      </c>
      <c r="X404" s="217">
        <f t="shared" si="803"/>
        <v>0</v>
      </c>
      <c r="Y404" s="217">
        <f t="shared" si="601"/>
        <v>0</v>
      </c>
      <c r="Z404" s="217">
        <f>SUM(Z405:Z406)</f>
        <v>0</v>
      </c>
      <c r="AA404" s="217">
        <f>SUM(AA405:AA406)</f>
        <v>0</v>
      </c>
      <c r="AB404" s="217">
        <f>SUM(AB405:AB406)</f>
        <v>0</v>
      </c>
      <c r="AC404" s="217">
        <f t="shared" si="602"/>
        <v>0</v>
      </c>
      <c r="AD404" s="217">
        <f>SUM(AD405:AD406)</f>
        <v>0</v>
      </c>
      <c r="AE404" s="217">
        <f>SUM(AE405:AE406)</f>
        <v>0</v>
      </c>
      <c r="AF404" s="217">
        <f>SUM(AF405:AF406)</f>
        <v>0</v>
      </c>
      <c r="AG404" s="217">
        <f t="shared" si="603"/>
        <v>0</v>
      </c>
      <c r="AH404" s="217">
        <f>SUM(AH405:AH406)</f>
        <v>0</v>
      </c>
      <c r="AI404" s="217">
        <f>SUM(AI405:AI406)</f>
        <v>0</v>
      </c>
      <c r="AJ404" s="217">
        <f>SUM(AJ405:AJ406)</f>
        <v>0</v>
      </c>
      <c r="AK404" s="217">
        <f t="shared" si="604"/>
        <v>0</v>
      </c>
      <c r="AL404" s="217">
        <f t="shared" si="605"/>
        <v>0</v>
      </c>
    </row>
    <row r="405" spans="2:38" x14ac:dyDescent="0.25">
      <c r="B405" s="206" t="s">
        <v>1159</v>
      </c>
      <c r="C405" s="207" t="s">
        <v>1160</v>
      </c>
      <c r="D40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08">
        <f t="shared" ref="F405" si="804">D405+E405</f>
        <v>0</v>
      </c>
      <c r="G405" s="208"/>
      <c r="H405" s="208">
        <f t="shared" ref="H405" si="805">F405-G405</f>
        <v>0</v>
      </c>
      <c r="I405" s="208"/>
      <c r="J405" s="208">
        <f t="shared" ref="J405" si="806">F405-I405</f>
        <v>0</v>
      </c>
      <c r="K4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08">
        <f t="shared" ref="Y405" si="807">V405+W405+X405</f>
        <v>0</v>
      </c>
      <c r="Z4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08">
        <f t="shared" ref="AC405" si="808">Z405+AA405+AB405</f>
        <v>0</v>
      </c>
      <c r="AD4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08">
        <f t="shared" ref="AG405" si="809">AD405+AE405+AF405</f>
        <v>0</v>
      </c>
      <c r="AH4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08">
        <f t="shared" ref="AK405" si="810">AH405+AI405+AJ405</f>
        <v>0</v>
      </c>
      <c r="AL405" s="208">
        <f t="shared" ref="AL405" si="811">Y405+AC405+AG405+AK405</f>
        <v>0</v>
      </c>
    </row>
    <row r="406" spans="2:38" x14ac:dyDescent="0.25">
      <c r="B406" s="206" t="s">
        <v>438</v>
      </c>
      <c r="C406" s="207" t="s">
        <v>305</v>
      </c>
      <c r="D40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08">
        <f t="shared" si="747"/>
        <v>0</v>
      </c>
      <c r="G406" s="208"/>
      <c r="H406" s="208">
        <f t="shared" si="598"/>
        <v>0</v>
      </c>
      <c r="I406" s="208"/>
      <c r="J406" s="208">
        <f t="shared" si="599"/>
        <v>0</v>
      </c>
      <c r="K4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08">
        <f t="shared" si="601"/>
        <v>0</v>
      </c>
      <c r="Z4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08">
        <f t="shared" si="602"/>
        <v>0</v>
      </c>
      <c r="AD4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08">
        <f t="shared" si="603"/>
        <v>0</v>
      </c>
      <c r="AH4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08">
        <f t="shared" si="604"/>
        <v>0</v>
      </c>
      <c r="AL406" s="208">
        <f t="shared" si="605"/>
        <v>0</v>
      </c>
    </row>
    <row r="407" spans="2:38" x14ac:dyDescent="0.25">
      <c r="B407" s="203" t="s">
        <v>422</v>
      </c>
      <c r="C407" s="204" t="s">
        <v>293</v>
      </c>
      <c r="D407" s="205">
        <f>D408</f>
        <v>0</v>
      </c>
      <c r="E407" s="205">
        <f>E408</f>
        <v>0</v>
      </c>
      <c r="F407" s="205">
        <f t="shared" si="747"/>
        <v>0</v>
      </c>
      <c r="G407" s="205">
        <f t="shared" ref="G407:I407" si="812">G408</f>
        <v>0</v>
      </c>
      <c r="H407" s="205">
        <f t="shared" si="598"/>
        <v>0</v>
      </c>
      <c r="I407" s="205">
        <f t="shared" si="812"/>
        <v>0</v>
      </c>
      <c r="J407" s="205">
        <f t="shared" si="599"/>
        <v>0</v>
      </c>
      <c r="K407" s="205">
        <f t="shared" ref="K407:AJ407" si="813">K408</f>
        <v>0</v>
      </c>
      <c r="L407" s="205">
        <f t="shared" si="813"/>
        <v>0</v>
      </c>
      <c r="M407" s="205">
        <f t="shared" si="813"/>
        <v>0</v>
      </c>
      <c r="N407" s="205">
        <f t="shared" si="813"/>
        <v>0</v>
      </c>
      <c r="O407" s="205">
        <f t="shared" si="813"/>
        <v>0</v>
      </c>
      <c r="P407" s="205">
        <f t="shared" si="813"/>
        <v>0</v>
      </c>
      <c r="Q407" s="205">
        <f t="shared" si="813"/>
        <v>0</v>
      </c>
      <c r="R407" s="205">
        <f t="shared" si="813"/>
        <v>0</v>
      </c>
      <c r="S407" s="205">
        <f t="shared" si="813"/>
        <v>0</v>
      </c>
      <c r="T407" s="205">
        <f t="shared" si="813"/>
        <v>0</v>
      </c>
      <c r="U407" s="205">
        <f t="shared" si="813"/>
        <v>0</v>
      </c>
      <c r="V407" s="205">
        <f t="shared" si="813"/>
        <v>0</v>
      </c>
      <c r="W407" s="205">
        <f t="shared" si="813"/>
        <v>0</v>
      </c>
      <c r="X407" s="205">
        <f t="shared" si="813"/>
        <v>0</v>
      </c>
      <c r="Y407" s="205">
        <f t="shared" si="601"/>
        <v>0</v>
      </c>
      <c r="Z407" s="205">
        <f t="shared" si="813"/>
        <v>0</v>
      </c>
      <c r="AA407" s="205">
        <f t="shared" si="813"/>
        <v>0</v>
      </c>
      <c r="AB407" s="205">
        <f t="shared" si="813"/>
        <v>0</v>
      </c>
      <c r="AC407" s="205">
        <f t="shared" si="602"/>
        <v>0</v>
      </c>
      <c r="AD407" s="205">
        <f t="shared" si="813"/>
        <v>0</v>
      </c>
      <c r="AE407" s="205">
        <f t="shared" si="813"/>
        <v>0</v>
      </c>
      <c r="AF407" s="205">
        <f t="shared" si="813"/>
        <v>0</v>
      </c>
      <c r="AG407" s="205">
        <f t="shared" si="603"/>
        <v>0</v>
      </c>
      <c r="AH407" s="205">
        <f t="shared" si="813"/>
        <v>0</v>
      </c>
      <c r="AI407" s="205">
        <f t="shared" si="813"/>
        <v>0</v>
      </c>
      <c r="AJ407" s="205">
        <f t="shared" si="813"/>
        <v>0</v>
      </c>
      <c r="AK407" s="205">
        <f t="shared" si="604"/>
        <v>0</v>
      </c>
      <c r="AL407" s="205">
        <f t="shared" si="605"/>
        <v>0</v>
      </c>
    </row>
    <row r="408" spans="2:38" x14ac:dyDescent="0.25">
      <c r="B408" s="215" t="s">
        <v>438</v>
      </c>
      <c r="C408" s="216" t="s">
        <v>305</v>
      </c>
      <c r="D408" s="217">
        <f>SUM(D409:D411)</f>
        <v>0</v>
      </c>
      <c r="E408" s="217">
        <f>SUM(E409:E411)</f>
        <v>0</v>
      </c>
      <c r="F408" s="217">
        <f t="shared" si="747"/>
        <v>0</v>
      </c>
      <c r="G408" s="217">
        <f>SUM(G409:G411)</f>
        <v>0</v>
      </c>
      <c r="H408" s="217">
        <f t="shared" si="598"/>
        <v>0</v>
      </c>
      <c r="I408" s="217">
        <f>SUM(I409:I411)</f>
        <v>0</v>
      </c>
      <c r="J408" s="217">
        <f t="shared" si="599"/>
        <v>0</v>
      </c>
      <c r="K408" s="217">
        <f t="shared" ref="K408:X408" si="814">SUM(K409:K411)</f>
        <v>0</v>
      </c>
      <c r="L408" s="217">
        <f t="shared" si="814"/>
        <v>0</v>
      </c>
      <c r="M408" s="217">
        <f t="shared" si="814"/>
        <v>0</v>
      </c>
      <c r="N408" s="217">
        <f t="shared" si="814"/>
        <v>0</v>
      </c>
      <c r="O408" s="217">
        <f t="shared" si="814"/>
        <v>0</v>
      </c>
      <c r="P408" s="217">
        <f t="shared" si="814"/>
        <v>0</v>
      </c>
      <c r="Q408" s="217">
        <f t="shared" si="814"/>
        <v>0</v>
      </c>
      <c r="R408" s="217">
        <f t="shared" si="814"/>
        <v>0</v>
      </c>
      <c r="S408" s="217">
        <f t="shared" si="814"/>
        <v>0</v>
      </c>
      <c r="T408" s="217">
        <f t="shared" si="814"/>
        <v>0</v>
      </c>
      <c r="U408" s="217">
        <f t="shared" si="814"/>
        <v>0</v>
      </c>
      <c r="V408" s="217">
        <f t="shared" si="814"/>
        <v>0</v>
      </c>
      <c r="W408" s="217">
        <f t="shared" si="814"/>
        <v>0</v>
      </c>
      <c r="X408" s="217">
        <f t="shared" si="814"/>
        <v>0</v>
      </c>
      <c r="Y408" s="217">
        <f t="shared" si="601"/>
        <v>0</v>
      </c>
      <c r="Z408" s="217">
        <f>SUM(Z409:Z411)</f>
        <v>0</v>
      </c>
      <c r="AA408" s="217">
        <f>SUM(AA409:AA411)</f>
        <v>0</v>
      </c>
      <c r="AB408" s="217">
        <f>SUM(AB409:AB411)</f>
        <v>0</v>
      </c>
      <c r="AC408" s="217">
        <f t="shared" si="602"/>
        <v>0</v>
      </c>
      <c r="AD408" s="217">
        <f>SUM(AD409:AD411)</f>
        <v>0</v>
      </c>
      <c r="AE408" s="217">
        <f>SUM(AE409:AE411)</f>
        <v>0</v>
      </c>
      <c r="AF408" s="217">
        <f>SUM(AF409:AF411)</f>
        <v>0</v>
      </c>
      <c r="AG408" s="217">
        <f t="shared" si="603"/>
        <v>0</v>
      </c>
      <c r="AH408" s="217">
        <f>SUM(AH409:AH411)</f>
        <v>0</v>
      </c>
      <c r="AI408" s="217">
        <f>SUM(AI409:AI411)</f>
        <v>0</v>
      </c>
      <c r="AJ408" s="217">
        <f>SUM(AJ409:AJ411)</f>
        <v>0</v>
      </c>
      <c r="AK408" s="217">
        <f t="shared" si="604"/>
        <v>0</v>
      </c>
      <c r="AL408" s="217">
        <f t="shared" si="605"/>
        <v>0</v>
      </c>
    </row>
    <row r="409" spans="2:38" x14ac:dyDescent="0.25">
      <c r="B409" s="206" t="s">
        <v>1161</v>
      </c>
      <c r="C409" s="207" t="s">
        <v>1162</v>
      </c>
      <c r="D40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08">
        <f t="shared" si="747"/>
        <v>0</v>
      </c>
      <c r="G409" s="208"/>
      <c r="H409" s="208">
        <f t="shared" si="598"/>
        <v>0</v>
      </c>
      <c r="I409" s="208"/>
      <c r="J409" s="208">
        <f t="shared" si="599"/>
        <v>0</v>
      </c>
      <c r="K4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08">
        <f t="shared" si="601"/>
        <v>0</v>
      </c>
      <c r="Z4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08">
        <f t="shared" si="602"/>
        <v>0</v>
      </c>
      <c r="AD4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08">
        <f t="shared" si="603"/>
        <v>0</v>
      </c>
      <c r="AH4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08">
        <f t="shared" si="604"/>
        <v>0</v>
      </c>
      <c r="AL409" s="208">
        <f t="shared" si="605"/>
        <v>0</v>
      </c>
    </row>
    <row r="410" spans="2:38" x14ac:dyDescent="0.25">
      <c r="B410" s="206" t="s">
        <v>1163</v>
      </c>
      <c r="C410" s="207" t="s">
        <v>1164</v>
      </c>
      <c r="D41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08">
        <f t="shared" ref="F410" si="815">D410+E410</f>
        <v>0</v>
      </c>
      <c r="G410" s="208"/>
      <c r="H410" s="208">
        <f t="shared" ref="H410" si="816">F410-G410</f>
        <v>0</v>
      </c>
      <c r="I410" s="208"/>
      <c r="J410" s="208">
        <f t="shared" ref="J410" si="817">F410-I410</f>
        <v>0</v>
      </c>
      <c r="K4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08">
        <f t="shared" ref="Y410" si="818">V410+W410+X410</f>
        <v>0</v>
      </c>
      <c r="Z4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08">
        <f t="shared" ref="AC410" si="819">Z410+AA410+AB410</f>
        <v>0</v>
      </c>
      <c r="AD4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08">
        <f t="shared" ref="AG410" si="820">AD410+AE410+AF410</f>
        <v>0</v>
      </c>
      <c r="AH4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08">
        <f t="shared" ref="AK410" si="821">AH410+AI410+AJ410</f>
        <v>0</v>
      </c>
      <c r="AL410" s="208">
        <f t="shared" ref="AL410" si="822">Y410+AC410+AG410+AK410</f>
        <v>0</v>
      </c>
    </row>
    <row r="411" spans="2:38" x14ac:dyDescent="0.25">
      <c r="B411" s="206" t="s">
        <v>439</v>
      </c>
      <c r="C411" s="207" t="s">
        <v>306</v>
      </c>
      <c r="D41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08">
        <f t="shared" si="747"/>
        <v>0</v>
      </c>
      <c r="G411" s="208"/>
      <c r="H411" s="208">
        <f t="shared" si="598"/>
        <v>0</v>
      </c>
      <c r="I411" s="208"/>
      <c r="J411" s="208">
        <f t="shared" si="599"/>
        <v>0</v>
      </c>
      <c r="K4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08">
        <f t="shared" si="601"/>
        <v>0</v>
      </c>
      <c r="Z4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08">
        <f t="shared" si="602"/>
        <v>0</v>
      </c>
      <c r="AD4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08">
        <f t="shared" si="603"/>
        <v>0</v>
      </c>
      <c r="AH4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08">
        <f t="shared" si="604"/>
        <v>0</v>
      </c>
      <c r="AL411" s="208">
        <f t="shared" si="605"/>
        <v>0</v>
      </c>
    </row>
    <row r="412" spans="2:38" x14ac:dyDescent="0.25">
      <c r="B412" s="203" t="s">
        <v>440</v>
      </c>
      <c r="C412" s="204" t="s">
        <v>307</v>
      </c>
      <c r="D412" s="205">
        <f>D413+D424+D432+D435+D439</f>
        <v>0</v>
      </c>
      <c r="E412" s="205">
        <f>E413+E424+E432+E435+E439</f>
        <v>0</v>
      </c>
      <c r="F412" s="205">
        <f t="shared" si="747"/>
        <v>0</v>
      </c>
      <c r="G412" s="205">
        <f t="shared" ref="G412:I412" si="823">G413+G424+G432+G435+G439</f>
        <v>0</v>
      </c>
      <c r="H412" s="205">
        <f t="shared" si="598"/>
        <v>0</v>
      </c>
      <c r="I412" s="205">
        <f t="shared" si="823"/>
        <v>0</v>
      </c>
      <c r="J412" s="205">
        <f t="shared" si="599"/>
        <v>0</v>
      </c>
      <c r="K412" s="205">
        <f t="shared" ref="K412:AJ412" si="824">K413+K424+K432+K435+K439</f>
        <v>0</v>
      </c>
      <c r="L412" s="205">
        <f t="shared" si="824"/>
        <v>0</v>
      </c>
      <c r="M412" s="205">
        <f t="shared" si="824"/>
        <v>0</v>
      </c>
      <c r="N412" s="205">
        <f t="shared" si="824"/>
        <v>0</v>
      </c>
      <c r="O412" s="205">
        <f t="shared" si="824"/>
        <v>0</v>
      </c>
      <c r="P412" s="205">
        <f t="shared" si="824"/>
        <v>0</v>
      </c>
      <c r="Q412" s="205">
        <f t="shared" si="824"/>
        <v>0</v>
      </c>
      <c r="R412" s="205">
        <f t="shared" si="824"/>
        <v>0</v>
      </c>
      <c r="S412" s="205">
        <f t="shared" si="824"/>
        <v>0</v>
      </c>
      <c r="T412" s="205">
        <f t="shared" si="824"/>
        <v>0</v>
      </c>
      <c r="U412" s="205">
        <f t="shared" si="824"/>
        <v>0</v>
      </c>
      <c r="V412" s="205">
        <f t="shared" si="824"/>
        <v>0</v>
      </c>
      <c r="W412" s="205">
        <f t="shared" si="824"/>
        <v>0</v>
      </c>
      <c r="X412" s="205">
        <f t="shared" si="824"/>
        <v>0</v>
      </c>
      <c r="Y412" s="205">
        <f t="shared" si="601"/>
        <v>0</v>
      </c>
      <c r="Z412" s="205">
        <f t="shared" si="824"/>
        <v>0</v>
      </c>
      <c r="AA412" s="205">
        <f t="shared" si="824"/>
        <v>0</v>
      </c>
      <c r="AB412" s="205">
        <f t="shared" si="824"/>
        <v>0</v>
      </c>
      <c r="AC412" s="205">
        <f t="shared" si="602"/>
        <v>0</v>
      </c>
      <c r="AD412" s="205">
        <f t="shared" si="824"/>
        <v>0</v>
      </c>
      <c r="AE412" s="205">
        <f t="shared" si="824"/>
        <v>0</v>
      </c>
      <c r="AF412" s="205">
        <f t="shared" si="824"/>
        <v>0</v>
      </c>
      <c r="AG412" s="205">
        <f t="shared" si="603"/>
        <v>0</v>
      </c>
      <c r="AH412" s="205">
        <f t="shared" si="824"/>
        <v>0</v>
      </c>
      <c r="AI412" s="205">
        <f t="shared" si="824"/>
        <v>0</v>
      </c>
      <c r="AJ412" s="205">
        <f t="shared" si="824"/>
        <v>0</v>
      </c>
      <c r="AK412" s="205">
        <f t="shared" si="604"/>
        <v>0</v>
      </c>
      <c r="AL412" s="205">
        <f t="shared" si="605"/>
        <v>0</v>
      </c>
    </row>
    <row r="413" spans="2:38" x14ac:dyDescent="0.25">
      <c r="B413" s="215" t="s">
        <v>441</v>
      </c>
      <c r="C413" s="216" t="s">
        <v>308</v>
      </c>
      <c r="D413" s="217">
        <f>SUM(D414:D423)</f>
        <v>0</v>
      </c>
      <c r="E413" s="217">
        <f>SUM(E414:E423)</f>
        <v>0</v>
      </c>
      <c r="F413" s="217">
        <f t="shared" si="747"/>
        <v>0</v>
      </c>
      <c r="G413" s="217">
        <f t="shared" ref="G413:I413" si="825">SUM(G414:G423)</f>
        <v>0</v>
      </c>
      <c r="H413" s="217">
        <f t="shared" si="598"/>
        <v>0</v>
      </c>
      <c r="I413" s="217">
        <f t="shared" si="825"/>
        <v>0</v>
      </c>
      <c r="J413" s="217">
        <f t="shared" si="599"/>
        <v>0</v>
      </c>
      <c r="K413" s="217">
        <f t="shared" ref="K413:AJ413" si="826">SUM(K414:K423)</f>
        <v>0</v>
      </c>
      <c r="L413" s="217">
        <f t="shared" si="826"/>
        <v>0</v>
      </c>
      <c r="M413" s="217">
        <f t="shared" si="826"/>
        <v>0</v>
      </c>
      <c r="N413" s="217">
        <f t="shared" si="826"/>
        <v>0</v>
      </c>
      <c r="O413" s="217">
        <f t="shared" si="826"/>
        <v>0</v>
      </c>
      <c r="P413" s="217">
        <f t="shared" si="826"/>
        <v>0</v>
      </c>
      <c r="Q413" s="217">
        <f t="shared" si="826"/>
        <v>0</v>
      </c>
      <c r="R413" s="217">
        <f t="shared" si="826"/>
        <v>0</v>
      </c>
      <c r="S413" s="217">
        <f t="shared" si="826"/>
        <v>0</v>
      </c>
      <c r="T413" s="217">
        <f t="shared" si="826"/>
        <v>0</v>
      </c>
      <c r="U413" s="217">
        <f t="shared" si="826"/>
        <v>0</v>
      </c>
      <c r="V413" s="217">
        <f t="shared" si="826"/>
        <v>0</v>
      </c>
      <c r="W413" s="217">
        <f t="shared" si="826"/>
        <v>0</v>
      </c>
      <c r="X413" s="217">
        <f t="shared" si="826"/>
        <v>0</v>
      </c>
      <c r="Y413" s="217">
        <f t="shared" si="601"/>
        <v>0</v>
      </c>
      <c r="Z413" s="217">
        <f t="shared" si="826"/>
        <v>0</v>
      </c>
      <c r="AA413" s="217">
        <f t="shared" si="826"/>
        <v>0</v>
      </c>
      <c r="AB413" s="217">
        <f t="shared" si="826"/>
        <v>0</v>
      </c>
      <c r="AC413" s="217">
        <f t="shared" si="602"/>
        <v>0</v>
      </c>
      <c r="AD413" s="217">
        <f t="shared" si="826"/>
        <v>0</v>
      </c>
      <c r="AE413" s="217">
        <f t="shared" si="826"/>
        <v>0</v>
      </c>
      <c r="AF413" s="217">
        <f t="shared" si="826"/>
        <v>0</v>
      </c>
      <c r="AG413" s="217">
        <f t="shared" si="603"/>
        <v>0</v>
      </c>
      <c r="AH413" s="217">
        <f t="shared" si="826"/>
        <v>0</v>
      </c>
      <c r="AI413" s="217">
        <f t="shared" si="826"/>
        <v>0</v>
      </c>
      <c r="AJ413" s="217">
        <f t="shared" si="826"/>
        <v>0</v>
      </c>
      <c r="AK413" s="217">
        <f t="shared" si="604"/>
        <v>0</v>
      </c>
      <c r="AL413" s="217">
        <f t="shared" si="605"/>
        <v>0</v>
      </c>
    </row>
    <row r="414" spans="2:38" x14ac:dyDescent="0.25">
      <c r="B414" s="206" t="s">
        <v>442</v>
      </c>
      <c r="C414" s="207" t="s">
        <v>309</v>
      </c>
      <c r="D41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08">
        <f t="shared" si="747"/>
        <v>0</v>
      </c>
      <c r="G414" s="208"/>
      <c r="H414" s="208">
        <f t="shared" si="598"/>
        <v>0</v>
      </c>
      <c r="I414" s="208"/>
      <c r="J414" s="208">
        <f t="shared" si="599"/>
        <v>0</v>
      </c>
      <c r="K4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08">
        <f t="shared" si="601"/>
        <v>0</v>
      </c>
      <c r="Z4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08">
        <f t="shared" si="602"/>
        <v>0</v>
      </c>
      <c r="AD4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08">
        <f t="shared" si="603"/>
        <v>0</v>
      </c>
      <c r="AH4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08">
        <f t="shared" si="604"/>
        <v>0</v>
      </c>
      <c r="AL414" s="208">
        <f t="shared" si="605"/>
        <v>0</v>
      </c>
    </row>
    <row r="415" spans="2:38" x14ac:dyDescent="0.25">
      <c r="B415" s="206" t="s">
        <v>1245</v>
      </c>
      <c r="C415" s="207" t="s">
        <v>1246</v>
      </c>
      <c r="D41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08">
        <f t="shared" si="747"/>
        <v>0</v>
      </c>
      <c r="G415" s="208"/>
      <c r="H415" s="208">
        <f t="shared" si="598"/>
        <v>0</v>
      </c>
      <c r="I415" s="208"/>
      <c r="J415" s="208">
        <f t="shared" si="599"/>
        <v>0</v>
      </c>
      <c r="K4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08">
        <f t="shared" si="601"/>
        <v>0</v>
      </c>
      <c r="Z4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08">
        <f t="shared" si="602"/>
        <v>0</v>
      </c>
      <c r="AD4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08">
        <f t="shared" si="603"/>
        <v>0</v>
      </c>
      <c r="AH4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08">
        <f t="shared" si="604"/>
        <v>0</v>
      </c>
      <c r="AL415" s="208">
        <f t="shared" si="605"/>
        <v>0</v>
      </c>
    </row>
    <row r="416" spans="2:38" x14ac:dyDescent="0.25">
      <c r="B416" s="206" t="s">
        <v>1247</v>
      </c>
      <c r="C416" s="207" t="s">
        <v>1248</v>
      </c>
      <c r="D41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08">
        <f t="shared" si="747"/>
        <v>0</v>
      </c>
      <c r="G416" s="208"/>
      <c r="H416" s="208">
        <f t="shared" si="598"/>
        <v>0</v>
      </c>
      <c r="I416" s="208"/>
      <c r="J416" s="208">
        <f t="shared" si="599"/>
        <v>0</v>
      </c>
      <c r="K4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08">
        <f t="shared" si="601"/>
        <v>0</v>
      </c>
      <c r="Z4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08">
        <f t="shared" si="602"/>
        <v>0</v>
      </c>
      <c r="AD4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08">
        <f t="shared" si="603"/>
        <v>0</v>
      </c>
      <c r="AH4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08">
        <f t="shared" si="604"/>
        <v>0</v>
      </c>
      <c r="AL416" s="208">
        <f t="shared" si="605"/>
        <v>0</v>
      </c>
    </row>
    <row r="417" spans="2:38" x14ac:dyDescent="0.25">
      <c r="B417" s="206" t="s">
        <v>443</v>
      </c>
      <c r="C417" s="207" t="s">
        <v>310</v>
      </c>
      <c r="D41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08">
        <f t="shared" ref="F417:F418" si="827">D417+E417</f>
        <v>0</v>
      </c>
      <c r="G417" s="208"/>
      <c r="H417" s="208">
        <f t="shared" ref="H417:H418" si="828">F417-G417</f>
        <v>0</v>
      </c>
      <c r="I417" s="208"/>
      <c r="J417" s="208">
        <f t="shared" ref="J417:J418" si="829">F417-I417</f>
        <v>0</v>
      </c>
      <c r="K4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08">
        <f t="shared" ref="Y417:Y418" si="830">V417+W417+X417</f>
        <v>0</v>
      </c>
      <c r="Z4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08">
        <f t="shared" ref="AC417:AC418" si="831">Z417+AA417+AB417</f>
        <v>0</v>
      </c>
      <c r="AD4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08">
        <f t="shared" ref="AG417:AG418" si="832">AD417+AE417+AF417</f>
        <v>0</v>
      </c>
      <c r="AH4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08">
        <f t="shared" ref="AK417:AK418" si="833">AH417+AI417+AJ417</f>
        <v>0</v>
      </c>
      <c r="AL417" s="208">
        <f t="shared" ref="AL417:AL418" si="834">Y417+AC417+AG417+AK417</f>
        <v>0</v>
      </c>
    </row>
    <row r="418" spans="2:38" x14ac:dyDescent="0.25">
      <c r="B418" s="206" t="s">
        <v>444</v>
      </c>
      <c r="C418" s="207" t="s">
        <v>311</v>
      </c>
      <c r="D41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08">
        <f t="shared" si="827"/>
        <v>0</v>
      </c>
      <c r="G418" s="208"/>
      <c r="H418" s="208">
        <f t="shared" si="828"/>
        <v>0</v>
      </c>
      <c r="I418" s="208"/>
      <c r="J418" s="208">
        <f t="shared" si="829"/>
        <v>0</v>
      </c>
      <c r="K4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08">
        <f t="shared" si="830"/>
        <v>0</v>
      </c>
      <c r="Z4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08">
        <f t="shared" si="831"/>
        <v>0</v>
      </c>
      <c r="AD4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08">
        <f t="shared" si="832"/>
        <v>0</v>
      </c>
      <c r="AH4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08">
        <f t="shared" si="833"/>
        <v>0</v>
      </c>
      <c r="AL418" s="208">
        <f t="shared" si="834"/>
        <v>0</v>
      </c>
    </row>
    <row r="419" spans="2:38" x14ac:dyDescent="0.25">
      <c r="B419" s="206" t="s">
        <v>1345</v>
      </c>
      <c r="C419" s="207" t="s">
        <v>1346</v>
      </c>
      <c r="D41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08">
        <f t="shared" ref="F419:F421" si="835">D419+E419</f>
        <v>0</v>
      </c>
      <c r="G419" s="208"/>
      <c r="H419" s="208">
        <f t="shared" ref="H419:H421" si="836">F419-G419</f>
        <v>0</v>
      </c>
      <c r="I419" s="208"/>
      <c r="J419" s="208">
        <f t="shared" ref="J419:J421" si="837">F419-I419</f>
        <v>0</v>
      </c>
      <c r="K4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08">
        <f t="shared" ref="Y419:Y421" si="838">V419+W419+X419</f>
        <v>0</v>
      </c>
      <c r="Z4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08">
        <f t="shared" ref="AC419:AC421" si="839">Z419+AA419+AB419</f>
        <v>0</v>
      </c>
      <c r="AD4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08">
        <f t="shared" ref="AG419:AG421" si="840">AD419+AE419+AF419</f>
        <v>0</v>
      </c>
      <c r="AH4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08">
        <f t="shared" ref="AK419:AK421" si="841">AH419+AI419+AJ419</f>
        <v>0</v>
      </c>
      <c r="AL419" s="208">
        <f t="shared" ref="AL419:AL421" si="842">Y419+AC419+AG419+AK419</f>
        <v>0</v>
      </c>
    </row>
    <row r="420" spans="2:38" x14ac:dyDescent="0.25">
      <c r="B420" s="206" t="s">
        <v>1347</v>
      </c>
      <c r="C420" s="207" t="s">
        <v>1348</v>
      </c>
      <c r="D42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08">
        <f t="shared" si="835"/>
        <v>0</v>
      </c>
      <c r="G420" s="208"/>
      <c r="H420" s="208">
        <f t="shared" si="836"/>
        <v>0</v>
      </c>
      <c r="I420" s="208"/>
      <c r="J420" s="208">
        <f t="shared" si="837"/>
        <v>0</v>
      </c>
      <c r="K4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08">
        <f t="shared" si="838"/>
        <v>0</v>
      </c>
      <c r="Z4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08">
        <f t="shared" si="839"/>
        <v>0</v>
      </c>
      <c r="AD4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08">
        <f t="shared" si="840"/>
        <v>0</v>
      </c>
      <c r="AH4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08">
        <f t="shared" si="841"/>
        <v>0</v>
      </c>
      <c r="AL420" s="208">
        <f t="shared" si="842"/>
        <v>0</v>
      </c>
    </row>
    <row r="421" spans="2:38" x14ac:dyDescent="0.25">
      <c r="B421" s="206" t="s">
        <v>1349</v>
      </c>
      <c r="C421" s="207" t="s">
        <v>1350</v>
      </c>
      <c r="D42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08">
        <f t="shared" si="835"/>
        <v>0</v>
      </c>
      <c r="G421" s="208"/>
      <c r="H421" s="208">
        <f t="shared" si="836"/>
        <v>0</v>
      </c>
      <c r="I421" s="208"/>
      <c r="J421" s="208">
        <f t="shared" si="837"/>
        <v>0</v>
      </c>
      <c r="K4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08">
        <f t="shared" si="838"/>
        <v>0</v>
      </c>
      <c r="Z4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08">
        <f t="shared" si="839"/>
        <v>0</v>
      </c>
      <c r="AD4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08">
        <f t="shared" si="840"/>
        <v>0</v>
      </c>
      <c r="AH4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08">
        <f t="shared" si="841"/>
        <v>0</v>
      </c>
      <c r="AL421" s="208">
        <f t="shared" si="842"/>
        <v>0</v>
      </c>
    </row>
    <row r="422" spans="2:38" x14ac:dyDescent="0.25">
      <c r="B422" s="206" t="s">
        <v>1351</v>
      </c>
      <c r="C422" s="207" t="s">
        <v>1352</v>
      </c>
      <c r="D42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08">
        <f t="shared" si="747"/>
        <v>0</v>
      </c>
      <c r="G422" s="208"/>
      <c r="H422" s="208">
        <f t="shared" si="598"/>
        <v>0</v>
      </c>
      <c r="I422" s="208"/>
      <c r="J422" s="208">
        <f t="shared" si="599"/>
        <v>0</v>
      </c>
      <c r="K4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08">
        <f t="shared" si="601"/>
        <v>0</v>
      </c>
      <c r="Z4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08">
        <f t="shared" si="602"/>
        <v>0</v>
      </c>
      <c r="AD4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08">
        <f t="shared" si="603"/>
        <v>0</v>
      </c>
      <c r="AH4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08">
        <f t="shared" si="604"/>
        <v>0</v>
      </c>
      <c r="AL422" s="208">
        <f t="shared" si="605"/>
        <v>0</v>
      </c>
    </row>
    <row r="423" spans="2:38" x14ac:dyDescent="0.25">
      <c r="B423" s="206" t="s">
        <v>1353</v>
      </c>
      <c r="C423" s="207" t="s">
        <v>1354</v>
      </c>
      <c r="D42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08">
        <f t="shared" si="747"/>
        <v>0</v>
      </c>
      <c r="G423" s="208"/>
      <c r="H423" s="208">
        <f t="shared" si="598"/>
        <v>0</v>
      </c>
      <c r="I423" s="208"/>
      <c r="J423" s="208">
        <f t="shared" si="599"/>
        <v>0</v>
      </c>
      <c r="K4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08">
        <f t="shared" si="601"/>
        <v>0</v>
      </c>
      <c r="Z4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08">
        <f t="shared" si="602"/>
        <v>0</v>
      </c>
      <c r="AD4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08">
        <f t="shared" si="603"/>
        <v>0</v>
      </c>
      <c r="AH4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08">
        <f t="shared" si="604"/>
        <v>0</v>
      </c>
      <c r="AL423" s="208">
        <f t="shared" si="605"/>
        <v>0</v>
      </c>
    </row>
    <row r="424" spans="2:38" x14ac:dyDescent="0.25">
      <c r="B424" s="215" t="s">
        <v>445</v>
      </c>
      <c r="C424" s="216" t="s">
        <v>312</v>
      </c>
      <c r="D424" s="217">
        <f>SUM(D425:D431)</f>
        <v>0</v>
      </c>
      <c r="E424" s="217">
        <f>SUM(E425:E431)</f>
        <v>0</v>
      </c>
      <c r="F424" s="217">
        <f t="shared" si="747"/>
        <v>0</v>
      </c>
      <c r="G424" s="217">
        <f>SUM(G425:G431)</f>
        <v>0</v>
      </c>
      <c r="H424" s="217">
        <f t="shared" si="598"/>
        <v>0</v>
      </c>
      <c r="I424" s="217">
        <f>SUM(I425:I431)</f>
        <v>0</v>
      </c>
      <c r="J424" s="217">
        <f t="shared" si="599"/>
        <v>0</v>
      </c>
      <c r="K424" s="217">
        <f t="shared" ref="K424:X424" si="843">SUM(K425:K431)</f>
        <v>0</v>
      </c>
      <c r="L424" s="217">
        <f t="shared" si="843"/>
        <v>0</v>
      </c>
      <c r="M424" s="217">
        <f t="shared" si="843"/>
        <v>0</v>
      </c>
      <c r="N424" s="217">
        <f t="shared" si="843"/>
        <v>0</v>
      </c>
      <c r="O424" s="217">
        <f t="shared" si="843"/>
        <v>0</v>
      </c>
      <c r="P424" s="217">
        <f t="shared" si="843"/>
        <v>0</v>
      </c>
      <c r="Q424" s="217">
        <f t="shared" si="843"/>
        <v>0</v>
      </c>
      <c r="R424" s="217">
        <f t="shared" si="843"/>
        <v>0</v>
      </c>
      <c r="S424" s="217">
        <f t="shared" si="843"/>
        <v>0</v>
      </c>
      <c r="T424" s="217">
        <f t="shared" si="843"/>
        <v>0</v>
      </c>
      <c r="U424" s="217">
        <f t="shared" si="843"/>
        <v>0</v>
      </c>
      <c r="V424" s="217">
        <f t="shared" si="843"/>
        <v>0</v>
      </c>
      <c r="W424" s="217">
        <f t="shared" si="843"/>
        <v>0</v>
      </c>
      <c r="X424" s="217">
        <f t="shared" si="843"/>
        <v>0</v>
      </c>
      <c r="Y424" s="217">
        <f t="shared" si="601"/>
        <v>0</v>
      </c>
      <c r="Z424" s="217">
        <f>SUM(Z425:Z431)</f>
        <v>0</v>
      </c>
      <c r="AA424" s="217">
        <f>SUM(AA425:AA431)</f>
        <v>0</v>
      </c>
      <c r="AB424" s="217">
        <f>SUM(AB425:AB431)</f>
        <v>0</v>
      </c>
      <c r="AC424" s="217">
        <f t="shared" si="602"/>
        <v>0</v>
      </c>
      <c r="AD424" s="217">
        <f>SUM(AD425:AD431)</f>
        <v>0</v>
      </c>
      <c r="AE424" s="217">
        <f>SUM(AE425:AE431)</f>
        <v>0</v>
      </c>
      <c r="AF424" s="217">
        <f>SUM(AF425:AF431)</f>
        <v>0</v>
      </c>
      <c r="AG424" s="217">
        <f t="shared" si="603"/>
        <v>0</v>
      </c>
      <c r="AH424" s="217">
        <f>SUM(AH425:AH431)</f>
        <v>0</v>
      </c>
      <c r="AI424" s="217">
        <f>SUM(AI425:AI431)</f>
        <v>0</v>
      </c>
      <c r="AJ424" s="217">
        <f>SUM(AJ425:AJ431)</f>
        <v>0</v>
      </c>
      <c r="AK424" s="217">
        <f t="shared" si="604"/>
        <v>0</v>
      </c>
      <c r="AL424" s="217">
        <f t="shared" si="605"/>
        <v>0</v>
      </c>
    </row>
    <row r="425" spans="2:38" x14ac:dyDescent="0.25">
      <c r="B425" s="206" t="s">
        <v>446</v>
      </c>
      <c r="C425" s="207" t="s">
        <v>313</v>
      </c>
      <c r="D42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08">
        <f t="shared" ref="F425:F427" si="844">D425+E425</f>
        <v>0</v>
      </c>
      <c r="G425" s="208"/>
      <c r="H425" s="208">
        <f t="shared" ref="H425:H427" si="845">F425-G425</f>
        <v>0</v>
      </c>
      <c r="I425" s="208"/>
      <c r="J425" s="208">
        <f t="shared" ref="J425:J427" si="846">F425-I425</f>
        <v>0</v>
      </c>
      <c r="K4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08">
        <f t="shared" ref="Y425:Y427" si="847">V425+W425+X425</f>
        <v>0</v>
      </c>
      <c r="Z4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08">
        <f t="shared" ref="AC425:AC427" si="848">Z425+AA425+AB425</f>
        <v>0</v>
      </c>
      <c r="AD4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08">
        <f t="shared" ref="AG425:AG427" si="849">AD425+AE425+AF425</f>
        <v>0</v>
      </c>
      <c r="AH4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08">
        <f t="shared" ref="AK425:AK427" si="850">AH425+AI425+AJ425</f>
        <v>0</v>
      </c>
      <c r="AL425" s="208">
        <f t="shared" ref="AL425:AL427" si="851">Y425+AC425+AG425+AK425</f>
        <v>0</v>
      </c>
    </row>
    <row r="426" spans="2:38" x14ac:dyDescent="0.25">
      <c r="B426" s="206" t="s">
        <v>1355</v>
      </c>
      <c r="C426" s="207" t="s">
        <v>1356</v>
      </c>
      <c r="D42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08">
        <f t="shared" si="844"/>
        <v>0</v>
      </c>
      <c r="G426" s="208"/>
      <c r="H426" s="208">
        <f t="shared" si="845"/>
        <v>0</v>
      </c>
      <c r="I426" s="208"/>
      <c r="J426" s="208">
        <f t="shared" si="846"/>
        <v>0</v>
      </c>
      <c r="K4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08">
        <f t="shared" si="847"/>
        <v>0</v>
      </c>
      <c r="Z4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08">
        <f t="shared" si="848"/>
        <v>0</v>
      </c>
      <c r="AD4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08">
        <f t="shared" si="849"/>
        <v>0</v>
      </c>
      <c r="AH4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08">
        <f t="shared" si="850"/>
        <v>0</v>
      </c>
      <c r="AL426" s="208">
        <f t="shared" si="851"/>
        <v>0</v>
      </c>
    </row>
    <row r="427" spans="2:38" x14ac:dyDescent="0.25">
      <c r="B427" s="206" t="s">
        <v>1357</v>
      </c>
      <c r="C427" s="207" t="s">
        <v>1358</v>
      </c>
      <c r="D42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08">
        <f t="shared" si="844"/>
        <v>0</v>
      </c>
      <c r="G427" s="208"/>
      <c r="H427" s="208">
        <f t="shared" si="845"/>
        <v>0</v>
      </c>
      <c r="I427" s="208"/>
      <c r="J427" s="208">
        <f t="shared" si="846"/>
        <v>0</v>
      </c>
      <c r="K4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08">
        <f t="shared" si="847"/>
        <v>0</v>
      </c>
      <c r="Z4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08">
        <f t="shared" si="848"/>
        <v>0</v>
      </c>
      <c r="AD4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08">
        <f t="shared" si="849"/>
        <v>0</v>
      </c>
      <c r="AH4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08">
        <f t="shared" si="850"/>
        <v>0</v>
      </c>
      <c r="AL427" s="208">
        <f t="shared" si="851"/>
        <v>0</v>
      </c>
    </row>
    <row r="428" spans="2:38" x14ac:dyDescent="0.25">
      <c r="B428" s="206" t="s">
        <v>1359</v>
      </c>
      <c r="C428" s="207" t="s">
        <v>1360</v>
      </c>
      <c r="D42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08">
        <f t="shared" si="747"/>
        <v>0</v>
      </c>
      <c r="G428" s="208"/>
      <c r="H428" s="208">
        <f t="shared" si="598"/>
        <v>0</v>
      </c>
      <c r="I428" s="208"/>
      <c r="J428" s="208">
        <f t="shared" si="599"/>
        <v>0</v>
      </c>
      <c r="K4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08">
        <f t="shared" si="601"/>
        <v>0</v>
      </c>
      <c r="Z4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08">
        <f t="shared" si="602"/>
        <v>0</v>
      </c>
      <c r="AD4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08">
        <f t="shared" si="603"/>
        <v>0</v>
      </c>
      <c r="AH4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08">
        <f t="shared" si="604"/>
        <v>0</v>
      </c>
      <c r="AL428" s="208">
        <f t="shared" si="605"/>
        <v>0</v>
      </c>
    </row>
    <row r="429" spans="2:38" x14ac:dyDescent="0.25">
      <c r="B429" s="206" t="s">
        <v>1361</v>
      </c>
      <c r="C429" s="207" t="s">
        <v>1362</v>
      </c>
      <c r="D42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08">
        <f t="shared" ref="F429" si="852">D429+E429</f>
        <v>0</v>
      </c>
      <c r="G429" s="208"/>
      <c r="H429" s="208">
        <f t="shared" ref="H429" si="853">F429-G429</f>
        <v>0</v>
      </c>
      <c r="I429" s="208"/>
      <c r="J429" s="208">
        <f t="shared" ref="J429" si="854">F429-I429</f>
        <v>0</v>
      </c>
      <c r="K4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08">
        <f t="shared" ref="Y429" si="855">V429+W429+X429</f>
        <v>0</v>
      </c>
      <c r="Z4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08">
        <f t="shared" ref="AC429" si="856">Z429+AA429+AB429</f>
        <v>0</v>
      </c>
      <c r="AD4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08">
        <f t="shared" ref="AG429" si="857">AD429+AE429+AF429</f>
        <v>0</v>
      </c>
      <c r="AH4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08">
        <f t="shared" ref="AK429" si="858">AH429+AI429+AJ429</f>
        <v>0</v>
      </c>
      <c r="AL429" s="208">
        <f t="shared" ref="AL429" si="859">Y429+AC429+AG429+AK429</f>
        <v>0</v>
      </c>
    </row>
    <row r="430" spans="2:38" x14ac:dyDescent="0.25">
      <c r="B430" s="206" t="s">
        <v>1363</v>
      </c>
      <c r="C430" s="207" t="s">
        <v>1364</v>
      </c>
      <c r="D43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08">
        <f t="shared" ref="F430" si="860">D430+E430</f>
        <v>0</v>
      </c>
      <c r="G430" s="208"/>
      <c r="H430" s="208">
        <f t="shared" ref="H430" si="861">F430-G430</f>
        <v>0</v>
      </c>
      <c r="I430" s="208"/>
      <c r="J430" s="208">
        <f t="shared" ref="J430" si="862">F430-I430</f>
        <v>0</v>
      </c>
      <c r="K4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08">
        <f t="shared" ref="Y430" si="863">V430+W430+X430</f>
        <v>0</v>
      </c>
      <c r="Z4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08">
        <f t="shared" ref="AC430" si="864">Z430+AA430+AB430</f>
        <v>0</v>
      </c>
      <c r="AD4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08">
        <f t="shared" ref="AG430" si="865">AD430+AE430+AF430</f>
        <v>0</v>
      </c>
      <c r="AH4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08">
        <f t="shared" ref="AK430" si="866">AH430+AI430+AJ430</f>
        <v>0</v>
      </c>
      <c r="AL430" s="208">
        <f t="shared" ref="AL430" si="867">Y430+AC430+AG430+AK430</f>
        <v>0</v>
      </c>
    </row>
    <row r="431" spans="2:38" x14ac:dyDescent="0.25">
      <c r="B431" s="206" t="s">
        <v>1365</v>
      </c>
      <c r="C431" s="207" t="s">
        <v>1366</v>
      </c>
      <c r="D43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08">
        <f t="shared" si="747"/>
        <v>0</v>
      </c>
      <c r="G431" s="208"/>
      <c r="H431" s="208">
        <f t="shared" si="598"/>
        <v>0</v>
      </c>
      <c r="I431" s="208"/>
      <c r="J431" s="208">
        <f t="shared" si="599"/>
        <v>0</v>
      </c>
      <c r="K4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08">
        <f t="shared" si="601"/>
        <v>0</v>
      </c>
      <c r="Z4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08">
        <f t="shared" si="602"/>
        <v>0</v>
      </c>
      <c r="AD4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08">
        <f t="shared" si="603"/>
        <v>0</v>
      </c>
      <c r="AH4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08">
        <f t="shared" si="604"/>
        <v>0</v>
      </c>
      <c r="AL431" s="208">
        <f t="shared" si="605"/>
        <v>0</v>
      </c>
    </row>
    <row r="432" spans="2:38" x14ac:dyDescent="0.25">
      <c r="B432" s="215" t="s">
        <v>447</v>
      </c>
      <c r="C432" s="216" t="s">
        <v>314</v>
      </c>
      <c r="D432" s="217">
        <f>SUM(D433:D434)</f>
        <v>0</v>
      </c>
      <c r="E432" s="217">
        <f>SUM(E433:E434)</f>
        <v>0</v>
      </c>
      <c r="F432" s="217">
        <f t="shared" si="747"/>
        <v>0</v>
      </c>
      <c r="G432" s="217">
        <f>SUM(G433:G434)</f>
        <v>0</v>
      </c>
      <c r="H432" s="217">
        <f t="shared" si="598"/>
        <v>0</v>
      </c>
      <c r="I432" s="217">
        <f>SUM(I433:I434)</f>
        <v>0</v>
      </c>
      <c r="J432" s="217">
        <f t="shared" si="599"/>
        <v>0</v>
      </c>
      <c r="K432" s="217">
        <f t="shared" ref="K432:X432" si="868">SUM(K433:K434)</f>
        <v>0</v>
      </c>
      <c r="L432" s="217">
        <f t="shared" si="868"/>
        <v>0</v>
      </c>
      <c r="M432" s="217">
        <f t="shared" si="868"/>
        <v>0</v>
      </c>
      <c r="N432" s="217">
        <f t="shared" si="868"/>
        <v>0</v>
      </c>
      <c r="O432" s="217">
        <f t="shared" si="868"/>
        <v>0</v>
      </c>
      <c r="P432" s="217">
        <f t="shared" si="868"/>
        <v>0</v>
      </c>
      <c r="Q432" s="217">
        <f t="shared" si="868"/>
        <v>0</v>
      </c>
      <c r="R432" s="217">
        <f t="shared" si="868"/>
        <v>0</v>
      </c>
      <c r="S432" s="217">
        <f t="shared" si="868"/>
        <v>0</v>
      </c>
      <c r="T432" s="217">
        <f t="shared" si="868"/>
        <v>0</v>
      </c>
      <c r="U432" s="217">
        <f t="shared" si="868"/>
        <v>0</v>
      </c>
      <c r="V432" s="217">
        <f t="shared" si="868"/>
        <v>0</v>
      </c>
      <c r="W432" s="217">
        <f t="shared" si="868"/>
        <v>0</v>
      </c>
      <c r="X432" s="217">
        <f t="shared" si="868"/>
        <v>0</v>
      </c>
      <c r="Y432" s="217">
        <f t="shared" si="601"/>
        <v>0</v>
      </c>
      <c r="Z432" s="217">
        <f>SUM(Z433:Z434)</f>
        <v>0</v>
      </c>
      <c r="AA432" s="217">
        <f>SUM(AA433:AA434)</f>
        <v>0</v>
      </c>
      <c r="AB432" s="217">
        <f>SUM(AB433:AB434)</f>
        <v>0</v>
      </c>
      <c r="AC432" s="217">
        <f t="shared" si="602"/>
        <v>0</v>
      </c>
      <c r="AD432" s="217">
        <f>SUM(AD433:AD434)</f>
        <v>0</v>
      </c>
      <c r="AE432" s="217">
        <f>SUM(AE433:AE434)</f>
        <v>0</v>
      </c>
      <c r="AF432" s="217">
        <f>SUM(AF433:AF434)</f>
        <v>0</v>
      </c>
      <c r="AG432" s="217">
        <f t="shared" si="603"/>
        <v>0</v>
      </c>
      <c r="AH432" s="217">
        <f>SUM(AH433:AH434)</f>
        <v>0</v>
      </c>
      <c r="AI432" s="217">
        <f>SUM(AI433:AI434)</f>
        <v>0</v>
      </c>
      <c r="AJ432" s="217">
        <f>SUM(AJ433:AJ434)</f>
        <v>0</v>
      </c>
      <c r="AK432" s="217">
        <f t="shared" si="604"/>
        <v>0</v>
      </c>
      <c r="AL432" s="217">
        <f t="shared" si="605"/>
        <v>0</v>
      </c>
    </row>
    <row r="433" spans="2:38" x14ac:dyDescent="0.25">
      <c r="B433" s="206" t="s">
        <v>1367</v>
      </c>
      <c r="C433" s="207" t="s">
        <v>1368</v>
      </c>
      <c r="D43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08">
        <f t="shared" ref="F433" si="869">D433+E433</f>
        <v>0</v>
      </c>
      <c r="G433" s="208"/>
      <c r="H433" s="208">
        <f t="shared" ref="H433" si="870">F433-G433</f>
        <v>0</v>
      </c>
      <c r="I433" s="208"/>
      <c r="J433" s="208">
        <f t="shared" ref="J433" si="871">F433-I433</f>
        <v>0</v>
      </c>
      <c r="K4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08">
        <f t="shared" ref="Y433" si="872">V433+W433+X433</f>
        <v>0</v>
      </c>
      <c r="Z4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08">
        <f t="shared" ref="AC433" si="873">Z433+AA433+AB433</f>
        <v>0</v>
      </c>
      <c r="AD4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08">
        <f t="shared" ref="AG433" si="874">AD433+AE433+AF433</f>
        <v>0</v>
      </c>
      <c r="AH4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08">
        <f t="shared" ref="AK433" si="875">AH433+AI433+AJ433</f>
        <v>0</v>
      </c>
      <c r="AL433" s="208">
        <f t="shared" ref="AL433" si="876">Y433+AC433+AG433+AK433</f>
        <v>0</v>
      </c>
    </row>
    <row r="434" spans="2:38" x14ac:dyDescent="0.25">
      <c r="B434" s="206" t="s">
        <v>448</v>
      </c>
      <c r="C434" s="207" t="s">
        <v>315</v>
      </c>
      <c r="D43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08">
        <f t="shared" si="747"/>
        <v>0</v>
      </c>
      <c r="G434" s="208"/>
      <c r="H434" s="208">
        <f t="shared" si="598"/>
        <v>0</v>
      </c>
      <c r="I434" s="208"/>
      <c r="J434" s="208">
        <f t="shared" si="599"/>
        <v>0</v>
      </c>
      <c r="K4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08">
        <f t="shared" si="601"/>
        <v>0</v>
      </c>
      <c r="Z4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08">
        <f t="shared" si="602"/>
        <v>0</v>
      </c>
      <c r="AD4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08">
        <f t="shared" si="603"/>
        <v>0</v>
      </c>
      <c r="AH4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08">
        <f t="shared" si="604"/>
        <v>0</v>
      </c>
      <c r="AL434" s="208">
        <f t="shared" si="605"/>
        <v>0</v>
      </c>
    </row>
    <row r="435" spans="2:38" x14ac:dyDescent="0.25">
      <c r="B435" s="215" t="s">
        <v>449</v>
      </c>
      <c r="C435" s="216" t="s">
        <v>316</v>
      </c>
      <c r="D435" s="217">
        <f>SUM(D436:D438)</f>
        <v>0</v>
      </c>
      <c r="E435" s="217">
        <f>SUM(E436:E438)</f>
        <v>0</v>
      </c>
      <c r="F435" s="217">
        <f t="shared" si="747"/>
        <v>0</v>
      </c>
      <c r="G435" s="217">
        <f>SUM(G436:G438)</f>
        <v>0</v>
      </c>
      <c r="H435" s="217">
        <f t="shared" si="598"/>
        <v>0</v>
      </c>
      <c r="I435" s="217">
        <f>SUM(I436:I438)</f>
        <v>0</v>
      </c>
      <c r="J435" s="217">
        <f t="shared" si="599"/>
        <v>0</v>
      </c>
      <c r="K435" s="217">
        <f t="shared" ref="K435:X435" si="877">SUM(K436:K438)</f>
        <v>0</v>
      </c>
      <c r="L435" s="217">
        <f t="shared" si="877"/>
        <v>0</v>
      </c>
      <c r="M435" s="217">
        <f t="shared" si="877"/>
        <v>0</v>
      </c>
      <c r="N435" s="217">
        <f t="shared" si="877"/>
        <v>0</v>
      </c>
      <c r="O435" s="217">
        <f t="shared" si="877"/>
        <v>0</v>
      </c>
      <c r="P435" s="217">
        <f t="shared" si="877"/>
        <v>0</v>
      </c>
      <c r="Q435" s="217">
        <f t="shared" si="877"/>
        <v>0</v>
      </c>
      <c r="R435" s="217">
        <f t="shared" si="877"/>
        <v>0</v>
      </c>
      <c r="S435" s="217">
        <f t="shared" si="877"/>
        <v>0</v>
      </c>
      <c r="T435" s="217">
        <f t="shared" si="877"/>
        <v>0</v>
      </c>
      <c r="U435" s="217">
        <f t="shared" si="877"/>
        <v>0</v>
      </c>
      <c r="V435" s="217">
        <f t="shared" si="877"/>
        <v>0</v>
      </c>
      <c r="W435" s="217">
        <f t="shared" si="877"/>
        <v>0</v>
      </c>
      <c r="X435" s="217">
        <f t="shared" si="877"/>
        <v>0</v>
      </c>
      <c r="Y435" s="217">
        <f t="shared" si="601"/>
        <v>0</v>
      </c>
      <c r="Z435" s="217">
        <f>SUM(Z436:Z438)</f>
        <v>0</v>
      </c>
      <c r="AA435" s="217">
        <f>SUM(AA436:AA438)</f>
        <v>0</v>
      </c>
      <c r="AB435" s="217">
        <f>SUM(AB436:AB438)</f>
        <v>0</v>
      </c>
      <c r="AC435" s="217">
        <f t="shared" si="602"/>
        <v>0</v>
      </c>
      <c r="AD435" s="217">
        <f>SUM(AD436:AD438)</f>
        <v>0</v>
      </c>
      <c r="AE435" s="217">
        <f>SUM(AE436:AE438)</f>
        <v>0</v>
      </c>
      <c r="AF435" s="217">
        <f>SUM(AF436:AF438)</f>
        <v>0</v>
      </c>
      <c r="AG435" s="217">
        <f t="shared" si="603"/>
        <v>0</v>
      </c>
      <c r="AH435" s="217">
        <f>SUM(AH436:AH438)</f>
        <v>0</v>
      </c>
      <c r="AI435" s="217">
        <f>SUM(AI436:AI438)</f>
        <v>0</v>
      </c>
      <c r="AJ435" s="217">
        <f>SUM(AJ436:AJ438)</f>
        <v>0</v>
      </c>
      <c r="AK435" s="217">
        <f t="shared" si="604"/>
        <v>0</v>
      </c>
      <c r="AL435" s="217">
        <f t="shared" si="605"/>
        <v>0</v>
      </c>
    </row>
    <row r="436" spans="2:38" x14ac:dyDescent="0.25">
      <c r="B436" s="206" t="s">
        <v>450</v>
      </c>
      <c r="C436" s="207" t="s">
        <v>317</v>
      </c>
      <c r="D43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08">
        <f t="shared" si="747"/>
        <v>0</v>
      </c>
      <c r="G436" s="208"/>
      <c r="H436" s="208">
        <f t="shared" si="598"/>
        <v>0</v>
      </c>
      <c r="I436" s="208"/>
      <c r="J436" s="208">
        <f t="shared" si="599"/>
        <v>0</v>
      </c>
      <c r="K4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08">
        <f t="shared" si="601"/>
        <v>0</v>
      </c>
      <c r="Z4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08">
        <f t="shared" si="602"/>
        <v>0</v>
      </c>
      <c r="AD4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08">
        <f t="shared" si="603"/>
        <v>0</v>
      </c>
      <c r="AH4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08">
        <f t="shared" si="604"/>
        <v>0</v>
      </c>
      <c r="AL436" s="208">
        <f t="shared" si="605"/>
        <v>0</v>
      </c>
    </row>
    <row r="437" spans="2:38" x14ac:dyDescent="0.25">
      <c r="B437" s="206" t="s">
        <v>1397</v>
      </c>
      <c r="C437" s="207" t="s">
        <v>1398</v>
      </c>
      <c r="D43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08">
        <f t="shared" ref="F437" si="878">D437+E437</f>
        <v>0</v>
      </c>
      <c r="G437" s="208"/>
      <c r="H437" s="208">
        <f t="shared" ref="H437" si="879">F437-G437</f>
        <v>0</v>
      </c>
      <c r="I437" s="208"/>
      <c r="J437" s="208">
        <f t="shared" ref="J437" si="880">F437-I437</f>
        <v>0</v>
      </c>
      <c r="K4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08">
        <f t="shared" ref="Y437" si="881">V437+W437+X437</f>
        <v>0</v>
      </c>
      <c r="Z4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08">
        <f t="shared" ref="AC437" si="882">Z437+AA437+AB437</f>
        <v>0</v>
      </c>
      <c r="AD4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08">
        <f t="shared" ref="AG437" si="883">AD437+AE437+AF437</f>
        <v>0</v>
      </c>
      <c r="AH4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08">
        <f t="shared" ref="AK437" si="884">AH437+AI437+AJ437</f>
        <v>0</v>
      </c>
      <c r="AL437" s="208">
        <f t="shared" ref="AL437" si="885">Y437+AC437+AG437+AK437</f>
        <v>0</v>
      </c>
    </row>
    <row r="438" spans="2:38" x14ac:dyDescent="0.25">
      <c r="B438" s="206" t="s">
        <v>1399</v>
      </c>
      <c r="C438" s="207" t="s">
        <v>1400</v>
      </c>
      <c r="D43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08">
        <f t="shared" si="747"/>
        <v>0</v>
      </c>
      <c r="G438" s="208"/>
      <c r="H438" s="208">
        <f t="shared" si="598"/>
        <v>0</v>
      </c>
      <c r="I438" s="208"/>
      <c r="J438" s="208">
        <f t="shared" si="599"/>
        <v>0</v>
      </c>
      <c r="K4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08">
        <f t="shared" si="601"/>
        <v>0</v>
      </c>
      <c r="Z4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08">
        <f t="shared" si="602"/>
        <v>0</v>
      </c>
      <c r="AD4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08">
        <f t="shared" si="603"/>
        <v>0</v>
      </c>
      <c r="AH4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08">
        <f t="shared" si="604"/>
        <v>0</v>
      </c>
      <c r="AL438" s="208">
        <f t="shared" si="605"/>
        <v>0</v>
      </c>
    </row>
    <row r="439" spans="2:38" x14ac:dyDescent="0.25">
      <c r="B439" s="215" t="s">
        <v>451</v>
      </c>
      <c r="C439" s="216" t="s">
        <v>318</v>
      </c>
      <c r="D439" s="217">
        <f>SUM(D440:D448)</f>
        <v>0</v>
      </c>
      <c r="E439" s="217">
        <f>SUM(E440:E448)</f>
        <v>0</v>
      </c>
      <c r="F439" s="217">
        <f t="shared" si="747"/>
        <v>0</v>
      </c>
      <c r="G439" s="217">
        <f>SUM(G440:G448)</f>
        <v>0</v>
      </c>
      <c r="H439" s="217">
        <f t="shared" si="598"/>
        <v>0</v>
      </c>
      <c r="I439" s="217">
        <f>SUM(I440:I448)</f>
        <v>0</v>
      </c>
      <c r="J439" s="217">
        <f t="shared" si="599"/>
        <v>0</v>
      </c>
      <c r="K439" s="217">
        <f t="shared" ref="K439:X439" si="886">SUM(K440:K448)</f>
        <v>0</v>
      </c>
      <c r="L439" s="217">
        <f t="shared" si="886"/>
        <v>0</v>
      </c>
      <c r="M439" s="217">
        <f t="shared" si="886"/>
        <v>0</v>
      </c>
      <c r="N439" s="217">
        <f t="shared" si="886"/>
        <v>0</v>
      </c>
      <c r="O439" s="217">
        <f t="shared" si="886"/>
        <v>0</v>
      </c>
      <c r="P439" s="217">
        <f t="shared" si="886"/>
        <v>0</v>
      </c>
      <c r="Q439" s="217">
        <f t="shared" si="886"/>
        <v>0</v>
      </c>
      <c r="R439" s="217">
        <f t="shared" si="886"/>
        <v>0</v>
      </c>
      <c r="S439" s="217">
        <f t="shared" si="886"/>
        <v>0</v>
      </c>
      <c r="T439" s="217">
        <f t="shared" si="886"/>
        <v>0</v>
      </c>
      <c r="U439" s="217">
        <f t="shared" si="886"/>
        <v>0</v>
      </c>
      <c r="V439" s="217">
        <f t="shared" si="886"/>
        <v>0</v>
      </c>
      <c r="W439" s="217">
        <f t="shared" si="886"/>
        <v>0</v>
      </c>
      <c r="X439" s="217">
        <f t="shared" si="886"/>
        <v>0</v>
      </c>
      <c r="Y439" s="217">
        <f t="shared" si="601"/>
        <v>0</v>
      </c>
      <c r="Z439" s="217">
        <f>SUM(Z440:Z448)</f>
        <v>0</v>
      </c>
      <c r="AA439" s="217">
        <f>SUM(AA440:AA448)</f>
        <v>0</v>
      </c>
      <c r="AB439" s="217">
        <f>SUM(AB440:AB448)</f>
        <v>0</v>
      </c>
      <c r="AC439" s="217">
        <f t="shared" si="602"/>
        <v>0</v>
      </c>
      <c r="AD439" s="217">
        <f>SUM(AD440:AD448)</f>
        <v>0</v>
      </c>
      <c r="AE439" s="217">
        <f>SUM(AE440:AE448)</f>
        <v>0</v>
      </c>
      <c r="AF439" s="217">
        <f>SUM(AF440:AF448)</f>
        <v>0</v>
      </c>
      <c r="AG439" s="217">
        <f t="shared" si="603"/>
        <v>0</v>
      </c>
      <c r="AH439" s="217">
        <f>SUM(AH440:AH448)</f>
        <v>0</v>
      </c>
      <c r="AI439" s="217">
        <f>SUM(AI440:AI448)</f>
        <v>0</v>
      </c>
      <c r="AJ439" s="217">
        <f>SUM(AJ440:AJ448)</f>
        <v>0</v>
      </c>
      <c r="AK439" s="217">
        <f t="shared" si="604"/>
        <v>0</v>
      </c>
      <c r="AL439" s="217">
        <f t="shared" si="605"/>
        <v>0</v>
      </c>
    </row>
    <row r="440" spans="2:38" x14ac:dyDescent="0.25">
      <c r="B440" s="206" t="s">
        <v>452</v>
      </c>
      <c r="C440" s="207" t="s">
        <v>313</v>
      </c>
      <c r="D44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08">
        <f t="shared" ref="F440:F444" si="887">D440+E440</f>
        <v>0</v>
      </c>
      <c r="G440" s="208"/>
      <c r="H440" s="208">
        <f t="shared" ref="H440:H444" si="888">F440-G440</f>
        <v>0</v>
      </c>
      <c r="I440" s="208"/>
      <c r="J440" s="208">
        <f t="shared" ref="J440:J444" si="889">F440-I440</f>
        <v>0</v>
      </c>
      <c r="K4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08">
        <f t="shared" ref="Y440:Y444" si="890">V440+W440+X440</f>
        <v>0</v>
      </c>
      <c r="Z4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08">
        <f t="shared" ref="AC440:AC444" si="891">Z440+AA440+AB440</f>
        <v>0</v>
      </c>
      <c r="AD4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08">
        <f t="shared" ref="AG440:AG444" si="892">AD440+AE440+AF440</f>
        <v>0</v>
      </c>
      <c r="AH4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08">
        <f t="shared" ref="AK440:AK444" si="893">AH440+AI440+AJ440</f>
        <v>0</v>
      </c>
      <c r="AL440" s="208">
        <f t="shared" ref="AL440:AL444" si="894">Y440+AC440+AG440+AK440</f>
        <v>0</v>
      </c>
    </row>
    <row r="441" spans="2:38" x14ac:dyDescent="0.25">
      <c r="B441" s="206" t="s">
        <v>1401</v>
      </c>
      <c r="C441" s="207" t="s">
        <v>1356</v>
      </c>
      <c r="D44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08">
        <f t="shared" ref="F441" si="895">D441+E441</f>
        <v>0</v>
      </c>
      <c r="G441" s="208"/>
      <c r="H441" s="208">
        <f t="shared" ref="H441" si="896">F441-G441</f>
        <v>0</v>
      </c>
      <c r="I441" s="208"/>
      <c r="J441" s="208">
        <f t="shared" ref="J441" si="897">F441-I441</f>
        <v>0</v>
      </c>
      <c r="K4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08">
        <f t="shared" ref="Y441" si="898">V441+W441+X441</f>
        <v>0</v>
      </c>
      <c r="Z4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08">
        <f t="shared" ref="AC441" si="899">Z441+AA441+AB441</f>
        <v>0</v>
      </c>
      <c r="AD4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08">
        <f t="shared" ref="AG441" si="900">AD441+AE441+AF441</f>
        <v>0</v>
      </c>
      <c r="AH4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08">
        <f t="shared" ref="AK441" si="901">AH441+AI441+AJ441</f>
        <v>0</v>
      </c>
      <c r="AL441" s="208">
        <f t="shared" ref="AL441" si="902">Y441+AC441+AG441+AK441</f>
        <v>0</v>
      </c>
    </row>
    <row r="442" spans="2:38" x14ac:dyDescent="0.25">
      <c r="B442" s="206" t="s">
        <v>1402</v>
      </c>
      <c r="C442" s="207" t="s">
        <v>1358</v>
      </c>
      <c r="D44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08">
        <f t="shared" si="887"/>
        <v>0</v>
      </c>
      <c r="G442" s="208"/>
      <c r="H442" s="208">
        <f t="shared" si="888"/>
        <v>0</v>
      </c>
      <c r="I442" s="208"/>
      <c r="J442" s="208">
        <f t="shared" si="889"/>
        <v>0</v>
      </c>
      <c r="K4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08">
        <f t="shared" si="890"/>
        <v>0</v>
      </c>
      <c r="Z4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08">
        <f t="shared" si="891"/>
        <v>0</v>
      </c>
      <c r="AD4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08">
        <f t="shared" si="892"/>
        <v>0</v>
      </c>
      <c r="AH4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08">
        <f t="shared" si="893"/>
        <v>0</v>
      </c>
      <c r="AL442" s="208">
        <f t="shared" si="894"/>
        <v>0</v>
      </c>
    </row>
    <row r="443" spans="2:38" x14ac:dyDescent="0.25">
      <c r="B443" s="206" t="s">
        <v>1403</v>
      </c>
      <c r="C443" s="207" t="s">
        <v>1362</v>
      </c>
      <c r="D44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08">
        <f t="shared" si="887"/>
        <v>0</v>
      </c>
      <c r="G443" s="208"/>
      <c r="H443" s="208">
        <f t="shared" si="888"/>
        <v>0</v>
      </c>
      <c r="I443" s="208"/>
      <c r="J443" s="208">
        <f t="shared" si="889"/>
        <v>0</v>
      </c>
      <c r="K4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08">
        <f t="shared" si="890"/>
        <v>0</v>
      </c>
      <c r="Z4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08">
        <f t="shared" si="891"/>
        <v>0</v>
      </c>
      <c r="AD4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08">
        <f t="shared" si="892"/>
        <v>0</v>
      </c>
      <c r="AH4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08">
        <f t="shared" si="893"/>
        <v>0</v>
      </c>
      <c r="AL443" s="208">
        <f t="shared" si="894"/>
        <v>0</v>
      </c>
    </row>
    <row r="444" spans="2:38" x14ac:dyDescent="0.25">
      <c r="B444" s="206" t="s">
        <v>1404</v>
      </c>
      <c r="C444" s="207" t="s">
        <v>1405</v>
      </c>
      <c r="D44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08">
        <f t="shared" si="887"/>
        <v>0</v>
      </c>
      <c r="G444" s="208"/>
      <c r="H444" s="208">
        <f t="shared" si="888"/>
        <v>0</v>
      </c>
      <c r="I444" s="208"/>
      <c r="J444" s="208">
        <f t="shared" si="889"/>
        <v>0</v>
      </c>
      <c r="K4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08">
        <f t="shared" si="890"/>
        <v>0</v>
      </c>
      <c r="Z4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08">
        <f t="shared" si="891"/>
        <v>0</v>
      </c>
      <c r="AD4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08">
        <f t="shared" si="892"/>
        <v>0</v>
      </c>
      <c r="AH4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08">
        <f t="shared" si="893"/>
        <v>0</v>
      </c>
      <c r="AL444" s="208">
        <f t="shared" si="894"/>
        <v>0</v>
      </c>
    </row>
    <row r="445" spans="2:38" x14ac:dyDescent="0.25">
      <c r="B445" s="206" t="s">
        <v>1406</v>
      </c>
      <c r="C445" s="207" t="s">
        <v>1366</v>
      </c>
      <c r="D44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08">
        <f t="shared" si="747"/>
        <v>0</v>
      </c>
      <c r="G445" s="208"/>
      <c r="H445" s="208">
        <f t="shared" si="598"/>
        <v>0</v>
      </c>
      <c r="I445" s="208"/>
      <c r="J445" s="208">
        <f t="shared" si="599"/>
        <v>0</v>
      </c>
      <c r="K4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08">
        <f t="shared" si="601"/>
        <v>0</v>
      </c>
      <c r="Z4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08">
        <f t="shared" si="602"/>
        <v>0</v>
      </c>
      <c r="AD4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08">
        <f t="shared" si="603"/>
        <v>0</v>
      </c>
      <c r="AH4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08">
        <f t="shared" si="604"/>
        <v>0</v>
      </c>
      <c r="AL445" s="208">
        <f t="shared" si="605"/>
        <v>0</v>
      </c>
    </row>
    <row r="446" spans="2:38" x14ac:dyDescent="0.25">
      <c r="B446" s="206" t="s">
        <v>1407</v>
      </c>
      <c r="C446" s="207" t="s">
        <v>1408</v>
      </c>
      <c r="D44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08">
        <f t="shared" ref="F446" si="903">D446+E446</f>
        <v>0</v>
      </c>
      <c r="G446" s="208"/>
      <c r="H446" s="208">
        <f t="shared" ref="H446" si="904">F446-G446</f>
        <v>0</v>
      </c>
      <c r="I446" s="208"/>
      <c r="J446" s="208">
        <f t="shared" ref="J446" si="905">F446-I446</f>
        <v>0</v>
      </c>
      <c r="K4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08">
        <f t="shared" ref="Y446" si="906">V446+W446+X446</f>
        <v>0</v>
      </c>
      <c r="Z4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08">
        <f t="shared" ref="AC446" si="907">Z446+AA446+AB446</f>
        <v>0</v>
      </c>
      <c r="AD4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08">
        <f t="shared" ref="AG446" si="908">AD446+AE446+AF446</f>
        <v>0</v>
      </c>
      <c r="AH4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08">
        <f t="shared" ref="AK446" si="909">AH446+AI446+AJ446</f>
        <v>0</v>
      </c>
      <c r="AL446" s="208">
        <f t="shared" ref="AL446" si="910">Y446+AC446+AG446+AK446</f>
        <v>0</v>
      </c>
    </row>
    <row r="447" spans="2:38" x14ac:dyDescent="0.25">
      <c r="B447" s="206" t="s">
        <v>1409</v>
      </c>
      <c r="C447" s="207" t="s">
        <v>1368</v>
      </c>
      <c r="D44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08">
        <f t="shared" ref="F447" si="911">D447+E447</f>
        <v>0</v>
      </c>
      <c r="G447" s="208"/>
      <c r="H447" s="208">
        <f t="shared" ref="H447" si="912">F447-G447</f>
        <v>0</v>
      </c>
      <c r="I447" s="208"/>
      <c r="J447" s="208">
        <f t="shared" ref="J447" si="913">F447-I447</f>
        <v>0</v>
      </c>
      <c r="K4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08">
        <f t="shared" ref="Y447" si="914">V447+W447+X447</f>
        <v>0</v>
      </c>
      <c r="Z4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08">
        <f t="shared" ref="AC447" si="915">Z447+AA447+AB447</f>
        <v>0</v>
      </c>
      <c r="AD4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08">
        <f t="shared" ref="AG447" si="916">AD447+AE447+AF447</f>
        <v>0</v>
      </c>
      <c r="AH4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08">
        <f t="shared" ref="AK447" si="917">AH447+AI447+AJ447</f>
        <v>0</v>
      </c>
      <c r="AL447" s="208">
        <f t="shared" ref="AL447" si="918">Y447+AC447+AG447+AK447</f>
        <v>0</v>
      </c>
    </row>
    <row r="448" spans="2:38" x14ac:dyDescent="0.25">
      <c r="B448" s="206" t="s">
        <v>1410</v>
      </c>
      <c r="C448" s="207" t="s">
        <v>1411</v>
      </c>
      <c r="D44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08">
        <f t="shared" si="747"/>
        <v>0</v>
      </c>
      <c r="G448" s="208"/>
      <c r="H448" s="208">
        <f t="shared" si="598"/>
        <v>0</v>
      </c>
      <c r="I448" s="208"/>
      <c r="J448" s="208">
        <f t="shared" si="599"/>
        <v>0</v>
      </c>
      <c r="K4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08">
        <f t="shared" si="601"/>
        <v>0</v>
      </c>
      <c r="Z4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08">
        <f t="shared" si="602"/>
        <v>0</v>
      </c>
      <c r="AD4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08">
        <f t="shared" si="603"/>
        <v>0</v>
      </c>
      <c r="AH4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08">
        <f t="shared" si="604"/>
        <v>0</v>
      </c>
      <c r="AL448" s="208">
        <f t="shared" si="605"/>
        <v>0</v>
      </c>
    </row>
    <row r="449" spans="2:38" x14ac:dyDescent="0.25">
      <c r="B449" s="203" t="s">
        <v>441</v>
      </c>
      <c r="C449" s="204" t="s">
        <v>308</v>
      </c>
      <c r="D449" s="205">
        <f>D450</f>
        <v>0</v>
      </c>
      <c r="E449" s="205">
        <f>E450</f>
        <v>0</v>
      </c>
      <c r="F449" s="205">
        <f t="shared" ref="F449:F587" si="919">D449+E449</f>
        <v>0</v>
      </c>
      <c r="G449" s="205">
        <f t="shared" ref="G449:I449" si="920">G450</f>
        <v>0</v>
      </c>
      <c r="H449" s="205">
        <f t="shared" si="598"/>
        <v>0</v>
      </c>
      <c r="I449" s="205">
        <f t="shared" si="920"/>
        <v>0</v>
      </c>
      <c r="J449" s="205">
        <f t="shared" si="599"/>
        <v>0</v>
      </c>
      <c r="K449" s="205">
        <f t="shared" ref="K449:AJ449" si="921">K450</f>
        <v>0</v>
      </c>
      <c r="L449" s="205">
        <f t="shared" si="921"/>
        <v>0</v>
      </c>
      <c r="M449" s="205">
        <f t="shared" si="921"/>
        <v>0</v>
      </c>
      <c r="N449" s="205">
        <f t="shared" si="921"/>
        <v>0</v>
      </c>
      <c r="O449" s="205">
        <f t="shared" si="921"/>
        <v>0</v>
      </c>
      <c r="P449" s="205">
        <f t="shared" si="921"/>
        <v>0</v>
      </c>
      <c r="Q449" s="205">
        <f t="shared" si="921"/>
        <v>0</v>
      </c>
      <c r="R449" s="205">
        <f t="shared" si="921"/>
        <v>0</v>
      </c>
      <c r="S449" s="205">
        <f t="shared" si="921"/>
        <v>0</v>
      </c>
      <c r="T449" s="205">
        <f t="shared" si="921"/>
        <v>0</v>
      </c>
      <c r="U449" s="205">
        <f t="shared" si="921"/>
        <v>0</v>
      </c>
      <c r="V449" s="205">
        <f t="shared" si="921"/>
        <v>0</v>
      </c>
      <c r="W449" s="205">
        <f t="shared" si="921"/>
        <v>0</v>
      </c>
      <c r="X449" s="205">
        <f t="shared" si="921"/>
        <v>0</v>
      </c>
      <c r="Y449" s="205">
        <f t="shared" si="601"/>
        <v>0</v>
      </c>
      <c r="Z449" s="205">
        <f t="shared" si="921"/>
        <v>0</v>
      </c>
      <c r="AA449" s="205">
        <f t="shared" si="921"/>
        <v>0</v>
      </c>
      <c r="AB449" s="205">
        <f t="shared" si="921"/>
        <v>0</v>
      </c>
      <c r="AC449" s="205">
        <f t="shared" si="602"/>
        <v>0</v>
      </c>
      <c r="AD449" s="205">
        <f t="shared" si="921"/>
        <v>0</v>
      </c>
      <c r="AE449" s="205">
        <f t="shared" si="921"/>
        <v>0</v>
      </c>
      <c r="AF449" s="205">
        <f t="shared" si="921"/>
        <v>0</v>
      </c>
      <c r="AG449" s="205">
        <f t="shared" si="603"/>
        <v>0</v>
      </c>
      <c r="AH449" s="205">
        <f t="shared" si="921"/>
        <v>0</v>
      </c>
      <c r="AI449" s="205">
        <f t="shared" si="921"/>
        <v>0</v>
      </c>
      <c r="AJ449" s="205">
        <f t="shared" si="921"/>
        <v>0</v>
      </c>
      <c r="AK449" s="205">
        <f t="shared" si="604"/>
        <v>0</v>
      </c>
      <c r="AL449" s="205">
        <f t="shared" si="605"/>
        <v>0</v>
      </c>
    </row>
    <row r="450" spans="2:38" x14ac:dyDescent="0.25">
      <c r="B450" s="215" t="s">
        <v>443</v>
      </c>
      <c r="C450" s="216" t="s">
        <v>310</v>
      </c>
      <c r="D450" s="217">
        <f>SUM(D451:D500)</f>
        <v>0</v>
      </c>
      <c r="E450" s="217">
        <f>SUM(E451:E500)</f>
        <v>0</v>
      </c>
      <c r="F450" s="217">
        <f t="shared" si="919"/>
        <v>0</v>
      </c>
      <c r="G450" s="217">
        <f>SUM(G451:G500)</f>
        <v>0</v>
      </c>
      <c r="H450" s="217">
        <f t="shared" ref="H450:H587" si="922">F450-G450</f>
        <v>0</v>
      </c>
      <c r="I450" s="217">
        <f>SUM(I451:I500)</f>
        <v>0</v>
      </c>
      <c r="J450" s="217">
        <f t="shared" ref="J450:J587" si="923">F450-I450</f>
        <v>0</v>
      </c>
      <c r="K450" s="217">
        <f t="shared" ref="K450:X450" si="924">SUM(K451:K500)</f>
        <v>0</v>
      </c>
      <c r="L450" s="217">
        <f t="shared" si="924"/>
        <v>0</v>
      </c>
      <c r="M450" s="217">
        <f t="shared" si="924"/>
        <v>0</v>
      </c>
      <c r="N450" s="217">
        <f t="shared" si="924"/>
        <v>0</v>
      </c>
      <c r="O450" s="217">
        <f t="shared" si="924"/>
        <v>0</v>
      </c>
      <c r="P450" s="217">
        <f t="shared" si="924"/>
        <v>0</v>
      </c>
      <c r="Q450" s="217">
        <f t="shared" si="924"/>
        <v>0</v>
      </c>
      <c r="R450" s="217">
        <f t="shared" si="924"/>
        <v>0</v>
      </c>
      <c r="S450" s="217">
        <f t="shared" si="924"/>
        <v>0</v>
      </c>
      <c r="T450" s="217">
        <f t="shared" si="924"/>
        <v>0</v>
      </c>
      <c r="U450" s="217">
        <f t="shared" si="924"/>
        <v>0</v>
      </c>
      <c r="V450" s="217">
        <f t="shared" si="924"/>
        <v>0</v>
      </c>
      <c r="W450" s="217">
        <f t="shared" si="924"/>
        <v>0</v>
      </c>
      <c r="X450" s="217">
        <f t="shared" si="924"/>
        <v>0</v>
      </c>
      <c r="Y450" s="217">
        <f t="shared" ref="Y450:Y587" si="925">V450+W450+X450</f>
        <v>0</v>
      </c>
      <c r="Z450" s="217">
        <f>SUM(Z451:Z500)</f>
        <v>0</v>
      </c>
      <c r="AA450" s="217">
        <f>SUM(AA451:AA500)</f>
        <v>0</v>
      </c>
      <c r="AB450" s="217">
        <f>SUM(AB451:AB500)</f>
        <v>0</v>
      </c>
      <c r="AC450" s="217">
        <f t="shared" ref="AC450:AC587" si="926">Z450+AA450+AB450</f>
        <v>0</v>
      </c>
      <c r="AD450" s="217">
        <f>SUM(AD451:AD500)</f>
        <v>0</v>
      </c>
      <c r="AE450" s="217">
        <f>SUM(AE451:AE500)</f>
        <v>0</v>
      </c>
      <c r="AF450" s="217">
        <f>SUM(AF451:AF500)</f>
        <v>0</v>
      </c>
      <c r="AG450" s="217">
        <f t="shared" ref="AG450:AG587" si="927">AD450+AE450+AF450</f>
        <v>0</v>
      </c>
      <c r="AH450" s="217">
        <f>SUM(AH451:AH500)</f>
        <v>0</v>
      </c>
      <c r="AI450" s="217">
        <f>SUM(AI451:AI500)</f>
        <v>0</v>
      </c>
      <c r="AJ450" s="217">
        <f>SUM(AJ451:AJ500)</f>
        <v>0</v>
      </c>
      <c r="AK450" s="217">
        <f t="shared" ref="AK450:AK587" si="928">AH450+AI450+AJ450</f>
        <v>0</v>
      </c>
      <c r="AL450" s="217">
        <f t="shared" ref="AL450:AL587" si="929">Y450+AC450+AG450+AK450</f>
        <v>0</v>
      </c>
    </row>
    <row r="451" spans="2:38" x14ac:dyDescent="0.25">
      <c r="B451" s="206" t="s">
        <v>453</v>
      </c>
      <c r="C451" s="207" t="s">
        <v>319</v>
      </c>
      <c r="D45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08">
        <f t="shared" si="919"/>
        <v>0</v>
      </c>
      <c r="G451" s="208"/>
      <c r="H451" s="208">
        <f t="shared" si="922"/>
        <v>0</v>
      </c>
      <c r="I451" s="208"/>
      <c r="J451" s="208">
        <f t="shared" si="923"/>
        <v>0</v>
      </c>
      <c r="K4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08">
        <f t="shared" si="925"/>
        <v>0</v>
      </c>
      <c r="Z4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08">
        <f t="shared" si="926"/>
        <v>0</v>
      </c>
      <c r="AD4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08">
        <f t="shared" si="927"/>
        <v>0</v>
      </c>
      <c r="AH4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08">
        <f t="shared" si="928"/>
        <v>0</v>
      </c>
      <c r="AL451" s="208">
        <f t="shared" si="929"/>
        <v>0</v>
      </c>
    </row>
    <row r="452" spans="2:38" x14ac:dyDescent="0.25">
      <c r="B452" s="206" t="s">
        <v>1249</v>
      </c>
      <c r="C452" s="207" t="s">
        <v>1250</v>
      </c>
      <c r="D45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08">
        <f t="shared" si="919"/>
        <v>0</v>
      </c>
      <c r="G452" s="208"/>
      <c r="H452" s="208">
        <f t="shared" si="922"/>
        <v>0</v>
      </c>
      <c r="I452" s="208"/>
      <c r="J452" s="208">
        <f t="shared" si="923"/>
        <v>0</v>
      </c>
      <c r="K4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08">
        <f t="shared" si="925"/>
        <v>0</v>
      </c>
      <c r="Z4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08">
        <f t="shared" si="926"/>
        <v>0</v>
      </c>
      <c r="AD4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08">
        <f t="shared" si="927"/>
        <v>0</v>
      </c>
      <c r="AH4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08">
        <f t="shared" si="928"/>
        <v>0</v>
      </c>
      <c r="AL452" s="208">
        <f t="shared" si="929"/>
        <v>0</v>
      </c>
    </row>
    <row r="453" spans="2:38" x14ac:dyDescent="0.25">
      <c r="B453" s="206" t="s">
        <v>1251</v>
      </c>
      <c r="C453" s="207" t="s">
        <v>1252</v>
      </c>
      <c r="D45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08">
        <f t="shared" si="919"/>
        <v>0</v>
      </c>
      <c r="G453" s="208"/>
      <c r="H453" s="208">
        <f t="shared" si="922"/>
        <v>0</v>
      </c>
      <c r="I453" s="208"/>
      <c r="J453" s="208">
        <f t="shared" si="923"/>
        <v>0</v>
      </c>
      <c r="K4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08">
        <f t="shared" si="925"/>
        <v>0</v>
      </c>
      <c r="Z4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08">
        <f t="shared" si="926"/>
        <v>0</v>
      </c>
      <c r="AD4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08">
        <f t="shared" si="927"/>
        <v>0</v>
      </c>
      <c r="AH4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08">
        <f t="shared" si="928"/>
        <v>0</v>
      </c>
      <c r="AL453" s="208">
        <f t="shared" si="929"/>
        <v>0</v>
      </c>
    </row>
    <row r="454" spans="2:38" x14ac:dyDescent="0.25">
      <c r="B454" s="206" t="s">
        <v>1253</v>
      </c>
      <c r="C454" s="207" t="s">
        <v>1254</v>
      </c>
      <c r="D45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08">
        <f t="shared" si="919"/>
        <v>0</v>
      </c>
      <c r="G454" s="208"/>
      <c r="H454" s="208">
        <f t="shared" si="922"/>
        <v>0</v>
      </c>
      <c r="I454" s="208"/>
      <c r="J454" s="208">
        <f t="shared" si="923"/>
        <v>0</v>
      </c>
      <c r="K4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08">
        <f t="shared" si="925"/>
        <v>0</v>
      </c>
      <c r="Z4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08">
        <f t="shared" si="926"/>
        <v>0</v>
      </c>
      <c r="AD4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08">
        <f t="shared" si="927"/>
        <v>0</v>
      </c>
      <c r="AH4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08">
        <f t="shared" si="928"/>
        <v>0</v>
      </c>
      <c r="AL454" s="208">
        <f t="shared" si="929"/>
        <v>0</v>
      </c>
    </row>
    <row r="455" spans="2:38" x14ac:dyDescent="0.25">
      <c r="B455" s="206" t="s">
        <v>1255</v>
      </c>
      <c r="C455" s="207" t="s">
        <v>1256</v>
      </c>
      <c r="D45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08">
        <f t="shared" si="919"/>
        <v>0</v>
      </c>
      <c r="G455" s="208"/>
      <c r="H455" s="208">
        <f t="shared" si="922"/>
        <v>0</v>
      </c>
      <c r="I455" s="208"/>
      <c r="J455" s="208">
        <f t="shared" si="923"/>
        <v>0</v>
      </c>
      <c r="K4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08">
        <f t="shared" si="925"/>
        <v>0</v>
      </c>
      <c r="Z4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08">
        <f t="shared" si="926"/>
        <v>0</v>
      </c>
      <c r="AD4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08">
        <f t="shared" si="927"/>
        <v>0</v>
      </c>
      <c r="AH4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08">
        <f t="shared" si="928"/>
        <v>0</v>
      </c>
      <c r="AL455" s="208">
        <f t="shared" si="929"/>
        <v>0</v>
      </c>
    </row>
    <row r="456" spans="2:38" x14ac:dyDescent="0.25">
      <c r="B456" s="206" t="s">
        <v>1257</v>
      </c>
      <c r="C456" s="207" t="s">
        <v>1258</v>
      </c>
      <c r="D45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08">
        <f t="shared" si="919"/>
        <v>0</v>
      </c>
      <c r="G456" s="208"/>
      <c r="H456" s="208">
        <f t="shared" si="922"/>
        <v>0</v>
      </c>
      <c r="I456" s="208"/>
      <c r="J456" s="208">
        <f t="shared" si="923"/>
        <v>0</v>
      </c>
      <c r="K4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08">
        <f t="shared" si="925"/>
        <v>0</v>
      </c>
      <c r="Z4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08">
        <f t="shared" si="926"/>
        <v>0</v>
      </c>
      <c r="AD4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08">
        <f t="shared" si="927"/>
        <v>0</v>
      </c>
      <c r="AH4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08">
        <f t="shared" si="928"/>
        <v>0</v>
      </c>
      <c r="AL456" s="208">
        <f t="shared" si="929"/>
        <v>0</v>
      </c>
    </row>
    <row r="457" spans="2:38" x14ac:dyDescent="0.25">
      <c r="B457" s="206" t="s">
        <v>1259</v>
      </c>
      <c r="C457" s="207" t="s">
        <v>1260</v>
      </c>
      <c r="D45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08">
        <f t="shared" si="919"/>
        <v>0</v>
      </c>
      <c r="G457" s="208"/>
      <c r="H457" s="208">
        <f t="shared" si="922"/>
        <v>0</v>
      </c>
      <c r="I457" s="208"/>
      <c r="J457" s="208">
        <f t="shared" si="923"/>
        <v>0</v>
      </c>
      <c r="K4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08">
        <f t="shared" si="925"/>
        <v>0</v>
      </c>
      <c r="Z4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08">
        <f t="shared" si="926"/>
        <v>0</v>
      </c>
      <c r="AD4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08">
        <f t="shared" si="927"/>
        <v>0</v>
      </c>
      <c r="AH4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08">
        <f t="shared" si="928"/>
        <v>0</v>
      </c>
      <c r="AL457" s="208">
        <f t="shared" si="929"/>
        <v>0</v>
      </c>
    </row>
    <row r="458" spans="2:38" x14ac:dyDescent="0.25">
      <c r="B458" s="206" t="s">
        <v>1261</v>
      </c>
      <c r="C458" s="207" t="s">
        <v>1262</v>
      </c>
      <c r="D45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08">
        <f t="shared" si="919"/>
        <v>0</v>
      </c>
      <c r="G458" s="208"/>
      <c r="H458" s="208">
        <f t="shared" si="922"/>
        <v>0</v>
      </c>
      <c r="I458" s="208"/>
      <c r="J458" s="208">
        <f t="shared" si="923"/>
        <v>0</v>
      </c>
      <c r="K4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08">
        <f t="shared" si="925"/>
        <v>0</v>
      </c>
      <c r="Z4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08">
        <f t="shared" si="926"/>
        <v>0</v>
      </c>
      <c r="AD4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08">
        <f t="shared" si="927"/>
        <v>0</v>
      </c>
      <c r="AH4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08">
        <f t="shared" si="928"/>
        <v>0</v>
      </c>
      <c r="AL458" s="208">
        <f t="shared" si="929"/>
        <v>0</v>
      </c>
    </row>
    <row r="459" spans="2:38" x14ac:dyDescent="0.25">
      <c r="B459" s="206" t="s">
        <v>1263</v>
      </c>
      <c r="C459" s="207" t="s">
        <v>1264</v>
      </c>
      <c r="D45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08">
        <f t="shared" si="919"/>
        <v>0</v>
      </c>
      <c r="G459" s="208"/>
      <c r="H459" s="208">
        <f t="shared" si="922"/>
        <v>0</v>
      </c>
      <c r="I459" s="208"/>
      <c r="J459" s="208">
        <f t="shared" si="923"/>
        <v>0</v>
      </c>
      <c r="K4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08">
        <f t="shared" si="925"/>
        <v>0</v>
      </c>
      <c r="Z4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08">
        <f t="shared" si="926"/>
        <v>0</v>
      </c>
      <c r="AD4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08">
        <f t="shared" si="927"/>
        <v>0</v>
      </c>
      <c r="AH4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08">
        <f t="shared" si="928"/>
        <v>0</v>
      </c>
      <c r="AL459" s="208">
        <f t="shared" si="929"/>
        <v>0</v>
      </c>
    </row>
    <row r="460" spans="2:38" x14ac:dyDescent="0.25">
      <c r="B460" s="206" t="s">
        <v>1265</v>
      </c>
      <c r="C460" s="207" t="s">
        <v>1266</v>
      </c>
      <c r="D46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08">
        <f t="shared" si="919"/>
        <v>0</v>
      </c>
      <c r="G460" s="208"/>
      <c r="H460" s="208">
        <f t="shared" si="922"/>
        <v>0</v>
      </c>
      <c r="I460" s="208"/>
      <c r="J460" s="208">
        <f t="shared" si="923"/>
        <v>0</v>
      </c>
      <c r="K4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08">
        <f t="shared" si="925"/>
        <v>0</v>
      </c>
      <c r="Z4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08">
        <f t="shared" si="926"/>
        <v>0</v>
      </c>
      <c r="AD4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08">
        <f t="shared" si="927"/>
        <v>0</v>
      </c>
      <c r="AH4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08">
        <f t="shared" si="928"/>
        <v>0</v>
      </c>
      <c r="AL460" s="208">
        <f t="shared" si="929"/>
        <v>0</v>
      </c>
    </row>
    <row r="461" spans="2:38" x14ac:dyDescent="0.25">
      <c r="B461" s="206" t="s">
        <v>1267</v>
      </c>
      <c r="C461" s="207" t="s">
        <v>1268</v>
      </c>
      <c r="D46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08">
        <f t="shared" si="919"/>
        <v>0</v>
      </c>
      <c r="G461" s="208"/>
      <c r="H461" s="208">
        <f t="shared" si="922"/>
        <v>0</v>
      </c>
      <c r="I461" s="208"/>
      <c r="J461" s="208">
        <f t="shared" si="923"/>
        <v>0</v>
      </c>
      <c r="K4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08">
        <f t="shared" si="925"/>
        <v>0</v>
      </c>
      <c r="Z4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08">
        <f t="shared" si="926"/>
        <v>0</v>
      </c>
      <c r="AD4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08">
        <f t="shared" si="927"/>
        <v>0</v>
      </c>
      <c r="AH4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08">
        <f t="shared" si="928"/>
        <v>0</v>
      </c>
      <c r="AL461" s="208">
        <f t="shared" si="929"/>
        <v>0</v>
      </c>
    </row>
    <row r="462" spans="2:38" x14ac:dyDescent="0.25">
      <c r="B462" s="206" t="s">
        <v>1269</v>
      </c>
      <c r="C462" s="207" t="s">
        <v>1270</v>
      </c>
      <c r="D46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08">
        <f t="shared" si="919"/>
        <v>0</v>
      </c>
      <c r="G462" s="208"/>
      <c r="H462" s="208">
        <f t="shared" si="922"/>
        <v>0</v>
      </c>
      <c r="I462" s="208"/>
      <c r="J462" s="208">
        <f t="shared" si="923"/>
        <v>0</v>
      </c>
      <c r="K4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08">
        <f t="shared" si="925"/>
        <v>0</v>
      </c>
      <c r="Z4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08">
        <f t="shared" si="926"/>
        <v>0</v>
      </c>
      <c r="AD4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08">
        <f t="shared" si="927"/>
        <v>0</v>
      </c>
      <c r="AH4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08">
        <f t="shared" si="928"/>
        <v>0</v>
      </c>
      <c r="AL462" s="208">
        <f t="shared" si="929"/>
        <v>0</v>
      </c>
    </row>
    <row r="463" spans="2:38" x14ac:dyDescent="0.25">
      <c r="B463" s="206" t="s">
        <v>1271</v>
      </c>
      <c r="C463" s="207" t="s">
        <v>1272</v>
      </c>
      <c r="D46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08">
        <f t="shared" si="919"/>
        <v>0</v>
      </c>
      <c r="G463" s="208"/>
      <c r="H463" s="208">
        <f t="shared" si="922"/>
        <v>0</v>
      </c>
      <c r="I463" s="208"/>
      <c r="J463" s="208">
        <f t="shared" si="923"/>
        <v>0</v>
      </c>
      <c r="K4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08">
        <f t="shared" si="925"/>
        <v>0</v>
      </c>
      <c r="Z4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08">
        <f t="shared" si="926"/>
        <v>0</v>
      </c>
      <c r="AD4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08">
        <f t="shared" si="927"/>
        <v>0</v>
      </c>
      <c r="AH4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08">
        <f t="shared" si="928"/>
        <v>0</v>
      </c>
      <c r="AL463" s="208">
        <f t="shared" si="929"/>
        <v>0</v>
      </c>
    </row>
    <row r="464" spans="2:38" x14ac:dyDescent="0.25">
      <c r="B464" s="206" t="s">
        <v>1273</v>
      </c>
      <c r="C464" s="207" t="s">
        <v>1274</v>
      </c>
      <c r="D46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08">
        <f t="shared" si="919"/>
        <v>0</v>
      </c>
      <c r="G464" s="208"/>
      <c r="H464" s="208">
        <f t="shared" si="922"/>
        <v>0</v>
      </c>
      <c r="I464" s="208"/>
      <c r="J464" s="208">
        <f t="shared" si="923"/>
        <v>0</v>
      </c>
      <c r="K4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08">
        <f t="shared" si="925"/>
        <v>0</v>
      </c>
      <c r="Z4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08">
        <f t="shared" si="926"/>
        <v>0</v>
      </c>
      <c r="AD4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08">
        <f t="shared" si="927"/>
        <v>0</v>
      </c>
      <c r="AH4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08">
        <f t="shared" si="928"/>
        <v>0</v>
      </c>
      <c r="AL464" s="208">
        <f t="shared" si="929"/>
        <v>0</v>
      </c>
    </row>
    <row r="465" spans="2:38" x14ac:dyDescent="0.25">
      <c r="B465" s="206" t="s">
        <v>1275</v>
      </c>
      <c r="C465" s="207" t="s">
        <v>1276</v>
      </c>
      <c r="D46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08">
        <f t="shared" si="919"/>
        <v>0</v>
      </c>
      <c r="G465" s="208"/>
      <c r="H465" s="208">
        <f t="shared" si="922"/>
        <v>0</v>
      </c>
      <c r="I465" s="208"/>
      <c r="J465" s="208">
        <f t="shared" si="923"/>
        <v>0</v>
      </c>
      <c r="K4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08">
        <f t="shared" si="925"/>
        <v>0</v>
      </c>
      <c r="Z4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08">
        <f t="shared" si="926"/>
        <v>0</v>
      </c>
      <c r="AD4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08">
        <f t="shared" si="927"/>
        <v>0</v>
      </c>
      <c r="AH4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08">
        <f t="shared" si="928"/>
        <v>0</v>
      </c>
      <c r="AL465" s="208">
        <f t="shared" si="929"/>
        <v>0</v>
      </c>
    </row>
    <row r="466" spans="2:38" x14ac:dyDescent="0.25">
      <c r="B466" s="206" t="s">
        <v>1277</v>
      </c>
      <c r="C466" s="207" t="s">
        <v>1278</v>
      </c>
      <c r="D46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08">
        <f t="shared" si="919"/>
        <v>0</v>
      </c>
      <c r="G466" s="208"/>
      <c r="H466" s="208">
        <f t="shared" si="922"/>
        <v>0</v>
      </c>
      <c r="I466" s="208"/>
      <c r="J466" s="208">
        <f t="shared" si="923"/>
        <v>0</v>
      </c>
      <c r="K4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08">
        <f t="shared" si="925"/>
        <v>0</v>
      </c>
      <c r="Z4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08">
        <f t="shared" si="926"/>
        <v>0</v>
      </c>
      <c r="AD4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08">
        <f t="shared" si="927"/>
        <v>0</v>
      </c>
      <c r="AH4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08">
        <f t="shared" si="928"/>
        <v>0</v>
      </c>
      <c r="AL466" s="208">
        <f t="shared" si="929"/>
        <v>0</v>
      </c>
    </row>
    <row r="467" spans="2:38" x14ac:dyDescent="0.25">
      <c r="B467" s="206" t="s">
        <v>1279</v>
      </c>
      <c r="C467" s="207" t="s">
        <v>1280</v>
      </c>
      <c r="D46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08">
        <f t="shared" si="919"/>
        <v>0</v>
      </c>
      <c r="G467" s="208"/>
      <c r="H467" s="208">
        <f t="shared" si="922"/>
        <v>0</v>
      </c>
      <c r="I467" s="208"/>
      <c r="J467" s="208">
        <f t="shared" si="923"/>
        <v>0</v>
      </c>
      <c r="K4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08">
        <f t="shared" si="925"/>
        <v>0</v>
      </c>
      <c r="Z4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08">
        <f t="shared" si="926"/>
        <v>0</v>
      </c>
      <c r="AD4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08">
        <f t="shared" si="927"/>
        <v>0</v>
      </c>
      <c r="AH4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08">
        <f t="shared" si="928"/>
        <v>0</v>
      </c>
      <c r="AL467" s="208">
        <f t="shared" si="929"/>
        <v>0</v>
      </c>
    </row>
    <row r="468" spans="2:38" x14ac:dyDescent="0.25">
      <c r="B468" s="206" t="s">
        <v>1281</v>
      </c>
      <c r="C468" s="207" t="s">
        <v>1282</v>
      </c>
      <c r="D46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08">
        <f t="shared" ref="F468:F476" si="930">D468+E468</f>
        <v>0</v>
      </c>
      <c r="G468" s="208"/>
      <c r="H468" s="208">
        <f t="shared" ref="H468:H476" si="931">F468-G468</f>
        <v>0</v>
      </c>
      <c r="I468" s="208"/>
      <c r="J468" s="208">
        <f t="shared" ref="J468:J476" si="932">F468-I468</f>
        <v>0</v>
      </c>
      <c r="K4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08">
        <f t="shared" ref="Y468:Y476" si="933">V468+W468+X468</f>
        <v>0</v>
      </c>
      <c r="Z4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08">
        <f t="shared" ref="AC468:AC476" si="934">Z468+AA468+AB468</f>
        <v>0</v>
      </c>
      <c r="AD4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08">
        <f t="shared" ref="AG468:AG476" si="935">AD468+AE468+AF468</f>
        <v>0</v>
      </c>
      <c r="AH4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08">
        <f t="shared" ref="AK468:AK476" si="936">AH468+AI468+AJ468</f>
        <v>0</v>
      </c>
      <c r="AL468" s="208">
        <f t="shared" ref="AL468:AL476" si="937">Y468+AC468+AG468+AK468</f>
        <v>0</v>
      </c>
    </row>
    <row r="469" spans="2:38" x14ac:dyDescent="0.25">
      <c r="B469" s="206" t="s">
        <v>1283</v>
      </c>
      <c r="C469" s="207" t="s">
        <v>1284</v>
      </c>
      <c r="D46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08">
        <f t="shared" si="930"/>
        <v>0</v>
      </c>
      <c r="G469" s="208"/>
      <c r="H469" s="208">
        <f t="shared" si="931"/>
        <v>0</v>
      </c>
      <c r="I469" s="208"/>
      <c r="J469" s="208">
        <f t="shared" si="932"/>
        <v>0</v>
      </c>
      <c r="K4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08">
        <f t="shared" si="933"/>
        <v>0</v>
      </c>
      <c r="Z4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08">
        <f t="shared" si="934"/>
        <v>0</v>
      </c>
      <c r="AD4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08">
        <f t="shared" si="935"/>
        <v>0</v>
      </c>
      <c r="AH4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08">
        <f t="shared" si="936"/>
        <v>0</v>
      </c>
      <c r="AL469" s="208">
        <f t="shared" si="937"/>
        <v>0</v>
      </c>
    </row>
    <row r="470" spans="2:38" x14ac:dyDescent="0.25">
      <c r="B470" s="206" t="s">
        <v>1285</v>
      </c>
      <c r="C470" s="207" t="s">
        <v>1286</v>
      </c>
      <c r="D47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08">
        <f t="shared" si="930"/>
        <v>0</v>
      </c>
      <c r="G470" s="208"/>
      <c r="H470" s="208">
        <f t="shared" si="931"/>
        <v>0</v>
      </c>
      <c r="I470" s="208"/>
      <c r="J470" s="208">
        <f t="shared" si="932"/>
        <v>0</v>
      </c>
      <c r="K4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08">
        <f t="shared" si="933"/>
        <v>0</v>
      </c>
      <c r="Z4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08">
        <f t="shared" si="934"/>
        <v>0</v>
      </c>
      <c r="AD4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08">
        <f t="shared" si="935"/>
        <v>0</v>
      </c>
      <c r="AH4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08">
        <f t="shared" si="936"/>
        <v>0</v>
      </c>
      <c r="AL470" s="208">
        <f t="shared" si="937"/>
        <v>0</v>
      </c>
    </row>
    <row r="471" spans="2:38" x14ac:dyDescent="0.25">
      <c r="B471" s="206" t="s">
        <v>1287</v>
      </c>
      <c r="C471" s="207" t="s">
        <v>1288</v>
      </c>
      <c r="D47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08">
        <f t="shared" si="930"/>
        <v>0</v>
      </c>
      <c r="G471" s="208"/>
      <c r="H471" s="208">
        <f t="shared" si="931"/>
        <v>0</v>
      </c>
      <c r="I471" s="208"/>
      <c r="J471" s="208">
        <f t="shared" si="932"/>
        <v>0</v>
      </c>
      <c r="K4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08">
        <f t="shared" si="933"/>
        <v>0</v>
      </c>
      <c r="Z4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08">
        <f t="shared" si="934"/>
        <v>0</v>
      </c>
      <c r="AD4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08">
        <f t="shared" si="935"/>
        <v>0</v>
      </c>
      <c r="AH4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08">
        <f t="shared" si="936"/>
        <v>0</v>
      </c>
      <c r="AL471" s="208">
        <f t="shared" si="937"/>
        <v>0</v>
      </c>
    </row>
    <row r="472" spans="2:38" x14ac:dyDescent="0.25">
      <c r="B472" s="206" t="s">
        <v>1289</v>
      </c>
      <c r="C472" s="207" t="s">
        <v>1290</v>
      </c>
      <c r="D47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08">
        <f t="shared" si="930"/>
        <v>0</v>
      </c>
      <c r="G472" s="208"/>
      <c r="H472" s="208">
        <f t="shared" si="931"/>
        <v>0</v>
      </c>
      <c r="I472" s="208"/>
      <c r="J472" s="208">
        <f t="shared" si="932"/>
        <v>0</v>
      </c>
      <c r="K4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08">
        <f t="shared" si="933"/>
        <v>0</v>
      </c>
      <c r="Z4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08">
        <f t="shared" si="934"/>
        <v>0</v>
      </c>
      <c r="AD4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08">
        <f t="shared" si="935"/>
        <v>0</v>
      </c>
      <c r="AH4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08">
        <f t="shared" si="936"/>
        <v>0</v>
      </c>
      <c r="AL472" s="208">
        <f t="shared" si="937"/>
        <v>0</v>
      </c>
    </row>
    <row r="473" spans="2:38" x14ac:dyDescent="0.25">
      <c r="B473" s="206" t="s">
        <v>1291</v>
      </c>
      <c r="C473" s="207" t="s">
        <v>1292</v>
      </c>
      <c r="D47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08">
        <f t="shared" si="930"/>
        <v>0</v>
      </c>
      <c r="G473" s="208"/>
      <c r="H473" s="208">
        <f t="shared" si="931"/>
        <v>0</v>
      </c>
      <c r="I473" s="208"/>
      <c r="J473" s="208">
        <f t="shared" si="932"/>
        <v>0</v>
      </c>
      <c r="K4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08">
        <f t="shared" si="933"/>
        <v>0</v>
      </c>
      <c r="Z4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08">
        <f t="shared" si="934"/>
        <v>0</v>
      </c>
      <c r="AD4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08">
        <f t="shared" si="935"/>
        <v>0</v>
      </c>
      <c r="AH4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08">
        <f t="shared" si="936"/>
        <v>0</v>
      </c>
      <c r="AL473" s="208">
        <f t="shared" si="937"/>
        <v>0</v>
      </c>
    </row>
    <row r="474" spans="2:38" x14ac:dyDescent="0.25">
      <c r="B474" s="206" t="s">
        <v>454</v>
      </c>
      <c r="C474" s="207" t="s">
        <v>1293</v>
      </c>
      <c r="D47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08">
        <f t="shared" si="930"/>
        <v>0</v>
      </c>
      <c r="G474" s="208"/>
      <c r="H474" s="208">
        <f t="shared" si="931"/>
        <v>0</v>
      </c>
      <c r="I474" s="208"/>
      <c r="J474" s="208">
        <f t="shared" si="932"/>
        <v>0</v>
      </c>
      <c r="K4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08">
        <f t="shared" si="933"/>
        <v>0</v>
      </c>
      <c r="Z4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08">
        <f t="shared" si="934"/>
        <v>0</v>
      </c>
      <c r="AD4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08">
        <f t="shared" si="935"/>
        <v>0</v>
      </c>
      <c r="AH4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08">
        <f t="shared" si="936"/>
        <v>0</v>
      </c>
      <c r="AL474" s="208">
        <f t="shared" si="937"/>
        <v>0</v>
      </c>
    </row>
    <row r="475" spans="2:38" x14ac:dyDescent="0.25">
      <c r="B475" s="206" t="s">
        <v>1294</v>
      </c>
      <c r="C475" s="207" t="s">
        <v>1295</v>
      </c>
      <c r="D47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08">
        <f t="shared" si="930"/>
        <v>0</v>
      </c>
      <c r="G475" s="208"/>
      <c r="H475" s="208">
        <f t="shared" si="931"/>
        <v>0</v>
      </c>
      <c r="I475" s="208"/>
      <c r="J475" s="208">
        <f t="shared" si="932"/>
        <v>0</v>
      </c>
      <c r="K4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08">
        <f t="shared" si="933"/>
        <v>0</v>
      </c>
      <c r="Z4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08">
        <f t="shared" si="934"/>
        <v>0</v>
      </c>
      <c r="AD4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08">
        <f t="shared" si="935"/>
        <v>0</v>
      </c>
      <c r="AH4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08">
        <f t="shared" si="936"/>
        <v>0</v>
      </c>
      <c r="AL475" s="208">
        <f t="shared" si="937"/>
        <v>0</v>
      </c>
    </row>
    <row r="476" spans="2:38" x14ac:dyDescent="0.25">
      <c r="B476" s="206" t="s">
        <v>1296</v>
      </c>
      <c r="C476" s="207" t="s">
        <v>1286</v>
      </c>
      <c r="D47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08">
        <f t="shared" si="930"/>
        <v>0</v>
      </c>
      <c r="G476" s="208"/>
      <c r="H476" s="208">
        <f t="shared" si="931"/>
        <v>0</v>
      </c>
      <c r="I476" s="208"/>
      <c r="J476" s="208">
        <f t="shared" si="932"/>
        <v>0</v>
      </c>
      <c r="K4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08">
        <f t="shared" si="933"/>
        <v>0</v>
      </c>
      <c r="Z4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08">
        <f t="shared" si="934"/>
        <v>0</v>
      </c>
      <c r="AD4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08">
        <f t="shared" si="935"/>
        <v>0</v>
      </c>
      <c r="AH4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08">
        <f t="shared" si="936"/>
        <v>0</v>
      </c>
      <c r="AL476" s="208">
        <f t="shared" si="937"/>
        <v>0</v>
      </c>
    </row>
    <row r="477" spans="2:38" x14ac:dyDescent="0.25">
      <c r="B477" s="206" t="s">
        <v>1297</v>
      </c>
      <c r="C477" s="207" t="s">
        <v>1298</v>
      </c>
      <c r="D47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08">
        <f t="shared" ref="F477:F492" si="938">D477+E477</f>
        <v>0</v>
      </c>
      <c r="G477" s="208"/>
      <c r="H477" s="208">
        <f t="shared" ref="H477:H492" si="939">F477-G477</f>
        <v>0</v>
      </c>
      <c r="I477" s="208"/>
      <c r="J477" s="208">
        <f t="shared" ref="J477:J492" si="940">F477-I477</f>
        <v>0</v>
      </c>
      <c r="K4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08">
        <f t="shared" ref="Y477:Y492" si="941">V477+W477+X477</f>
        <v>0</v>
      </c>
      <c r="Z4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08">
        <f t="shared" ref="AC477:AC492" si="942">Z477+AA477+AB477</f>
        <v>0</v>
      </c>
      <c r="AD4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08">
        <f t="shared" ref="AG477:AG492" si="943">AD477+AE477+AF477</f>
        <v>0</v>
      </c>
      <c r="AH4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08">
        <f t="shared" ref="AK477:AK492" si="944">AH477+AI477+AJ477</f>
        <v>0</v>
      </c>
      <c r="AL477" s="208">
        <f t="shared" ref="AL477:AL492" si="945">Y477+AC477+AG477+AK477</f>
        <v>0</v>
      </c>
    </row>
    <row r="478" spans="2:38" x14ac:dyDescent="0.25">
      <c r="B478" s="206" t="s">
        <v>1299</v>
      </c>
      <c r="C478" s="207" t="s">
        <v>1300</v>
      </c>
      <c r="D47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08">
        <f t="shared" si="938"/>
        <v>0</v>
      </c>
      <c r="G478" s="208"/>
      <c r="H478" s="208">
        <f t="shared" si="939"/>
        <v>0</v>
      </c>
      <c r="I478" s="208"/>
      <c r="J478" s="208">
        <f t="shared" si="940"/>
        <v>0</v>
      </c>
      <c r="K4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08">
        <f t="shared" si="941"/>
        <v>0</v>
      </c>
      <c r="Z4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08">
        <f t="shared" si="942"/>
        <v>0</v>
      </c>
      <c r="AD4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08">
        <f t="shared" si="943"/>
        <v>0</v>
      </c>
      <c r="AH4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08">
        <f t="shared" si="944"/>
        <v>0</v>
      </c>
      <c r="AL478" s="208">
        <f t="shared" si="945"/>
        <v>0</v>
      </c>
    </row>
    <row r="479" spans="2:38" x14ac:dyDescent="0.25">
      <c r="B479" s="206" t="s">
        <v>1301</v>
      </c>
      <c r="C479" s="207" t="s">
        <v>1302</v>
      </c>
      <c r="D47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08">
        <f t="shared" si="938"/>
        <v>0</v>
      </c>
      <c r="G479" s="208"/>
      <c r="H479" s="208">
        <f t="shared" si="939"/>
        <v>0</v>
      </c>
      <c r="I479" s="208"/>
      <c r="J479" s="208">
        <f t="shared" si="940"/>
        <v>0</v>
      </c>
      <c r="K4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08">
        <f t="shared" si="941"/>
        <v>0</v>
      </c>
      <c r="Z4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08">
        <f t="shared" si="942"/>
        <v>0</v>
      </c>
      <c r="AD4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08">
        <f t="shared" si="943"/>
        <v>0</v>
      </c>
      <c r="AH4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08">
        <f t="shared" si="944"/>
        <v>0</v>
      </c>
      <c r="AL479" s="208">
        <f t="shared" si="945"/>
        <v>0</v>
      </c>
    </row>
    <row r="480" spans="2:38" x14ac:dyDescent="0.25">
      <c r="B480" s="206" t="s">
        <v>1303</v>
      </c>
      <c r="C480" s="207" t="s">
        <v>1304</v>
      </c>
      <c r="D48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08">
        <f t="shared" si="938"/>
        <v>0</v>
      </c>
      <c r="G480" s="208"/>
      <c r="H480" s="208">
        <f t="shared" si="939"/>
        <v>0</v>
      </c>
      <c r="I480" s="208"/>
      <c r="J480" s="208">
        <f t="shared" si="940"/>
        <v>0</v>
      </c>
      <c r="K4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08">
        <f t="shared" si="941"/>
        <v>0</v>
      </c>
      <c r="Z4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08">
        <f t="shared" si="942"/>
        <v>0</v>
      </c>
      <c r="AD4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08">
        <f t="shared" si="943"/>
        <v>0</v>
      </c>
      <c r="AH4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08">
        <f t="shared" si="944"/>
        <v>0</v>
      </c>
      <c r="AL480" s="208">
        <f t="shared" si="945"/>
        <v>0</v>
      </c>
    </row>
    <row r="481" spans="2:38" x14ac:dyDescent="0.25">
      <c r="B481" s="206" t="s">
        <v>1305</v>
      </c>
      <c r="C481" s="207" t="s">
        <v>1306</v>
      </c>
      <c r="D48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08">
        <f t="shared" si="938"/>
        <v>0</v>
      </c>
      <c r="G481" s="208"/>
      <c r="H481" s="208">
        <f t="shared" si="939"/>
        <v>0</v>
      </c>
      <c r="I481" s="208"/>
      <c r="J481" s="208">
        <f t="shared" si="940"/>
        <v>0</v>
      </c>
      <c r="K4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08">
        <f t="shared" si="941"/>
        <v>0</v>
      </c>
      <c r="Z4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08">
        <f t="shared" si="942"/>
        <v>0</v>
      </c>
      <c r="AD4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08">
        <f t="shared" si="943"/>
        <v>0</v>
      </c>
      <c r="AH4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08">
        <f t="shared" si="944"/>
        <v>0</v>
      </c>
      <c r="AL481" s="208">
        <f t="shared" si="945"/>
        <v>0</v>
      </c>
    </row>
    <row r="482" spans="2:38" x14ac:dyDescent="0.25">
      <c r="B482" s="206" t="s">
        <v>1307</v>
      </c>
      <c r="C482" s="207" t="s">
        <v>1308</v>
      </c>
      <c r="D48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08">
        <f t="shared" si="938"/>
        <v>0</v>
      </c>
      <c r="G482" s="208"/>
      <c r="H482" s="208">
        <f t="shared" si="939"/>
        <v>0</v>
      </c>
      <c r="I482" s="208"/>
      <c r="J482" s="208">
        <f t="shared" si="940"/>
        <v>0</v>
      </c>
      <c r="K4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08">
        <f t="shared" si="941"/>
        <v>0</v>
      </c>
      <c r="Z4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08">
        <f t="shared" si="942"/>
        <v>0</v>
      </c>
      <c r="AD4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08">
        <f t="shared" si="943"/>
        <v>0</v>
      </c>
      <c r="AH4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08">
        <f t="shared" si="944"/>
        <v>0</v>
      </c>
      <c r="AL482" s="208">
        <f t="shared" si="945"/>
        <v>0</v>
      </c>
    </row>
    <row r="483" spans="2:38" x14ac:dyDescent="0.25">
      <c r="B483" s="206" t="s">
        <v>1309</v>
      </c>
      <c r="C483" s="207" t="s">
        <v>1310</v>
      </c>
      <c r="D48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08">
        <f t="shared" si="938"/>
        <v>0</v>
      </c>
      <c r="G483" s="208"/>
      <c r="H483" s="208">
        <f t="shared" si="939"/>
        <v>0</v>
      </c>
      <c r="I483" s="208"/>
      <c r="J483" s="208">
        <f t="shared" si="940"/>
        <v>0</v>
      </c>
      <c r="K4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08">
        <f t="shared" si="941"/>
        <v>0</v>
      </c>
      <c r="Z4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08">
        <f t="shared" si="942"/>
        <v>0</v>
      </c>
      <c r="AD4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08">
        <f t="shared" si="943"/>
        <v>0</v>
      </c>
      <c r="AH4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08">
        <f t="shared" si="944"/>
        <v>0</v>
      </c>
      <c r="AL483" s="208">
        <f t="shared" si="945"/>
        <v>0</v>
      </c>
    </row>
    <row r="484" spans="2:38" x14ac:dyDescent="0.25">
      <c r="B484" s="206" t="s">
        <v>1311</v>
      </c>
      <c r="C484" s="207" t="s">
        <v>1312</v>
      </c>
      <c r="D48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08">
        <f t="shared" si="938"/>
        <v>0</v>
      </c>
      <c r="G484" s="208"/>
      <c r="H484" s="208">
        <f t="shared" si="939"/>
        <v>0</v>
      </c>
      <c r="I484" s="208"/>
      <c r="J484" s="208">
        <f t="shared" si="940"/>
        <v>0</v>
      </c>
      <c r="K4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08">
        <f t="shared" si="941"/>
        <v>0</v>
      </c>
      <c r="Z4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08">
        <f t="shared" si="942"/>
        <v>0</v>
      </c>
      <c r="AD4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08">
        <f t="shared" si="943"/>
        <v>0</v>
      </c>
      <c r="AH4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08">
        <f t="shared" si="944"/>
        <v>0</v>
      </c>
      <c r="AL484" s="208">
        <f t="shared" si="945"/>
        <v>0</v>
      </c>
    </row>
    <row r="485" spans="2:38" x14ac:dyDescent="0.25">
      <c r="B485" s="206" t="s">
        <v>1313</v>
      </c>
      <c r="C485" s="207" t="s">
        <v>1314</v>
      </c>
      <c r="D48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08">
        <f t="shared" si="938"/>
        <v>0</v>
      </c>
      <c r="G485" s="208"/>
      <c r="H485" s="208">
        <f t="shared" si="939"/>
        <v>0</v>
      </c>
      <c r="I485" s="208"/>
      <c r="J485" s="208">
        <f t="shared" si="940"/>
        <v>0</v>
      </c>
      <c r="K4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08">
        <f t="shared" si="941"/>
        <v>0</v>
      </c>
      <c r="Z4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08">
        <f t="shared" si="942"/>
        <v>0</v>
      </c>
      <c r="AD4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08">
        <f t="shared" si="943"/>
        <v>0</v>
      </c>
      <c r="AH4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08">
        <f t="shared" si="944"/>
        <v>0</v>
      </c>
      <c r="AL485" s="208">
        <f t="shared" si="945"/>
        <v>0</v>
      </c>
    </row>
    <row r="486" spans="2:38" x14ac:dyDescent="0.25">
      <c r="B486" s="206" t="s">
        <v>1315</v>
      </c>
      <c r="C486" s="207" t="s">
        <v>1316</v>
      </c>
      <c r="D48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08">
        <f t="shared" si="938"/>
        <v>0</v>
      </c>
      <c r="G486" s="208"/>
      <c r="H486" s="208">
        <f t="shared" si="939"/>
        <v>0</v>
      </c>
      <c r="I486" s="208"/>
      <c r="J486" s="208">
        <f t="shared" si="940"/>
        <v>0</v>
      </c>
      <c r="K4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08">
        <f t="shared" si="941"/>
        <v>0</v>
      </c>
      <c r="Z4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08">
        <f t="shared" si="942"/>
        <v>0</v>
      </c>
      <c r="AD4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08">
        <f t="shared" si="943"/>
        <v>0</v>
      </c>
      <c r="AH4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08">
        <f t="shared" si="944"/>
        <v>0</v>
      </c>
      <c r="AL486" s="208">
        <f t="shared" si="945"/>
        <v>0</v>
      </c>
    </row>
    <row r="487" spans="2:38" x14ac:dyDescent="0.25">
      <c r="B487" s="206" t="s">
        <v>1317</v>
      </c>
      <c r="C487" s="207" t="s">
        <v>1318</v>
      </c>
      <c r="D48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08">
        <f t="shared" si="938"/>
        <v>0</v>
      </c>
      <c r="G487" s="208"/>
      <c r="H487" s="208">
        <f t="shared" si="939"/>
        <v>0</v>
      </c>
      <c r="I487" s="208"/>
      <c r="J487" s="208">
        <f t="shared" si="940"/>
        <v>0</v>
      </c>
      <c r="K4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08">
        <f t="shared" si="941"/>
        <v>0</v>
      </c>
      <c r="Z4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08">
        <f t="shared" si="942"/>
        <v>0</v>
      </c>
      <c r="AD4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08">
        <f t="shared" si="943"/>
        <v>0</v>
      </c>
      <c r="AH4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08">
        <f t="shared" si="944"/>
        <v>0</v>
      </c>
      <c r="AL487" s="208">
        <f t="shared" si="945"/>
        <v>0</v>
      </c>
    </row>
    <row r="488" spans="2:38" x14ac:dyDescent="0.25">
      <c r="B488" s="206" t="s">
        <v>1319</v>
      </c>
      <c r="C488" s="207" t="s">
        <v>1320</v>
      </c>
      <c r="D48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08">
        <f t="shared" si="938"/>
        <v>0</v>
      </c>
      <c r="G488" s="208"/>
      <c r="H488" s="208">
        <f t="shared" si="939"/>
        <v>0</v>
      </c>
      <c r="I488" s="208"/>
      <c r="J488" s="208">
        <f t="shared" si="940"/>
        <v>0</v>
      </c>
      <c r="K4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08">
        <f t="shared" si="941"/>
        <v>0</v>
      </c>
      <c r="Z4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08">
        <f t="shared" si="942"/>
        <v>0</v>
      </c>
      <c r="AD4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08">
        <f t="shared" si="943"/>
        <v>0</v>
      </c>
      <c r="AH4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08">
        <f t="shared" si="944"/>
        <v>0</v>
      </c>
      <c r="AL488" s="208">
        <f t="shared" si="945"/>
        <v>0</v>
      </c>
    </row>
    <row r="489" spans="2:38" x14ac:dyDescent="0.25">
      <c r="B489" s="206" t="s">
        <v>1321</v>
      </c>
      <c r="C489" s="207" t="s">
        <v>1322</v>
      </c>
      <c r="D48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08">
        <f t="shared" si="938"/>
        <v>0</v>
      </c>
      <c r="G489" s="208"/>
      <c r="H489" s="208">
        <f t="shared" si="939"/>
        <v>0</v>
      </c>
      <c r="I489" s="208"/>
      <c r="J489" s="208">
        <f t="shared" si="940"/>
        <v>0</v>
      </c>
      <c r="K4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08">
        <f t="shared" si="941"/>
        <v>0</v>
      </c>
      <c r="Z4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08">
        <f t="shared" si="942"/>
        <v>0</v>
      </c>
      <c r="AD4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08">
        <f t="shared" si="943"/>
        <v>0</v>
      </c>
      <c r="AH4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08">
        <f t="shared" si="944"/>
        <v>0</v>
      </c>
      <c r="AL489" s="208">
        <f t="shared" si="945"/>
        <v>0</v>
      </c>
    </row>
    <row r="490" spans="2:38" x14ac:dyDescent="0.25">
      <c r="B490" s="206" t="s">
        <v>1323</v>
      </c>
      <c r="C490" s="207" t="s">
        <v>1324</v>
      </c>
      <c r="D49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08">
        <f t="shared" si="938"/>
        <v>0</v>
      </c>
      <c r="G490" s="208"/>
      <c r="H490" s="208">
        <f t="shared" si="939"/>
        <v>0</v>
      </c>
      <c r="I490" s="208"/>
      <c r="J490" s="208">
        <f t="shared" si="940"/>
        <v>0</v>
      </c>
      <c r="K4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08">
        <f t="shared" si="941"/>
        <v>0</v>
      </c>
      <c r="Z4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08">
        <f t="shared" si="942"/>
        <v>0</v>
      </c>
      <c r="AD4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08">
        <f t="shared" si="943"/>
        <v>0</v>
      </c>
      <c r="AH4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08">
        <f t="shared" si="944"/>
        <v>0</v>
      </c>
      <c r="AL490" s="208">
        <f t="shared" si="945"/>
        <v>0</v>
      </c>
    </row>
    <row r="491" spans="2:38" x14ac:dyDescent="0.25">
      <c r="B491" s="206" t="s">
        <v>1325</v>
      </c>
      <c r="C491" s="207" t="s">
        <v>1326</v>
      </c>
      <c r="D49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08">
        <f t="shared" si="938"/>
        <v>0</v>
      </c>
      <c r="G491" s="208"/>
      <c r="H491" s="208">
        <f t="shared" si="939"/>
        <v>0</v>
      </c>
      <c r="I491" s="208"/>
      <c r="J491" s="208">
        <f t="shared" si="940"/>
        <v>0</v>
      </c>
      <c r="K4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08">
        <f t="shared" si="941"/>
        <v>0</v>
      </c>
      <c r="Z4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08">
        <f t="shared" si="942"/>
        <v>0</v>
      </c>
      <c r="AD4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08">
        <f t="shared" si="943"/>
        <v>0</v>
      </c>
      <c r="AH4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08">
        <f t="shared" si="944"/>
        <v>0</v>
      </c>
      <c r="AL491" s="208">
        <f t="shared" si="945"/>
        <v>0</v>
      </c>
    </row>
    <row r="492" spans="2:38" x14ac:dyDescent="0.25">
      <c r="B492" s="206" t="s">
        <v>1327</v>
      </c>
      <c r="C492" s="207" t="s">
        <v>1328</v>
      </c>
      <c r="D49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08">
        <f t="shared" si="938"/>
        <v>0</v>
      </c>
      <c r="G492" s="208"/>
      <c r="H492" s="208">
        <f t="shared" si="939"/>
        <v>0</v>
      </c>
      <c r="I492" s="208"/>
      <c r="J492" s="208">
        <f t="shared" si="940"/>
        <v>0</v>
      </c>
      <c r="K4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08">
        <f t="shared" si="941"/>
        <v>0</v>
      </c>
      <c r="Z4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08">
        <f t="shared" si="942"/>
        <v>0</v>
      </c>
      <c r="AD4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08">
        <f t="shared" si="943"/>
        <v>0</v>
      </c>
      <c r="AH4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08">
        <f t="shared" si="944"/>
        <v>0</v>
      </c>
      <c r="AL492" s="208">
        <f t="shared" si="945"/>
        <v>0</v>
      </c>
    </row>
    <row r="493" spans="2:38" x14ac:dyDescent="0.25">
      <c r="B493" s="206" t="s">
        <v>1329</v>
      </c>
      <c r="C493" s="207" t="s">
        <v>1330</v>
      </c>
      <c r="D49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08">
        <f t="shared" si="919"/>
        <v>0</v>
      </c>
      <c r="G493" s="208"/>
      <c r="H493" s="208">
        <f t="shared" si="922"/>
        <v>0</v>
      </c>
      <c r="I493" s="208"/>
      <c r="J493" s="208">
        <f t="shared" si="923"/>
        <v>0</v>
      </c>
      <c r="K4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08">
        <f t="shared" si="925"/>
        <v>0</v>
      </c>
      <c r="Z4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08">
        <f t="shared" si="926"/>
        <v>0</v>
      </c>
      <c r="AD4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08">
        <f t="shared" si="927"/>
        <v>0</v>
      </c>
      <c r="AH4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08">
        <f t="shared" si="928"/>
        <v>0</v>
      </c>
      <c r="AL493" s="208">
        <f t="shared" si="929"/>
        <v>0</v>
      </c>
    </row>
    <row r="494" spans="2:38" x14ac:dyDescent="0.25">
      <c r="B494" s="206" t="s">
        <v>1331</v>
      </c>
      <c r="C494" s="207" t="s">
        <v>1332</v>
      </c>
      <c r="D49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08">
        <f t="shared" si="919"/>
        <v>0</v>
      </c>
      <c r="G494" s="208"/>
      <c r="H494" s="208">
        <f t="shared" si="922"/>
        <v>0</v>
      </c>
      <c r="I494" s="208"/>
      <c r="J494" s="208">
        <f t="shared" si="923"/>
        <v>0</v>
      </c>
      <c r="K4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08">
        <f t="shared" si="925"/>
        <v>0</v>
      </c>
      <c r="Z4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08">
        <f t="shared" si="926"/>
        <v>0</v>
      </c>
      <c r="AD4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08">
        <f t="shared" si="927"/>
        <v>0</v>
      </c>
      <c r="AH4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08">
        <f t="shared" si="928"/>
        <v>0</v>
      </c>
      <c r="AL494" s="208">
        <f t="shared" si="929"/>
        <v>0</v>
      </c>
    </row>
    <row r="495" spans="2:38" x14ac:dyDescent="0.25">
      <c r="B495" s="206" t="s">
        <v>1333</v>
      </c>
      <c r="C495" s="207" t="s">
        <v>1334</v>
      </c>
      <c r="D49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08">
        <f t="shared" si="919"/>
        <v>0</v>
      </c>
      <c r="G495" s="208"/>
      <c r="H495" s="208">
        <f t="shared" si="922"/>
        <v>0</v>
      </c>
      <c r="I495" s="208"/>
      <c r="J495" s="208">
        <f t="shared" si="923"/>
        <v>0</v>
      </c>
      <c r="K4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08">
        <f t="shared" si="925"/>
        <v>0</v>
      </c>
      <c r="Z4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08">
        <f t="shared" si="926"/>
        <v>0</v>
      </c>
      <c r="AD4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08">
        <f t="shared" si="927"/>
        <v>0</v>
      </c>
      <c r="AH4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08">
        <f t="shared" si="928"/>
        <v>0</v>
      </c>
      <c r="AL495" s="208">
        <f t="shared" si="929"/>
        <v>0</v>
      </c>
    </row>
    <row r="496" spans="2:38" x14ac:dyDescent="0.25">
      <c r="B496" s="206" t="s">
        <v>1335</v>
      </c>
      <c r="C496" s="207" t="s">
        <v>1336</v>
      </c>
      <c r="D49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08">
        <f t="shared" si="919"/>
        <v>0</v>
      </c>
      <c r="G496" s="208"/>
      <c r="H496" s="208">
        <f t="shared" si="922"/>
        <v>0</v>
      </c>
      <c r="I496" s="208"/>
      <c r="J496" s="208">
        <f t="shared" si="923"/>
        <v>0</v>
      </c>
      <c r="K4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08">
        <f t="shared" si="925"/>
        <v>0</v>
      </c>
      <c r="Z4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08">
        <f t="shared" si="926"/>
        <v>0</v>
      </c>
      <c r="AD4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08">
        <f t="shared" si="927"/>
        <v>0</v>
      </c>
      <c r="AH4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08">
        <f t="shared" si="928"/>
        <v>0</v>
      </c>
      <c r="AL496" s="208">
        <f t="shared" si="929"/>
        <v>0</v>
      </c>
    </row>
    <row r="497" spans="2:38" x14ac:dyDescent="0.25">
      <c r="B497" s="206" t="s">
        <v>1337</v>
      </c>
      <c r="C497" s="207" t="s">
        <v>1338</v>
      </c>
      <c r="D49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08">
        <f t="shared" ref="F497:F500" si="946">D497+E497</f>
        <v>0</v>
      </c>
      <c r="G497" s="208"/>
      <c r="H497" s="208">
        <f t="shared" ref="H497:H500" si="947">F497-G497</f>
        <v>0</v>
      </c>
      <c r="I497" s="208"/>
      <c r="J497" s="208">
        <f t="shared" ref="J497:J500" si="948">F497-I497</f>
        <v>0</v>
      </c>
      <c r="K4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08">
        <f t="shared" ref="Y497:Y500" si="949">V497+W497+X497</f>
        <v>0</v>
      </c>
      <c r="Z4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08">
        <f t="shared" ref="AC497:AC500" si="950">Z497+AA497+AB497</f>
        <v>0</v>
      </c>
      <c r="AD4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08">
        <f t="shared" ref="AG497:AG500" si="951">AD497+AE497+AF497</f>
        <v>0</v>
      </c>
      <c r="AH4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08">
        <f t="shared" ref="AK497:AK500" si="952">AH497+AI497+AJ497</f>
        <v>0</v>
      </c>
      <c r="AL497" s="208">
        <f t="shared" ref="AL497:AL500" si="953">Y497+AC497+AG497+AK497</f>
        <v>0</v>
      </c>
    </row>
    <row r="498" spans="2:38" x14ac:dyDescent="0.25">
      <c r="B498" s="206" t="s">
        <v>1339</v>
      </c>
      <c r="C498" s="207" t="s">
        <v>1340</v>
      </c>
      <c r="D49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08">
        <f t="shared" si="946"/>
        <v>0</v>
      </c>
      <c r="G498" s="208"/>
      <c r="H498" s="208">
        <f t="shared" si="947"/>
        <v>0</v>
      </c>
      <c r="I498" s="208"/>
      <c r="J498" s="208">
        <f t="shared" si="948"/>
        <v>0</v>
      </c>
      <c r="K4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08">
        <f t="shared" si="949"/>
        <v>0</v>
      </c>
      <c r="Z4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08">
        <f t="shared" si="950"/>
        <v>0</v>
      </c>
      <c r="AD4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08">
        <f t="shared" si="951"/>
        <v>0</v>
      </c>
      <c r="AH4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08">
        <f t="shared" si="952"/>
        <v>0</v>
      </c>
      <c r="AL498" s="208">
        <f t="shared" si="953"/>
        <v>0</v>
      </c>
    </row>
    <row r="499" spans="2:38" x14ac:dyDescent="0.25">
      <c r="B499" s="206" t="s">
        <v>1341</v>
      </c>
      <c r="C499" s="207" t="s">
        <v>1342</v>
      </c>
      <c r="D49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08">
        <f t="shared" si="946"/>
        <v>0</v>
      </c>
      <c r="G499" s="208"/>
      <c r="H499" s="208">
        <f t="shared" si="947"/>
        <v>0</v>
      </c>
      <c r="I499" s="208"/>
      <c r="J499" s="208">
        <f t="shared" si="948"/>
        <v>0</v>
      </c>
      <c r="K4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08">
        <f t="shared" si="949"/>
        <v>0</v>
      </c>
      <c r="Z4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08">
        <f t="shared" si="950"/>
        <v>0</v>
      </c>
      <c r="AD4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08">
        <f t="shared" si="951"/>
        <v>0</v>
      </c>
      <c r="AH4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08">
        <f t="shared" si="952"/>
        <v>0</v>
      </c>
      <c r="AL499" s="208">
        <f t="shared" si="953"/>
        <v>0</v>
      </c>
    </row>
    <row r="500" spans="2:38" x14ac:dyDescent="0.25">
      <c r="B500" s="206" t="s">
        <v>1343</v>
      </c>
      <c r="C500" s="207" t="s">
        <v>1344</v>
      </c>
      <c r="D50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08">
        <f t="shared" si="946"/>
        <v>0</v>
      </c>
      <c r="G500" s="208"/>
      <c r="H500" s="208">
        <f t="shared" si="947"/>
        <v>0</v>
      </c>
      <c r="I500" s="208"/>
      <c r="J500" s="208">
        <f t="shared" si="948"/>
        <v>0</v>
      </c>
      <c r="K5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08">
        <f t="shared" si="949"/>
        <v>0</v>
      </c>
      <c r="Z5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08">
        <f t="shared" si="950"/>
        <v>0</v>
      </c>
      <c r="AD5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08">
        <f t="shared" si="951"/>
        <v>0</v>
      </c>
      <c r="AH5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08">
        <f t="shared" si="952"/>
        <v>0</v>
      </c>
      <c r="AL500" s="208">
        <f t="shared" si="953"/>
        <v>0</v>
      </c>
    </row>
    <row r="501" spans="2:38" x14ac:dyDescent="0.25">
      <c r="B501" s="203" t="s">
        <v>447</v>
      </c>
      <c r="C501" s="204" t="s">
        <v>314</v>
      </c>
      <c r="D501" s="205">
        <f>D502</f>
        <v>0</v>
      </c>
      <c r="E501" s="205">
        <f>E502</f>
        <v>0</v>
      </c>
      <c r="F501" s="205">
        <f t="shared" si="919"/>
        <v>0</v>
      </c>
      <c r="G501" s="205">
        <f t="shared" ref="G501:I501" si="954">G502</f>
        <v>0</v>
      </c>
      <c r="H501" s="205">
        <f t="shared" si="922"/>
        <v>0</v>
      </c>
      <c r="I501" s="205">
        <f t="shared" si="954"/>
        <v>0</v>
      </c>
      <c r="J501" s="205">
        <f t="shared" si="923"/>
        <v>0</v>
      </c>
      <c r="K501" s="205">
        <f t="shared" ref="K501:AJ501" si="955">K502</f>
        <v>0</v>
      </c>
      <c r="L501" s="205">
        <f t="shared" si="955"/>
        <v>0</v>
      </c>
      <c r="M501" s="205">
        <f t="shared" si="955"/>
        <v>0</v>
      </c>
      <c r="N501" s="205">
        <f t="shared" si="955"/>
        <v>0</v>
      </c>
      <c r="O501" s="205">
        <f t="shared" si="955"/>
        <v>0</v>
      </c>
      <c r="P501" s="205">
        <f t="shared" si="955"/>
        <v>0</v>
      </c>
      <c r="Q501" s="205">
        <f t="shared" si="955"/>
        <v>0</v>
      </c>
      <c r="R501" s="205">
        <f t="shared" si="955"/>
        <v>0</v>
      </c>
      <c r="S501" s="205">
        <f t="shared" si="955"/>
        <v>0</v>
      </c>
      <c r="T501" s="205">
        <f t="shared" si="955"/>
        <v>0</v>
      </c>
      <c r="U501" s="205">
        <f t="shared" si="955"/>
        <v>0</v>
      </c>
      <c r="V501" s="205">
        <f t="shared" si="955"/>
        <v>0</v>
      </c>
      <c r="W501" s="205">
        <f t="shared" si="955"/>
        <v>0</v>
      </c>
      <c r="X501" s="205">
        <f t="shared" si="955"/>
        <v>0</v>
      </c>
      <c r="Y501" s="205">
        <f t="shared" si="925"/>
        <v>0</v>
      </c>
      <c r="Z501" s="205">
        <f t="shared" si="955"/>
        <v>0</v>
      </c>
      <c r="AA501" s="205">
        <f t="shared" si="955"/>
        <v>0</v>
      </c>
      <c r="AB501" s="205">
        <f t="shared" si="955"/>
        <v>0</v>
      </c>
      <c r="AC501" s="205">
        <f t="shared" si="926"/>
        <v>0</v>
      </c>
      <c r="AD501" s="205">
        <f t="shared" si="955"/>
        <v>0</v>
      </c>
      <c r="AE501" s="205">
        <f t="shared" si="955"/>
        <v>0</v>
      </c>
      <c r="AF501" s="205">
        <f t="shared" si="955"/>
        <v>0</v>
      </c>
      <c r="AG501" s="205">
        <f t="shared" si="927"/>
        <v>0</v>
      </c>
      <c r="AH501" s="205">
        <f t="shared" si="955"/>
        <v>0</v>
      </c>
      <c r="AI501" s="205">
        <f t="shared" si="955"/>
        <v>0</v>
      </c>
      <c r="AJ501" s="205">
        <f t="shared" si="955"/>
        <v>0</v>
      </c>
      <c r="AK501" s="205">
        <f t="shared" si="928"/>
        <v>0</v>
      </c>
      <c r="AL501" s="205">
        <f t="shared" si="929"/>
        <v>0</v>
      </c>
    </row>
    <row r="502" spans="2:38" x14ac:dyDescent="0.25">
      <c r="B502" s="215" t="s">
        <v>448</v>
      </c>
      <c r="C502" s="216" t="s">
        <v>315</v>
      </c>
      <c r="D502" s="217">
        <f>SUM(D503:D517)</f>
        <v>0</v>
      </c>
      <c r="E502" s="217">
        <f>SUM(E503:E517)</f>
        <v>0</v>
      </c>
      <c r="F502" s="217">
        <f t="shared" si="919"/>
        <v>0</v>
      </c>
      <c r="G502" s="217">
        <f>SUM(G503:G517)</f>
        <v>0</v>
      </c>
      <c r="H502" s="217">
        <f t="shared" si="922"/>
        <v>0</v>
      </c>
      <c r="I502" s="217">
        <f>SUM(I503:I517)</f>
        <v>0</v>
      </c>
      <c r="J502" s="217">
        <f t="shared" si="923"/>
        <v>0</v>
      </c>
      <c r="K502" s="217">
        <f t="shared" ref="K502:X502" si="956">SUM(K503:K517)</f>
        <v>0</v>
      </c>
      <c r="L502" s="217">
        <f t="shared" si="956"/>
        <v>0</v>
      </c>
      <c r="M502" s="217">
        <f t="shared" si="956"/>
        <v>0</v>
      </c>
      <c r="N502" s="217">
        <f t="shared" si="956"/>
        <v>0</v>
      </c>
      <c r="O502" s="217">
        <f t="shared" si="956"/>
        <v>0</v>
      </c>
      <c r="P502" s="217">
        <f t="shared" si="956"/>
        <v>0</v>
      </c>
      <c r="Q502" s="217">
        <f t="shared" si="956"/>
        <v>0</v>
      </c>
      <c r="R502" s="217">
        <f t="shared" si="956"/>
        <v>0</v>
      </c>
      <c r="S502" s="217">
        <f t="shared" si="956"/>
        <v>0</v>
      </c>
      <c r="T502" s="217">
        <f t="shared" si="956"/>
        <v>0</v>
      </c>
      <c r="U502" s="217">
        <f t="shared" si="956"/>
        <v>0</v>
      </c>
      <c r="V502" s="217">
        <f t="shared" si="956"/>
        <v>0</v>
      </c>
      <c r="W502" s="217">
        <f t="shared" si="956"/>
        <v>0</v>
      </c>
      <c r="X502" s="217">
        <f t="shared" si="956"/>
        <v>0</v>
      </c>
      <c r="Y502" s="217">
        <f t="shared" si="925"/>
        <v>0</v>
      </c>
      <c r="Z502" s="217">
        <f>SUM(Z503:Z517)</f>
        <v>0</v>
      </c>
      <c r="AA502" s="217">
        <f>SUM(AA503:AA517)</f>
        <v>0</v>
      </c>
      <c r="AB502" s="217">
        <f>SUM(AB503:AB517)</f>
        <v>0</v>
      </c>
      <c r="AC502" s="217">
        <f t="shared" si="926"/>
        <v>0</v>
      </c>
      <c r="AD502" s="217">
        <f>SUM(AD503:AD517)</f>
        <v>0</v>
      </c>
      <c r="AE502" s="217">
        <f>SUM(AE503:AE517)</f>
        <v>0</v>
      </c>
      <c r="AF502" s="217">
        <f>SUM(AF503:AF517)</f>
        <v>0</v>
      </c>
      <c r="AG502" s="217">
        <f t="shared" si="927"/>
        <v>0</v>
      </c>
      <c r="AH502" s="217">
        <f>SUM(AH503:AH517)</f>
        <v>0</v>
      </c>
      <c r="AI502" s="217">
        <f>SUM(AI503:AI517)</f>
        <v>0</v>
      </c>
      <c r="AJ502" s="217">
        <f>SUM(AJ503:AJ517)</f>
        <v>0</v>
      </c>
      <c r="AK502" s="217">
        <f t="shared" si="928"/>
        <v>0</v>
      </c>
      <c r="AL502" s="217">
        <f t="shared" si="929"/>
        <v>0</v>
      </c>
    </row>
    <row r="503" spans="2:38" x14ac:dyDescent="0.25">
      <c r="B503" s="206" t="s">
        <v>455</v>
      </c>
      <c r="C503" s="207" t="s">
        <v>320</v>
      </c>
      <c r="D50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08">
        <f t="shared" si="919"/>
        <v>0</v>
      </c>
      <c r="G503" s="208"/>
      <c r="H503" s="208">
        <f t="shared" si="922"/>
        <v>0</v>
      </c>
      <c r="I503" s="208"/>
      <c r="J503" s="208">
        <f t="shared" si="923"/>
        <v>0</v>
      </c>
      <c r="K5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08">
        <f t="shared" si="925"/>
        <v>0</v>
      </c>
      <c r="Z5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08">
        <f t="shared" si="926"/>
        <v>0</v>
      </c>
      <c r="AD5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08">
        <f t="shared" si="927"/>
        <v>0</v>
      </c>
      <c r="AH5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08">
        <f t="shared" si="928"/>
        <v>0</v>
      </c>
      <c r="AL503" s="208">
        <f t="shared" si="929"/>
        <v>0</v>
      </c>
    </row>
    <row r="504" spans="2:38" x14ac:dyDescent="0.25">
      <c r="B504" s="206" t="s">
        <v>1369</v>
      </c>
      <c r="C504" s="207" t="s">
        <v>1370</v>
      </c>
      <c r="D50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08">
        <f t="shared" si="919"/>
        <v>0</v>
      </c>
      <c r="G504" s="208"/>
      <c r="H504" s="208">
        <f t="shared" si="922"/>
        <v>0</v>
      </c>
      <c r="I504" s="208"/>
      <c r="J504" s="208">
        <f t="shared" si="923"/>
        <v>0</v>
      </c>
      <c r="K5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08">
        <f t="shared" si="925"/>
        <v>0</v>
      </c>
      <c r="Z5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08">
        <f t="shared" si="926"/>
        <v>0</v>
      </c>
      <c r="AD5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08">
        <f t="shared" si="927"/>
        <v>0</v>
      </c>
      <c r="AH5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08">
        <f t="shared" si="928"/>
        <v>0</v>
      </c>
      <c r="AL504" s="208">
        <f t="shared" si="929"/>
        <v>0</v>
      </c>
    </row>
    <row r="505" spans="2:38" x14ac:dyDescent="0.25">
      <c r="B505" s="206" t="s">
        <v>1371</v>
      </c>
      <c r="C505" s="207" t="s">
        <v>1372</v>
      </c>
      <c r="D50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08">
        <f t="shared" si="919"/>
        <v>0</v>
      </c>
      <c r="G505" s="208"/>
      <c r="H505" s="208">
        <f t="shared" si="922"/>
        <v>0</v>
      </c>
      <c r="I505" s="208"/>
      <c r="J505" s="208">
        <f t="shared" si="923"/>
        <v>0</v>
      </c>
      <c r="K5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08">
        <f t="shared" si="925"/>
        <v>0</v>
      </c>
      <c r="Z5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08">
        <f t="shared" si="926"/>
        <v>0</v>
      </c>
      <c r="AD5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08">
        <f t="shared" si="927"/>
        <v>0</v>
      </c>
      <c r="AH5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08">
        <f t="shared" si="928"/>
        <v>0</v>
      </c>
      <c r="AL505" s="208">
        <f t="shared" si="929"/>
        <v>0</v>
      </c>
    </row>
    <row r="506" spans="2:38" x14ac:dyDescent="0.25">
      <c r="B506" s="206" t="s">
        <v>1373</v>
      </c>
      <c r="C506" s="207" t="s">
        <v>1374</v>
      </c>
      <c r="D50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08">
        <f t="shared" si="919"/>
        <v>0</v>
      </c>
      <c r="G506" s="208"/>
      <c r="H506" s="208">
        <f t="shared" si="922"/>
        <v>0</v>
      </c>
      <c r="I506" s="208"/>
      <c r="J506" s="208">
        <f t="shared" si="923"/>
        <v>0</v>
      </c>
      <c r="K5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08">
        <f t="shared" si="925"/>
        <v>0</v>
      </c>
      <c r="Z5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08">
        <f t="shared" si="926"/>
        <v>0</v>
      </c>
      <c r="AD5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08">
        <f t="shared" si="927"/>
        <v>0</v>
      </c>
      <c r="AH5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08">
        <f t="shared" si="928"/>
        <v>0</v>
      </c>
      <c r="AL506" s="208">
        <f t="shared" si="929"/>
        <v>0</v>
      </c>
    </row>
    <row r="507" spans="2:38" x14ac:dyDescent="0.25">
      <c r="B507" s="206" t="s">
        <v>1375</v>
      </c>
      <c r="C507" s="207" t="s">
        <v>1376</v>
      </c>
      <c r="D50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08">
        <f t="shared" ref="F507:F510" si="957">D507+E507</f>
        <v>0</v>
      </c>
      <c r="G507" s="208"/>
      <c r="H507" s="208">
        <f t="shared" ref="H507:H510" si="958">F507-G507</f>
        <v>0</v>
      </c>
      <c r="I507" s="208"/>
      <c r="J507" s="208">
        <f t="shared" ref="J507:J510" si="959">F507-I507</f>
        <v>0</v>
      </c>
      <c r="K5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08">
        <f t="shared" ref="Y507:Y510" si="960">V507+W507+X507</f>
        <v>0</v>
      </c>
      <c r="Z5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08">
        <f t="shared" ref="AC507:AC510" si="961">Z507+AA507+AB507</f>
        <v>0</v>
      </c>
      <c r="AD5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08">
        <f t="shared" ref="AG507:AG510" si="962">AD507+AE507+AF507</f>
        <v>0</v>
      </c>
      <c r="AH5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08">
        <f t="shared" ref="AK507:AK510" si="963">AH507+AI507+AJ507</f>
        <v>0</v>
      </c>
      <c r="AL507" s="208">
        <f t="shared" ref="AL507:AL510" si="964">Y507+AC507+AG507+AK507</f>
        <v>0</v>
      </c>
    </row>
    <row r="508" spans="2:38" x14ac:dyDescent="0.25">
      <c r="B508" s="206" t="s">
        <v>1377</v>
      </c>
      <c r="C508" s="207" t="s">
        <v>1378</v>
      </c>
      <c r="D50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08">
        <f t="shared" si="957"/>
        <v>0</v>
      </c>
      <c r="G508" s="208"/>
      <c r="H508" s="208">
        <f t="shared" si="958"/>
        <v>0</v>
      </c>
      <c r="I508" s="208"/>
      <c r="J508" s="208">
        <f t="shared" si="959"/>
        <v>0</v>
      </c>
      <c r="K5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08">
        <f t="shared" si="960"/>
        <v>0</v>
      </c>
      <c r="Z5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08">
        <f t="shared" si="961"/>
        <v>0</v>
      </c>
      <c r="AD5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08">
        <f t="shared" si="962"/>
        <v>0</v>
      </c>
      <c r="AH5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08">
        <f t="shared" si="963"/>
        <v>0</v>
      </c>
      <c r="AL508" s="208">
        <f t="shared" si="964"/>
        <v>0</v>
      </c>
    </row>
    <row r="509" spans="2:38" x14ac:dyDescent="0.25">
      <c r="B509" s="206" t="s">
        <v>1379</v>
      </c>
      <c r="C509" s="207" t="s">
        <v>1380</v>
      </c>
      <c r="D50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08">
        <f t="shared" si="957"/>
        <v>0</v>
      </c>
      <c r="G509" s="208"/>
      <c r="H509" s="208">
        <f t="shared" si="958"/>
        <v>0</v>
      </c>
      <c r="I509" s="208"/>
      <c r="J509" s="208">
        <f t="shared" si="959"/>
        <v>0</v>
      </c>
      <c r="K5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08">
        <f t="shared" si="960"/>
        <v>0</v>
      </c>
      <c r="Z5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08">
        <f t="shared" si="961"/>
        <v>0</v>
      </c>
      <c r="AD5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08">
        <f t="shared" si="962"/>
        <v>0</v>
      </c>
      <c r="AH5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08">
        <f t="shared" si="963"/>
        <v>0</v>
      </c>
      <c r="AL509" s="208">
        <f t="shared" si="964"/>
        <v>0</v>
      </c>
    </row>
    <row r="510" spans="2:38" x14ac:dyDescent="0.25">
      <c r="B510" s="206" t="s">
        <v>1381</v>
      </c>
      <c r="C510" s="207" t="s">
        <v>1382</v>
      </c>
      <c r="D51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08">
        <f t="shared" si="957"/>
        <v>0</v>
      </c>
      <c r="G510" s="208"/>
      <c r="H510" s="208">
        <f t="shared" si="958"/>
        <v>0</v>
      </c>
      <c r="I510" s="208"/>
      <c r="J510" s="208">
        <f t="shared" si="959"/>
        <v>0</v>
      </c>
      <c r="K5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08">
        <f t="shared" si="960"/>
        <v>0</v>
      </c>
      <c r="Z5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08">
        <f t="shared" si="961"/>
        <v>0</v>
      </c>
      <c r="AD5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08">
        <f t="shared" si="962"/>
        <v>0</v>
      </c>
      <c r="AH5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08">
        <f t="shared" si="963"/>
        <v>0</v>
      </c>
      <c r="AL510" s="208">
        <f t="shared" si="964"/>
        <v>0</v>
      </c>
    </row>
    <row r="511" spans="2:38" x14ac:dyDescent="0.25">
      <c r="B511" s="206" t="s">
        <v>1383</v>
      </c>
      <c r="C511" s="207" t="s">
        <v>1384</v>
      </c>
      <c r="D51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08">
        <f t="shared" ref="F511:F514" si="965">D511+E511</f>
        <v>0</v>
      </c>
      <c r="G511" s="208"/>
      <c r="H511" s="208">
        <f t="shared" ref="H511:H514" si="966">F511-G511</f>
        <v>0</v>
      </c>
      <c r="I511" s="208"/>
      <c r="J511" s="208">
        <f t="shared" ref="J511:J514" si="967">F511-I511</f>
        <v>0</v>
      </c>
      <c r="K5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08">
        <f t="shared" ref="Y511:Y514" si="968">V511+W511+X511</f>
        <v>0</v>
      </c>
      <c r="Z5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08">
        <f t="shared" ref="AC511:AC514" si="969">Z511+AA511+AB511</f>
        <v>0</v>
      </c>
      <c r="AD5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08">
        <f t="shared" ref="AG511:AG514" si="970">AD511+AE511+AF511</f>
        <v>0</v>
      </c>
      <c r="AH5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08">
        <f t="shared" ref="AK511:AK514" si="971">AH511+AI511+AJ511</f>
        <v>0</v>
      </c>
      <c r="AL511" s="208">
        <f t="shared" ref="AL511:AL514" si="972">Y511+AC511+AG511+AK511</f>
        <v>0</v>
      </c>
    </row>
    <row r="512" spans="2:38" x14ac:dyDescent="0.25">
      <c r="B512" s="206" t="s">
        <v>1385</v>
      </c>
      <c r="C512" s="207" t="s">
        <v>1386</v>
      </c>
      <c r="D51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08">
        <f t="shared" si="965"/>
        <v>0</v>
      </c>
      <c r="G512" s="208"/>
      <c r="H512" s="208">
        <f t="shared" si="966"/>
        <v>0</v>
      </c>
      <c r="I512" s="208"/>
      <c r="J512" s="208">
        <f t="shared" si="967"/>
        <v>0</v>
      </c>
      <c r="K5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08">
        <f t="shared" si="968"/>
        <v>0</v>
      </c>
      <c r="Z5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08">
        <f t="shared" si="969"/>
        <v>0</v>
      </c>
      <c r="AD5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08">
        <f t="shared" si="970"/>
        <v>0</v>
      </c>
      <c r="AH5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08">
        <f t="shared" si="971"/>
        <v>0</v>
      </c>
      <c r="AL512" s="208">
        <f t="shared" si="972"/>
        <v>0</v>
      </c>
    </row>
    <row r="513" spans="2:38" x14ac:dyDescent="0.25">
      <c r="B513" s="206" t="s">
        <v>1387</v>
      </c>
      <c r="C513" s="207" t="s">
        <v>1388</v>
      </c>
      <c r="D51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08">
        <f t="shared" si="965"/>
        <v>0</v>
      </c>
      <c r="G513" s="208"/>
      <c r="H513" s="208">
        <f t="shared" si="966"/>
        <v>0</v>
      </c>
      <c r="I513" s="208"/>
      <c r="J513" s="208">
        <f t="shared" si="967"/>
        <v>0</v>
      </c>
      <c r="K5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08">
        <f t="shared" si="968"/>
        <v>0</v>
      </c>
      <c r="Z5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08">
        <f t="shared" si="969"/>
        <v>0</v>
      </c>
      <c r="AD5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08">
        <f t="shared" si="970"/>
        <v>0</v>
      </c>
      <c r="AH5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08">
        <f t="shared" si="971"/>
        <v>0</v>
      </c>
      <c r="AL513" s="208">
        <f t="shared" si="972"/>
        <v>0</v>
      </c>
    </row>
    <row r="514" spans="2:38" x14ac:dyDescent="0.25">
      <c r="B514" s="206" t="s">
        <v>1389</v>
      </c>
      <c r="C514" s="207" t="s">
        <v>1390</v>
      </c>
      <c r="D51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08">
        <f t="shared" si="965"/>
        <v>0</v>
      </c>
      <c r="G514" s="208"/>
      <c r="H514" s="208">
        <f t="shared" si="966"/>
        <v>0</v>
      </c>
      <c r="I514" s="208"/>
      <c r="J514" s="208">
        <f t="shared" si="967"/>
        <v>0</v>
      </c>
      <c r="K5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08">
        <f t="shared" si="968"/>
        <v>0</v>
      </c>
      <c r="Z5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08">
        <f t="shared" si="969"/>
        <v>0</v>
      </c>
      <c r="AD5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08">
        <f t="shared" si="970"/>
        <v>0</v>
      </c>
      <c r="AH5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08">
        <f t="shared" si="971"/>
        <v>0</v>
      </c>
      <c r="AL514" s="208">
        <f t="shared" si="972"/>
        <v>0</v>
      </c>
    </row>
    <row r="515" spans="2:38" x14ac:dyDescent="0.25">
      <c r="B515" s="206" t="s">
        <v>1391</v>
      </c>
      <c r="C515" s="207" t="s">
        <v>1392</v>
      </c>
      <c r="D51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08">
        <f t="shared" si="919"/>
        <v>0</v>
      </c>
      <c r="G515" s="208"/>
      <c r="H515" s="208">
        <f t="shared" si="922"/>
        <v>0</v>
      </c>
      <c r="I515" s="208"/>
      <c r="J515" s="208">
        <f t="shared" si="923"/>
        <v>0</v>
      </c>
      <c r="K5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08">
        <f t="shared" si="925"/>
        <v>0</v>
      </c>
      <c r="Z5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08">
        <f t="shared" si="926"/>
        <v>0</v>
      </c>
      <c r="AD5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08">
        <f t="shared" si="927"/>
        <v>0</v>
      </c>
      <c r="AH5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08">
        <f t="shared" si="928"/>
        <v>0</v>
      </c>
      <c r="AL515" s="208">
        <f t="shared" si="929"/>
        <v>0</v>
      </c>
    </row>
    <row r="516" spans="2:38" x14ac:dyDescent="0.25">
      <c r="B516" s="206" t="s">
        <v>1393</v>
      </c>
      <c r="C516" s="207" t="s">
        <v>1394</v>
      </c>
      <c r="D51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08">
        <f t="shared" ref="F516" si="973">D516+E516</f>
        <v>0</v>
      </c>
      <c r="G516" s="208"/>
      <c r="H516" s="208">
        <f t="shared" ref="H516" si="974">F516-G516</f>
        <v>0</v>
      </c>
      <c r="I516" s="208"/>
      <c r="J516" s="208">
        <f t="shared" ref="J516" si="975">F516-I516</f>
        <v>0</v>
      </c>
      <c r="K5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08">
        <f t="shared" ref="Y516" si="976">V516+W516+X516</f>
        <v>0</v>
      </c>
      <c r="Z5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08">
        <f t="shared" ref="AC516" si="977">Z516+AA516+AB516</f>
        <v>0</v>
      </c>
      <c r="AD5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08">
        <f t="shared" ref="AG516" si="978">AD516+AE516+AF516</f>
        <v>0</v>
      </c>
      <c r="AH5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08">
        <f t="shared" ref="AK516" si="979">AH516+AI516+AJ516</f>
        <v>0</v>
      </c>
      <c r="AL516" s="208">
        <f t="shared" ref="AL516" si="980">Y516+AC516+AG516+AK516</f>
        <v>0</v>
      </c>
    </row>
    <row r="517" spans="2:38" x14ac:dyDescent="0.25">
      <c r="B517" s="206" t="s">
        <v>1395</v>
      </c>
      <c r="C517" s="207" t="s">
        <v>1396</v>
      </c>
      <c r="D51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08">
        <f t="shared" ref="F517" si="981">D517+E517</f>
        <v>0</v>
      </c>
      <c r="G517" s="208"/>
      <c r="H517" s="208">
        <f t="shared" ref="H517" si="982">F517-G517</f>
        <v>0</v>
      </c>
      <c r="I517" s="208"/>
      <c r="J517" s="208">
        <f t="shared" ref="J517" si="983">F517-I517</f>
        <v>0</v>
      </c>
      <c r="K5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08">
        <f t="shared" ref="Y517" si="984">V517+W517+X517</f>
        <v>0</v>
      </c>
      <c r="Z5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08">
        <f t="shared" ref="AC517" si="985">Z517+AA517+AB517</f>
        <v>0</v>
      </c>
      <c r="AD5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08">
        <f t="shared" ref="AG517" si="986">AD517+AE517+AF517</f>
        <v>0</v>
      </c>
      <c r="AH5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08">
        <f t="shared" ref="AK517" si="987">AH517+AI517+AJ517</f>
        <v>0</v>
      </c>
      <c r="AL517" s="208">
        <f t="shared" ref="AL517" si="988">Y517+AC517+AG517+AK517</f>
        <v>0</v>
      </c>
    </row>
    <row r="518" spans="2:38" x14ac:dyDescent="0.25">
      <c r="B518" s="203" t="s">
        <v>456</v>
      </c>
      <c r="C518" s="204" t="s">
        <v>321</v>
      </c>
      <c r="D518" s="205">
        <f>D519+D528</f>
        <v>0</v>
      </c>
      <c r="E518" s="205">
        <f>E519+E528</f>
        <v>0</v>
      </c>
      <c r="F518" s="205">
        <f t="shared" si="919"/>
        <v>0</v>
      </c>
      <c r="G518" s="205">
        <f t="shared" ref="G518:I518" si="989">G519+G528</f>
        <v>0</v>
      </c>
      <c r="H518" s="205">
        <f t="shared" si="922"/>
        <v>0</v>
      </c>
      <c r="I518" s="205">
        <f t="shared" si="989"/>
        <v>0</v>
      </c>
      <c r="J518" s="205">
        <f t="shared" si="923"/>
        <v>0</v>
      </c>
      <c r="K518" s="205">
        <f t="shared" ref="K518:AJ518" si="990">K519+K528</f>
        <v>0</v>
      </c>
      <c r="L518" s="205">
        <f t="shared" si="990"/>
        <v>0</v>
      </c>
      <c r="M518" s="205">
        <f t="shared" si="990"/>
        <v>0</v>
      </c>
      <c r="N518" s="205">
        <f t="shared" si="990"/>
        <v>0</v>
      </c>
      <c r="O518" s="205">
        <f t="shared" si="990"/>
        <v>0</v>
      </c>
      <c r="P518" s="205">
        <f t="shared" si="990"/>
        <v>0</v>
      </c>
      <c r="Q518" s="205">
        <f t="shared" si="990"/>
        <v>0</v>
      </c>
      <c r="R518" s="205">
        <f t="shared" si="990"/>
        <v>0</v>
      </c>
      <c r="S518" s="205">
        <f t="shared" si="990"/>
        <v>0</v>
      </c>
      <c r="T518" s="205">
        <f t="shared" si="990"/>
        <v>0</v>
      </c>
      <c r="U518" s="205">
        <f t="shared" si="990"/>
        <v>0</v>
      </c>
      <c r="V518" s="205">
        <f t="shared" si="990"/>
        <v>0</v>
      </c>
      <c r="W518" s="205">
        <f t="shared" si="990"/>
        <v>0</v>
      </c>
      <c r="X518" s="205">
        <f t="shared" si="990"/>
        <v>0</v>
      </c>
      <c r="Y518" s="205">
        <f t="shared" si="925"/>
        <v>0</v>
      </c>
      <c r="Z518" s="205">
        <f t="shared" si="990"/>
        <v>0</v>
      </c>
      <c r="AA518" s="205">
        <f t="shared" si="990"/>
        <v>0</v>
      </c>
      <c r="AB518" s="205">
        <f t="shared" si="990"/>
        <v>0</v>
      </c>
      <c r="AC518" s="205">
        <f t="shared" si="926"/>
        <v>0</v>
      </c>
      <c r="AD518" s="205">
        <f t="shared" si="990"/>
        <v>0</v>
      </c>
      <c r="AE518" s="205">
        <f t="shared" si="990"/>
        <v>0</v>
      </c>
      <c r="AF518" s="205">
        <f t="shared" si="990"/>
        <v>0</v>
      </c>
      <c r="AG518" s="205">
        <f t="shared" si="927"/>
        <v>0</v>
      </c>
      <c r="AH518" s="205">
        <f t="shared" si="990"/>
        <v>0</v>
      </c>
      <c r="AI518" s="205">
        <f t="shared" si="990"/>
        <v>0</v>
      </c>
      <c r="AJ518" s="205">
        <f t="shared" si="990"/>
        <v>0</v>
      </c>
      <c r="AK518" s="205">
        <f t="shared" si="928"/>
        <v>0</v>
      </c>
      <c r="AL518" s="205">
        <f t="shared" si="929"/>
        <v>0</v>
      </c>
    </row>
    <row r="519" spans="2:38" x14ac:dyDescent="0.25">
      <c r="B519" s="215" t="s">
        <v>457</v>
      </c>
      <c r="C519" s="216" t="s">
        <v>322</v>
      </c>
      <c r="D519" s="217">
        <f>SUM(D520:D527)</f>
        <v>0</v>
      </c>
      <c r="E519" s="217">
        <f>SUM(E520:E527)</f>
        <v>0</v>
      </c>
      <c r="F519" s="217">
        <f t="shared" si="919"/>
        <v>0</v>
      </c>
      <c r="G519" s="217">
        <f t="shared" ref="G519:I519" si="991">SUM(G520:G527)</f>
        <v>0</v>
      </c>
      <c r="H519" s="217">
        <f t="shared" si="922"/>
        <v>0</v>
      </c>
      <c r="I519" s="217">
        <f t="shared" si="991"/>
        <v>0</v>
      </c>
      <c r="J519" s="217">
        <f t="shared" si="923"/>
        <v>0</v>
      </c>
      <c r="K519" s="217">
        <f t="shared" ref="K519:AJ519" si="992">SUM(K520:K527)</f>
        <v>0</v>
      </c>
      <c r="L519" s="217">
        <f t="shared" si="992"/>
        <v>0</v>
      </c>
      <c r="M519" s="217">
        <f t="shared" si="992"/>
        <v>0</v>
      </c>
      <c r="N519" s="217">
        <f t="shared" si="992"/>
        <v>0</v>
      </c>
      <c r="O519" s="217">
        <f t="shared" si="992"/>
        <v>0</v>
      </c>
      <c r="P519" s="217">
        <f t="shared" si="992"/>
        <v>0</v>
      </c>
      <c r="Q519" s="217">
        <f t="shared" si="992"/>
        <v>0</v>
      </c>
      <c r="R519" s="217">
        <f t="shared" si="992"/>
        <v>0</v>
      </c>
      <c r="S519" s="217">
        <f t="shared" si="992"/>
        <v>0</v>
      </c>
      <c r="T519" s="217">
        <f t="shared" si="992"/>
        <v>0</v>
      </c>
      <c r="U519" s="217">
        <f t="shared" si="992"/>
        <v>0</v>
      </c>
      <c r="V519" s="217">
        <f t="shared" si="992"/>
        <v>0</v>
      </c>
      <c r="W519" s="217">
        <f t="shared" si="992"/>
        <v>0</v>
      </c>
      <c r="X519" s="217">
        <f t="shared" si="992"/>
        <v>0</v>
      </c>
      <c r="Y519" s="217">
        <f t="shared" si="925"/>
        <v>0</v>
      </c>
      <c r="Z519" s="217">
        <f t="shared" si="992"/>
        <v>0</v>
      </c>
      <c r="AA519" s="217">
        <f t="shared" si="992"/>
        <v>0</v>
      </c>
      <c r="AB519" s="217">
        <f t="shared" si="992"/>
        <v>0</v>
      </c>
      <c r="AC519" s="217">
        <f t="shared" si="926"/>
        <v>0</v>
      </c>
      <c r="AD519" s="217">
        <f t="shared" si="992"/>
        <v>0</v>
      </c>
      <c r="AE519" s="217">
        <f t="shared" si="992"/>
        <v>0</v>
      </c>
      <c r="AF519" s="217">
        <f t="shared" si="992"/>
        <v>0</v>
      </c>
      <c r="AG519" s="217">
        <f t="shared" si="927"/>
        <v>0</v>
      </c>
      <c r="AH519" s="217">
        <f t="shared" si="992"/>
        <v>0</v>
      </c>
      <c r="AI519" s="217">
        <f t="shared" si="992"/>
        <v>0</v>
      </c>
      <c r="AJ519" s="217">
        <f t="shared" si="992"/>
        <v>0</v>
      </c>
      <c r="AK519" s="217">
        <f t="shared" si="928"/>
        <v>0</v>
      </c>
      <c r="AL519" s="217">
        <f t="shared" si="929"/>
        <v>0</v>
      </c>
    </row>
    <row r="520" spans="2:38" x14ac:dyDescent="0.25">
      <c r="B520" s="206" t="s">
        <v>458</v>
      </c>
      <c r="C520" s="207" t="s">
        <v>323</v>
      </c>
      <c r="D52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08">
        <f t="shared" si="919"/>
        <v>0</v>
      </c>
      <c r="G520" s="208"/>
      <c r="H520" s="208">
        <f t="shared" si="922"/>
        <v>0</v>
      </c>
      <c r="I520" s="208"/>
      <c r="J520" s="208">
        <f t="shared" si="923"/>
        <v>0</v>
      </c>
      <c r="K5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08">
        <f t="shared" si="925"/>
        <v>0</v>
      </c>
      <c r="Z5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08">
        <f t="shared" si="926"/>
        <v>0</v>
      </c>
      <c r="AD5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08">
        <f t="shared" si="927"/>
        <v>0</v>
      </c>
      <c r="AH5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08">
        <f t="shared" si="928"/>
        <v>0</v>
      </c>
      <c r="AL520" s="208">
        <f t="shared" si="929"/>
        <v>0</v>
      </c>
    </row>
    <row r="521" spans="2:38" x14ac:dyDescent="0.25">
      <c r="B521" s="206" t="s">
        <v>1412</v>
      </c>
      <c r="C521" s="207" t="s">
        <v>1413</v>
      </c>
      <c r="D52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08">
        <f t="shared" si="919"/>
        <v>0</v>
      </c>
      <c r="G521" s="208"/>
      <c r="H521" s="208">
        <f t="shared" si="922"/>
        <v>0</v>
      </c>
      <c r="I521" s="208"/>
      <c r="J521" s="208">
        <f t="shared" si="923"/>
        <v>0</v>
      </c>
      <c r="K5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08">
        <f t="shared" si="925"/>
        <v>0</v>
      </c>
      <c r="Z5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08">
        <f t="shared" si="926"/>
        <v>0</v>
      </c>
      <c r="AD5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08">
        <f t="shared" si="927"/>
        <v>0</v>
      </c>
      <c r="AH5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08">
        <f t="shared" si="928"/>
        <v>0</v>
      </c>
      <c r="AL521" s="208">
        <f t="shared" si="929"/>
        <v>0</v>
      </c>
    </row>
    <row r="522" spans="2:38" x14ac:dyDescent="0.25">
      <c r="B522" s="206" t="s">
        <v>1414</v>
      </c>
      <c r="C522" s="207" t="s">
        <v>1415</v>
      </c>
      <c r="D52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08">
        <f t="shared" ref="F522:F525" si="993">D522+E522</f>
        <v>0</v>
      </c>
      <c r="G522" s="208"/>
      <c r="H522" s="208">
        <f t="shared" ref="H522:H525" si="994">F522-G522</f>
        <v>0</v>
      </c>
      <c r="I522" s="208"/>
      <c r="J522" s="208">
        <f t="shared" ref="J522:J525" si="995">F522-I522</f>
        <v>0</v>
      </c>
      <c r="K5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08">
        <f t="shared" ref="Y522:Y525" si="996">V522+W522+X522</f>
        <v>0</v>
      </c>
      <c r="Z5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08">
        <f t="shared" ref="AC522:AC525" si="997">Z522+AA522+AB522</f>
        <v>0</v>
      </c>
      <c r="AD5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08">
        <f t="shared" ref="AG522:AG525" si="998">AD522+AE522+AF522</f>
        <v>0</v>
      </c>
      <c r="AH5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08">
        <f t="shared" ref="AK522:AK525" si="999">AH522+AI522+AJ522</f>
        <v>0</v>
      </c>
      <c r="AL522" s="208">
        <f t="shared" ref="AL522:AL525" si="1000">Y522+AC522+AG522+AK522</f>
        <v>0</v>
      </c>
    </row>
    <row r="523" spans="2:38" x14ac:dyDescent="0.25">
      <c r="B523" s="206" t="s">
        <v>459</v>
      </c>
      <c r="C523" s="207" t="s">
        <v>324</v>
      </c>
      <c r="D52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08">
        <f t="shared" si="993"/>
        <v>0</v>
      </c>
      <c r="G523" s="208"/>
      <c r="H523" s="208">
        <f t="shared" si="994"/>
        <v>0</v>
      </c>
      <c r="I523" s="208"/>
      <c r="J523" s="208">
        <f t="shared" si="995"/>
        <v>0</v>
      </c>
      <c r="K5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08">
        <f t="shared" si="996"/>
        <v>0</v>
      </c>
      <c r="Z5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08">
        <f t="shared" si="997"/>
        <v>0</v>
      </c>
      <c r="AD5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08">
        <f t="shared" si="998"/>
        <v>0</v>
      </c>
      <c r="AH5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08">
        <f t="shared" si="999"/>
        <v>0</v>
      </c>
      <c r="AL523" s="208">
        <f t="shared" si="1000"/>
        <v>0</v>
      </c>
    </row>
    <row r="524" spans="2:38" x14ac:dyDescent="0.25">
      <c r="B524" s="206" t="s">
        <v>1416</v>
      </c>
      <c r="C524" s="207" t="s">
        <v>1417</v>
      </c>
      <c r="D52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08">
        <f t="shared" ref="F524" si="1001">D524+E524</f>
        <v>0</v>
      </c>
      <c r="G524" s="208"/>
      <c r="H524" s="208">
        <f t="shared" ref="H524" si="1002">F524-G524</f>
        <v>0</v>
      </c>
      <c r="I524" s="208"/>
      <c r="J524" s="208">
        <f t="shared" ref="J524" si="1003">F524-I524</f>
        <v>0</v>
      </c>
      <c r="K5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08">
        <f t="shared" ref="Y524" si="1004">V524+W524+X524</f>
        <v>0</v>
      </c>
      <c r="Z5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08">
        <f t="shared" ref="AC524" si="1005">Z524+AA524+AB524</f>
        <v>0</v>
      </c>
      <c r="AD5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08">
        <f t="shared" ref="AG524" si="1006">AD524+AE524+AF524</f>
        <v>0</v>
      </c>
      <c r="AH5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08">
        <f t="shared" ref="AK524" si="1007">AH524+AI524+AJ524</f>
        <v>0</v>
      </c>
      <c r="AL524" s="208">
        <f t="shared" ref="AL524" si="1008">Y524+AC524+AG524+AK524</f>
        <v>0</v>
      </c>
    </row>
    <row r="525" spans="2:38" x14ac:dyDescent="0.25">
      <c r="B525" s="206" t="s">
        <v>1418</v>
      </c>
      <c r="C525" s="207" t="s">
        <v>1419</v>
      </c>
      <c r="D52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08">
        <f t="shared" si="993"/>
        <v>0</v>
      </c>
      <c r="G525" s="208"/>
      <c r="H525" s="208">
        <f t="shared" si="994"/>
        <v>0</v>
      </c>
      <c r="I525" s="208"/>
      <c r="J525" s="208">
        <f t="shared" si="995"/>
        <v>0</v>
      </c>
      <c r="K5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08">
        <f t="shared" si="996"/>
        <v>0</v>
      </c>
      <c r="Z5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08">
        <f t="shared" si="997"/>
        <v>0</v>
      </c>
      <c r="AD5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08">
        <f t="shared" si="998"/>
        <v>0</v>
      </c>
      <c r="AH5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08">
        <f t="shared" si="999"/>
        <v>0</v>
      </c>
      <c r="AL525" s="208">
        <f t="shared" si="1000"/>
        <v>0</v>
      </c>
    </row>
    <row r="526" spans="2:38" x14ac:dyDescent="0.25">
      <c r="B526" s="206" t="s">
        <v>1420</v>
      </c>
      <c r="C526" s="207" t="s">
        <v>1421</v>
      </c>
      <c r="D52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08">
        <f t="shared" ref="F526" si="1009">D526+E526</f>
        <v>0</v>
      </c>
      <c r="G526" s="208"/>
      <c r="H526" s="208">
        <f t="shared" ref="H526" si="1010">F526-G526</f>
        <v>0</v>
      </c>
      <c r="I526" s="208"/>
      <c r="J526" s="208">
        <f t="shared" ref="J526" si="1011">F526-I526</f>
        <v>0</v>
      </c>
      <c r="K5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08">
        <f t="shared" ref="Y526" si="1012">V526+W526+X526</f>
        <v>0</v>
      </c>
      <c r="Z5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08">
        <f t="shared" ref="AC526" si="1013">Z526+AA526+AB526</f>
        <v>0</v>
      </c>
      <c r="AD5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08">
        <f t="shared" ref="AG526" si="1014">AD526+AE526+AF526</f>
        <v>0</v>
      </c>
      <c r="AH5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08">
        <f t="shared" ref="AK526" si="1015">AH526+AI526+AJ526</f>
        <v>0</v>
      </c>
      <c r="AL526" s="208">
        <f t="shared" ref="AL526" si="1016">Y526+AC526+AG526+AK526</f>
        <v>0</v>
      </c>
    </row>
    <row r="527" spans="2:38" x14ac:dyDescent="0.25">
      <c r="B527" s="206" t="s">
        <v>1422</v>
      </c>
      <c r="C527" s="207" t="s">
        <v>1423</v>
      </c>
      <c r="D52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08">
        <f t="shared" si="919"/>
        <v>0</v>
      </c>
      <c r="G527" s="208"/>
      <c r="H527" s="208">
        <f t="shared" si="922"/>
        <v>0</v>
      </c>
      <c r="I527" s="208"/>
      <c r="J527" s="208">
        <f t="shared" si="923"/>
        <v>0</v>
      </c>
      <c r="K5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08">
        <f t="shared" si="925"/>
        <v>0</v>
      </c>
      <c r="Z5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08">
        <f t="shared" si="926"/>
        <v>0</v>
      </c>
      <c r="AD5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08">
        <f t="shared" si="927"/>
        <v>0</v>
      </c>
      <c r="AH5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08">
        <f t="shared" si="928"/>
        <v>0</v>
      </c>
      <c r="AL527" s="208">
        <f t="shared" si="929"/>
        <v>0</v>
      </c>
    </row>
    <row r="528" spans="2:38" x14ac:dyDescent="0.25">
      <c r="B528" s="215" t="s">
        <v>460</v>
      </c>
      <c r="C528" s="216" t="s">
        <v>325</v>
      </c>
      <c r="D528" s="217">
        <f>SUM(D529:D544)</f>
        <v>0</v>
      </c>
      <c r="E528" s="217">
        <f>SUM(E529:E544)</f>
        <v>0</v>
      </c>
      <c r="F528" s="217">
        <f t="shared" si="919"/>
        <v>0</v>
      </c>
      <c r="G528" s="217">
        <f>SUM(G529:G544)</f>
        <v>0</v>
      </c>
      <c r="H528" s="217">
        <f t="shared" si="922"/>
        <v>0</v>
      </c>
      <c r="I528" s="217">
        <f>SUM(I529:I544)</f>
        <v>0</v>
      </c>
      <c r="J528" s="217">
        <f t="shared" si="923"/>
        <v>0</v>
      </c>
      <c r="K528" s="217">
        <f t="shared" ref="K528:X528" si="1017">SUM(K529:K544)</f>
        <v>0</v>
      </c>
      <c r="L528" s="217">
        <f t="shared" si="1017"/>
        <v>0</v>
      </c>
      <c r="M528" s="217">
        <f t="shared" si="1017"/>
        <v>0</v>
      </c>
      <c r="N528" s="217">
        <f t="shared" si="1017"/>
        <v>0</v>
      </c>
      <c r="O528" s="217">
        <f t="shared" si="1017"/>
        <v>0</v>
      </c>
      <c r="P528" s="217">
        <f t="shared" si="1017"/>
        <v>0</v>
      </c>
      <c r="Q528" s="217">
        <f t="shared" si="1017"/>
        <v>0</v>
      </c>
      <c r="R528" s="217">
        <f t="shared" si="1017"/>
        <v>0</v>
      </c>
      <c r="S528" s="217">
        <f t="shared" si="1017"/>
        <v>0</v>
      </c>
      <c r="T528" s="217">
        <f t="shared" si="1017"/>
        <v>0</v>
      </c>
      <c r="U528" s="217">
        <f t="shared" si="1017"/>
        <v>0</v>
      </c>
      <c r="V528" s="217">
        <f t="shared" si="1017"/>
        <v>0</v>
      </c>
      <c r="W528" s="217">
        <f t="shared" si="1017"/>
        <v>0</v>
      </c>
      <c r="X528" s="217">
        <f t="shared" si="1017"/>
        <v>0</v>
      </c>
      <c r="Y528" s="217">
        <f t="shared" si="925"/>
        <v>0</v>
      </c>
      <c r="Z528" s="217">
        <f>SUM(Z529:Z544)</f>
        <v>0</v>
      </c>
      <c r="AA528" s="217">
        <f>SUM(AA529:AA544)</f>
        <v>0</v>
      </c>
      <c r="AB528" s="217">
        <f>SUM(AB529:AB544)</f>
        <v>0</v>
      </c>
      <c r="AC528" s="217">
        <f t="shared" si="926"/>
        <v>0</v>
      </c>
      <c r="AD528" s="217">
        <f>SUM(AD529:AD544)</f>
        <v>0</v>
      </c>
      <c r="AE528" s="217">
        <f>SUM(AE529:AE544)</f>
        <v>0</v>
      </c>
      <c r="AF528" s="217">
        <f>SUM(AF529:AF544)</f>
        <v>0</v>
      </c>
      <c r="AG528" s="217">
        <f t="shared" si="927"/>
        <v>0</v>
      </c>
      <c r="AH528" s="217">
        <f>SUM(AH529:AH544)</f>
        <v>0</v>
      </c>
      <c r="AI528" s="217">
        <f>SUM(AI529:AI544)</f>
        <v>0</v>
      </c>
      <c r="AJ528" s="217">
        <f>SUM(AJ529:AJ544)</f>
        <v>0</v>
      </c>
      <c r="AK528" s="217">
        <f t="shared" si="928"/>
        <v>0</v>
      </c>
      <c r="AL528" s="217">
        <f t="shared" si="929"/>
        <v>0</v>
      </c>
    </row>
    <row r="529" spans="2:38" x14ac:dyDescent="0.25">
      <c r="B529" s="206" t="s">
        <v>461</v>
      </c>
      <c r="C529" s="207" t="s">
        <v>326</v>
      </c>
      <c r="D52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08">
        <f t="shared" si="919"/>
        <v>0</v>
      </c>
      <c r="G529" s="208"/>
      <c r="H529" s="208">
        <f t="shared" si="922"/>
        <v>0</v>
      </c>
      <c r="I529" s="208"/>
      <c r="J529" s="208">
        <f t="shared" si="923"/>
        <v>0</v>
      </c>
      <c r="K5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08">
        <f t="shared" si="925"/>
        <v>0</v>
      </c>
      <c r="Z5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08">
        <f t="shared" si="926"/>
        <v>0</v>
      </c>
      <c r="AD5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08">
        <f t="shared" si="927"/>
        <v>0</v>
      </c>
      <c r="AH5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08">
        <f t="shared" si="928"/>
        <v>0</v>
      </c>
      <c r="AL529" s="208">
        <f t="shared" si="929"/>
        <v>0</v>
      </c>
    </row>
    <row r="530" spans="2:38" x14ac:dyDescent="0.25">
      <c r="B530" s="206" t="s">
        <v>1424</v>
      </c>
      <c r="C530" s="207" t="s">
        <v>1425</v>
      </c>
      <c r="D53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08">
        <f t="shared" ref="F530:F537" si="1018">D530+E530</f>
        <v>0</v>
      </c>
      <c r="G530" s="208"/>
      <c r="H530" s="208">
        <f t="shared" ref="H530:H537" si="1019">F530-G530</f>
        <v>0</v>
      </c>
      <c r="I530" s="208"/>
      <c r="J530" s="208">
        <f t="shared" ref="J530:J537" si="1020">F530-I530</f>
        <v>0</v>
      </c>
      <c r="K5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08">
        <f t="shared" ref="Y530:Y537" si="1021">V530+W530+X530</f>
        <v>0</v>
      </c>
      <c r="Z5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08">
        <f t="shared" ref="AC530:AC537" si="1022">Z530+AA530+AB530</f>
        <v>0</v>
      </c>
      <c r="AD5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08">
        <f t="shared" ref="AG530:AG537" si="1023">AD530+AE530+AF530</f>
        <v>0</v>
      </c>
      <c r="AH5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08">
        <f t="shared" ref="AK530:AK537" si="1024">AH530+AI530+AJ530</f>
        <v>0</v>
      </c>
      <c r="AL530" s="208">
        <f t="shared" ref="AL530:AL537" si="1025">Y530+AC530+AG530+AK530</f>
        <v>0</v>
      </c>
    </row>
    <row r="531" spans="2:38" x14ac:dyDescent="0.25">
      <c r="B531" s="206" t="s">
        <v>1426</v>
      </c>
      <c r="C531" s="207" t="s">
        <v>1427</v>
      </c>
      <c r="D53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08">
        <f t="shared" si="1018"/>
        <v>0</v>
      </c>
      <c r="G531" s="208"/>
      <c r="H531" s="208">
        <f t="shared" si="1019"/>
        <v>0</v>
      </c>
      <c r="I531" s="208"/>
      <c r="J531" s="208">
        <f t="shared" si="1020"/>
        <v>0</v>
      </c>
      <c r="K5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08">
        <f t="shared" si="1021"/>
        <v>0</v>
      </c>
      <c r="Z5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08">
        <f t="shared" si="1022"/>
        <v>0</v>
      </c>
      <c r="AD5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08">
        <f t="shared" si="1023"/>
        <v>0</v>
      </c>
      <c r="AH5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08">
        <f t="shared" si="1024"/>
        <v>0</v>
      </c>
      <c r="AL531" s="208">
        <f t="shared" si="1025"/>
        <v>0</v>
      </c>
    </row>
    <row r="532" spans="2:38" x14ac:dyDescent="0.25">
      <c r="B532" s="206" t="s">
        <v>1428</v>
      </c>
      <c r="C532" s="207" t="s">
        <v>1429</v>
      </c>
      <c r="D53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08">
        <f t="shared" si="1018"/>
        <v>0</v>
      </c>
      <c r="G532" s="208"/>
      <c r="H532" s="208">
        <f t="shared" si="1019"/>
        <v>0</v>
      </c>
      <c r="I532" s="208"/>
      <c r="J532" s="208">
        <f t="shared" si="1020"/>
        <v>0</v>
      </c>
      <c r="K5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08">
        <f t="shared" si="1021"/>
        <v>0</v>
      </c>
      <c r="Z5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08">
        <f t="shared" si="1022"/>
        <v>0</v>
      </c>
      <c r="AD5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08">
        <f t="shared" si="1023"/>
        <v>0</v>
      </c>
      <c r="AH5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08">
        <f t="shared" si="1024"/>
        <v>0</v>
      </c>
      <c r="AL532" s="208">
        <f t="shared" si="1025"/>
        <v>0</v>
      </c>
    </row>
    <row r="533" spans="2:38" x14ac:dyDescent="0.25">
      <c r="B533" s="206" t="s">
        <v>1430</v>
      </c>
      <c r="C533" s="207" t="s">
        <v>1431</v>
      </c>
      <c r="D53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08">
        <f t="shared" si="1018"/>
        <v>0</v>
      </c>
      <c r="G533" s="208"/>
      <c r="H533" s="208">
        <f t="shared" si="1019"/>
        <v>0</v>
      </c>
      <c r="I533" s="208"/>
      <c r="J533" s="208">
        <f t="shared" si="1020"/>
        <v>0</v>
      </c>
      <c r="K5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08">
        <f t="shared" si="1021"/>
        <v>0</v>
      </c>
      <c r="Z5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08">
        <f t="shared" si="1022"/>
        <v>0</v>
      </c>
      <c r="AD5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08">
        <f t="shared" si="1023"/>
        <v>0</v>
      </c>
      <c r="AH5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08">
        <f t="shared" si="1024"/>
        <v>0</v>
      </c>
      <c r="AL533" s="208">
        <f t="shared" si="1025"/>
        <v>0</v>
      </c>
    </row>
    <row r="534" spans="2:38" x14ac:dyDescent="0.25">
      <c r="B534" s="206" t="s">
        <v>1432</v>
      </c>
      <c r="C534" s="207" t="s">
        <v>1433</v>
      </c>
      <c r="D53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08">
        <f t="shared" si="1018"/>
        <v>0</v>
      </c>
      <c r="G534" s="208"/>
      <c r="H534" s="208">
        <f t="shared" si="1019"/>
        <v>0</v>
      </c>
      <c r="I534" s="208"/>
      <c r="J534" s="208">
        <f t="shared" si="1020"/>
        <v>0</v>
      </c>
      <c r="K5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08">
        <f t="shared" si="1021"/>
        <v>0</v>
      </c>
      <c r="Z5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08">
        <f t="shared" si="1022"/>
        <v>0</v>
      </c>
      <c r="AD5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08">
        <f t="shared" si="1023"/>
        <v>0</v>
      </c>
      <c r="AH5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08">
        <f t="shared" si="1024"/>
        <v>0</v>
      </c>
      <c r="AL534" s="208">
        <f t="shared" si="1025"/>
        <v>0</v>
      </c>
    </row>
    <row r="535" spans="2:38" x14ac:dyDescent="0.25">
      <c r="B535" s="206" t="s">
        <v>1434</v>
      </c>
      <c r="C535" s="207" t="s">
        <v>1435</v>
      </c>
      <c r="D53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08">
        <f t="shared" si="1018"/>
        <v>0</v>
      </c>
      <c r="G535" s="208"/>
      <c r="H535" s="208">
        <f t="shared" si="1019"/>
        <v>0</v>
      </c>
      <c r="I535" s="208"/>
      <c r="J535" s="208">
        <f t="shared" si="1020"/>
        <v>0</v>
      </c>
      <c r="K5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08">
        <f t="shared" si="1021"/>
        <v>0</v>
      </c>
      <c r="Z5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08">
        <f t="shared" si="1022"/>
        <v>0</v>
      </c>
      <c r="AD5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08">
        <f t="shared" si="1023"/>
        <v>0</v>
      </c>
      <c r="AH5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08">
        <f t="shared" si="1024"/>
        <v>0</v>
      </c>
      <c r="AL535" s="208">
        <f t="shared" si="1025"/>
        <v>0</v>
      </c>
    </row>
    <row r="536" spans="2:38" x14ac:dyDescent="0.25">
      <c r="B536" s="206" t="s">
        <v>1436</v>
      </c>
      <c r="C536" s="207" t="s">
        <v>1437</v>
      </c>
      <c r="D53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08">
        <f t="shared" si="1018"/>
        <v>0</v>
      </c>
      <c r="G536" s="208"/>
      <c r="H536" s="208">
        <f t="shared" si="1019"/>
        <v>0</v>
      </c>
      <c r="I536" s="208"/>
      <c r="J536" s="208">
        <f t="shared" si="1020"/>
        <v>0</v>
      </c>
      <c r="K5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08">
        <f t="shared" si="1021"/>
        <v>0</v>
      </c>
      <c r="Z5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08">
        <f t="shared" si="1022"/>
        <v>0</v>
      </c>
      <c r="AD5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08">
        <f t="shared" si="1023"/>
        <v>0</v>
      </c>
      <c r="AH5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08">
        <f t="shared" si="1024"/>
        <v>0</v>
      </c>
      <c r="AL536" s="208">
        <f t="shared" si="1025"/>
        <v>0</v>
      </c>
    </row>
    <row r="537" spans="2:38" x14ac:dyDescent="0.25">
      <c r="B537" s="206" t="s">
        <v>1438</v>
      </c>
      <c r="C537" s="207" t="s">
        <v>1439</v>
      </c>
      <c r="D53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08">
        <f t="shared" si="1018"/>
        <v>0</v>
      </c>
      <c r="G537" s="208"/>
      <c r="H537" s="208">
        <f t="shared" si="1019"/>
        <v>0</v>
      </c>
      <c r="I537" s="208"/>
      <c r="J537" s="208">
        <f t="shared" si="1020"/>
        <v>0</v>
      </c>
      <c r="K5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08">
        <f t="shared" si="1021"/>
        <v>0</v>
      </c>
      <c r="Z5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08">
        <f t="shared" si="1022"/>
        <v>0</v>
      </c>
      <c r="AD5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08">
        <f t="shared" si="1023"/>
        <v>0</v>
      </c>
      <c r="AH5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08">
        <f t="shared" si="1024"/>
        <v>0</v>
      </c>
      <c r="AL537" s="208">
        <f t="shared" si="1025"/>
        <v>0</v>
      </c>
    </row>
    <row r="538" spans="2:38" x14ac:dyDescent="0.25">
      <c r="B538" s="206" t="s">
        <v>1440</v>
      </c>
      <c r="C538" s="207" t="s">
        <v>1441</v>
      </c>
      <c r="D53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08">
        <f t="shared" si="919"/>
        <v>0</v>
      </c>
      <c r="G538" s="208"/>
      <c r="H538" s="208">
        <f t="shared" si="922"/>
        <v>0</v>
      </c>
      <c r="I538" s="208"/>
      <c r="J538" s="208">
        <f t="shared" si="923"/>
        <v>0</v>
      </c>
      <c r="K5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08">
        <f t="shared" si="925"/>
        <v>0</v>
      </c>
      <c r="Z5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08">
        <f t="shared" si="926"/>
        <v>0</v>
      </c>
      <c r="AD5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08">
        <f t="shared" si="927"/>
        <v>0</v>
      </c>
      <c r="AH5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08">
        <f t="shared" si="928"/>
        <v>0</v>
      </c>
      <c r="AL538" s="208">
        <f t="shared" si="929"/>
        <v>0</v>
      </c>
    </row>
    <row r="539" spans="2:38" x14ac:dyDescent="0.25">
      <c r="B539" s="206" t="s">
        <v>1442</v>
      </c>
      <c r="C539" s="207" t="s">
        <v>1443</v>
      </c>
      <c r="D53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08">
        <f t="shared" si="919"/>
        <v>0</v>
      </c>
      <c r="G539" s="208"/>
      <c r="H539" s="208">
        <f t="shared" si="922"/>
        <v>0</v>
      </c>
      <c r="I539" s="208"/>
      <c r="J539" s="208">
        <f t="shared" si="923"/>
        <v>0</v>
      </c>
      <c r="K5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08">
        <f t="shared" si="925"/>
        <v>0</v>
      </c>
      <c r="Z5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08">
        <f t="shared" si="926"/>
        <v>0</v>
      </c>
      <c r="AD5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08">
        <f t="shared" si="927"/>
        <v>0</v>
      </c>
      <c r="AH5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08">
        <f t="shared" si="928"/>
        <v>0</v>
      </c>
      <c r="AL539" s="208">
        <f t="shared" si="929"/>
        <v>0</v>
      </c>
    </row>
    <row r="540" spans="2:38" x14ac:dyDescent="0.25">
      <c r="B540" s="206" t="s">
        <v>1444</v>
      </c>
      <c r="C540" s="207" t="s">
        <v>1445</v>
      </c>
      <c r="D54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08">
        <f t="shared" ref="F540:F541" si="1026">D540+E540</f>
        <v>0</v>
      </c>
      <c r="G540" s="208"/>
      <c r="H540" s="208">
        <f t="shared" ref="H540:H541" si="1027">F540-G540</f>
        <v>0</v>
      </c>
      <c r="I540" s="208"/>
      <c r="J540" s="208">
        <f t="shared" ref="J540:J541" si="1028">F540-I540</f>
        <v>0</v>
      </c>
      <c r="K5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08">
        <f t="shared" ref="Y540:Y541" si="1029">V540+W540+X540</f>
        <v>0</v>
      </c>
      <c r="Z5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08">
        <f t="shared" ref="AC540:AC541" si="1030">Z540+AA540+AB540</f>
        <v>0</v>
      </c>
      <c r="AD5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08">
        <f t="shared" ref="AG540:AG541" si="1031">AD540+AE540+AF540</f>
        <v>0</v>
      </c>
      <c r="AH5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08">
        <f t="shared" ref="AK540:AK541" si="1032">AH540+AI540+AJ540</f>
        <v>0</v>
      </c>
      <c r="AL540" s="208">
        <f t="shared" ref="AL540:AL541" si="1033">Y540+AC540+AG540+AK540</f>
        <v>0</v>
      </c>
    </row>
    <row r="541" spans="2:38" x14ac:dyDescent="0.25">
      <c r="B541" s="206" t="s">
        <v>1446</v>
      </c>
      <c r="C541" s="207" t="s">
        <v>1447</v>
      </c>
      <c r="D54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08">
        <f t="shared" si="1026"/>
        <v>0</v>
      </c>
      <c r="G541" s="208"/>
      <c r="H541" s="208">
        <f t="shared" si="1027"/>
        <v>0</v>
      </c>
      <c r="I541" s="208"/>
      <c r="J541" s="208">
        <f t="shared" si="1028"/>
        <v>0</v>
      </c>
      <c r="K5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08">
        <f t="shared" si="1029"/>
        <v>0</v>
      </c>
      <c r="Z5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08">
        <f t="shared" si="1030"/>
        <v>0</v>
      </c>
      <c r="AD5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08">
        <f t="shared" si="1031"/>
        <v>0</v>
      </c>
      <c r="AH5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08">
        <f t="shared" si="1032"/>
        <v>0</v>
      </c>
      <c r="AL541" s="208">
        <f t="shared" si="1033"/>
        <v>0</v>
      </c>
    </row>
    <row r="542" spans="2:38" x14ac:dyDescent="0.25">
      <c r="B542" s="206" t="s">
        <v>1448</v>
      </c>
      <c r="C542" s="207" t="s">
        <v>1449</v>
      </c>
      <c r="D54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08">
        <f t="shared" ref="F542:F543" si="1034">D542+E542</f>
        <v>0</v>
      </c>
      <c r="G542" s="208"/>
      <c r="H542" s="208">
        <f t="shared" ref="H542:H543" si="1035">F542-G542</f>
        <v>0</v>
      </c>
      <c r="I542" s="208"/>
      <c r="J542" s="208">
        <f t="shared" ref="J542:J543" si="1036">F542-I542</f>
        <v>0</v>
      </c>
      <c r="K5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08">
        <f t="shared" ref="Y542:Y543" si="1037">V542+W542+X542</f>
        <v>0</v>
      </c>
      <c r="Z5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08">
        <f t="shared" ref="AC542:AC543" si="1038">Z542+AA542+AB542</f>
        <v>0</v>
      </c>
      <c r="AD5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08">
        <f t="shared" ref="AG542:AG543" si="1039">AD542+AE542+AF542</f>
        <v>0</v>
      </c>
      <c r="AH5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08">
        <f t="shared" ref="AK542:AK543" si="1040">AH542+AI542+AJ542</f>
        <v>0</v>
      </c>
      <c r="AL542" s="208">
        <f t="shared" ref="AL542:AL543" si="1041">Y542+AC542+AG542+AK542</f>
        <v>0</v>
      </c>
    </row>
    <row r="543" spans="2:38" x14ac:dyDescent="0.25">
      <c r="B543" s="206" t="s">
        <v>1450</v>
      </c>
      <c r="C543" s="207" t="s">
        <v>1451</v>
      </c>
      <c r="D54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08">
        <f t="shared" si="1034"/>
        <v>0</v>
      </c>
      <c r="G543" s="208"/>
      <c r="H543" s="208">
        <f t="shared" si="1035"/>
        <v>0</v>
      </c>
      <c r="I543" s="208"/>
      <c r="J543" s="208">
        <f t="shared" si="1036"/>
        <v>0</v>
      </c>
      <c r="K5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08">
        <f t="shared" si="1037"/>
        <v>0</v>
      </c>
      <c r="Z5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08">
        <f t="shared" si="1038"/>
        <v>0</v>
      </c>
      <c r="AD5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08">
        <f t="shared" si="1039"/>
        <v>0</v>
      </c>
      <c r="AH5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08">
        <f t="shared" si="1040"/>
        <v>0</v>
      </c>
      <c r="AL543" s="208">
        <f t="shared" si="1041"/>
        <v>0</v>
      </c>
    </row>
    <row r="544" spans="2:38" x14ac:dyDescent="0.25">
      <c r="B544" s="206" t="s">
        <v>1452</v>
      </c>
      <c r="C544" s="207" t="s">
        <v>1453</v>
      </c>
      <c r="D54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08">
        <f t="shared" si="919"/>
        <v>0</v>
      </c>
      <c r="G544" s="208"/>
      <c r="H544" s="208">
        <f t="shared" si="922"/>
        <v>0</v>
      </c>
      <c r="I544" s="208"/>
      <c r="J544" s="208">
        <f t="shared" si="923"/>
        <v>0</v>
      </c>
      <c r="K5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08">
        <f t="shared" si="925"/>
        <v>0</v>
      </c>
      <c r="Z5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08">
        <f t="shared" si="926"/>
        <v>0</v>
      </c>
      <c r="AD5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08">
        <f t="shared" si="927"/>
        <v>0</v>
      </c>
      <c r="AH5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08">
        <f t="shared" si="928"/>
        <v>0</v>
      </c>
      <c r="AL544" s="208">
        <f t="shared" si="929"/>
        <v>0</v>
      </c>
    </row>
    <row r="545" spans="2:38" x14ac:dyDescent="0.25">
      <c r="B545" s="203" t="s">
        <v>462</v>
      </c>
      <c r="C545" s="204" t="s">
        <v>327</v>
      </c>
      <c r="D545" s="205">
        <f>D546+D560</f>
        <v>0</v>
      </c>
      <c r="E545" s="205">
        <f>E546+E560</f>
        <v>0</v>
      </c>
      <c r="F545" s="205">
        <f t="shared" si="919"/>
        <v>0</v>
      </c>
      <c r="G545" s="205">
        <f t="shared" ref="G545:I545" si="1042">G546+G560</f>
        <v>0</v>
      </c>
      <c r="H545" s="205">
        <f t="shared" si="922"/>
        <v>0</v>
      </c>
      <c r="I545" s="205">
        <f t="shared" si="1042"/>
        <v>0</v>
      </c>
      <c r="J545" s="205">
        <f t="shared" si="923"/>
        <v>0</v>
      </c>
      <c r="K545" s="205">
        <f t="shared" ref="K545:AJ545" si="1043">K546+K560</f>
        <v>0</v>
      </c>
      <c r="L545" s="205">
        <f t="shared" si="1043"/>
        <v>0</v>
      </c>
      <c r="M545" s="205">
        <f t="shared" si="1043"/>
        <v>0</v>
      </c>
      <c r="N545" s="205">
        <f t="shared" si="1043"/>
        <v>0</v>
      </c>
      <c r="O545" s="205">
        <f t="shared" si="1043"/>
        <v>0</v>
      </c>
      <c r="P545" s="205">
        <f t="shared" si="1043"/>
        <v>0</v>
      </c>
      <c r="Q545" s="205">
        <f t="shared" si="1043"/>
        <v>0</v>
      </c>
      <c r="R545" s="205">
        <f t="shared" si="1043"/>
        <v>0</v>
      </c>
      <c r="S545" s="205">
        <f t="shared" si="1043"/>
        <v>0</v>
      </c>
      <c r="T545" s="205">
        <f t="shared" si="1043"/>
        <v>0</v>
      </c>
      <c r="U545" s="205">
        <f t="shared" si="1043"/>
        <v>0</v>
      </c>
      <c r="V545" s="205">
        <f t="shared" si="1043"/>
        <v>0</v>
      </c>
      <c r="W545" s="205">
        <f t="shared" si="1043"/>
        <v>0</v>
      </c>
      <c r="X545" s="205">
        <f t="shared" si="1043"/>
        <v>0</v>
      </c>
      <c r="Y545" s="205">
        <f t="shared" si="925"/>
        <v>0</v>
      </c>
      <c r="Z545" s="205">
        <f t="shared" si="1043"/>
        <v>0</v>
      </c>
      <c r="AA545" s="205">
        <f t="shared" si="1043"/>
        <v>0</v>
      </c>
      <c r="AB545" s="205">
        <f t="shared" si="1043"/>
        <v>0</v>
      </c>
      <c r="AC545" s="205">
        <f t="shared" si="926"/>
        <v>0</v>
      </c>
      <c r="AD545" s="205">
        <f t="shared" si="1043"/>
        <v>0</v>
      </c>
      <c r="AE545" s="205">
        <f t="shared" si="1043"/>
        <v>0</v>
      </c>
      <c r="AF545" s="205">
        <f t="shared" si="1043"/>
        <v>0</v>
      </c>
      <c r="AG545" s="205">
        <f t="shared" si="927"/>
        <v>0</v>
      </c>
      <c r="AH545" s="205">
        <f t="shared" si="1043"/>
        <v>0</v>
      </c>
      <c r="AI545" s="205">
        <f t="shared" si="1043"/>
        <v>0</v>
      </c>
      <c r="AJ545" s="205">
        <f t="shared" si="1043"/>
        <v>0</v>
      </c>
      <c r="AK545" s="205">
        <f t="shared" si="928"/>
        <v>0</v>
      </c>
      <c r="AL545" s="205">
        <f t="shared" si="929"/>
        <v>0</v>
      </c>
    </row>
    <row r="546" spans="2:38" x14ac:dyDescent="0.25">
      <c r="B546" s="215" t="s">
        <v>463</v>
      </c>
      <c r="C546" s="216" t="s">
        <v>328</v>
      </c>
      <c r="D546" s="217">
        <f>SUM(D547:D559)</f>
        <v>0</v>
      </c>
      <c r="E546" s="217">
        <f>SUM(E547:E559)</f>
        <v>0</v>
      </c>
      <c r="F546" s="217">
        <f t="shared" si="919"/>
        <v>0</v>
      </c>
      <c r="G546" s="217">
        <f t="shared" ref="G546:I546" si="1044">SUM(G547:G559)</f>
        <v>0</v>
      </c>
      <c r="H546" s="217">
        <f t="shared" si="922"/>
        <v>0</v>
      </c>
      <c r="I546" s="217">
        <f t="shared" si="1044"/>
        <v>0</v>
      </c>
      <c r="J546" s="217">
        <f t="shared" si="923"/>
        <v>0</v>
      </c>
      <c r="K546" s="217">
        <f t="shared" ref="K546:AJ546" si="1045">SUM(K547:K559)</f>
        <v>0</v>
      </c>
      <c r="L546" s="217">
        <f t="shared" si="1045"/>
        <v>0</v>
      </c>
      <c r="M546" s="217">
        <f t="shared" si="1045"/>
        <v>0</v>
      </c>
      <c r="N546" s="217">
        <f t="shared" si="1045"/>
        <v>0</v>
      </c>
      <c r="O546" s="217">
        <f t="shared" si="1045"/>
        <v>0</v>
      </c>
      <c r="P546" s="217">
        <f t="shared" si="1045"/>
        <v>0</v>
      </c>
      <c r="Q546" s="217">
        <f t="shared" si="1045"/>
        <v>0</v>
      </c>
      <c r="R546" s="217">
        <f t="shared" si="1045"/>
        <v>0</v>
      </c>
      <c r="S546" s="217">
        <f t="shared" si="1045"/>
        <v>0</v>
      </c>
      <c r="T546" s="217">
        <f t="shared" si="1045"/>
        <v>0</v>
      </c>
      <c r="U546" s="217">
        <f t="shared" si="1045"/>
        <v>0</v>
      </c>
      <c r="V546" s="217">
        <f t="shared" si="1045"/>
        <v>0</v>
      </c>
      <c r="W546" s="217">
        <f t="shared" si="1045"/>
        <v>0</v>
      </c>
      <c r="X546" s="217">
        <f t="shared" si="1045"/>
        <v>0</v>
      </c>
      <c r="Y546" s="217">
        <f t="shared" si="925"/>
        <v>0</v>
      </c>
      <c r="Z546" s="217">
        <f t="shared" si="1045"/>
        <v>0</v>
      </c>
      <c r="AA546" s="217">
        <f t="shared" si="1045"/>
        <v>0</v>
      </c>
      <c r="AB546" s="217">
        <f t="shared" si="1045"/>
        <v>0</v>
      </c>
      <c r="AC546" s="217">
        <f t="shared" si="926"/>
        <v>0</v>
      </c>
      <c r="AD546" s="217">
        <f t="shared" si="1045"/>
        <v>0</v>
      </c>
      <c r="AE546" s="217">
        <f t="shared" si="1045"/>
        <v>0</v>
      </c>
      <c r="AF546" s="217">
        <f t="shared" si="1045"/>
        <v>0</v>
      </c>
      <c r="AG546" s="217">
        <f t="shared" si="927"/>
        <v>0</v>
      </c>
      <c r="AH546" s="217">
        <f t="shared" si="1045"/>
        <v>0</v>
      </c>
      <c r="AI546" s="217">
        <f t="shared" si="1045"/>
        <v>0</v>
      </c>
      <c r="AJ546" s="217">
        <f t="shared" si="1045"/>
        <v>0</v>
      </c>
      <c r="AK546" s="217">
        <f t="shared" si="928"/>
        <v>0</v>
      </c>
      <c r="AL546" s="217">
        <f t="shared" si="929"/>
        <v>0</v>
      </c>
    </row>
    <row r="547" spans="2:38" x14ac:dyDescent="0.25">
      <c r="B547" s="206" t="s">
        <v>464</v>
      </c>
      <c r="C547" s="207" t="s">
        <v>329</v>
      </c>
      <c r="D54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08">
        <f t="shared" ref="F547:F559" si="1046">D547+E547</f>
        <v>0</v>
      </c>
      <c r="G547" s="208"/>
      <c r="H547" s="208">
        <f t="shared" ref="H547:H559" si="1047">F547-G547</f>
        <v>0</v>
      </c>
      <c r="I547" s="208"/>
      <c r="J547" s="208">
        <f t="shared" ref="J547:J559" si="1048">F547-I547</f>
        <v>0</v>
      </c>
      <c r="K5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08">
        <f t="shared" ref="Y547:Y559" si="1049">V547+W547+X547</f>
        <v>0</v>
      </c>
      <c r="Z5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08">
        <f t="shared" ref="AC547:AC559" si="1050">Z547+AA547+AB547</f>
        <v>0</v>
      </c>
      <c r="AD5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08">
        <f t="shared" ref="AG547:AG559" si="1051">AD547+AE547+AF547</f>
        <v>0</v>
      </c>
      <c r="AH5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08">
        <f t="shared" ref="AK547:AK559" si="1052">AH547+AI547+AJ547</f>
        <v>0</v>
      </c>
      <c r="AL547" s="208">
        <f t="shared" ref="AL547:AL559" si="1053">Y547+AC547+AG547+AK547</f>
        <v>0</v>
      </c>
    </row>
    <row r="548" spans="2:38" x14ac:dyDescent="0.25">
      <c r="B548" s="206" t="s">
        <v>1454</v>
      </c>
      <c r="C548" s="207" t="s">
        <v>1455</v>
      </c>
      <c r="D54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08">
        <f t="shared" ref="F548:F552" si="1054">D548+E548</f>
        <v>0</v>
      </c>
      <c r="G548" s="208"/>
      <c r="H548" s="208">
        <f t="shared" ref="H548:H552" si="1055">F548-G548</f>
        <v>0</v>
      </c>
      <c r="I548" s="208"/>
      <c r="J548" s="208">
        <f t="shared" ref="J548:J552" si="1056">F548-I548</f>
        <v>0</v>
      </c>
      <c r="K5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08">
        <f t="shared" ref="Y548:Y552" si="1057">V548+W548+X548</f>
        <v>0</v>
      </c>
      <c r="Z5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08">
        <f t="shared" ref="AC548:AC552" si="1058">Z548+AA548+AB548</f>
        <v>0</v>
      </c>
      <c r="AD5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08">
        <f t="shared" ref="AG548:AG552" si="1059">AD548+AE548+AF548</f>
        <v>0</v>
      </c>
      <c r="AH5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08">
        <f t="shared" ref="AK548:AK552" si="1060">AH548+AI548+AJ548</f>
        <v>0</v>
      </c>
      <c r="AL548" s="208">
        <f t="shared" ref="AL548:AL552" si="1061">Y548+AC548+AG548+AK548</f>
        <v>0</v>
      </c>
    </row>
    <row r="549" spans="2:38" x14ac:dyDescent="0.25">
      <c r="B549" s="206" t="s">
        <v>1456</v>
      </c>
      <c r="C549" s="207" t="s">
        <v>1457</v>
      </c>
      <c r="D54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08">
        <f t="shared" si="1054"/>
        <v>0</v>
      </c>
      <c r="G549" s="208"/>
      <c r="H549" s="208">
        <f t="shared" si="1055"/>
        <v>0</v>
      </c>
      <c r="I549" s="208"/>
      <c r="J549" s="208">
        <f t="shared" si="1056"/>
        <v>0</v>
      </c>
      <c r="K5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08">
        <f t="shared" si="1057"/>
        <v>0</v>
      </c>
      <c r="Z5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08">
        <f t="shared" si="1058"/>
        <v>0</v>
      </c>
      <c r="AD5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08">
        <f t="shared" si="1059"/>
        <v>0</v>
      </c>
      <c r="AH5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08">
        <f t="shared" si="1060"/>
        <v>0</v>
      </c>
      <c r="AL549" s="208">
        <f t="shared" si="1061"/>
        <v>0</v>
      </c>
    </row>
    <row r="550" spans="2:38" x14ac:dyDescent="0.25">
      <c r="B550" s="206" t="s">
        <v>1458</v>
      </c>
      <c r="C550" s="207" t="s">
        <v>1459</v>
      </c>
      <c r="D55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08">
        <f t="shared" si="1054"/>
        <v>0</v>
      </c>
      <c r="G550" s="208"/>
      <c r="H550" s="208">
        <f t="shared" si="1055"/>
        <v>0</v>
      </c>
      <c r="I550" s="208"/>
      <c r="J550" s="208">
        <f t="shared" si="1056"/>
        <v>0</v>
      </c>
      <c r="K5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08">
        <f t="shared" si="1057"/>
        <v>0</v>
      </c>
      <c r="Z5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08">
        <f t="shared" si="1058"/>
        <v>0</v>
      </c>
      <c r="AD5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08">
        <f t="shared" si="1059"/>
        <v>0</v>
      </c>
      <c r="AH5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08">
        <f t="shared" si="1060"/>
        <v>0</v>
      </c>
      <c r="AL550" s="208">
        <f t="shared" si="1061"/>
        <v>0</v>
      </c>
    </row>
    <row r="551" spans="2:38" x14ac:dyDescent="0.25">
      <c r="B551" s="206" t="s">
        <v>1460</v>
      </c>
      <c r="C551" s="207" t="s">
        <v>1461</v>
      </c>
      <c r="D55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08">
        <f t="shared" si="1054"/>
        <v>0</v>
      </c>
      <c r="G551" s="208"/>
      <c r="H551" s="208">
        <f t="shared" si="1055"/>
        <v>0</v>
      </c>
      <c r="I551" s="208"/>
      <c r="J551" s="208">
        <f t="shared" si="1056"/>
        <v>0</v>
      </c>
      <c r="K5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08">
        <f t="shared" si="1057"/>
        <v>0</v>
      </c>
      <c r="Z5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08">
        <f t="shared" si="1058"/>
        <v>0</v>
      </c>
      <c r="AD5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08">
        <f t="shared" si="1059"/>
        <v>0</v>
      </c>
      <c r="AH5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08">
        <f t="shared" si="1060"/>
        <v>0</v>
      </c>
      <c r="AL551" s="208">
        <f t="shared" si="1061"/>
        <v>0</v>
      </c>
    </row>
    <row r="552" spans="2:38" x14ac:dyDescent="0.25">
      <c r="B552" s="206" t="s">
        <v>1462</v>
      </c>
      <c r="C552" s="207" t="s">
        <v>1463</v>
      </c>
      <c r="D55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08">
        <f t="shared" si="1054"/>
        <v>0</v>
      </c>
      <c r="G552" s="208"/>
      <c r="H552" s="208">
        <f t="shared" si="1055"/>
        <v>0</v>
      </c>
      <c r="I552" s="208"/>
      <c r="J552" s="208">
        <f t="shared" si="1056"/>
        <v>0</v>
      </c>
      <c r="K5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08">
        <f t="shared" si="1057"/>
        <v>0</v>
      </c>
      <c r="Z5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08">
        <f t="shared" si="1058"/>
        <v>0</v>
      </c>
      <c r="AD5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08">
        <f t="shared" si="1059"/>
        <v>0</v>
      </c>
      <c r="AH5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08">
        <f t="shared" si="1060"/>
        <v>0</v>
      </c>
      <c r="AL552" s="208">
        <f t="shared" si="1061"/>
        <v>0</v>
      </c>
    </row>
    <row r="553" spans="2:38" x14ac:dyDescent="0.25">
      <c r="B553" s="206" t="s">
        <v>465</v>
      </c>
      <c r="C553" s="207" t="s">
        <v>330</v>
      </c>
      <c r="D55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08">
        <f t="shared" si="1046"/>
        <v>0</v>
      </c>
      <c r="G553" s="208"/>
      <c r="H553" s="208">
        <f t="shared" si="1047"/>
        <v>0</v>
      </c>
      <c r="I553" s="208"/>
      <c r="J553" s="208">
        <f t="shared" si="1048"/>
        <v>0</v>
      </c>
      <c r="K5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08">
        <f t="shared" si="1049"/>
        <v>0</v>
      </c>
      <c r="Z5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08">
        <f t="shared" si="1050"/>
        <v>0</v>
      </c>
      <c r="AD5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08">
        <f t="shared" si="1051"/>
        <v>0</v>
      </c>
      <c r="AH5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08">
        <f t="shared" si="1052"/>
        <v>0</v>
      </c>
      <c r="AL553" s="208">
        <f t="shared" si="1053"/>
        <v>0</v>
      </c>
    </row>
    <row r="554" spans="2:38" x14ac:dyDescent="0.25">
      <c r="B554" s="206" t="s">
        <v>1464</v>
      </c>
      <c r="C554" s="207" t="s">
        <v>1465</v>
      </c>
      <c r="D55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08">
        <f t="shared" si="1046"/>
        <v>0</v>
      </c>
      <c r="G554" s="208"/>
      <c r="H554" s="208">
        <f t="shared" si="1047"/>
        <v>0</v>
      </c>
      <c r="I554" s="208"/>
      <c r="J554" s="208">
        <f t="shared" si="1048"/>
        <v>0</v>
      </c>
      <c r="K5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08">
        <f t="shared" si="1049"/>
        <v>0</v>
      </c>
      <c r="Z5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08">
        <f t="shared" si="1050"/>
        <v>0</v>
      </c>
      <c r="AD5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08">
        <f t="shared" si="1051"/>
        <v>0</v>
      </c>
      <c r="AH5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08">
        <f t="shared" si="1052"/>
        <v>0</v>
      </c>
      <c r="AL554" s="208">
        <f t="shared" si="1053"/>
        <v>0</v>
      </c>
    </row>
    <row r="555" spans="2:38" x14ac:dyDescent="0.25">
      <c r="B555" s="206" t="s">
        <v>1466</v>
      </c>
      <c r="C555" s="207" t="s">
        <v>1467</v>
      </c>
      <c r="D55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08">
        <f t="shared" si="1046"/>
        <v>0</v>
      </c>
      <c r="G555" s="208"/>
      <c r="H555" s="208">
        <f t="shared" si="1047"/>
        <v>0</v>
      </c>
      <c r="I555" s="208"/>
      <c r="J555" s="208">
        <f t="shared" si="1048"/>
        <v>0</v>
      </c>
      <c r="K5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08">
        <f t="shared" si="1049"/>
        <v>0</v>
      </c>
      <c r="Z5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08">
        <f t="shared" si="1050"/>
        <v>0</v>
      </c>
      <c r="AD5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08">
        <f t="shared" si="1051"/>
        <v>0</v>
      </c>
      <c r="AH5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08">
        <f t="shared" si="1052"/>
        <v>0</v>
      </c>
      <c r="AL555" s="208">
        <f t="shared" si="1053"/>
        <v>0</v>
      </c>
    </row>
    <row r="556" spans="2:38" x14ac:dyDescent="0.25">
      <c r="B556" s="206" t="s">
        <v>1468</v>
      </c>
      <c r="C556" s="207" t="s">
        <v>1469</v>
      </c>
      <c r="D55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08">
        <f t="shared" ref="F556" si="1062">D556+E556</f>
        <v>0</v>
      </c>
      <c r="G556" s="208"/>
      <c r="H556" s="208">
        <f t="shared" ref="H556" si="1063">F556-G556</f>
        <v>0</v>
      </c>
      <c r="I556" s="208"/>
      <c r="J556" s="208">
        <f t="shared" ref="J556" si="1064">F556-I556</f>
        <v>0</v>
      </c>
      <c r="K5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08">
        <f t="shared" ref="Y556" si="1065">V556+W556+X556</f>
        <v>0</v>
      </c>
      <c r="Z5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08">
        <f t="shared" ref="AC556" si="1066">Z556+AA556+AB556</f>
        <v>0</v>
      </c>
      <c r="AD5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08">
        <f t="shared" ref="AG556" si="1067">AD556+AE556+AF556</f>
        <v>0</v>
      </c>
      <c r="AH5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08">
        <f t="shared" ref="AK556" si="1068">AH556+AI556+AJ556</f>
        <v>0</v>
      </c>
      <c r="AL556" s="208">
        <f t="shared" ref="AL556" si="1069">Y556+AC556+AG556+AK556</f>
        <v>0</v>
      </c>
    </row>
    <row r="557" spans="2:38" x14ac:dyDescent="0.25">
      <c r="B557" s="206" t="s">
        <v>1470</v>
      </c>
      <c r="C557" s="207" t="s">
        <v>1471</v>
      </c>
      <c r="D55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08">
        <f t="shared" ref="F557" si="1070">D557+E557</f>
        <v>0</v>
      </c>
      <c r="G557" s="208"/>
      <c r="H557" s="208">
        <f t="shared" ref="H557" si="1071">F557-G557</f>
        <v>0</v>
      </c>
      <c r="I557" s="208"/>
      <c r="J557" s="208">
        <f t="shared" ref="J557" si="1072">F557-I557</f>
        <v>0</v>
      </c>
      <c r="K5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08">
        <f t="shared" ref="Y557" si="1073">V557+W557+X557</f>
        <v>0</v>
      </c>
      <c r="Z5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08">
        <f t="shared" ref="AC557" si="1074">Z557+AA557+AB557</f>
        <v>0</v>
      </c>
      <c r="AD5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08">
        <f t="shared" ref="AG557" si="1075">AD557+AE557+AF557</f>
        <v>0</v>
      </c>
      <c r="AH5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08">
        <f t="shared" ref="AK557" si="1076">AH557+AI557+AJ557</f>
        <v>0</v>
      </c>
      <c r="AL557" s="208">
        <f t="shared" ref="AL557" si="1077">Y557+AC557+AG557+AK557</f>
        <v>0</v>
      </c>
    </row>
    <row r="558" spans="2:38" x14ac:dyDescent="0.25">
      <c r="B558" s="206" t="s">
        <v>1472</v>
      </c>
      <c r="C558" s="207" t="s">
        <v>1473</v>
      </c>
      <c r="D55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08">
        <f t="shared" ref="F558" si="1078">D558+E558</f>
        <v>0</v>
      </c>
      <c r="G558" s="208"/>
      <c r="H558" s="208">
        <f t="shared" ref="H558" si="1079">F558-G558</f>
        <v>0</v>
      </c>
      <c r="I558" s="208"/>
      <c r="J558" s="208">
        <f t="shared" ref="J558" si="1080">F558-I558</f>
        <v>0</v>
      </c>
      <c r="K5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08">
        <f t="shared" ref="Y558" si="1081">V558+W558+X558</f>
        <v>0</v>
      </c>
      <c r="Z5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08">
        <f t="shared" ref="AC558" si="1082">Z558+AA558+AB558</f>
        <v>0</v>
      </c>
      <c r="AD5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08">
        <f t="shared" ref="AG558" si="1083">AD558+AE558+AF558</f>
        <v>0</v>
      </c>
      <c r="AH5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08">
        <f t="shared" ref="AK558" si="1084">AH558+AI558+AJ558</f>
        <v>0</v>
      </c>
      <c r="AL558" s="208">
        <f t="shared" ref="AL558" si="1085">Y558+AC558+AG558+AK558</f>
        <v>0</v>
      </c>
    </row>
    <row r="559" spans="2:38" x14ac:dyDescent="0.25">
      <c r="B559" s="206" t="s">
        <v>1474</v>
      </c>
      <c r="C559" s="207" t="s">
        <v>1475</v>
      </c>
      <c r="D55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08">
        <f t="shared" si="1046"/>
        <v>0</v>
      </c>
      <c r="G559" s="208"/>
      <c r="H559" s="208">
        <f t="shared" si="1047"/>
        <v>0</v>
      </c>
      <c r="I559" s="208"/>
      <c r="J559" s="208">
        <f t="shared" si="1048"/>
        <v>0</v>
      </c>
      <c r="K5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08">
        <f t="shared" si="1049"/>
        <v>0</v>
      </c>
      <c r="Z5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08">
        <f t="shared" si="1050"/>
        <v>0</v>
      </c>
      <c r="AD5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08">
        <f t="shared" si="1051"/>
        <v>0</v>
      </c>
      <c r="AH5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08">
        <f t="shared" si="1052"/>
        <v>0</v>
      </c>
      <c r="AL559" s="208">
        <f t="shared" si="1053"/>
        <v>0</v>
      </c>
    </row>
    <row r="560" spans="2:38" x14ac:dyDescent="0.25">
      <c r="B560" s="215" t="s">
        <v>466</v>
      </c>
      <c r="C560" s="216" t="s">
        <v>331</v>
      </c>
      <c r="D560" s="217">
        <f>D561</f>
        <v>0</v>
      </c>
      <c r="E560" s="217">
        <f>E561</f>
        <v>0</v>
      </c>
      <c r="F560" s="217">
        <f t="shared" si="919"/>
        <v>0</v>
      </c>
      <c r="G560" s="217">
        <f t="shared" ref="G560:I560" si="1086">G561</f>
        <v>0</v>
      </c>
      <c r="H560" s="217">
        <f t="shared" si="922"/>
        <v>0</v>
      </c>
      <c r="I560" s="217">
        <f t="shared" si="1086"/>
        <v>0</v>
      </c>
      <c r="J560" s="217">
        <f t="shared" si="923"/>
        <v>0</v>
      </c>
      <c r="K560" s="217">
        <f t="shared" ref="K560:AJ560" si="1087">K561</f>
        <v>0</v>
      </c>
      <c r="L560" s="217">
        <f t="shared" si="1087"/>
        <v>0</v>
      </c>
      <c r="M560" s="217">
        <f t="shared" si="1087"/>
        <v>0</v>
      </c>
      <c r="N560" s="217">
        <f t="shared" si="1087"/>
        <v>0</v>
      </c>
      <c r="O560" s="217">
        <f t="shared" si="1087"/>
        <v>0</v>
      </c>
      <c r="P560" s="217">
        <f t="shared" si="1087"/>
        <v>0</v>
      </c>
      <c r="Q560" s="217">
        <f t="shared" si="1087"/>
        <v>0</v>
      </c>
      <c r="R560" s="217">
        <f t="shared" si="1087"/>
        <v>0</v>
      </c>
      <c r="S560" s="217">
        <f t="shared" si="1087"/>
        <v>0</v>
      </c>
      <c r="T560" s="217">
        <f t="shared" si="1087"/>
        <v>0</v>
      </c>
      <c r="U560" s="217">
        <f t="shared" si="1087"/>
        <v>0</v>
      </c>
      <c r="V560" s="217">
        <f t="shared" si="1087"/>
        <v>0</v>
      </c>
      <c r="W560" s="217">
        <f t="shared" si="1087"/>
        <v>0</v>
      </c>
      <c r="X560" s="217">
        <f t="shared" si="1087"/>
        <v>0</v>
      </c>
      <c r="Y560" s="217">
        <f t="shared" si="925"/>
        <v>0</v>
      </c>
      <c r="Z560" s="217">
        <f t="shared" si="1087"/>
        <v>0</v>
      </c>
      <c r="AA560" s="217">
        <f t="shared" si="1087"/>
        <v>0</v>
      </c>
      <c r="AB560" s="217">
        <f t="shared" si="1087"/>
        <v>0</v>
      </c>
      <c r="AC560" s="217">
        <f t="shared" si="926"/>
        <v>0</v>
      </c>
      <c r="AD560" s="217">
        <f t="shared" si="1087"/>
        <v>0</v>
      </c>
      <c r="AE560" s="217">
        <f t="shared" si="1087"/>
        <v>0</v>
      </c>
      <c r="AF560" s="217">
        <f t="shared" si="1087"/>
        <v>0</v>
      </c>
      <c r="AG560" s="217">
        <f t="shared" si="927"/>
        <v>0</v>
      </c>
      <c r="AH560" s="217">
        <f t="shared" si="1087"/>
        <v>0</v>
      </c>
      <c r="AI560" s="217">
        <f t="shared" si="1087"/>
        <v>0</v>
      </c>
      <c r="AJ560" s="217">
        <f t="shared" si="1087"/>
        <v>0</v>
      </c>
      <c r="AK560" s="217">
        <f t="shared" si="928"/>
        <v>0</v>
      </c>
      <c r="AL560" s="217">
        <f t="shared" si="929"/>
        <v>0</v>
      </c>
    </row>
    <row r="561" spans="2:38" x14ac:dyDescent="0.25">
      <c r="B561" s="206" t="s">
        <v>467</v>
      </c>
      <c r="C561" s="207" t="s">
        <v>332</v>
      </c>
      <c r="D56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08">
        <f t="shared" ref="F561" si="1088">D561+E561</f>
        <v>0</v>
      </c>
      <c r="G561" s="208"/>
      <c r="H561" s="208">
        <f t="shared" ref="H561" si="1089">F561-G561</f>
        <v>0</v>
      </c>
      <c r="I561" s="208"/>
      <c r="J561" s="208">
        <f t="shared" ref="J561" si="1090">F561-I561</f>
        <v>0</v>
      </c>
      <c r="K5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08">
        <f t="shared" ref="Y561" si="1091">V561+W561+X561</f>
        <v>0</v>
      </c>
      <c r="Z5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08">
        <f t="shared" ref="AC561" si="1092">Z561+AA561+AB561</f>
        <v>0</v>
      </c>
      <c r="AD5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08">
        <f t="shared" ref="AG561" si="1093">AD561+AE561+AF561</f>
        <v>0</v>
      </c>
      <c r="AH5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08">
        <f t="shared" ref="AK561" si="1094">AH561+AI561+AJ561</f>
        <v>0</v>
      </c>
      <c r="AL561" s="208">
        <f t="shared" ref="AL561" si="1095">Y561+AC561+AG561+AK561</f>
        <v>0</v>
      </c>
    </row>
    <row r="562" spans="2:38" x14ac:dyDescent="0.25">
      <c r="B562" s="203" t="s">
        <v>466</v>
      </c>
      <c r="C562" s="204" t="s">
        <v>331</v>
      </c>
      <c r="D562" s="205">
        <f>D563</f>
        <v>0</v>
      </c>
      <c r="E562" s="205">
        <f>E563</f>
        <v>0</v>
      </c>
      <c r="F562" s="205">
        <f t="shared" si="919"/>
        <v>0</v>
      </c>
      <c r="G562" s="205">
        <f t="shared" ref="G562:I562" si="1096">G563</f>
        <v>0</v>
      </c>
      <c r="H562" s="205">
        <f t="shared" si="922"/>
        <v>0</v>
      </c>
      <c r="I562" s="205">
        <f t="shared" si="1096"/>
        <v>0</v>
      </c>
      <c r="J562" s="205">
        <f t="shared" si="923"/>
        <v>0</v>
      </c>
      <c r="K562" s="205">
        <f t="shared" ref="K562:AJ562" si="1097">K563</f>
        <v>0</v>
      </c>
      <c r="L562" s="205">
        <f t="shared" si="1097"/>
        <v>0</v>
      </c>
      <c r="M562" s="205">
        <f t="shared" si="1097"/>
        <v>0</v>
      </c>
      <c r="N562" s="205">
        <f t="shared" si="1097"/>
        <v>0</v>
      </c>
      <c r="O562" s="205">
        <f t="shared" si="1097"/>
        <v>0</v>
      </c>
      <c r="P562" s="205">
        <f t="shared" si="1097"/>
        <v>0</v>
      </c>
      <c r="Q562" s="205">
        <f t="shared" si="1097"/>
        <v>0</v>
      </c>
      <c r="R562" s="205">
        <f t="shared" si="1097"/>
        <v>0</v>
      </c>
      <c r="S562" s="205">
        <f t="shared" si="1097"/>
        <v>0</v>
      </c>
      <c r="T562" s="205">
        <f t="shared" si="1097"/>
        <v>0</v>
      </c>
      <c r="U562" s="205">
        <f t="shared" si="1097"/>
        <v>0</v>
      </c>
      <c r="V562" s="205">
        <f t="shared" si="1097"/>
        <v>0</v>
      </c>
      <c r="W562" s="205">
        <f t="shared" si="1097"/>
        <v>0</v>
      </c>
      <c r="X562" s="205">
        <f t="shared" si="1097"/>
        <v>0</v>
      </c>
      <c r="Y562" s="205">
        <f t="shared" si="925"/>
        <v>0</v>
      </c>
      <c r="Z562" s="205">
        <f t="shared" si="1097"/>
        <v>0</v>
      </c>
      <c r="AA562" s="205">
        <f t="shared" si="1097"/>
        <v>0</v>
      </c>
      <c r="AB562" s="205">
        <f t="shared" si="1097"/>
        <v>0</v>
      </c>
      <c r="AC562" s="205">
        <f t="shared" si="926"/>
        <v>0</v>
      </c>
      <c r="AD562" s="205">
        <f t="shared" si="1097"/>
        <v>0</v>
      </c>
      <c r="AE562" s="205">
        <f t="shared" si="1097"/>
        <v>0</v>
      </c>
      <c r="AF562" s="205">
        <f t="shared" si="1097"/>
        <v>0</v>
      </c>
      <c r="AG562" s="205">
        <f t="shared" si="927"/>
        <v>0</v>
      </c>
      <c r="AH562" s="205">
        <f t="shared" si="1097"/>
        <v>0</v>
      </c>
      <c r="AI562" s="205">
        <f t="shared" si="1097"/>
        <v>0</v>
      </c>
      <c r="AJ562" s="205">
        <f t="shared" si="1097"/>
        <v>0</v>
      </c>
      <c r="AK562" s="205">
        <f t="shared" si="928"/>
        <v>0</v>
      </c>
      <c r="AL562" s="205">
        <f t="shared" si="929"/>
        <v>0</v>
      </c>
    </row>
    <row r="563" spans="2:38" x14ac:dyDescent="0.25">
      <c r="B563" s="215" t="s">
        <v>467</v>
      </c>
      <c r="C563" s="216" t="s">
        <v>332</v>
      </c>
      <c r="D563" s="217">
        <f>SUM(D564:D580)</f>
        <v>0</v>
      </c>
      <c r="E563" s="217">
        <f>SUM(E564:E580)</f>
        <v>0</v>
      </c>
      <c r="F563" s="217">
        <f t="shared" si="919"/>
        <v>0</v>
      </c>
      <c r="G563" s="217">
        <f>SUM(G564:G580)</f>
        <v>0</v>
      </c>
      <c r="H563" s="217">
        <f t="shared" si="922"/>
        <v>0</v>
      </c>
      <c r="I563" s="217">
        <f>SUM(I564:I580)</f>
        <v>0</v>
      </c>
      <c r="J563" s="217">
        <f t="shared" si="923"/>
        <v>0</v>
      </c>
      <c r="K563" s="217">
        <f t="shared" ref="K563:X563" si="1098">SUM(K564:K580)</f>
        <v>0</v>
      </c>
      <c r="L563" s="217">
        <f t="shared" si="1098"/>
        <v>0</v>
      </c>
      <c r="M563" s="217">
        <f t="shared" si="1098"/>
        <v>0</v>
      </c>
      <c r="N563" s="217">
        <f t="shared" si="1098"/>
        <v>0</v>
      </c>
      <c r="O563" s="217">
        <f t="shared" si="1098"/>
        <v>0</v>
      </c>
      <c r="P563" s="217">
        <f t="shared" si="1098"/>
        <v>0</v>
      </c>
      <c r="Q563" s="217">
        <f t="shared" si="1098"/>
        <v>0</v>
      </c>
      <c r="R563" s="217">
        <f t="shared" si="1098"/>
        <v>0</v>
      </c>
      <c r="S563" s="217">
        <f t="shared" si="1098"/>
        <v>0</v>
      </c>
      <c r="T563" s="217">
        <f t="shared" si="1098"/>
        <v>0</v>
      </c>
      <c r="U563" s="217">
        <f t="shared" si="1098"/>
        <v>0</v>
      </c>
      <c r="V563" s="217">
        <f t="shared" si="1098"/>
        <v>0</v>
      </c>
      <c r="W563" s="217">
        <f t="shared" si="1098"/>
        <v>0</v>
      </c>
      <c r="X563" s="217">
        <f t="shared" si="1098"/>
        <v>0</v>
      </c>
      <c r="Y563" s="217">
        <f t="shared" si="925"/>
        <v>0</v>
      </c>
      <c r="Z563" s="217">
        <f>SUM(Z564:Z580)</f>
        <v>0</v>
      </c>
      <c r="AA563" s="217">
        <f>SUM(AA564:AA580)</f>
        <v>0</v>
      </c>
      <c r="AB563" s="217">
        <f>SUM(AB564:AB580)</f>
        <v>0</v>
      </c>
      <c r="AC563" s="217">
        <f t="shared" si="926"/>
        <v>0</v>
      </c>
      <c r="AD563" s="217">
        <f>SUM(AD564:AD580)</f>
        <v>0</v>
      </c>
      <c r="AE563" s="217">
        <f>SUM(AE564:AE580)</f>
        <v>0</v>
      </c>
      <c r="AF563" s="217">
        <f>SUM(AF564:AF580)</f>
        <v>0</v>
      </c>
      <c r="AG563" s="217">
        <f t="shared" si="927"/>
        <v>0</v>
      </c>
      <c r="AH563" s="217">
        <f>SUM(AH564:AH580)</f>
        <v>0</v>
      </c>
      <c r="AI563" s="217">
        <f>SUM(AI564:AI580)</f>
        <v>0</v>
      </c>
      <c r="AJ563" s="217">
        <f>SUM(AJ564:AJ580)</f>
        <v>0</v>
      </c>
      <c r="AK563" s="217">
        <f t="shared" si="928"/>
        <v>0</v>
      </c>
      <c r="AL563" s="217">
        <f t="shared" si="929"/>
        <v>0</v>
      </c>
    </row>
    <row r="564" spans="2:38" x14ac:dyDescent="0.25">
      <c r="B564" s="206" t="s">
        <v>468</v>
      </c>
      <c r="C564" s="207" t="s">
        <v>333</v>
      </c>
      <c r="D56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08">
        <f t="shared" ref="F564:F586" si="1099">D564+E564</f>
        <v>0</v>
      </c>
      <c r="G564" s="208"/>
      <c r="H564" s="208">
        <f t="shared" ref="H564:H586" si="1100">F564-G564</f>
        <v>0</v>
      </c>
      <c r="I564" s="208"/>
      <c r="J564" s="208">
        <f t="shared" ref="J564:J586" si="1101">F564-I564</f>
        <v>0</v>
      </c>
      <c r="K5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08">
        <f t="shared" ref="Y564:Y586" si="1102">V564+W564+X564</f>
        <v>0</v>
      </c>
      <c r="Z5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08">
        <f t="shared" ref="AC564:AC586" si="1103">Z564+AA564+AB564</f>
        <v>0</v>
      </c>
      <c r="AD5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08">
        <f t="shared" ref="AG564:AG586" si="1104">AD564+AE564+AF564</f>
        <v>0</v>
      </c>
      <c r="AH5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08">
        <f t="shared" ref="AK564:AK586" si="1105">AH564+AI564+AJ564</f>
        <v>0</v>
      </c>
      <c r="AL564" s="208">
        <f t="shared" ref="AL564:AL586" si="1106">Y564+AC564+AG564+AK564</f>
        <v>0</v>
      </c>
    </row>
    <row r="565" spans="2:38" x14ac:dyDescent="0.25">
      <c r="B565" s="206" t="s">
        <v>1476</v>
      </c>
      <c r="C565" s="207" t="s">
        <v>1477</v>
      </c>
      <c r="D56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08">
        <f t="shared" si="1099"/>
        <v>0</v>
      </c>
      <c r="G565" s="208"/>
      <c r="H565" s="208">
        <f t="shared" si="1100"/>
        <v>0</v>
      </c>
      <c r="I565" s="208"/>
      <c r="J565" s="208">
        <f t="shared" si="1101"/>
        <v>0</v>
      </c>
      <c r="K5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08">
        <f t="shared" si="1102"/>
        <v>0</v>
      </c>
      <c r="Z5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08">
        <f t="shared" si="1103"/>
        <v>0</v>
      </c>
      <c r="AD5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08">
        <f t="shared" si="1104"/>
        <v>0</v>
      </c>
      <c r="AH5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08">
        <f t="shared" si="1105"/>
        <v>0</v>
      </c>
      <c r="AL565" s="208">
        <f t="shared" si="1106"/>
        <v>0</v>
      </c>
    </row>
    <row r="566" spans="2:38" x14ac:dyDescent="0.25">
      <c r="B566" s="206" t="s">
        <v>1478</v>
      </c>
      <c r="C566" s="207" t="s">
        <v>694</v>
      </c>
      <c r="D56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08">
        <f t="shared" si="1099"/>
        <v>0</v>
      </c>
      <c r="G566" s="208"/>
      <c r="H566" s="208">
        <f t="shared" si="1100"/>
        <v>0</v>
      </c>
      <c r="I566" s="208"/>
      <c r="J566" s="208">
        <f t="shared" si="1101"/>
        <v>0</v>
      </c>
      <c r="K5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08">
        <f t="shared" si="1102"/>
        <v>0</v>
      </c>
      <c r="Z5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08">
        <f t="shared" si="1103"/>
        <v>0</v>
      </c>
      <c r="AD5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08">
        <f t="shared" si="1104"/>
        <v>0</v>
      </c>
      <c r="AH5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08">
        <f t="shared" si="1105"/>
        <v>0</v>
      </c>
      <c r="AL566" s="208">
        <f t="shared" si="1106"/>
        <v>0</v>
      </c>
    </row>
    <row r="567" spans="2:38" x14ac:dyDescent="0.25">
      <c r="B567" s="206" t="s">
        <v>1479</v>
      </c>
      <c r="C567" s="207" t="s">
        <v>1480</v>
      </c>
      <c r="D56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08">
        <f t="shared" si="1099"/>
        <v>0</v>
      </c>
      <c r="G567" s="208"/>
      <c r="H567" s="208">
        <f t="shared" si="1100"/>
        <v>0</v>
      </c>
      <c r="I567" s="208"/>
      <c r="J567" s="208">
        <f t="shared" si="1101"/>
        <v>0</v>
      </c>
      <c r="K5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08">
        <f t="shared" si="1102"/>
        <v>0</v>
      </c>
      <c r="Z5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08">
        <f t="shared" si="1103"/>
        <v>0</v>
      </c>
      <c r="AD5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08">
        <f t="shared" si="1104"/>
        <v>0</v>
      </c>
      <c r="AH5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08">
        <f t="shared" si="1105"/>
        <v>0</v>
      </c>
      <c r="AL567" s="208">
        <f t="shared" si="1106"/>
        <v>0</v>
      </c>
    </row>
    <row r="568" spans="2:38" x14ac:dyDescent="0.25">
      <c r="B568" s="206" t="s">
        <v>1481</v>
      </c>
      <c r="C568" s="207" t="s">
        <v>1482</v>
      </c>
      <c r="D56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08">
        <f t="shared" si="1099"/>
        <v>0</v>
      </c>
      <c r="G568" s="208"/>
      <c r="H568" s="208">
        <f t="shared" si="1100"/>
        <v>0</v>
      </c>
      <c r="I568" s="208"/>
      <c r="J568" s="208">
        <f t="shared" si="1101"/>
        <v>0</v>
      </c>
      <c r="K5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08">
        <f t="shared" si="1102"/>
        <v>0</v>
      </c>
      <c r="Z5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08">
        <f t="shared" si="1103"/>
        <v>0</v>
      </c>
      <c r="AD5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08">
        <f t="shared" si="1104"/>
        <v>0</v>
      </c>
      <c r="AH5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08">
        <f t="shared" si="1105"/>
        <v>0</v>
      </c>
      <c r="AL568" s="208">
        <f t="shared" si="1106"/>
        <v>0</v>
      </c>
    </row>
    <row r="569" spans="2:38" x14ac:dyDescent="0.25">
      <c r="B569" s="206" t="s">
        <v>1483</v>
      </c>
      <c r="C569" s="207" t="s">
        <v>1484</v>
      </c>
      <c r="D56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08">
        <f t="shared" si="1099"/>
        <v>0</v>
      </c>
      <c r="G569" s="208"/>
      <c r="H569" s="208">
        <f t="shared" si="1100"/>
        <v>0</v>
      </c>
      <c r="I569" s="208"/>
      <c r="J569" s="208">
        <f t="shared" si="1101"/>
        <v>0</v>
      </c>
      <c r="K5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08">
        <f t="shared" si="1102"/>
        <v>0</v>
      </c>
      <c r="Z5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08">
        <f t="shared" si="1103"/>
        <v>0</v>
      </c>
      <c r="AD5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08">
        <f t="shared" si="1104"/>
        <v>0</v>
      </c>
      <c r="AH5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08">
        <f t="shared" si="1105"/>
        <v>0</v>
      </c>
      <c r="AL569" s="208">
        <f t="shared" si="1106"/>
        <v>0</v>
      </c>
    </row>
    <row r="570" spans="2:38" x14ac:dyDescent="0.25">
      <c r="B570" s="206" t="s">
        <v>1485</v>
      </c>
      <c r="C570" s="207" t="s">
        <v>1486</v>
      </c>
      <c r="D57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08">
        <f t="shared" si="1099"/>
        <v>0</v>
      </c>
      <c r="G570" s="208"/>
      <c r="H570" s="208">
        <f t="shared" si="1100"/>
        <v>0</v>
      </c>
      <c r="I570" s="208"/>
      <c r="J570" s="208">
        <f t="shared" si="1101"/>
        <v>0</v>
      </c>
      <c r="K5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08">
        <f t="shared" si="1102"/>
        <v>0</v>
      </c>
      <c r="Z5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08">
        <f t="shared" si="1103"/>
        <v>0</v>
      </c>
      <c r="AD5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08">
        <f t="shared" si="1104"/>
        <v>0</v>
      </c>
      <c r="AH5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08">
        <f t="shared" si="1105"/>
        <v>0</v>
      </c>
      <c r="AL570" s="208">
        <f t="shared" si="1106"/>
        <v>0</v>
      </c>
    </row>
    <row r="571" spans="2:38" x14ac:dyDescent="0.25">
      <c r="B571" s="206" t="s">
        <v>1487</v>
      </c>
      <c r="C571" s="207" t="s">
        <v>1488</v>
      </c>
      <c r="D57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08">
        <f t="shared" si="1099"/>
        <v>0</v>
      </c>
      <c r="G571" s="208"/>
      <c r="H571" s="208">
        <f t="shared" si="1100"/>
        <v>0</v>
      </c>
      <c r="I571" s="208"/>
      <c r="J571" s="208">
        <f t="shared" si="1101"/>
        <v>0</v>
      </c>
      <c r="K5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08">
        <f t="shared" si="1102"/>
        <v>0</v>
      </c>
      <c r="Z5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08">
        <f t="shared" si="1103"/>
        <v>0</v>
      </c>
      <c r="AD5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08">
        <f t="shared" si="1104"/>
        <v>0</v>
      </c>
      <c r="AH5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08">
        <f t="shared" si="1105"/>
        <v>0</v>
      </c>
      <c r="AL571" s="208">
        <f t="shared" si="1106"/>
        <v>0</v>
      </c>
    </row>
    <row r="572" spans="2:38" x14ac:dyDescent="0.25">
      <c r="B572" s="206" t="s">
        <v>1489</v>
      </c>
      <c r="C572" s="207" t="s">
        <v>1490</v>
      </c>
      <c r="D57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08">
        <f t="shared" si="1099"/>
        <v>0</v>
      </c>
      <c r="G572" s="208"/>
      <c r="H572" s="208">
        <f t="shared" si="1100"/>
        <v>0</v>
      </c>
      <c r="I572" s="208"/>
      <c r="J572" s="208">
        <f t="shared" si="1101"/>
        <v>0</v>
      </c>
      <c r="K5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08">
        <f t="shared" si="1102"/>
        <v>0</v>
      </c>
      <c r="Z5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08">
        <f t="shared" si="1103"/>
        <v>0</v>
      </c>
      <c r="AD5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08">
        <f t="shared" si="1104"/>
        <v>0</v>
      </c>
      <c r="AH5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08">
        <f t="shared" si="1105"/>
        <v>0</v>
      </c>
      <c r="AL572" s="208">
        <f t="shared" si="1106"/>
        <v>0</v>
      </c>
    </row>
    <row r="573" spans="2:38" x14ac:dyDescent="0.25">
      <c r="B573" s="206" t="s">
        <v>1491</v>
      </c>
      <c r="C573" s="207" t="s">
        <v>1492</v>
      </c>
      <c r="D57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08">
        <f t="shared" si="1099"/>
        <v>0</v>
      </c>
      <c r="G573" s="208"/>
      <c r="H573" s="208">
        <f t="shared" si="1100"/>
        <v>0</v>
      </c>
      <c r="I573" s="208"/>
      <c r="J573" s="208">
        <f t="shared" si="1101"/>
        <v>0</v>
      </c>
      <c r="K5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08">
        <f t="shared" si="1102"/>
        <v>0</v>
      </c>
      <c r="Z5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08">
        <f t="shared" si="1103"/>
        <v>0</v>
      </c>
      <c r="AD5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08">
        <f t="shared" si="1104"/>
        <v>0</v>
      </c>
      <c r="AH5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08">
        <f t="shared" si="1105"/>
        <v>0</v>
      </c>
      <c r="AL573" s="208">
        <f t="shared" si="1106"/>
        <v>0</v>
      </c>
    </row>
    <row r="574" spans="2:38" x14ac:dyDescent="0.25">
      <c r="B574" s="206" t="s">
        <v>1493</v>
      </c>
      <c r="C574" s="207" t="s">
        <v>1494</v>
      </c>
      <c r="D57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08">
        <f t="shared" si="1099"/>
        <v>0</v>
      </c>
      <c r="G574" s="208"/>
      <c r="H574" s="208">
        <f t="shared" si="1100"/>
        <v>0</v>
      </c>
      <c r="I574" s="208"/>
      <c r="J574" s="208">
        <f t="shared" si="1101"/>
        <v>0</v>
      </c>
      <c r="K5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08">
        <f t="shared" si="1102"/>
        <v>0</v>
      </c>
      <c r="Z5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08">
        <f t="shared" si="1103"/>
        <v>0</v>
      </c>
      <c r="AD5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08">
        <f t="shared" si="1104"/>
        <v>0</v>
      </c>
      <c r="AH5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08">
        <f t="shared" si="1105"/>
        <v>0</v>
      </c>
      <c r="AL574" s="208">
        <f t="shared" si="1106"/>
        <v>0</v>
      </c>
    </row>
    <row r="575" spans="2:38" x14ac:dyDescent="0.25">
      <c r="B575" s="206" t="s">
        <v>1495</v>
      </c>
      <c r="C575" s="207" t="s">
        <v>1496</v>
      </c>
      <c r="D57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08">
        <f t="shared" si="1099"/>
        <v>0</v>
      </c>
      <c r="G575" s="208"/>
      <c r="H575" s="208">
        <f t="shared" si="1100"/>
        <v>0</v>
      </c>
      <c r="I575" s="208"/>
      <c r="J575" s="208">
        <f t="shared" si="1101"/>
        <v>0</v>
      </c>
      <c r="K5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08">
        <f t="shared" si="1102"/>
        <v>0</v>
      </c>
      <c r="Z5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08">
        <f t="shared" si="1103"/>
        <v>0</v>
      </c>
      <c r="AD5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08">
        <f t="shared" si="1104"/>
        <v>0</v>
      </c>
      <c r="AH5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08">
        <f t="shared" si="1105"/>
        <v>0</v>
      </c>
      <c r="AL575" s="208">
        <f t="shared" si="1106"/>
        <v>0</v>
      </c>
    </row>
    <row r="576" spans="2:38" x14ac:dyDescent="0.25">
      <c r="B576" s="206" t="s">
        <v>1497</v>
      </c>
      <c r="C576" s="207" t="s">
        <v>1498</v>
      </c>
      <c r="D57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08">
        <f t="shared" si="1099"/>
        <v>0</v>
      </c>
      <c r="G576" s="208"/>
      <c r="H576" s="208">
        <f t="shared" si="1100"/>
        <v>0</v>
      </c>
      <c r="I576" s="208"/>
      <c r="J576" s="208">
        <f t="shared" si="1101"/>
        <v>0</v>
      </c>
      <c r="K5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08">
        <f t="shared" si="1102"/>
        <v>0</v>
      </c>
      <c r="Z5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08">
        <f t="shared" si="1103"/>
        <v>0</v>
      </c>
      <c r="AD5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08">
        <f t="shared" si="1104"/>
        <v>0</v>
      </c>
      <c r="AH5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08">
        <f t="shared" si="1105"/>
        <v>0</v>
      </c>
      <c r="AL576" s="208">
        <f t="shared" si="1106"/>
        <v>0</v>
      </c>
    </row>
    <row r="577" spans="2:38" x14ac:dyDescent="0.25">
      <c r="B577" s="206" t="s">
        <v>1499</v>
      </c>
      <c r="C577" s="207" t="s">
        <v>1500</v>
      </c>
      <c r="D57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08">
        <f t="shared" si="1099"/>
        <v>0</v>
      </c>
      <c r="G577" s="208"/>
      <c r="H577" s="208">
        <f t="shared" si="1100"/>
        <v>0</v>
      </c>
      <c r="I577" s="208"/>
      <c r="J577" s="208">
        <f t="shared" si="1101"/>
        <v>0</v>
      </c>
      <c r="K5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08">
        <f t="shared" si="1102"/>
        <v>0</v>
      </c>
      <c r="Z5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08">
        <f t="shared" si="1103"/>
        <v>0</v>
      </c>
      <c r="AD5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08">
        <f t="shared" si="1104"/>
        <v>0</v>
      </c>
      <c r="AH5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08">
        <f t="shared" si="1105"/>
        <v>0</v>
      </c>
      <c r="AL577" s="208">
        <f t="shared" si="1106"/>
        <v>0</v>
      </c>
    </row>
    <row r="578" spans="2:38" x14ac:dyDescent="0.25">
      <c r="B578" s="206" t="s">
        <v>1501</v>
      </c>
      <c r="C578" s="207" t="s">
        <v>1502</v>
      </c>
      <c r="D57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08">
        <f t="shared" si="1099"/>
        <v>0</v>
      </c>
      <c r="G578" s="208"/>
      <c r="H578" s="208">
        <f t="shared" si="1100"/>
        <v>0</v>
      </c>
      <c r="I578" s="208"/>
      <c r="J578" s="208">
        <f t="shared" si="1101"/>
        <v>0</v>
      </c>
      <c r="K5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08">
        <f t="shared" si="1102"/>
        <v>0</v>
      </c>
      <c r="Z5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08">
        <f t="shared" si="1103"/>
        <v>0</v>
      </c>
      <c r="AD5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08">
        <f t="shared" si="1104"/>
        <v>0</v>
      </c>
      <c r="AH5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08">
        <f t="shared" si="1105"/>
        <v>0</v>
      </c>
      <c r="AL578" s="208">
        <f t="shared" si="1106"/>
        <v>0</v>
      </c>
    </row>
    <row r="579" spans="2:38" x14ac:dyDescent="0.25">
      <c r="B579" s="206" t="s">
        <v>1503</v>
      </c>
      <c r="C579" s="207" t="s">
        <v>1504</v>
      </c>
      <c r="D57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08">
        <f t="shared" si="1099"/>
        <v>0</v>
      </c>
      <c r="G579" s="208"/>
      <c r="H579" s="208">
        <f t="shared" si="1100"/>
        <v>0</v>
      </c>
      <c r="I579" s="208"/>
      <c r="J579" s="208">
        <f t="shared" si="1101"/>
        <v>0</v>
      </c>
      <c r="K5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08">
        <f t="shared" si="1102"/>
        <v>0</v>
      </c>
      <c r="Z5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08">
        <f t="shared" si="1103"/>
        <v>0</v>
      </c>
      <c r="AD5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08">
        <f t="shared" si="1104"/>
        <v>0</v>
      </c>
      <c r="AH5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08">
        <f t="shared" si="1105"/>
        <v>0</v>
      </c>
      <c r="AL579" s="208">
        <f t="shared" si="1106"/>
        <v>0</v>
      </c>
    </row>
    <row r="580" spans="2:38" x14ac:dyDescent="0.25">
      <c r="B580" s="206" t="s">
        <v>1505</v>
      </c>
      <c r="C580" s="207" t="s">
        <v>1506</v>
      </c>
      <c r="D58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08">
        <f t="shared" si="1099"/>
        <v>0</v>
      </c>
      <c r="G580" s="208"/>
      <c r="H580" s="208">
        <f t="shared" si="1100"/>
        <v>0</v>
      </c>
      <c r="I580" s="208"/>
      <c r="J580" s="208">
        <f t="shared" si="1101"/>
        <v>0</v>
      </c>
      <c r="K5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08">
        <f t="shared" si="1102"/>
        <v>0</v>
      </c>
      <c r="Z5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08">
        <f t="shared" si="1103"/>
        <v>0</v>
      </c>
      <c r="AD5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08">
        <f t="shared" si="1104"/>
        <v>0</v>
      </c>
      <c r="AH5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08">
        <f t="shared" si="1105"/>
        <v>0</v>
      </c>
      <c r="AL580" s="208">
        <f t="shared" si="1106"/>
        <v>0</v>
      </c>
    </row>
    <row r="581" spans="2:38" x14ac:dyDescent="0.25">
      <c r="B581" s="203" t="s">
        <v>1507</v>
      </c>
      <c r="C581" s="204" t="s">
        <v>1508</v>
      </c>
      <c r="D581" s="205">
        <f>SUM(D582:D586)</f>
        <v>0</v>
      </c>
      <c r="E581" s="205">
        <f>SUM(E582:E586)</f>
        <v>0</v>
      </c>
      <c r="F581" s="205">
        <f t="shared" si="1099"/>
        <v>0</v>
      </c>
      <c r="G581" s="205">
        <f>SUM(G582:G586)</f>
        <v>0</v>
      </c>
      <c r="H581" s="205">
        <f t="shared" si="1100"/>
        <v>0</v>
      </c>
      <c r="I581" s="205">
        <f>SUM(I582:I586)</f>
        <v>0</v>
      </c>
      <c r="J581" s="205">
        <f t="shared" si="1101"/>
        <v>0</v>
      </c>
      <c r="K581" s="205">
        <f t="shared" ref="K581:X581" si="1107">SUM(K582:K586)</f>
        <v>3441306.2</v>
      </c>
      <c r="L581" s="205">
        <f t="shared" si="1107"/>
        <v>0</v>
      </c>
      <c r="M581" s="205">
        <f t="shared" si="1107"/>
        <v>0</v>
      </c>
      <c r="N581" s="205">
        <f t="shared" si="1107"/>
        <v>0</v>
      </c>
      <c r="O581" s="205">
        <f t="shared" si="1107"/>
        <v>0</v>
      </c>
      <c r="P581" s="205">
        <f t="shared" si="1107"/>
        <v>0</v>
      </c>
      <c r="Q581" s="205">
        <f t="shared" si="1107"/>
        <v>0</v>
      </c>
      <c r="R581" s="205">
        <f t="shared" si="1107"/>
        <v>0</v>
      </c>
      <c r="S581" s="205">
        <f t="shared" si="1107"/>
        <v>0</v>
      </c>
      <c r="T581" s="205">
        <f t="shared" si="1107"/>
        <v>0</v>
      </c>
      <c r="U581" s="205">
        <f t="shared" si="1107"/>
        <v>0</v>
      </c>
      <c r="V581" s="205">
        <f t="shared" si="1107"/>
        <v>0</v>
      </c>
      <c r="W581" s="205">
        <f t="shared" si="1107"/>
        <v>2711678.24</v>
      </c>
      <c r="X581" s="205">
        <f t="shared" si="1107"/>
        <v>0</v>
      </c>
      <c r="Y581" s="205">
        <f t="shared" si="1102"/>
        <v>2711678.24</v>
      </c>
      <c r="Z581" s="205">
        <f>SUM(Z582:Z586)</f>
        <v>419207.96</v>
      </c>
      <c r="AA581" s="205">
        <f>SUM(AA582:AA586)</f>
        <v>20565</v>
      </c>
      <c r="AB581" s="205">
        <f>SUM(AB582:AB586)</f>
        <v>4000</v>
      </c>
      <c r="AC581" s="205">
        <f t="shared" si="1103"/>
        <v>443772.96</v>
      </c>
      <c r="AD581" s="205">
        <f>SUM(AD582:AD586)</f>
        <v>0</v>
      </c>
      <c r="AE581" s="205">
        <f>SUM(AE582:AE586)</f>
        <v>85855</v>
      </c>
      <c r="AF581" s="205">
        <f>SUM(AF582:AF586)</f>
        <v>0</v>
      </c>
      <c r="AG581" s="205">
        <f t="shared" si="1104"/>
        <v>85855</v>
      </c>
      <c r="AH581" s="205">
        <f>SUM(AH582:AH586)</f>
        <v>0</v>
      </c>
      <c r="AI581" s="205">
        <f>SUM(AI582:AI586)</f>
        <v>200000</v>
      </c>
      <c r="AJ581" s="205">
        <f>SUM(AJ582:AJ586)</f>
        <v>0</v>
      </c>
      <c r="AK581" s="205">
        <f t="shared" si="1105"/>
        <v>200000</v>
      </c>
      <c r="AL581" s="205">
        <f t="shared" si="1106"/>
        <v>3441306.2</v>
      </c>
    </row>
    <row r="582" spans="2:38" x14ac:dyDescent="0.25">
      <c r="B582" s="206" t="s">
        <v>1509</v>
      </c>
      <c r="C582" s="207" t="s">
        <v>1510</v>
      </c>
      <c r="D58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08">
        <f t="shared" si="1099"/>
        <v>0</v>
      </c>
      <c r="G582" s="208"/>
      <c r="H582" s="208">
        <f t="shared" si="1100"/>
        <v>0</v>
      </c>
      <c r="I582" s="208"/>
      <c r="J582" s="208">
        <f t="shared" si="1101"/>
        <v>0</v>
      </c>
      <c r="K5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08">
        <f t="shared" si="1102"/>
        <v>0</v>
      </c>
      <c r="Z5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08">
        <f t="shared" si="1103"/>
        <v>0</v>
      </c>
      <c r="AD5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08">
        <f t="shared" si="1104"/>
        <v>0</v>
      </c>
      <c r="AH5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08">
        <f t="shared" si="1105"/>
        <v>0</v>
      </c>
      <c r="AL582" s="208">
        <f t="shared" si="1106"/>
        <v>0</v>
      </c>
    </row>
    <row r="583" spans="2:38" x14ac:dyDescent="0.25">
      <c r="B583" s="206" t="s">
        <v>1511</v>
      </c>
      <c r="C583" s="207" t="s">
        <v>1512</v>
      </c>
      <c r="D58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08">
        <f t="shared" si="1099"/>
        <v>0</v>
      </c>
      <c r="G583" s="208"/>
      <c r="H583" s="208">
        <f t="shared" si="1100"/>
        <v>0</v>
      </c>
      <c r="I583" s="208"/>
      <c r="J583" s="208">
        <f t="shared" si="1101"/>
        <v>0</v>
      </c>
      <c r="K5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08">
        <f t="shared" si="1102"/>
        <v>0</v>
      </c>
      <c r="Z5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08">
        <f t="shared" si="1103"/>
        <v>0</v>
      </c>
      <c r="AD5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08">
        <f t="shared" si="1104"/>
        <v>0</v>
      </c>
      <c r="AH5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08">
        <f t="shared" si="1105"/>
        <v>0</v>
      </c>
      <c r="AL583" s="208">
        <f t="shared" si="1106"/>
        <v>0</v>
      </c>
    </row>
    <row r="584" spans="2:38" x14ac:dyDescent="0.25">
      <c r="B584" s="206" t="s">
        <v>1513</v>
      </c>
      <c r="C584" s="207" t="s">
        <v>1514</v>
      </c>
      <c r="D58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08">
        <f t="shared" si="1099"/>
        <v>0</v>
      </c>
      <c r="G584" s="208"/>
      <c r="H584" s="208">
        <f t="shared" si="1100"/>
        <v>0</v>
      </c>
      <c r="I584" s="208"/>
      <c r="J584" s="208">
        <f t="shared" si="1101"/>
        <v>0</v>
      </c>
      <c r="K5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08">
        <f t="shared" si="1102"/>
        <v>0</v>
      </c>
      <c r="Z5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08">
        <f t="shared" si="1103"/>
        <v>0</v>
      </c>
      <c r="AD5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08">
        <f t="shared" si="1104"/>
        <v>0</v>
      </c>
      <c r="AH5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08">
        <f t="shared" si="1105"/>
        <v>0</v>
      </c>
      <c r="AL584" s="208">
        <f t="shared" si="1106"/>
        <v>0</v>
      </c>
    </row>
    <row r="585" spans="2:38" x14ac:dyDescent="0.25">
      <c r="B585" s="206" t="s">
        <v>1515</v>
      </c>
      <c r="C585" s="207" t="s">
        <v>1516</v>
      </c>
      <c r="D58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08">
        <f t="shared" si="1099"/>
        <v>0</v>
      </c>
      <c r="G585" s="208"/>
      <c r="H585" s="208">
        <f t="shared" si="1100"/>
        <v>0</v>
      </c>
      <c r="I585" s="208"/>
      <c r="J585" s="208">
        <f t="shared" si="1101"/>
        <v>0</v>
      </c>
      <c r="K5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08">
        <f t="shared" si="1102"/>
        <v>0</v>
      </c>
      <c r="Z5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08">
        <f t="shared" si="1103"/>
        <v>0</v>
      </c>
      <c r="AD5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08">
        <f t="shared" si="1104"/>
        <v>0</v>
      </c>
      <c r="AH5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08">
        <f t="shared" si="1105"/>
        <v>0</v>
      </c>
      <c r="AL585" s="208">
        <f t="shared" si="1106"/>
        <v>0</v>
      </c>
    </row>
    <row r="586" spans="2:38" x14ac:dyDescent="0.25">
      <c r="B586" s="206" t="s">
        <v>1517</v>
      </c>
      <c r="C586" s="207" t="s">
        <v>1518</v>
      </c>
      <c r="D58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0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08">
        <f t="shared" si="1099"/>
        <v>0</v>
      </c>
      <c r="G586" s="208"/>
      <c r="H586" s="208">
        <f t="shared" si="1100"/>
        <v>0</v>
      </c>
      <c r="I586" s="208"/>
      <c r="J586" s="208">
        <f t="shared" si="1101"/>
        <v>0</v>
      </c>
      <c r="K5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3441306.2</v>
      </c>
      <c r="L5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0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2711678.24</v>
      </c>
      <c r="X5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08">
        <f t="shared" si="1102"/>
        <v>2711678.24</v>
      </c>
      <c r="Z5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419207.96</v>
      </c>
      <c r="AA5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20565</v>
      </c>
      <c r="AB5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AC586" s="208">
        <f t="shared" si="1103"/>
        <v>443772.96</v>
      </c>
      <c r="AD5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85855</v>
      </c>
      <c r="AF5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08">
        <f t="shared" si="1104"/>
        <v>85855</v>
      </c>
      <c r="AH5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200000</v>
      </c>
      <c r="AJ586" s="20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08">
        <f t="shared" si="1105"/>
        <v>200000</v>
      </c>
      <c r="AL586" s="208">
        <f t="shared" si="1106"/>
        <v>3441306.2</v>
      </c>
    </row>
    <row r="587" spans="2:38" ht="26.25" x14ac:dyDescent="0.25">
      <c r="B587" s="209"/>
      <c r="C587" s="210" t="s">
        <v>334</v>
      </c>
      <c r="D587" s="211">
        <f>D12+D86+D97+D110+D212+D229+D330+D336+D393+D407+D412+D449+D501+D518+D562+D581</f>
        <v>30000</v>
      </c>
      <c r="E587" s="211">
        <f>E12+E86+E97+E110+E212+E229+E330+E336+E393+E407+E412+E449+E501+E518+E562</f>
        <v>65600</v>
      </c>
      <c r="F587" s="211">
        <f t="shared" si="919"/>
        <v>95600</v>
      </c>
      <c r="G587" s="211">
        <f>G12+G86+G97+G110+G212+G229+G330+G336+G393+G407+G412+G449+G501+G518+G562</f>
        <v>0</v>
      </c>
      <c r="H587" s="211">
        <f t="shared" si="922"/>
        <v>95600</v>
      </c>
      <c r="I587" s="211">
        <f>I12+I86+I97+I110+I212+I229+I330+I336+I393+I407+I412+I449+I501+I518+I562</f>
        <v>0</v>
      </c>
      <c r="J587" s="211">
        <f t="shared" si="923"/>
        <v>95600</v>
      </c>
      <c r="K587" s="211">
        <f t="shared" ref="K587:X587" si="1108">K12+K86+K97+K110+K212+K229+K330+K336+K393+K407+K412+K449+K501+K518+K562</f>
        <v>60000</v>
      </c>
      <c r="L587" s="211">
        <f t="shared" si="1108"/>
        <v>0</v>
      </c>
      <c r="M587" s="211">
        <f t="shared" si="1108"/>
        <v>0</v>
      </c>
      <c r="N587" s="211">
        <f t="shared" si="1108"/>
        <v>0</v>
      </c>
      <c r="O587" s="211">
        <f t="shared" si="1108"/>
        <v>30000</v>
      </c>
      <c r="P587" s="211">
        <f t="shared" si="1108"/>
        <v>0</v>
      </c>
      <c r="Q587" s="211">
        <f t="shared" si="1108"/>
        <v>0</v>
      </c>
      <c r="R587" s="211">
        <f t="shared" si="1108"/>
        <v>0</v>
      </c>
      <c r="S587" s="211">
        <f t="shared" si="1108"/>
        <v>0</v>
      </c>
      <c r="T587" s="211">
        <f t="shared" si="1108"/>
        <v>0</v>
      </c>
      <c r="U587" s="211">
        <f t="shared" si="1108"/>
        <v>5600</v>
      </c>
      <c r="V587" s="211">
        <f t="shared" si="1108"/>
        <v>90000</v>
      </c>
      <c r="W587" s="211">
        <f t="shared" si="1108"/>
        <v>0</v>
      </c>
      <c r="X587" s="211">
        <f t="shared" si="1108"/>
        <v>0</v>
      </c>
      <c r="Y587" s="211">
        <f t="shared" si="925"/>
        <v>90000</v>
      </c>
      <c r="Z587" s="211">
        <f>Z12+Z86+Z97+Z110+Z212+Z229+Z330+Z336+Z393+Z407+Z412+Z449+Z501+Z518+Z562</f>
        <v>0</v>
      </c>
      <c r="AA587" s="211">
        <f>AA12+AA86+AA97+AA110+AA212+AA229+AA330+AA336+AA393+AA407+AA412+AA449+AA501+AA518+AA562</f>
        <v>0</v>
      </c>
      <c r="AB587" s="211">
        <f>AB12+AB86+AB97+AB110+AB212+AB229+AB330+AB336+AB393+AB407+AB412+AB449+AB501+AB518+AB562</f>
        <v>0</v>
      </c>
      <c r="AC587" s="211">
        <f t="shared" si="926"/>
        <v>0</v>
      </c>
      <c r="AD587" s="211">
        <f>AD12+AD86+AD97+AD110+AD212+AD229+AD330+AD336+AD393+AD407+AD412+AD449+AD501+AD518+AD562</f>
        <v>0</v>
      </c>
      <c r="AE587" s="211">
        <f>AE12+AE86+AE97+AE110+AE212+AE229+AE330+AE336+AE393+AE407+AE412+AE449+AE501+AE518+AE562</f>
        <v>0</v>
      </c>
      <c r="AF587" s="211">
        <f>AF12+AF86+AF97+AF110+AF212+AF229+AF330+AF336+AF393+AF407+AF412+AF449+AF501+AF518+AF562</f>
        <v>0</v>
      </c>
      <c r="AG587" s="211">
        <f t="shared" si="927"/>
        <v>0</v>
      </c>
      <c r="AH587" s="211">
        <f>AH12+AH86+AH97+AH110+AH212+AH229+AH330+AH336+AH393+AH407+AH412+AH449+AH501+AH518+AH562</f>
        <v>0</v>
      </c>
      <c r="AI587" s="211">
        <f>AI12+AI86+AI97+AI110+AI212+AI229+AI330+AI336+AI393+AI407+AI412+AI449+AI501+AI518+AI562</f>
        <v>0</v>
      </c>
      <c r="AJ587" s="211">
        <f>AJ12+AJ86+AJ97+AJ110+AJ212+AJ229+AJ330+AJ336+AJ393+AJ407+AJ412+AJ449+AJ501+AJ518+AJ562</f>
        <v>5600</v>
      </c>
      <c r="AK587" s="211">
        <f t="shared" si="928"/>
        <v>5600</v>
      </c>
      <c r="AL587" s="211">
        <f t="shared" si="929"/>
        <v>95600</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002"/>
  <sheetViews>
    <sheetView showGridLines="0" topLeftCell="A4" workbookViewId="0">
      <selection activeCell="H40" sqref="H40"/>
    </sheetView>
  </sheetViews>
  <sheetFormatPr baseColWidth="10" defaultColWidth="11.5703125" defaultRowHeight="15" x14ac:dyDescent="0.25"/>
  <cols>
    <col min="1" max="1" width="1.85546875" style="109" customWidth="1"/>
    <col min="2" max="2" width="17" style="109" customWidth="1"/>
    <col min="3" max="3" width="50" style="109" bestFit="1" customWidth="1"/>
    <col min="4" max="4" width="27.5703125" style="109" customWidth="1"/>
    <col min="5" max="5" width="10.140625" style="109" customWidth="1"/>
    <col min="6" max="7" width="13.85546875" style="109" customWidth="1"/>
    <col min="8" max="8" width="13.85546875" style="95" customWidth="1"/>
    <col min="9" max="9" width="39.42578125" style="109" bestFit="1" customWidth="1"/>
    <col min="10" max="10" width="58.28515625" style="109" bestFit="1" customWidth="1"/>
    <col min="11" max="11" width="51.7109375" style="109" bestFit="1" customWidth="1"/>
    <col min="12" max="12" width="14.42578125" style="109" customWidth="1"/>
    <col min="13" max="33" width="11.5703125" style="109"/>
    <col min="34" max="34" width="45.42578125" style="109" bestFit="1" customWidth="1"/>
    <col min="35" max="35" width="35.28515625" style="109" bestFit="1" customWidth="1"/>
    <col min="36" max="36" width="35.7109375" style="109" bestFit="1" customWidth="1"/>
    <col min="37" max="41" width="46" style="109" customWidth="1"/>
    <col min="42" max="45" width="46.5703125" style="109" bestFit="1" customWidth="1"/>
    <col min="46" max="49" width="46.7109375" style="109" bestFit="1" customWidth="1"/>
    <col min="50" max="53" width="46.140625" style="109" bestFit="1" customWidth="1"/>
    <col min="54" max="56" width="45.42578125" style="109" bestFit="1" customWidth="1"/>
    <col min="57" max="57" width="49.28515625" style="109" bestFit="1" customWidth="1"/>
    <col min="58" max="61" width="46" style="109" bestFit="1" customWidth="1"/>
    <col min="62" max="65" width="46.5703125" style="109" bestFit="1" customWidth="1"/>
    <col min="66" max="69" width="46.7109375" style="109" bestFit="1" customWidth="1"/>
    <col min="70" max="73" width="46.140625" style="109" bestFit="1" customWidth="1"/>
    <col min="74" max="77" width="12.7109375" style="109" bestFit="1" customWidth="1"/>
    <col min="78" max="78" width="11.5703125" style="109"/>
    <col min="79" max="79" width="12.7109375" style="109" bestFit="1" customWidth="1"/>
    <col min="80" max="80" width="11.5703125" style="109"/>
    <col min="81" max="83" width="12.7109375" style="109" bestFit="1" customWidth="1"/>
    <col min="84" max="16384" width="11.5703125" style="109"/>
  </cols>
  <sheetData>
    <row r="1" spans="1:576" ht="26.25" hidden="1" x14ac:dyDescent="0.25">
      <c r="A1" s="212"/>
      <c r="B1" s="215"/>
      <c r="C1" s="206" t="s">
        <v>342</v>
      </c>
      <c r="D1" s="206" t="s">
        <v>678</v>
      </c>
      <c r="E1" s="206" t="s">
        <v>680</v>
      </c>
      <c r="F1" s="206" t="s">
        <v>682</v>
      </c>
      <c r="G1" s="206" t="s">
        <v>684</v>
      </c>
      <c r="H1" s="206" t="s">
        <v>686</v>
      </c>
      <c r="I1" s="206" t="s">
        <v>688</v>
      </c>
      <c r="J1" s="206" t="s">
        <v>343</v>
      </c>
      <c r="K1" s="206" t="s">
        <v>691</v>
      </c>
      <c r="L1" s="206" t="s">
        <v>344</v>
      </c>
      <c r="M1" s="206" t="s">
        <v>693</v>
      </c>
      <c r="N1" s="206" t="s">
        <v>695</v>
      </c>
      <c r="O1" s="206" t="s">
        <v>697</v>
      </c>
      <c r="P1" s="206" t="s">
        <v>345</v>
      </c>
      <c r="Q1" s="206" t="s">
        <v>698</v>
      </c>
      <c r="R1" s="206" t="s">
        <v>701</v>
      </c>
      <c r="S1" s="206" t="s">
        <v>346</v>
      </c>
      <c r="T1" s="206" t="s">
        <v>703</v>
      </c>
      <c r="U1" s="206" t="s">
        <v>347</v>
      </c>
      <c r="V1" s="206" t="s">
        <v>704</v>
      </c>
      <c r="W1" s="206" t="s">
        <v>705</v>
      </c>
      <c r="X1" s="206" t="s">
        <v>709</v>
      </c>
      <c r="Y1" s="206" t="s">
        <v>339</v>
      </c>
      <c r="Z1" s="206" t="s">
        <v>724</v>
      </c>
      <c r="AA1" s="215"/>
      <c r="AB1" s="206" t="s">
        <v>726</v>
      </c>
      <c r="AC1" s="206" t="s">
        <v>349</v>
      </c>
      <c r="AD1" s="206" t="s">
        <v>728</v>
      </c>
      <c r="AE1" s="206" t="s">
        <v>730</v>
      </c>
      <c r="AF1" s="206" t="s">
        <v>350</v>
      </c>
      <c r="AG1" s="206" t="s">
        <v>732</v>
      </c>
      <c r="AH1" s="206" t="s">
        <v>734</v>
      </c>
      <c r="AI1" s="206" t="s">
        <v>351</v>
      </c>
      <c r="AJ1" s="206" t="s">
        <v>735</v>
      </c>
      <c r="AK1" s="206" t="s">
        <v>737</v>
      </c>
      <c r="AL1" s="206" t="s">
        <v>738</v>
      </c>
      <c r="AM1" s="206" t="s">
        <v>739</v>
      </c>
      <c r="AN1" s="206" t="s">
        <v>741</v>
      </c>
      <c r="AO1" s="206" t="s">
        <v>743</v>
      </c>
      <c r="AP1" s="206" t="s">
        <v>744</v>
      </c>
      <c r="AQ1" s="206" t="s">
        <v>352</v>
      </c>
      <c r="AR1" s="206" t="s">
        <v>746</v>
      </c>
      <c r="AS1" s="206" t="s">
        <v>748</v>
      </c>
      <c r="AT1" s="206" t="s">
        <v>750</v>
      </c>
      <c r="AU1" s="206" t="s">
        <v>752</v>
      </c>
      <c r="AV1" s="206" t="s">
        <v>754</v>
      </c>
      <c r="AW1" s="206" t="s">
        <v>756</v>
      </c>
      <c r="AX1" s="206" t="s">
        <v>758</v>
      </c>
      <c r="AY1" s="206" t="s">
        <v>760</v>
      </c>
      <c r="AZ1" s="215"/>
      <c r="BA1" s="206" t="s">
        <v>354</v>
      </c>
      <c r="BB1" s="206" t="s">
        <v>782</v>
      </c>
      <c r="BC1" s="206" t="s">
        <v>355</v>
      </c>
      <c r="BD1" s="206" t="s">
        <v>784</v>
      </c>
      <c r="BE1" s="206" t="s">
        <v>786</v>
      </c>
      <c r="BF1" s="215"/>
      <c r="BG1" s="206" t="s">
        <v>357</v>
      </c>
      <c r="BH1" s="206" t="s">
        <v>788</v>
      </c>
      <c r="BI1" s="206" t="s">
        <v>358</v>
      </c>
      <c r="BJ1" s="206" t="s">
        <v>790</v>
      </c>
      <c r="BK1" s="206" t="s">
        <v>792</v>
      </c>
      <c r="BL1" s="206" t="s">
        <v>794</v>
      </c>
      <c r="BM1" s="215"/>
      <c r="BN1" s="206" t="s">
        <v>800</v>
      </c>
      <c r="BO1" s="206" t="s">
        <v>802</v>
      </c>
      <c r="BP1" s="206" t="s">
        <v>360</v>
      </c>
      <c r="BQ1" s="206" t="s">
        <v>796</v>
      </c>
      <c r="BR1" s="206" t="s">
        <v>798</v>
      </c>
      <c r="BS1" s="206" t="s">
        <v>361</v>
      </c>
      <c r="BT1" s="206" t="s">
        <v>804</v>
      </c>
      <c r="BU1" s="206" t="s">
        <v>362</v>
      </c>
      <c r="BV1" s="206" t="s">
        <v>805</v>
      </c>
      <c r="BW1" s="203"/>
      <c r="BX1" s="215"/>
      <c r="BY1" s="206" t="s">
        <v>363</v>
      </c>
      <c r="BZ1" s="206" t="s">
        <v>710</v>
      </c>
      <c r="CA1" s="206" t="s">
        <v>712</v>
      </c>
      <c r="CB1" s="206" t="s">
        <v>714</v>
      </c>
      <c r="CC1" s="206" t="s">
        <v>364</v>
      </c>
      <c r="CD1" s="206" t="s">
        <v>716</v>
      </c>
      <c r="CE1" s="206" t="s">
        <v>718</v>
      </c>
      <c r="CF1" s="206" t="s">
        <v>720</v>
      </c>
      <c r="CG1" s="206" t="s">
        <v>722</v>
      </c>
      <c r="CH1" s="203"/>
      <c r="CI1" s="215"/>
      <c r="CJ1" s="206" t="s">
        <v>365</v>
      </c>
      <c r="CK1" s="206" t="s">
        <v>762</v>
      </c>
      <c r="CL1" s="206" t="s">
        <v>764</v>
      </c>
      <c r="CM1" s="206" t="s">
        <v>766</v>
      </c>
      <c r="CN1" s="206" t="s">
        <v>768</v>
      </c>
      <c r="CO1" s="206" t="s">
        <v>770</v>
      </c>
      <c r="CP1" s="206" t="s">
        <v>772</v>
      </c>
      <c r="CQ1" s="206" t="s">
        <v>774</v>
      </c>
      <c r="CR1" s="206" t="s">
        <v>776</v>
      </c>
      <c r="CS1" s="206" t="s">
        <v>778</v>
      </c>
      <c r="CT1" s="206" t="s">
        <v>780</v>
      </c>
      <c r="CU1" s="203"/>
      <c r="CV1" s="215"/>
      <c r="CW1" s="206" t="s">
        <v>806</v>
      </c>
      <c r="CX1" s="206" t="s">
        <v>807</v>
      </c>
      <c r="CY1" s="206" t="s">
        <v>809</v>
      </c>
      <c r="CZ1" s="206" t="s">
        <v>368</v>
      </c>
      <c r="DA1" s="206" t="s">
        <v>811</v>
      </c>
      <c r="DB1" s="206" t="s">
        <v>813</v>
      </c>
      <c r="DC1" s="206" t="s">
        <v>815</v>
      </c>
      <c r="DD1" s="206" t="s">
        <v>817</v>
      </c>
      <c r="DE1" s="206" t="s">
        <v>819</v>
      </c>
      <c r="DF1" s="206" t="s">
        <v>821</v>
      </c>
      <c r="DG1" s="215"/>
      <c r="DH1" s="206" t="s">
        <v>370</v>
      </c>
      <c r="DI1" s="206" t="s">
        <v>823</v>
      </c>
      <c r="DJ1" s="206" t="s">
        <v>371</v>
      </c>
      <c r="DK1" s="206" t="s">
        <v>825</v>
      </c>
      <c r="DL1" s="206" t="s">
        <v>827</v>
      </c>
      <c r="DM1" s="206" t="s">
        <v>829</v>
      </c>
      <c r="DN1" s="206" t="s">
        <v>831</v>
      </c>
      <c r="DO1" s="206" t="s">
        <v>833</v>
      </c>
      <c r="DP1" s="206" t="s">
        <v>835</v>
      </c>
      <c r="DQ1" s="206" t="s">
        <v>837</v>
      </c>
      <c r="DR1" s="206" t="s">
        <v>372</v>
      </c>
      <c r="DS1" s="206" t="s">
        <v>839</v>
      </c>
      <c r="DT1" s="206" t="s">
        <v>841</v>
      </c>
      <c r="DU1" s="206" t="s">
        <v>843</v>
      </c>
      <c r="DV1" s="215"/>
      <c r="DW1" s="206" t="s">
        <v>845</v>
      </c>
      <c r="DX1" s="206" t="s">
        <v>374</v>
      </c>
      <c r="DY1" s="206" t="s">
        <v>847</v>
      </c>
      <c r="DZ1" s="206" t="s">
        <v>375</v>
      </c>
      <c r="EA1" s="206" t="s">
        <v>849</v>
      </c>
      <c r="EB1" s="206" t="s">
        <v>851</v>
      </c>
      <c r="EC1" s="206" t="s">
        <v>853</v>
      </c>
      <c r="ED1" s="206" t="s">
        <v>855</v>
      </c>
      <c r="EE1" s="206" t="s">
        <v>857</v>
      </c>
      <c r="EF1" s="206" t="s">
        <v>859</v>
      </c>
      <c r="EG1" s="206" t="s">
        <v>861</v>
      </c>
      <c r="EH1" s="206" t="s">
        <v>863</v>
      </c>
      <c r="EI1" s="206" t="s">
        <v>865</v>
      </c>
      <c r="EJ1" s="206" t="s">
        <v>867</v>
      </c>
      <c r="EK1" s="206" t="s">
        <v>869</v>
      </c>
      <c r="EL1" s="215"/>
      <c r="EM1" s="206" t="s">
        <v>871</v>
      </c>
      <c r="EN1" s="206" t="s">
        <v>377</v>
      </c>
      <c r="EO1" s="206" t="s">
        <v>873</v>
      </c>
      <c r="EP1" s="206" t="s">
        <v>875</v>
      </c>
      <c r="EQ1" s="206" t="s">
        <v>378</v>
      </c>
      <c r="ER1" s="206" t="s">
        <v>877</v>
      </c>
      <c r="ES1" s="206" t="s">
        <v>879</v>
      </c>
      <c r="ET1" s="206" t="s">
        <v>379</v>
      </c>
      <c r="EU1" s="206" t="s">
        <v>881</v>
      </c>
      <c r="EV1" s="206" t="s">
        <v>883</v>
      </c>
      <c r="EW1" s="206" t="s">
        <v>885</v>
      </c>
      <c r="EX1" s="206" t="s">
        <v>380</v>
      </c>
      <c r="EY1" s="206" t="s">
        <v>887</v>
      </c>
      <c r="EZ1" s="206" t="s">
        <v>889</v>
      </c>
      <c r="FA1" s="215"/>
      <c r="FB1" s="206" t="s">
        <v>382</v>
      </c>
      <c r="FC1" s="206" t="s">
        <v>891</v>
      </c>
      <c r="FD1" s="206" t="s">
        <v>893</v>
      </c>
      <c r="FE1" s="206" t="s">
        <v>895</v>
      </c>
      <c r="FF1" s="206" t="s">
        <v>897</v>
      </c>
      <c r="FG1" s="206" t="s">
        <v>383</v>
      </c>
      <c r="FH1" s="206" t="s">
        <v>899</v>
      </c>
      <c r="FI1" s="206" t="s">
        <v>901</v>
      </c>
      <c r="FJ1" s="206" t="s">
        <v>903</v>
      </c>
      <c r="FK1" s="206" t="s">
        <v>905</v>
      </c>
      <c r="FL1" s="206" t="s">
        <v>907</v>
      </c>
      <c r="FM1" s="206" t="s">
        <v>384</v>
      </c>
      <c r="FN1" s="206" t="s">
        <v>910</v>
      </c>
      <c r="FO1" s="206" t="s">
        <v>385</v>
      </c>
      <c r="FP1" s="206" t="s">
        <v>913</v>
      </c>
      <c r="FQ1" s="206" t="s">
        <v>914</v>
      </c>
      <c r="FR1" s="206" t="s">
        <v>916</v>
      </c>
      <c r="FS1" s="206" t="s">
        <v>386</v>
      </c>
      <c r="FT1" s="206" t="s">
        <v>919</v>
      </c>
      <c r="FU1" s="206" t="s">
        <v>920</v>
      </c>
      <c r="FV1" s="206" t="s">
        <v>922</v>
      </c>
      <c r="FW1" s="206" t="s">
        <v>387</v>
      </c>
      <c r="FX1" s="206" t="s">
        <v>925</v>
      </c>
      <c r="FY1" s="206" t="s">
        <v>927</v>
      </c>
      <c r="FZ1" s="206" t="s">
        <v>929</v>
      </c>
      <c r="GA1" s="215"/>
      <c r="GB1" s="206" t="s">
        <v>389</v>
      </c>
      <c r="GC1" s="206" t="s">
        <v>390</v>
      </c>
      <c r="GD1" s="215"/>
      <c r="GE1" s="206" t="s">
        <v>392</v>
      </c>
      <c r="GF1" s="206" t="s">
        <v>952</v>
      </c>
      <c r="GG1" s="206" t="s">
        <v>954</v>
      </c>
      <c r="GH1" s="206" t="s">
        <v>956</v>
      </c>
      <c r="GI1" s="206" t="s">
        <v>958</v>
      </c>
      <c r="GJ1" s="206" t="s">
        <v>960</v>
      </c>
      <c r="GK1" s="215"/>
      <c r="GL1" s="206" t="s">
        <v>394</v>
      </c>
      <c r="GM1" s="206" t="s">
        <v>962</v>
      </c>
      <c r="GN1" s="206" t="s">
        <v>964</v>
      </c>
      <c r="GO1" s="206" t="s">
        <v>966</v>
      </c>
      <c r="GP1" s="206" t="s">
        <v>968</v>
      </c>
      <c r="GQ1" s="206" t="s">
        <v>970</v>
      </c>
      <c r="GR1" s="206" t="s">
        <v>972</v>
      </c>
      <c r="GS1" s="203"/>
      <c r="GT1" s="215"/>
      <c r="GU1" s="206" t="s">
        <v>395</v>
      </c>
      <c r="GV1" s="206" t="s">
        <v>931</v>
      </c>
      <c r="GW1" s="206" t="s">
        <v>933</v>
      </c>
      <c r="GX1" s="206" t="s">
        <v>935</v>
      </c>
      <c r="GY1" s="206" t="s">
        <v>937</v>
      </c>
      <c r="GZ1" s="206" t="s">
        <v>939</v>
      </c>
      <c r="HA1" s="206" t="s">
        <v>941</v>
      </c>
      <c r="HB1" s="215"/>
      <c r="HC1" s="206" t="s">
        <v>396</v>
      </c>
      <c r="HD1" s="206" t="s">
        <v>943</v>
      </c>
      <c r="HE1" s="206" t="s">
        <v>945</v>
      </c>
      <c r="HF1" s="206" t="s">
        <v>946</v>
      </c>
      <c r="HG1" s="206" t="s">
        <v>397</v>
      </c>
      <c r="HH1" s="206" t="s">
        <v>949</v>
      </c>
      <c r="HI1" s="206" t="s">
        <v>950</v>
      </c>
      <c r="HJ1" s="203"/>
      <c r="HK1" s="215"/>
      <c r="HL1" s="206" t="s">
        <v>400</v>
      </c>
      <c r="HM1" s="206" t="s">
        <v>974</v>
      </c>
      <c r="HN1" s="206" t="s">
        <v>976</v>
      </c>
      <c r="HO1" s="206" t="s">
        <v>978</v>
      </c>
      <c r="HP1" s="206" t="s">
        <v>980</v>
      </c>
      <c r="HQ1" s="206" t="s">
        <v>401</v>
      </c>
      <c r="HR1" s="206" t="s">
        <v>983</v>
      </c>
      <c r="HS1" s="215"/>
      <c r="HT1" s="206" t="s">
        <v>985</v>
      </c>
      <c r="HU1" s="206" t="s">
        <v>987</v>
      </c>
      <c r="HV1" s="206" t="s">
        <v>403</v>
      </c>
      <c r="HW1" s="206" t="s">
        <v>990</v>
      </c>
      <c r="HX1" s="206" t="s">
        <v>992</v>
      </c>
      <c r="HY1" s="206" t="s">
        <v>993</v>
      </c>
      <c r="HZ1" s="206" t="s">
        <v>995</v>
      </c>
      <c r="IA1" s="215"/>
      <c r="IB1" s="206" t="s">
        <v>997</v>
      </c>
      <c r="IC1" s="206" t="s">
        <v>999</v>
      </c>
      <c r="ID1" s="206" t="s">
        <v>1001</v>
      </c>
      <c r="IE1" s="206" t="s">
        <v>405</v>
      </c>
      <c r="IF1" s="206" t="s">
        <v>1003</v>
      </c>
      <c r="IG1" s="206" t="s">
        <v>1005</v>
      </c>
      <c r="IH1" s="206" t="s">
        <v>406</v>
      </c>
      <c r="II1" s="206" t="s">
        <v>1007</v>
      </c>
      <c r="IJ1" s="206" t="s">
        <v>1009</v>
      </c>
      <c r="IK1" s="206" t="s">
        <v>407</v>
      </c>
      <c r="IL1" s="206" t="s">
        <v>1011</v>
      </c>
      <c r="IM1" s="206" t="s">
        <v>1013</v>
      </c>
      <c r="IN1" s="206" t="s">
        <v>1015</v>
      </c>
      <c r="IO1" s="206" t="s">
        <v>1017</v>
      </c>
      <c r="IP1" s="206" t="s">
        <v>408</v>
      </c>
      <c r="IQ1" s="206" t="s">
        <v>1019</v>
      </c>
      <c r="IR1" s="215"/>
      <c r="IS1" s="206" t="s">
        <v>1027</v>
      </c>
      <c r="IT1" s="206" t="s">
        <v>1029</v>
      </c>
      <c r="IU1" s="206" t="s">
        <v>410</v>
      </c>
      <c r="IV1" s="206" t="s">
        <v>1031</v>
      </c>
      <c r="IW1" s="206" t="s">
        <v>1033</v>
      </c>
      <c r="IX1" s="206" t="s">
        <v>1035</v>
      </c>
      <c r="IY1" s="215"/>
      <c r="IZ1" s="206" t="s">
        <v>1037</v>
      </c>
      <c r="JA1" s="206" t="s">
        <v>412</v>
      </c>
      <c r="JB1" s="206" t="s">
        <v>1040</v>
      </c>
      <c r="JC1" s="206" t="s">
        <v>1042</v>
      </c>
      <c r="JD1" s="206" t="s">
        <v>1044</v>
      </c>
      <c r="JE1" s="206" t="s">
        <v>1046</v>
      </c>
      <c r="JF1" s="206" t="s">
        <v>1048</v>
      </c>
      <c r="JG1" s="206" t="s">
        <v>1050</v>
      </c>
      <c r="JH1" s="206" t="s">
        <v>413</v>
      </c>
      <c r="JI1" s="206" t="s">
        <v>1053</v>
      </c>
      <c r="JJ1" s="206" t="s">
        <v>1055</v>
      </c>
      <c r="JK1" s="206" t="s">
        <v>1057</v>
      </c>
      <c r="JL1" s="206" t="s">
        <v>1059</v>
      </c>
      <c r="JM1" s="206" t="s">
        <v>1061</v>
      </c>
      <c r="JN1" s="206" t="s">
        <v>1063</v>
      </c>
      <c r="JO1" s="206" t="s">
        <v>1065</v>
      </c>
      <c r="JP1" s="206" t="s">
        <v>1067</v>
      </c>
      <c r="JQ1" s="206" t="s">
        <v>414</v>
      </c>
      <c r="JR1" s="206" t="s">
        <v>1070</v>
      </c>
      <c r="JS1" s="206" t="s">
        <v>1072</v>
      </c>
      <c r="JT1" s="206" t="s">
        <v>1074</v>
      </c>
      <c r="JU1" s="206" t="s">
        <v>1076</v>
      </c>
      <c r="JV1" s="206" t="s">
        <v>1077</v>
      </c>
      <c r="JW1" s="206" t="s">
        <v>1079</v>
      </c>
      <c r="JX1" s="206" t="s">
        <v>1081</v>
      </c>
      <c r="JY1" s="206" t="s">
        <v>1083</v>
      </c>
      <c r="JZ1" s="206" t="s">
        <v>1085</v>
      </c>
      <c r="KA1" s="206" t="s">
        <v>1087</v>
      </c>
      <c r="KB1" s="206" t="s">
        <v>1089</v>
      </c>
      <c r="KC1" s="206" t="s">
        <v>1091</v>
      </c>
      <c r="KD1" s="206" t="s">
        <v>1093</v>
      </c>
      <c r="KE1" s="206" t="s">
        <v>1095</v>
      </c>
      <c r="KF1" s="206" t="s">
        <v>1097</v>
      </c>
      <c r="KG1" s="206" t="s">
        <v>1099</v>
      </c>
      <c r="KH1" s="206" t="s">
        <v>1101</v>
      </c>
      <c r="KI1" s="206" t="s">
        <v>1103</v>
      </c>
      <c r="KJ1" s="206" t="s">
        <v>1105</v>
      </c>
      <c r="KK1" s="206" t="s">
        <v>1107</v>
      </c>
      <c r="KL1" s="206" t="s">
        <v>1109</v>
      </c>
      <c r="KM1" s="206" t="s">
        <v>1111</v>
      </c>
      <c r="KN1" s="206" t="s">
        <v>1113</v>
      </c>
      <c r="KO1" s="206" t="s">
        <v>1115</v>
      </c>
      <c r="KP1" s="206" t="s">
        <v>1117</v>
      </c>
      <c r="KQ1" s="206" t="s">
        <v>1119</v>
      </c>
      <c r="KR1" s="215"/>
      <c r="KS1" s="206" t="s">
        <v>1121</v>
      </c>
      <c r="KT1" s="206" t="s">
        <v>416</v>
      </c>
      <c r="KU1" s="206" t="s">
        <v>1124</v>
      </c>
      <c r="KV1" s="206" t="s">
        <v>1126</v>
      </c>
      <c r="KW1" s="206" t="s">
        <v>1128</v>
      </c>
      <c r="KX1" s="206" t="s">
        <v>1130</v>
      </c>
      <c r="KY1" s="206" t="s">
        <v>417</v>
      </c>
      <c r="KZ1" s="206" t="s">
        <v>1133</v>
      </c>
      <c r="LA1" s="206" t="s">
        <v>1135</v>
      </c>
      <c r="LB1" s="206" t="s">
        <v>1137</v>
      </c>
      <c r="LC1" s="206" t="s">
        <v>1139</v>
      </c>
      <c r="LD1" s="206" t="s">
        <v>1141</v>
      </c>
      <c r="LE1" s="206" t="s">
        <v>1143</v>
      </c>
      <c r="LF1" s="206" t="s">
        <v>1145</v>
      </c>
      <c r="LG1" s="203"/>
      <c r="LH1" s="215"/>
      <c r="LI1" s="206" t="s">
        <v>418</v>
      </c>
      <c r="LJ1" s="206" t="s">
        <v>1021</v>
      </c>
      <c r="LK1" s="206" t="s">
        <v>1023</v>
      </c>
      <c r="LL1" s="206" t="s">
        <v>1025</v>
      </c>
      <c r="LM1" s="203"/>
      <c r="LN1" s="215"/>
      <c r="LO1" s="206" t="s">
        <v>421</v>
      </c>
      <c r="LP1" s="206" t="s">
        <v>422</v>
      </c>
      <c r="LQ1" s="215"/>
      <c r="LR1" s="206" t="s">
        <v>424</v>
      </c>
      <c r="LS1" s="206" t="s">
        <v>1165</v>
      </c>
      <c r="LT1" s="206" t="s">
        <v>1167</v>
      </c>
      <c r="LU1" s="206" t="s">
        <v>1168</v>
      </c>
      <c r="LV1" s="206" t="s">
        <v>1170</v>
      </c>
      <c r="LW1" s="206" t="s">
        <v>1171</v>
      </c>
      <c r="LX1" s="206" t="s">
        <v>1173</v>
      </c>
      <c r="LY1" s="206" t="s">
        <v>1175</v>
      </c>
      <c r="LZ1" s="206" t="s">
        <v>1177</v>
      </c>
      <c r="MA1" s="206" t="s">
        <v>1179</v>
      </c>
      <c r="MB1" s="206" t="s">
        <v>425</v>
      </c>
      <c r="MC1" s="206" t="s">
        <v>1182</v>
      </c>
      <c r="MD1" s="206" t="s">
        <v>1183</v>
      </c>
      <c r="ME1" s="206" t="s">
        <v>1185</v>
      </c>
      <c r="MF1" s="206" t="s">
        <v>426</v>
      </c>
      <c r="MG1" s="206" t="s">
        <v>1188</v>
      </c>
      <c r="MH1" s="206" t="s">
        <v>1189</v>
      </c>
      <c r="MI1" s="206" t="s">
        <v>1191</v>
      </c>
      <c r="MJ1" s="206" t="s">
        <v>1193</v>
      </c>
      <c r="MK1" s="206" t="s">
        <v>427</v>
      </c>
      <c r="ML1" s="206" t="s">
        <v>1196</v>
      </c>
      <c r="MM1" s="206" t="s">
        <v>1198</v>
      </c>
      <c r="MN1" s="206" t="s">
        <v>1200</v>
      </c>
      <c r="MO1" s="206" t="s">
        <v>1202</v>
      </c>
      <c r="MP1" s="206" t="s">
        <v>428</v>
      </c>
      <c r="MQ1" s="206" t="s">
        <v>1205</v>
      </c>
      <c r="MR1" s="206" t="s">
        <v>1207</v>
      </c>
      <c r="MS1" s="206" t="s">
        <v>1209</v>
      </c>
      <c r="MT1" s="206" t="s">
        <v>1211</v>
      </c>
      <c r="MU1" s="206" t="s">
        <v>1213</v>
      </c>
      <c r="MV1" s="206" t="s">
        <v>1215</v>
      </c>
      <c r="MW1" s="206" t="s">
        <v>1217</v>
      </c>
      <c r="MX1" s="206" t="s">
        <v>1219</v>
      </c>
      <c r="MY1" s="206" t="s">
        <v>1221</v>
      </c>
      <c r="MZ1" s="206" t="s">
        <v>1223</v>
      </c>
      <c r="NA1" s="206" t="s">
        <v>1225</v>
      </c>
      <c r="NB1" s="206" t="s">
        <v>1226</v>
      </c>
      <c r="NC1" s="215"/>
      <c r="ND1" s="206" t="s">
        <v>430</v>
      </c>
      <c r="NE1" s="206" t="s">
        <v>1228</v>
      </c>
      <c r="NF1" s="206" t="s">
        <v>1230</v>
      </c>
      <c r="NG1" s="206" t="s">
        <v>1232</v>
      </c>
      <c r="NH1" s="206" t="s">
        <v>1234</v>
      </c>
      <c r="NI1" s="215"/>
      <c r="NJ1" s="206" t="s">
        <v>432</v>
      </c>
      <c r="NK1" s="206" t="s">
        <v>1235</v>
      </c>
      <c r="NL1" s="206" t="s">
        <v>433</v>
      </c>
      <c r="NM1" s="206" t="s">
        <v>1237</v>
      </c>
      <c r="NN1" s="206" t="s">
        <v>1239</v>
      </c>
      <c r="NO1" s="206" t="s">
        <v>434</v>
      </c>
      <c r="NP1" s="206" t="s">
        <v>1241</v>
      </c>
      <c r="NQ1" s="206" t="s">
        <v>1243</v>
      </c>
      <c r="NR1" s="203"/>
      <c r="NS1" s="215"/>
      <c r="NT1" s="206" t="s">
        <v>435</v>
      </c>
      <c r="NU1" s="206" t="s">
        <v>1147</v>
      </c>
      <c r="NV1" s="206" t="s">
        <v>1149</v>
      </c>
      <c r="NW1" s="206" t="s">
        <v>1151</v>
      </c>
      <c r="NX1" s="206" t="s">
        <v>1153</v>
      </c>
      <c r="NY1" s="206" t="s">
        <v>436</v>
      </c>
      <c r="NZ1" s="206" t="s">
        <v>1155</v>
      </c>
      <c r="OA1" s="206" t="s">
        <v>437</v>
      </c>
      <c r="OB1" s="206" t="s">
        <v>1157</v>
      </c>
      <c r="OC1" s="215"/>
      <c r="OD1" s="206" t="s">
        <v>1159</v>
      </c>
      <c r="OE1" s="206" t="s">
        <v>438</v>
      </c>
      <c r="OF1" s="203"/>
      <c r="OG1" s="215"/>
      <c r="OH1" s="206" t="s">
        <v>1161</v>
      </c>
      <c r="OI1" s="206" t="s">
        <v>1163</v>
      </c>
      <c r="OJ1" s="206" t="s">
        <v>439</v>
      </c>
      <c r="OK1" s="203"/>
      <c r="OL1" s="215"/>
      <c r="OM1" s="206" t="s">
        <v>442</v>
      </c>
      <c r="ON1" s="206" t="s">
        <v>1245</v>
      </c>
      <c r="OO1" s="206" t="s">
        <v>1247</v>
      </c>
      <c r="OP1" s="206" t="s">
        <v>443</v>
      </c>
      <c r="OQ1" s="206" t="s">
        <v>444</v>
      </c>
      <c r="OR1" s="206" t="s">
        <v>1345</v>
      </c>
      <c r="OS1" s="206" t="s">
        <v>1347</v>
      </c>
      <c r="OT1" s="206" t="s">
        <v>1349</v>
      </c>
      <c r="OU1" s="206" t="s">
        <v>1351</v>
      </c>
      <c r="OV1" s="206" t="s">
        <v>1353</v>
      </c>
      <c r="OW1" s="215"/>
      <c r="OX1" s="206" t="s">
        <v>446</v>
      </c>
      <c r="OY1" s="206" t="s">
        <v>1355</v>
      </c>
      <c r="OZ1" s="206" t="s">
        <v>1357</v>
      </c>
      <c r="PA1" s="206" t="s">
        <v>1359</v>
      </c>
      <c r="PB1" s="206" t="s">
        <v>1361</v>
      </c>
      <c r="PC1" s="206" t="s">
        <v>1363</v>
      </c>
      <c r="PD1" s="206" t="s">
        <v>1365</v>
      </c>
      <c r="PE1" s="215"/>
      <c r="PF1" s="206" t="s">
        <v>1367</v>
      </c>
      <c r="PG1" s="206" t="s">
        <v>448</v>
      </c>
      <c r="PH1" s="215"/>
      <c r="PI1" s="206" t="s">
        <v>450</v>
      </c>
      <c r="PJ1" s="206" t="s">
        <v>1397</v>
      </c>
      <c r="PK1" s="206" t="s">
        <v>1399</v>
      </c>
      <c r="PL1" s="215"/>
      <c r="PM1" s="206" t="s">
        <v>452</v>
      </c>
      <c r="PN1" s="206" t="s">
        <v>1401</v>
      </c>
      <c r="PO1" s="206" t="s">
        <v>1402</v>
      </c>
      <c r="PP1" s="206" t="s">
        <v>1403</v>
      </c>
      <c r="PQ1" s="206" t="s">
        <v>1404</v>
      </c>
      <c r="PR1" s="206" t="s">
        <v>1406</v>
      </c>
      <c r="PS1" s="206" t="s">
        <v>1407</v>
      </c>
      <c r="PT1" s="206" t="s">
        <v>1409</v>
      </c>
      <c r="PU1" s="206" t="s">
        <v>1410</v>
      </c>
      <c r="PV1" s="203"/>
      <c r="PW1" s="215"/>
      <c r="PX1" s="206" t="s">
        <v>453</v>
      </c>
      <c r="PY1" s="206" t="s">
        <v>1249</v>
      </c>
      <c r="PZ1" s="206" t="s">
        <v>1251</v>
      </c>
      <c r="QA1" s="206" t="s">
        <v>1253</v>
      </c>
      <c r="QB1" s="206" t="s">
        <v>1255</v>
      </c>
      <c r="QC1" s="206" t="s">
        <v>1257</v>
      </c>
      <c r="QD1" s="206" t="s">
        <v>1259</v>
      </c>
      <c r="QE1" s="206" t="s">
        <v>1261</v>
      </c>
      <c r="QF1" s="206" t="s">
        <v>1263</v>
      </c>
      <c r="QG1" s="206" t="s">
        <v>1265</v>
      </c>
      <c r="QH1" s="206" t="s">
        <v>1267</v>
      </c>
      <c r="QI1" s="206" t="s">
        <v>1269</v>
      </c>
      <c r="QJ1" s="206" t="s">
        <v>1271</v>
      </c>
      <c r="QK1" s="206" t="s">
        <v>1273</v>
      </c>
      <c r="QL1" s="206" t="s">
        <v>1275</v>
      </c>
      <c r="QM1" s="206" t="s">
        <v>1277</v>
      </c>
      <c r="QN1" s="206" t="s">
        <v>1279</v>
      </c>
      <c r="QO1" s="206" t="s">
        <v>1281</v>
      </c>
      <c r="QP1" s="206" t="s">
        <v>1283</v>
      </c>
      <c r="QQ1" s="206" t="s">
        <v>1285</v>
      </c>
      <c r="QR1" s="206" t="s">
        <v>1287</v>
      </c>
      <c r="QS1" s="206" t="s">
        <v>1289</v>
      </c>
      <c r="QT1" s="206" t="s">
        <v>1291</v>
      </c>
      <c r="QU1" s="206" t="s">
        <v>454</v>
      </c>
      <c r="QV1" s="206" t="s">
        <v>1294</v>
      </c>
      <c r="QW1" s="206" t="s">
        <v>1296</v>
      </c>
      <c r="QX1" s="206" t="s">
        <v>1297</v>
      </c>
      <c r="QY1" s="206" t="s">
        <v>1299</v>
      </c>
      <c r="QZ1" s="206" t="s">
        <v>1301</v>
      </c>
      <c r="RA1" s="206" t="s">
        <v>1303</v>
      </c>
      <c r="RB1" s="206" t="s">
        <v>1305</v>
      </c>
      <c r="RC1" s="206" t="s">
        <v>1307</v>
      </c>
      <c r="RD1" s="206" t="s">
        <v>1309</v>
      </c>
      <c r="RE1" s="206" t="s">
        <v>1311</v>
      </c>
      <c r="RF1" s="206" t="s">
        <v>1313</v>
      </c>
      <c r="RG1" s="206" t="s">
        <v>1315</v>
      </c>
      <c r="RH1" s="206" t="s">
        <v>1317</v>
      </c>
      <c r="RI1" s="206" t="s">
        <v>1319</v>
      </c>
      <c r="RJ1" s="206" t="s">
        <v>1321</v>
      </c>
      <c r="RK1" s="206" t="s">
        <v>1323</v>
      </c>
      <c r="RL1" s="206" t="s">
        <v>1325</v>
      </c>
      <c r="RM1" s="206" t="s">
        <v>1327</v>
      </c>
      <c r="RN1" s="206" t="s">
        <v>1329</v>
      </c>
      <c r="RO1" s="206" t="s">
        <v>1331</v>
      </c>
      <c r="RP1" s="206" t="s">
        <v>1333</v>
      </c>
      <c r="RQ1" s="206" t="s">
        <v>1335</v>
      </c>
      <c r="RR1" s="206" t="s">
        <v>1337</v>
      </c>
      <c r="RS1" s="206" t="s">
        <v>1339</v>
      </c>
      <c r="RT1" s="206" t="s">
        <v>1341</v>
      </c>
      <c r="RU1" s="206" t="s">
        <v>1343</v>
      </c>
      <c r="RV1" s="203"/>
      <c r="RW1" s="215"/>
      <c r="RX1" s="206" t="s">
        <v>455</v>
      </c>
      <c r="RY1" s="206" t="s">
        <v>1369</v>
      </c>
      <c r="RZ1" s="206" t="s">
        <v>1371</v>
      </c>
      <c r="SA1" s="206" t="s">
        <v>1373</v>
      </c>
      <c r="SB1" s="206" t="s">
        <v>1375</v>
      </c>
      <c r="SC1" s="206" t="s">
        <v>1377</v>
      </c>
      <c r="SD1" s="206" t="s">
        <v>1379</v>
      </c>
      <c r="SE1" s="206" t="s">
        <v>1381</v>
      </c>
      <c r="SF1" s="206" t="s">
        <v>1383</v>
      </c>
      <c r="SG1" s="206" t="s">
        <v>1385</v>
      </c>
      <c r="SH1" s="206" t="s">
        <v>1387</v>
      </c>
      <c r="SI1" s="206" t="s">
        <v>1389</v>
      </c>
      <c r="SJ1" s="206" t="s">
        <v>1391</v>
      </c>
      <c r="SK1" s="206" t="s">
        <v>1393</v>
      </c>
      <c r="SL1" s="206" t="s">
        <v>1395</v>
      </c>
      <c r="SM1" s="203"/>
      <c r="SN1" s="215"/>
      <c r="SO1" s="206" t="s">
        <v>458</v>
      </c>
      <c r="SP1" s="206" t="s">
        <v>1412</v>
      </c>
      <c r="SQ1" s="206" t="s">
        <v>1414</v>
      </c>
      <c r="SR1" s="206" t="s">
        <v>459</v>
      </c>
      <c r="SS1" s="206" t="s">
        <v>1416</v>
      </c>
      <c r="ST1" s="206" t="s">
        <v>1418</v>
      </c>
      <c r="SU1" s="206" t="s">
        <v>1420</v>
      </c>
      <c r="SV1" s="206" t="s">
        <v>1422</v>
      </c>
      <c r="SW1" s="215"/>
      <c r="SX1" s="206" t="s">
        <v>461</v>
      </c>
      <c r="SY1" s="206" t="s">
        <v>1424</v>
      </c>
      <c r="SZ1" s="206" t="s">
        <v>1426</v>
      </c>
      <c r="TA1" s="206" t="s">
        <v>1428</v>
      </c>
      <c r="TB1" s="206" t="s">
        <v>1430</v>
      </c>
      <c r="TC1" s="206" t="s">
        <v>1432</v>
      </c>
      <c r="TD1" s="206" t="s">
        <v>1434</v>
      </c>
      <c r="TE1" s="206" t="s">
        <v>1436</v>
      </c>
      <c r="TF1" s="206" t="s">
        <v>1438</v>
      </c>
      <c r="TG1" s="206" t="s">
        <v>1440</v>
      </c>
      <c r="TH1" s="206" t="s">
        <v>1442</v>
      </c>
      <c r="TI1" s="206" t="s">
        <v>1444</v>
      </c>
      <c r="TJ1" s="206" t="s">
        <v>1446</v>
      </c>
      <c r="TK1" s="206" t="s">
        <v>1448</v>
      </c>
      <c r="TL1" s="206" t="s">
        <v>1450</v>
      </c>
      <c r="TM1" s="206" t="s">
        <v>1452</v>
      </c>
      <c r="TN1" s="203"/>
      <c r="TO1" s="215"/>
      <c r="TP1" s="206" t="s">
        <v>464</v>
      </c>
      <c r="TQ1" s="206" t="s">
        <v>1454</v>
      </c>
      <c r="TR1" s="206" t="s">
        <v>1456</v>
      </c>
      <c r="TS1" s="206" t="s">
        <v>1458</v>
      </c>
      <c r="TT1" s="206" t="s">
        <v>1460</v>
      </c>
      <c r="TU1" s="206" t="s">
        <v>1462</v>
      </c>
      <c r="TV1" s="206" t="s">
        <v>465</v>
      </c>
      <c r="TW1" s="206" t="s">
        <v>1464</v>
      </c>
      <c r="TX1" s="206" t="s">
        <v>1466</v>
      </c>
      <c r="TY1" s="206" t="s">
        <v>1468</v>
      </c>
      <c r="TZ1" s="206" t="s">
        <v>1470</v>
      </c>
      <c r="UA1" s="206" t="s">
        <v>1472</v>
      </c>
      <c r="UB1" s="206" t="s">
        <v>1474</v>
      </c>
      <c r="UC1" s="215"/>
      <c r="UD1" s="206" t="s">
        <v>467</v>
      </c>
      <c r="UE1" s="203"/>
      <c r="UF1" s="215"/>
      <c r="UG1" s="206" t="s">
        <v>468</v>
      </c>
      <c r="UH1" s="206" t="s">
        <v>1476</v>
      </c>
      <c r="UI1" s="206" t="s">
        <v>1478</v>
      </c>
      <c r="UJ1" s="206" t="s">
        <v>1479</v>
      </c>
      <c r="UK1" s="206" t="s">
        <v>1481</v>
      </c>
      <c r="UL1" s="206" t="s">
        <v>1483</v>
      </c>
      <c r="UM1" s="206" t="s">
        <v>1485</v>
      </c>
      <c r="UN1" s="206" t="s">
        <v>1487</v>
      </c>
      <c r="UO1" s="206" t="s">
        <v>1489</v>
      </c>
      <c r="UP1" s="206" t="s">
        <v>1491</v>
      </c>
      <c r="UQ1" s="206" t="s">
        <v>1493</v>
      </c>
      <c r="UR1" s="206" t="s">
        <v>1495</v>
      </c>
      <c r="US1" s="206" t="s">
        <v>1497</v>
      </c>
      <c r="UT1" s="206" t="s">
        <v>1499</v>
      </c>
      <c r="UU1" s="206" t="s">
        <v>1501</v>
      </c>
      <c r="UV1" s="206" t="s">
        <v>1503</v>
      </c>
      <c r="UW1" s="206" t="s">
        <v>1505</v>
      </c>
      <c r="UX1" s="203"/>
      <c r="UY1" s="206" t="s">
        <v>1509</v>
      </c>
      <c r="UZ1" s="206" t="s">
        <v>1511</v>
      </c>
      <c r="VA1" s="206" t="s">
        <v>1513</v>
      </c>
      <c r="VB1" s="206" t="s">
        <v>1515</v>
      </c>
      <c r="VC1" s="206" t="s">
        <v>1517</v>
      </c>
      <c r="VD1" s="209"/>
    </row>
    <row r="2" spans="1:576" s="146" customFormat="1" hidden="1" x14ac:dyDescent="0.25">
      <c r="A2" s="149" t="s">
        <v>211</v>
      </c>
      <c r="B2" s="149" t="s">
        <v>203</v>
      </c>
      <c r="C2" s="149" t="s">
        <v>565</v>
      </c>
      <c r="D2" s="149" t="s">
        <v>212</v>
      </c>
      <c r="E2" s="149" t="s">
        <v>165</v>
      </c>
      <c r="F2" s="149" t="s">
        <v>566</v>
      </c>
      <c r="G2" s="223" t="s">
        <v>213</v>
      </c>
      <c r="H2" s="223" t="s">
        <v>567</v>
      </c>
      <c r="I2" s="223" t="s">
        <v>568</v>
      </c>
      <c r="J2" s="223" t="s">
        <v>214</v>
      </c>
      <c r="K2" s="223" t="s">
        <v>569</v>
      </c>
      <c r="R2" s="146" t="s">
        <v>216</v>
      </c>
      <c r="S2" s="146" t="s">
        <v>217</v>
      </c>
      <c r="U2" s="146" t="s">
        <v>485</v>
      </c>
      <c r="V2" s="146" t="s">
        <v>503</v>
      </c>
      <c r="W2" s="146" t="s">
        <v>486</v>
      </c>
      <c r="X2" s="146" t="s">
        <v>487</v>
      </c>
      <c r="Y2" s="146" t="s">
        <v>488</v>
      </c>
      <c r="Z2" s="146" t="s">
        <v>489</v>
      </c>
      <c r="AA2" s="146" t="s">
        <v>490</v>
      </c>
      <c r="AB2" s="146" t="s">
        <v>491</v>
      </c>
      <c r="AC2" s="146" t="s">
        <v>492</v>
      </c>
      <c r="AD2" s="146" t="s">
        <v>493</v>
      </c>
      <c r="AE2" s="146" t="s">
        <v>494</v>
      </c>
      <c r="AF2" s="146" t="s">
        <v>495</v>
      </c>
      <c r="AH2" s="257" t="s">
        <v>513</v>
      </c>
      <c r="AI2" s="257" t="s">
        <v>514</v>
      </c>
      <c r="AJ2" s="257" t="s">
        <v>515</v>
      </c>
      <c r="AK2" s="257" t="s">
        <v>516</v>
      </c>
      <c r="AL2" s="257" t="s">
        <v>517</v>
      </c>
      <c r="AM2" s="257" t="s">
        <v>520</v>
      </c>
      <c r="AN2" s="257" t="s">
        <v>518</v>
      </c>
      <c r="AO2" s="257" t="s">
        <v>519</v>
      </c>
      <c r="AP2" s="257" t="s">
        <v>521</v>
      </c>
      <c r="AQ2" s="257" t="s">
        <v>522</v>
      </c>
      <c r="AR2" s="257" t="s">
        <v>523</v>
      </c>
      <c r="AS2" s="257" t="s">
        <v>524</v>
      </c>
      <c r="AT2" s="257" t="s">
        <v>525</v>
      </c>
      <c r="AU2" s="257" t="s">
        <v>526</v>
      </c>
      <c r="AV2" s="257" t="s">
        <v>527</v>
      </c>
      <c r="AW2" s="257" t="s">
        <v>528</v>
      </c>
      <c r="AX2" s="257" t="s">
        <v>529</v>
      </c>
      <c r="AY2" s="257" t="s">
        <v>530</v>
      </c>
      <c r="AZ2" s="257" t="s">
        <v>531</v>
      </c>
      <c r="BA2" s="257" t="s">
        <v>532</v>
      </c>
      <c r="BB2" s="257" t="s">
        <v>533</v>
      </c>
      <c r="BC2" s="257" t="s">
        <v>534</v>
      </c>
      <c r="BD2" s="257" t="s">
        <v>535</v>
      </c>
      <c r="BE2" s="257" t="s">
        <v>536</v>
      </c>
      <c r="BF2" s="257" t="s">
        <v>537</v>
      </c>
      <c r="BG2" s="257" t="s">
        <v>538</v>
      </c>
      <c r="BH2" s="257" t="s">
        <v>539</v>
      </c>
      <c r="BI2" s="257" t="s">
        <v>540</v>
      </c>
      <c r="BJ2" s="257" t="s">
        <v>541</v>
      </c>
      <c r="BK2" s="257" t="s">
        <v>542</v>
      </c>
      <c r="BL2" s="257" t="s">
        <v>543</v>
      </c>
      <c r="BM2" s="257" t="s">
        <v>544</v>
      </c>
      <c r="BN2" s="257" t="s">
        <v>545</v>
      </c>
      <c r="BO2" s="257" t="s">
        <v>546</v>
      </c>
      <c r="BP2" s="257" t="s">
        <v>547</v>
      </c>
      <c r="BQ2" s="257" t="s">
        <v>548</v>
      </c>
      <c r="BR2" s="257" t="s">
        <v>549</v>
      </c>
      <c r="BS2" s="257" t="s">
        <v>550</v>
      </c>
      <c r="BT2" s="257" t="s">
        <v>551</v>
      </c>
      <c r="BU2" s="257" t="s">
        <v>552</v>
      </c>
    </row>
    <row r="3" spans="1:576" s="146" customFormat="1" hidden="1" x14ac:dyDescent="0.25">
      <c r="A3" s="177"/>
      <c r="B3" s="177"/>
      <c r="C3" s="177"/>
      <c r="D3" s="177"/>
      <c r="E3" s="177"/>
      <c r="F3" s="177"/>
      <c r="G3" s="179"/>
      <c r="H3" s="179"/>
      <c r="I3" s="179"/>
      <c r="J3" s="179"/>
      <c r="K3" s="179"/>
      <c r="AH3" s="258">
        <v>2500</v>
      </c>
      <c r="AI3" s="258">
        <v>1900</v>
      </c>
      <c r="AJ3" s="258">
        <v>1650</v>
      </c>
      <c r="AK3" s="258">
        <v>1580</v>
      </c>
      <c r="AL3" s="258">
        <v>2250</v>
      </c>
      <c r="AM3" s="258">
        <v>1650</v>
      </c>
      <c r="AN3" s="258">
        <v>1400</v>
      </c>
      <c r="AO3" s="259">
        <v>1340</v>
      </c>
      <c r="AP3" s="259">
        <v>2000</v>
      </c>
      <c r="AQ3" s="259">
        <v>1400</v>
      </c>
      <c r="AR3" s="259">
        <v>1150</v>
      </c>
      <c r="AS3" s="259">
        <v>1100</v>
      </c>
      <c r="AT3" s="259">
        <v>1750</v>
      </c>
      <c r="AU3" s="259">
        <v>1150</v>
      </c>
      <c r="AV3" s="259">
        <v>900</v>
      </c>
      <c r="AW3" s="259">
        <v>860</v>
      </c>
      <c r="AX3" s="259">
        <v>1200</v>
      </c>
      <c r="AY3" s="146">
        <v>900</v>
      </c>
      <c r="AZ3" s="146">
        <v>650</v>
      </c>
      <c r="BA3" s="146">
        <v>620</v>
      </c>
      <c r="BB3" s="258">
        <v>5355</v>
      </c>
      <c r="BC3" s="258">
        <v>4935</v>
      </c>
      <c r="BD3" s="258">
        <v>6300</v>
      </c>
      <c r="BE3" s="258">
        <v>5880</v>
      </c>
      <c r="BF3" s="258">
        <v>4725</v>
      </c>
      <c r="BG3" s="258">
        <v>4305</v>
      </c>
      <c r="BH3" s="258">
        <v>5670</v>
      </c>
      <c r="BI3" s="259">
        <v>5250</v>
      </c>
      <c r="BJ3" s="259">
        <v>4095</v>
      </c>
      <c r="BK3" s="259">
        <v>3780</v>
      </c>
      <c r="BL3" s="259">
        <v>5040</v>
      </c>
      <c r="BM3" s="259">
        <v>4620</v>
      </c>
      <c r="BN3" s="259">
        <v>3465</v>
      </c>
      <c r="BO3" s="259">
        <v>3150</v>
      </c>
      <c r="BP3" s="259">
        <v>4410</v>
      </c>
      <c r="BQ3" s="259">
        <v>4095</v>
      </c>
      <c r="BR3" s="259">
        <v>3045</v>
      </c>
      <c r="BS3" s="146">
        <v>2835</v>
      </c>
      <c r="BT3" s="146">
        <v>3885</v>
      </c>
      <c r="BU3" s="146">
        <v>3570</v>
      </c>
    </row>
    <row r="5" spans="1:576" ht="60" customHeight="1" x14ac:dyDescent="0.25">
      <c r="C5" s="221" t="s">
        <v>338</v>
      </c>
      <c r="D5" s="193">
        <f>SUMIF(C:C,$C$10,D:D)</f>
        <v>3359581.2</v>
      </c>
    </row>
    <row r="6" spans="1:576" x14ac:dyDescent="0.25">
      <c r="C6" s="72"/>
      <c r="D6" s="72"/>
      <c r="E6" s="72"/>
      <c r="F6" s="72"/>
      <c r="G6" s="72"/>
      <c r="H6" s="97"/>
      <c r="I6" s="72"/>
      <c r="J6" s="72"/>
    </row>
    <row r="7" spans="1:576" x14ac:dyDescent="0.25">
      <c r="C7" s="72" t="s">
        <v>41</v>
      </c>
      <c r="D7" s="72"/>
      <c r="E7" s="72"/>
      <c r="F7" s="72"/>
      <c r="G7" s="72"/>
      <c r="H7" s="97"/>
      <c r="I7" s="72"/>
      <c r="J7" s="72"/>
    </row>
    <row r="8" spans="1:576" x14ac:dyDescent="0.25">
      <c r="C8" s="72" t="s">
        <v>42</v>
      </c>
      <c r="D8" s="72"/>
      <c r="E8" s="72"/>
      <c r="F8" s="72"/>
      <c r="G8" s="72"/>
      <c r="H8" s="97"/>
      <c r="I8" s="72"/>
      <c r="J8" s="72"/>
    </row>
    <row r="9" spans="1:576" ht="15.75" thickBot="1" x14ac:dyDescent="0.3">
      <c r="B9" s="117"/>
      <c r="C9" s="202"/>
      <c r="D9" s="202"/>
      <c r="E9" s="202"/>
      <c r="F9" s="202"/>
      <c r="G9" s="202"/>
      <c r="H9" s="97"/>
      <c r="I9" s="202"/>
      <c r="J9" s="202"/>
      <c r="K9" s="136"/>
    </row>
    <row r="10" spans="1:576" ht="15.75" thickBot="1" x14ac:dyDescent="0.3">
      <c r="B10" s="117"/>
      <c r="C10" s="29" t="s">
        <v>43</v>
      </c>
      <c r="D10" s="30">
        <f>SUM(G17:G26)</f>
        <v>0</v>
      </c>
      <c r="E10" s="117"/>
      <c r="F10" s="595">
        <f>D32+D75+D141+D163+D185+D207+D229+D251+D295+D320+D386+D408+D430+D495+D516+D558+D579+D600+D621+D642+D663+D684+D705+D747+D789+D831+D852+D873+D894+D915+D936+D957+D978+D999+D1020+D1104+D1125+D1146+D1167+D1188+D1209+D1230+D1272+D1314+D1335+D1356+D1377+D1398+D1419+D1440+D1461+D1482+D1587+D1608+D1629+D1692+D1713+D1734+D1755+D1776+D1797+D1818+D1839+D1881+D1902</f>
        <v>3359581.2</v>
      </c>
      <c r="G10" s="117"/>
      <c r="H10" s="94"/>
      <c r="I10" s="94"/>
      <c r="J10" s="94"/>
      <c r="K10" s="136"/>
    </row>
    <row r="11" spans="1:576" x14ac:dyDescent="0.25">
      <c r="B11" s="117"/>
      <c r="C11" s="72"/>
      <c r="D11" s="31"/>
      <c r="E11" s="117"/>
      <c r="F11" s="117"/>
      <c r="G11" s="117"/>
      <c r="H11" s="94"/>
      <c r="I11" s="94"/>
      <c r="J11" s="94"/>
      <c r="K11" s="136"/>
    </row>
    <row r="12" spans="1:576" x14ac:dyDescent="0.25">
      <c r="B12" s="117"/>
      <c r="C12" s="72"/>
      <c r="D12" s="31"/>
      <c r="E12" s="117"/>
      <c r="F12" s="117"/>
      <c r="G12" s="117"/>
      <c r="H12" s="94"/>
      <c r="I12" s="94"/>
      <c r="J12" s="94"/>
      <c r="K12" s="136"/>
    </row>
    <row r="13" spans="1:576" ht="15.75" x14ac:dyDescent="0.25">
      <c r="B13" s="117"/>
      <c r="C13" s="235" t="s">
        <v>481</v>
      </c>
      <c r="D13" s="74" t="s">
        <v>1750</v>
      </c>
      <c r="E13" s="117"/>
      <c r="F13" s="117"/>
      <c r="G13" s="117"/>
      <c r="H13" s="94"/>
      <c r="I13" s="94"/>
      <c r="J13" s="94"/>
      <c r="K13" s="136"/>
    </row>
    <row r="14" spans="1:576" ht="18.75" x14ac:dyDescent="0.25">
      <c r="B14" s="117"/>
      <c r="C14" s="25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 xml:space="preserve">1) Realizar y/o actualizar el diagnóstico de las 10 carreras de grado y postgrado de la Facultad de Ciencias Sociales .                  </v>
      </c>
      <c r="D14" s="31"/>
      <c r="E14" s="117"/>
      <c r="F14" s="117"/>
      <c r="G14" s="117"/>
      <c r="H14" s="94"/>
      <c r="I14" s="94"/>
      <c r="J14" s="94"/>
      <c r="K14" s="136"/>
    </row>
    <row r="15" spans="1:576" ht="15.75" thickBot="1" x14ac:dyDescent="0.3">
      <c r="B15" s="117"/>
      <c r="C15" s="72"/>
      <c r="D15" s="31"/>
      <c r="E15" s="117"/>
      <c r="F15" s="117"/>
      <c r="G15" s="117"/>
      <c r="H15" s="94"/>
      <c r="I15" s="94"/>
      <c r="J15" s="94"/>
      <c r="K15" s="136"/>
    </row>
    <row r="16" spans="1:576" ht="32.25" customHeight="1" thickBot="1" x14ac:dyDescent="0.3">
      <c r="B16" s="117"/>
      <c r="C16" s="150" t="s">
        <v>44</v>
      </c>
      <c r="D16" s="153" t="s">
        <v>45</v>
      </c>
      <c r="E16" s="152" t="s">
        <v>55</v>
      </c>
      <c r="F16" s="152" t="s">
        <v>57</v>
      </c>
      <c r="G16" s="151" t="s">
        <v>27</v>
      </c>
      <c r="H16" s="157" t="s">
        <v>218</v>
      </c>
      <c r="I16" s="152" t="s">
        <v>46</v>
      </c>
      <c r="J16" s="152" t="s">
        <v>219</v>
      </c>
      <c r="K16" s="152" t="s">
        <v>501</v>
      </c>
      <c r="L16" s="152" t="s">
        <v>502</v>
      </c>
    </row>
    <row r="17" spans="2:12" x14ac:dyDescent="0.25">
      <c r="B17" s="117"/>
      <c r="C17" s="119" t="s">
        <v>47</v>
      </c>
      <c r="D17" s="623"/>
      <c r="E17" s="182"/>
      <c r="F17" s="139">
        <v>30000</v>
      </c>
      <c r="G17" s="121">
        <f t="shared" ref="G17:G25" si="0">E17*F17</f>
        <v>0</v>
      </c>
      <c r="H17" s="185" t="s">
        <v>217</v>
      </c>
      <c r="I17" s="122" t="s">
        <v>756</v>
      </c>
      <c r="J17" s="122" t="str">
        <f>VLOOKUP(I17,Presupuesto!$B$11:$C$587,2,0)</f>
        <v>SERVICIOS DE PROFESIONALES Y TECNICOS</v>
      </c>
      <c r="K17" s="263" t="s">
        <v>211</v>
      </c>
      <c r="L17" s="122" t="s">
        <v>485</v>
      </c>
    </row>
    <row r="18" spans="2:12" x14ac:dyDescent="0.25">
      <c r="B18" s="117"/>
      <c r="C18" s="123" t="s">
        <v>48</v>
      </c>
      <c r="D18" s="624"/>
      <c r="E18" s="229">
        <f>D17</f>
        <v>0</v>
      </c>
      <c r="F18" s="124">
        <v>50</v>
      </c>
      <c r="G18" s="121">
        <f t="shared" si="0"/>
        <v>0</v>
      </c>
      <c r="H18" s="185"/>
      <c r="I18" s="122" t="s">
        <v>1517</v>
      </c>
      <c r="J18" s="122" t="str">
        <f>VLOOKUP(I18,Presupuesto!$B$11:$C$587,2,0)</f>
        <v>OTROS INTERESES</v>
      </c>
      <c r="K18" s="122" t="str">
        <f>$K$17</f>
        <v>Desarrollo Curricular</v>
      </c>
      <c r="L18" s="122" t="s">
        <v>503</v>
      </c>
    </row>
    <row r="19" spans="2:12" x14ac:dyDescent="0.25">
      <c r="B19" s="117"/>
      <c r="C19" s="123" t="s">
        <v>49</v>
      </c>
      <c r="D19" s="624"/>
      <c r="E19" s="229">
        <f>D17</f>
        <v>0</v>
      </c>
      <c r="F19" s="124">
        <v>150</v>
      </c>
      <c r="G19" s="121">
        <f t="shared" si="0"/>
        <v>0</v>
      </c>
      <c r="H19" s="185"/>
      <c r="I19" s="122" t="s">
        <v>1517</v>
      </c>
      <c r="J19" s="122" t="str">
        <f>VLOOKUP(I19,Presupuesto!$B$11:$C$587,2,0)</f>
        <v>OTROS INTERESES</v>
      </c>
      <c r="K19" s="122" t="str">
        <f t="shared" ref="K19:K26" si="1">$K$17</f>
        <v>Desarrollo Curricular</v>
      </c>
      <c r="L19" s="122" t="s">
        <v>487</v>
      </c>
    </row>
    <row r="20" spans="2:12" x14ac:dyDescent="0.25">
      <c r="B20" s="117"/>
      <c r="C20" s="123" t="s">
        <v>50</v>
      </c>
      <c r="D20" s="624"/>
      <c r="E20" s="175">
        <v>0</v>
      </c>
      <c r="F20" s="142">
        <v>10000</v>
      </c>
      <c r="G20" s="121">
        <f t="shared" si="0"/>
        <v>0</v>
      </c>
      <c r="H20" s="185"/>
      <c r="I20" s="122" t="s">
        <v>1517</v>
      </c>
      <c r="J20" s="122" t="str">
        <f>VLOOKUP(I20,Presupuesto!$B$11:$C$587,2,0)</f>
        <v>OTROS INTERESES</v>
      </c>
      <c r="K20" s="122" t="str">
        <f t="shared" si="1"/>
        <v>Desarrollo Curricular</v>
      </c>
      <c r="L20" s="122" t="s">
        <v>503</v>
      </c>
    </row>
    <row r="21" spans="2:12" x14ac:dyDescent="0.25">
      <c r="B21" s="117"/>
      <c r="C21" s="123" t="s">
        <v>510</v>
      </c>
      <c r="D21" s="624"/>
      <c r="E21" s="175">
        <v>0</v>
      </c>
      <c r="F21" s="142">
        <v>250</v>
      </c>
      <c r="G21" s="121">
        <f t="shared" si="0"/>
        <v>0</v>
      </c>
      <c r="H21" s="185"/>
      <c r="I21" s="122" t="s">
        <v>1517</v>
      </c>
      <c r="J21" s="122" t="str">
        <f>VLOOKUP(I21,Presupuesto!$B$11:$C$587,2,0)</f>
        <v>OTROS INTERESES</v>
      </c>
      <c r="K21" s="122" t="str">
        <f t="shared" si="1"/>
        <v>Desarrollo Curricular</v>
      </c>
      <c r="L21" s="122" t="s">
        <v>503</v>
      </c>
    </row>
    <row r="22" spans="2:12" x14ac:dyDescent="0.25">
      <c r="B22" s="117"/>
      <c r="C22" s="123" t="s">
        <v>51</v>
      </c>
      <c r="D22" s="624"/>
      <c r="E22" s="229">
        <f>(D17*25)/500</f>
        <v>0</v>
      </c>
      <c r="F22" s="124">
        <v>85</v>
      </c>
      <c r="G22" s="121">
        <f t="shared" si="0"/>
        <v>0</v>
      </c>
      <c r="H22" s="185"/>
      <c r="I22" s="122" t="s">
        <v>1517</v>
      </c>
      <c r="J22" s="122" t="str">
        <f>VLOOKUP(I22,Presupuesto!$B$11:$C$587,2,0)</f>
        <v>OTROS INTERESES</v>
      </c>
      <c r="K22" s="122" t="str">
        <f t="shared" si="1"/>
        <v>Desarrollo Curricular</v>
      </c>
      <c r="L22" s="122" t="s">
        <v>503</v>
      </c>
    </row>
    <row r="23" spans="2:12" x14ac:dyDescent="0.25">
      <c r="B23" s="117"/>
      <c r="C23" s="123" t="s">
        <v>204</v>
      </c>
      <c r="D23" s="624"/>
      <c r="E23" s="229">
        <f>D17/12</f>
        <v>0</v>
      </c>
      <c r="F23" s="124">
        <v>36</v>
      </c>
      <c r="G23" s="121">
        <f t="shared" si="0"/>
        <v>0</v>
      </c>
      <c r="H23" s="185"/>
      <c r="I23" s="122" t="s">
        <v>1517</v>
      </c>
      <c r="J23" s="122" t="str">
        <f>VLOOKUP(I23,Presupuesto!$B$11:$C$587,2,0)</f>
        <v>OTROS INTERESES</v>
      </c>
      <c r="K23" s="122" t="str">
        <f t="shared" si="1"/>
        <v>Desarrollo Curricular</v>
      </c>
      <c r="L23" s="122" t="s">
        <v>503</v>
      </c>
    </row>
    <row r="24" spans="2:12" x14ac:dyDescent="0.25">
      <c r="B24" s="117"/>
      <c r="C24" s="123" t="s">
        <v>34</v>
      </c>
      <c r="D24" s="624"/>
      <c r="E24" s="229">
        <f>D17/12</f>
        <v>0</v>
      </c>
      <c r="F24" s="124">
        <v>80</v>
      </c>
      <c r="G24" s="121">
        <f t="shared" si="0"/>
        <v>0</v>
      </c>
      <c r="H24" s="185"/>
      <c r="I24" s="122" t="s">
        <v>1517</v>
      </c>
      <c r="J24" s="122" t="str">
        <f>VLOOKUP(I24,Presupuesto!$B$11:$C$587,2,0)</f>
        <v>OTROS INTERESES</v>
      </c>
      <c r="K24" s="122" t="str">
        <f t="shared" si="1"/>
        <v>Desarrollo Curricular</v>
      </c>
      <c r="L24" s="122" t="s">
        <v>503</v>
      </c>
    </row>
    <row r="25" spans="2:12" x14ac:dyDescent="0.25">
      <c r="B25" s="117"/>
      <c r="C25" s="133" t="s">
        <v>52</v>
      </c>
      <c r="D25" s="624"/>
      <c r="E25" s="256">
        <v>0</v>
      </c>
      <c r="F25" s="143">
        <v>25</v>
      </c>
      <c r="G25" s="121">
        <f t="shared" si="0"/>
        <v>0</v>
      </c>
      <c r="H25" s="185"/>
      <c r="I25" s="122" t="s">
        <v>1517</v>
      </c>
      <c r="J25" s="122" t="str">
        <f>VLOOKUP(I25,Presupuesto!$B$11:$C$587,2,0)</f>
        <v>OTROS INTERESES</v>
      </c>
      <c r="K25" s="122" t="str">
        <f t="shared" si="1"/>
        <v>Desarrollo Curricular</v>
      </c>
      <c r="L25" s="122" t="s">
        <v>503</v>
      </c>
    </row>
    <row r="26" spans="2:12" ht="15.75" thickBot="1" x14ac:dyDescent="0.3">
      <c r="B26" s="117"/>
      <c r="C26" s="260" t="s">
        <v>523</v>
      </c>
      <c r="D26" s="261">
        <v>0</v>
      </c>
      <c r="E26" s="262">
        <v>0</v>
      </c>
      <c r="F26" s="128">
        <f>HLOOKUP(C26,$AH$2:$BU$3,2,0)</f>
        <v>1150</v>
      </c>
      <c r="G26" s="129">
        <f>D26*E26*F26</f>
        <v>0</v>
      </c>
      <c r="H26" s="185"/>
      <c r="I26" s="122" t="s">
        <v>1517</v>
      </c>
      <c r="J26" s="130" t="str">
        <f>VLOOKUP(I26,Presupuesto!$B$11:$C$587,2,0)</f>
        <v>OTROS INTERESES</v>
      </c>
      <c r="K26" s="122" t="str">
        <f t="shared" si="1"/>
        <v>Desarrollo Curricular</v>
      </c>
      <c r="L26" s="122" t="s">
        <v>503</v>
      </c>
    </row>
    <row r="27" spans="2:12" x14ac:dyDescent="0.25">
      <c r="B27" s="117"/>
      <c r="C27" s="117"/>
      <c r="E27" s="136"/>
      <c r="F27" s="136"/>
      <c r="G27" s="136"/>
      <c r="H27" s="199"/>
      <c r="I27" s="136"/>
      <c r="J27" s="136"/>
      <c r="K27" s="136"/>
    </row>
    <row r="29" spans="2:12" x14ac:dyDescent="0.25">
      <c r="C29" s="72" t="s">
        <v>41</v>
      </c>
      <c r="D29" s="72"/>
      <c r="E29" s="72"/>
      <c r="F29" s="72"/>
      <c r="G29" s="72"/>
      <c r="H29" s="97"/>
      <c r="I29" s="72"/>
      <c r="J29" s="72"/>
    </row>
    <row r="30" spans="2:12" x14ac:dyDescent="0.25">
      <c r="C30" s="72" t="s">
        <v>42</v>
      </c>
      <c r="D30" s="72"/>
      <c r="E30" s="72"/>
      <c r="F30" s="72"/>
      <c r="G30" s="72"/>
      <c r="H30" s="97"/>
      <c r="I30" s="72"/>
      <c r="J30" s="72"/>
    </row>
    <row r="31" spans="2:12" ht="15.75" thickBot="1" x14ac:dyDescent="0.3">
      <c r="C31" s="202"/>
      <c r="D31" s="202"/>
      <c r="E31" s="202"/>
      <c r="F31" s="202"/>
      <c r="G31" s="202"/>
      <c r="H31" s="97"/>
      <c r="I31" s="202"/>
      <c r="J31" s="202"/>
      <c r="K31" s="136"/>
    </row>
    <row r="32" spans="2:12" ht="15.75" thickBot="1" x14ac:dyDescent="0.3">
      <c r="C32" s="29" t="s">
        <v>43</v>
      </c>
      <c r="D32" s="30">
        <f>SUM(G39:G48)</f>
        <v>10000.200000000001</v>
      </c>
      <c r="E32" s="117"/>
      <c r="F32" s="117"/>
      <c r="G32" s="117"/>
      <c r="H32" s="94"/>
      <c r="I32" s="94"/>
      <c r="J32" s="94"/>
      <c r="K32" s="136"/>
    </row>
    <row r="33" spans="3:12" x14ac:dyDescent="0.25">
      <c r="C33" s="72"/>
      <c r="D33" s="31"/>
      <c r="E33" s="117"/>
      <c r="F33" s="117"/>
      <c r="G33" s="117"/>
      <c r="H33" s="94"/>
      <c r="I33" s="94"/>
      <c r="J33" s="94"/>
      <c r="K33" s="136"/>
    </row>
    <row r="34" spans="3:12" x14ac:dyDescent="0.25">
      <c r="C34" s="72"/>
      <c r="D34" s="31"/>
      <c r="E34" s="117"/>
      <c r="F34" s="117"/>
      <c r="G34" s="117"/>
      <c r="H34" s="94"/>
      <c r="I34" s="94"/>
      <c r="J34" s="94"/>
      <c r="K34" s="136"/>
    </row>
    <row r="35" spans="3:12" ht="15.75" x14ac:dyDescent="0.25">
      <c r="C35" s="235" t="s">
        <v>481</v>
      </c>
      <c r="D35" s="328" t="s">
        <v>1777</v>
      </c>
      <c r="E35" s="117"/>
      <c r="F35" s="117"/>
      <c r="G35" s="117"/>
      <c r="H35" s="94"/>
      <c r="I35" s="94"/>
      <c r="J35" s="94"/>
      <c r="K35" s="136"/>
    </row>
    <row r="36" spans="3:12" ht="18.75" x14ac:dyDescent="0.25">
      <c r="C36" s="252" t="str">
        <f>IFERROR(VLOOKUP(D35,'Desarrollo e Innov. Curricular'!$E:$F,2,FALSE),IFERROR(VLOOKUP(D35,Investigación!$E:$F,2,FALSE),IFERROR(VLOOKUP(D35,'Vinculación Univ. Sociedad'!$E:$F,2,FALSE),IFERROR(VLOOKUP(D35,'Docencia y Profesorado Universi'!$E:$F,2,FALSE),IFERROR(VLOOKUP(D35,Estudiantes!$E:$F,2,FALSE),IFERROR(VLOOKUP(D35,'Gestion Administrativa'!#REF!,2,FALSE),IFERROR(VLOOKUP(D35,'Gestion Academica'!$E:$F,2,FALSE),IFERROR(VLOOKUP(D35,Graduados!$E:$F,2,FALSE),IFERROR(VLOOKUP(D35,'Gestión del Conocimiento'!$E:$F,2,FALSE),IFERROR(VLOOKUP(D35,Gobernabilidad!$E:$F,2,FALSE),IFERROR(VLOOKUP(D35,'NIVEL DE ES Y  SISTEMA NACIONAL'!$E:$F,2,FALSE),VLOOKUP(D35,'Lo Esencial'!$E:$F,2,0))))))))))))</f>
        <v>1)Realizar cuatro (4) talleres para Diagnósticar  el diseño curricular, validar de resultados del Diagnóstico, socializar el currículo actualizado</v>
      </c>
      <c r="D36" s="31"/>
      <c r="E36" s="117"/>
      <c r="F36" s="117"/>
      <c r="G36" s="117"/>
      <c r="H36" s="94"/>
      <c r="I36" s="94"/>
      <c r="J36" s="94"/>
      <c r="K36" s="136"/>
    </row>
    <row r="37" spans="3:12" ht="15.75" thickBot="1" x14ac:dyDescent="0.3">
      <c r="C37" s="72"/>
      <c r="D37" s="31"/>
      <c r="E37" s="117"/>
      <c r="F37" s="117"/>
      <c r="G37" s="117"/>
      <c r="H37" s="94"/>
      <c r="I37" s="94"/>
      <c r="J37" s="94"/>
      <c r="K37" s="136"/>
    </row>
    <row r="38" spans="3:12" ht="30.75" thickBot="1" x14ac:dyDescent="0.3">
      <c r="C38" s="150" t="s">
        <v>44</v>
      </c>
      <c r="D38" s="153" t="s">
        <v>45</v>
      </c>
      <c r="E38" s="152" t="s">
        <v>55</v>
      </c>
      <c r="F38" s="152" t="s">
        <v>57</v>
      </c>
      <c r="G38" s="151" t="s">
        <v>27</v>
      </c>
      <c r="H38" s="157" t="s">
        <v>218</v>
      </c>
      <c r="I38" s="152" t="s">
        <v>46</v>
      </c>
      <c r="J38" s="152" t="s">
        <v>219</v>
      </c>
      <c r="K38" s="152" t="s">
        <v>501</v>
      </c>
      <c r="L38" s="152" t="s">
        <v>502</v>
      </c>
    </row>
    <row r="39" spans="3:12" x14ac:dyDescent="0.25">
      <c r="C39" s="119" t="s">
        <v>47</v>
      </c>
      <c r="D39" s="623">
        <v>35</v>
      </c>
      <c r="E39" s="182"/>
      <c r="F39" s="139">
        <v>30000</v>
      </c>
      <c r="G39" s="121">
        <f t="shared" ref="G39:G47" si="2">E39*F39</f>
        <v>0</v>
      </c>
      <c r="H39" s="185" t="s">
        <v>217</v>
      </c>
      <c r="I39" s="122" t="s">
        <v>756</v>
      </c>
      <c r="J39" s="122" t="str">
        <f>VLOOKUP(I39,Presupuesto!$B$11:$C$587,2,0)</f>
        <v>SERVICIOS DE PROFESIONALES Y TECNICOS</v>
      </c>
      <c r="K39" s="263" t="s">
        <v>211</v>
      </c>
      <c r="L39" s="122" t="s">
        <v>485</v>
      </c>
    </row>
    <row r="40" spans="3:12" x14ac:dyDescent="0.25">
      <c r="C40" s="123" t="s">
        <v>48</v>
      </c>
      <c r="D40" s="624"/>
      <c r="E40" s="229">
        <v>35</v>
      </c>
      <c r="F40" s="124">
        <v>105.72</v>
      </c>
      <c r="G40" s="121">
        <f t="shared" si="2"/>
        <v>3700.2</v>
      </c>
      <c r="H40" s="185"/>
      <c r="I40" s="122" t="s">
        <v>1517</v>
      </c>
      <c r="J40" s="122" t="str">
        <f>VLOOKUP(I40,Presupuesto!$B$11:$C$587,2,0)</f>
        <v>OTROS INTERESES</v>
      </c>
      <c r="K40" s="122" t="str">
        <f>$K$17</f>
        <v>Desarrollo Curricular</v>
      </c>
      <c r="L40" s="122" t="s">
        <v>503</v>
      </c>
    </row>
    <row r="41" spans="3:12" x14ac:dyDescent="0.25">
      <c r="C41" s="123" t="s">
        <v>49</v>
      </c>
      <c r="D41" s="624"/>
      <c r="E41" s="229">
        <f>D39</f>
        <v>35</v>
      </c>
      <c r="F41" s="124">
        <v>180</v>
      </c>
      <c r="G41" s="121">
        <f t="shared" si="2"/>
        <v>6300</v>
      </c>
      <c r="H41" s="185"/>
      <c r="I41" s="122" t="s">
        <v>1517</v>
      </c>
      <c r="J41" s="122" t="str">
        <f>VLOOKUP(I41,Presupuesto!$B$11:$C$587,2,0)</f>
        <v>OTROS INTERESES</v>
      </c>
      <c r="K41" s="122" t="str">
        <f t="shared" ref="K41:K48" si="3">$K$17</f>
        <v>Desarrollo Curricular</v>
      </c>
      <c r="L41" s="122" t="s">
        <v>487</v>
      </c>
    </row>
    <row r="42" spans="3:12" x14ac:dyDescent="0.25">
      <c r="C42" s="123" t="s">
        <v>50</v>
      </c>
      <c r="D42" s="624"/>
      <c r="E42" s="175">
        <v>0</v>
      </c>
      <c r="F42" s="142">
        <v>10000</v>
      </c>
      <c r="G42" s="121">
        <f t="shared" si="2"/>
        <v>0</v>
      </c>
      <c r="H42" s="185"/>
      <c r="I42" s="122" t="s">
        <v>1517</v>
      </c>
      <c r="J42" s="122" t="str">
        <f>VLOOKUP(I42,Presupuesto!$B$11:$C$587,2,0)</f>
        <v>OTROS INTERESES</v>
      </c>
      <c r="K42" s="122" t="str">
        <f t="shared" si="3"/>
        <v>Desarrollo Curricular</v>
      </c>
      <c r="L42" s="122" t="s">
        <v>503</v>
      </c>
    </row>
    <row r="43" spans="3:12" x14ac:dyDescent="0.25">
      <c r="C43" s="123" t="s">
        <v>510</v>
      </c>
      <c r="D43" s="624"/>
      <c r="E43" s="175">
        <v>0</v>
      </c>
      <c r="F43" s="142">
        <v>250</v>
      </c>
      <c r="G43" s="121">
        <f t="shared" si="2"/>
        <v>0</v>
      </c>
      <c r="H43" s="185"/>
      <c r="I43" s="122" t="s">
        <v>1517</v>
      </c>
      <c r="J43" s="122" t="str">
        <f>VLOOKUP(I43,Presupuesto!$B$11:$C$587,2,0)</f>
        <v>OTROS INTERESES</v>
      </c>
      <c r="K43" s="122" t="str">
        <f t="shared" si="3"/>
        <v>Desarrollo Curricular</v>
      </c>
      <c r="L43" s="122" t="s">
        <v>503</v>
      </c>
    </row>
    <row r="44" spans="3:12" x14ac:dyDescent="0.25">
      <c r="C44" s="123" t="s">
        <v>51</v>
      </c>
      <c r="D44" s="624"/>
      <c r="E44" s="229">
        <v>0</v>
      </c>
      <c r="F44" s="124">
        <v>85</v>
      </c>
      <c r="G44" s="121">
        <f t="shared" si="2"/>
        <v>0</v>
      </c>
      <c r="H44" s="185"/>
      <c r="I44" s="122" t="s">
        <v>1517</v>
      </c>
      <c r="J44" s="122" t="str">
        <f>VLOOKUP(I44,Presupuesto!$B$11:$C$587,2,0)</f>
        <v>OTROS INTERESES</v>
      </c>
      <c r="K44" s="122" t="str">
        <f t="shared" si="3"/>
        <v>Desarrollo Curricular</v>
      </c>
      <c r="L44" s="122" t="s">
        <v>503</v>
      </c>
    </row>
    <row r="45" spans="3:12" x14ac:dyDescent="0.25">
      <c r="C45" s="123" t="s">
        <v>204</v>
      </c>
      <c r="D45" s="624"/>
      <c r="E45" s="229">
        <v>0</v>
      </c>
      <c r="F45" s="124">
        <v>36</v>
      </c>
      <c r="G45" s="121">
        <f t="shared" si="2"/>
        <v>0</v>
      </c>
      <c r="H45" s="185"/>
      <c r="I45" s="122" t="s">
        <v>1517</v>
      </c>
      <c r="J45" s="122" t="str">
        <f>VLOOKUP(I45,Presupuesto!$B$11:$C$587,2,0)</f>
        <v>OTROS INTERESES</v>
      </c>
      <c r="K45" s="122" t="str">
        <f t="shared" si="3"/>
        <v>Desarrollo Curricular</v>
      </c>
      <c r="L45" s="122" t="s">
        <v>503</v>
      </c>
    </row>
    <row r="46" spans="3:12" x14ac:dyDescent="0.25">
      <c r="C46" s="123" t="s">
        <v>34</v>
      </c>
      <c r="D46" s="624"/>
      <c r="E46" s="229">
        <v>0</v>
      </c>
      <c r="F46" s="124">
        <v>80</v>
      </c>
      <c r="G46" s="121">
        <f t="shared" si="2"/>
        <v>0</v>
      </c>
      <c r="H46" s="185"/>
      <c r="I46" s="122" t="s">
        <v>1517</v>
      </c>
      <c r="J46" s="122" t="str">
        <f>VLOOKUP(I46,Presupuesto!$B$11:$C$587,2,0)</f>
        <v>OTROS INTERESES</v>
      </c>
      <c r="K46" s="122" t="str">
        <f t="shared" si="3"/>
        <v>Desarrollo Curricular</v>
      </c>
      <c r="L46" s="122" t="s">
        <v>503</v>
      </c>
    </row>
    <row r="47" spans="3:12" x14ac:dyDescent="0.25">
      <c r="C47" s="133" t="s">
        <v>52</v>
      </c>
      <c r="D47" s="624"/>
      <c r="E47" s="256">
        <v>0</v>
      </c>
      <c r="F47" s="143">
        <v>25</v>
      </c>
      <c r="G47" s="121">
        <f t="shared" si="2"/>
        <v>0</v>
      </c>
      <c r="H47" s="185"/>
      <c r="I47" s="122" t="s">
        <v>1517</v>
      </c>
      <c r="J47" s="122" t="str">
        <f>VLOOKUP(I47,Presupuesto!$B$11:$C$587,2,0)</f>
        <v>OTROS INTERESES</v>
      </c>
      <c r="K47" s="122" t="str">
        <f t="shared" si="3"/>
        <v>Desarrollo Curricular</v>
      </c>
      <c r="L47" s="122" t="s">
        <v>503</v>
      </c>
    </row>
    <row r="48" spans="3:12" ht="15.75" thickBot="1" x14ac:dyDescent="0.3">
      <c r="C48" s="260" t="s">
        <v>523</v>
      </c>
      <c r="D48" s="261">
        <v>0</v>
      </c>
      <c r="E48" s="262">
        <v>0</v>
      </c>
      <c r="F48" s="128">
        <f>HLOOKUP(C48,$AH$2:$BU$3,2,0)</f>
        <v>1150</v>
      </c>
      <c r="G48" s="129">
        <f>D48*E48*F48</f>
        <v>0</v>
      </c>
      <c r="H48" s="185"/>
      <c r="I48" s="122" t="s">
        <v>1517</v>
      </c>
      <c r="J48" s="130" t="str">
        <f>VLOOKUP(I48,Presupuesto!$B$11:$C$587,2,0)</f>
        <v>OTROS INTERESES</v>
      </c>
      <c r="K48" s="122" t="str">
        <f t="shared" si="3"/>
        <v>Desarrollo Curricular</v>
      </c>
      <c r="L48" s="122" t="s">
        <v>503</v>
      </c>
    </row>
    <row r="50" spans="3:12" x14ac:dyDescent="0.25">
      <c r="C50" s="72" t="s">
        <v>41</v>
      </c>
      <c r="D50" s="72"/>
      <c r="E50" s="72"/>
      <c r="F50" s="72"/>
      <c r="G50" s="72"/>
      <c r="H50" s="97"/>
      <c r="I50" s="72"/>
      <c r="J50" s="72"/>
    </row>
    <row r="51" spans="3:12" x14ac:dyDescent="0.25">
      <c r="C51" s="72" t="s">
        <v>42</v>
      </c>
      <c r="D51" s="72"/>
      <c r="E51" s="72"/>
      <c r="F51" s="72"/>
      <c r="G51" s="72"/>
      <c r="H51" s="97"/>
      <c r="I51" s="72"/>
      <c r="J51" s="72"/>
    </row>
    <row r="52" spans="3:12" ht="15.75" thickBot="1" x14ac:dyDescent="0.3">
      <c r="C52" s="202"/>
      <c r="D52" s="202"/>
      <c r="E52" s="202"/>
      <c r="F52" s="202"/>
      <c r="G52" s="202"/>
      <c r="H52" s="97"/>
      <c r="I52" s="202"/>
      <c r="J52" s="202"/>
      <c r="K52" s="136"/>
    </row>
    <row r="53" spans="3:12" ht="15.75" thickBot="1" x14ac:dyDescent="0.3">
      <c r="C53" s="29" t="s">
        <v>43</v>
      </c>
      <c r="D53" s="30">
        <f>SUM(G60:G69)</f>
        <v>0</v>
      </c>
      <c r="E53" s="117"/>
      <c r="F53" s="117"/>
      <c r="G53" s="117"/>
      <c r="H53" s="94"/>
      <c r="I53" s="94"/>
      <c r="J53" s="94"/>
      <c r="K53" s="136"/>
    </row>
    <row r="54" spans="3:12" x14ac:dyDescent="0.25">
      <c r="C54" s="72"/>
      <c r="D54" s="31"/>
      <c r="E54" s="117"/>
      <c r="F54" s="117"/>
      <c r="G54" s="117"/>
      <c r="H54" s="94"/>
      <c r="I54" s="94"/>
      <c r="J54" s="94"/>
      <c r="K54" s="136"/>
    </row>
    <row r="55" spans="3:12" x14ac:dyDescent="0.25">
      <c r="C55" s="72"/>
      <c r="D55" s="31"/>
      <c r="E55" s="117"/>
      <c r="F55" s="117"/>
      <c r="G55" s="117"/>
      <c r="H55" s="94"/>
      <c r="I55" s="94"/>
      <c r="J55" s="94"/>
      <c r="K55" s="136"/>
    </row>
    <row r="56" spans="3:12" ht="15.75" x14ac:dyDescent="0.25">
      <c r="C56" s="235" t="s">
        <v>481</v>
      </c>
      <c r="D56" s="328" t="s">
        <v>1874</v>
      </c>
      <c r="E56" s="117"/>
      <c r="F56" s="117"/>
      <c r="G56" s="117"/>
      <c r="H56" s="94"/>
      <c r="I56" s="94"/>
      <c r="J56" s="94"/>
      <c r="K56" s="136"/>
    </row>
    <row r="57" spans="3:12" ht="18.75" x14ac:dyDescent="0.25">
      <c r="C57" s="252" t="str">
        <f>IFERROR(VLOOKUP(D56,'Desarrollo e Innov. Curricular'!$E:$F,2,FALSE),IFERROR(VLOOKUP(D56,Investigación!$E:$F,2,FALSE),IFERROR(VLOOKUP(D56,'Vinculación Univ. Sociedad'!$E:$F,2,FALSE),IFERROR(VLOOKUP(D56,'Docencia y Profesorado Universi'!$E:$F,2,FALSE),IFERROR(VLOOKUP(D56,Estudiantes!$E:$F,2,FALSE),IFERROR(VLOOKUP(D56,'Gestion Administrativa'!#REF!,2,FALSE),IFERROR(VLOOKUP(D56,'Gestion Academica'!$E:$F,2,FALSE),IFERROR(VLOOKUP(D56,Graduados!$E:$F,2,FALSE),IFERROR(VLOOKUP(D56,'Gestión del Conocimiento'!$E:$F,2,FALSE),IFERROR(VLOOKUP(D56,Gobernabilidad!$E:$F,2,FALSE),IFERROR(VLOOKUP(D56,'NIVEL DE ES Y  SISTEMA NACIONAL'!$E:$F,2,FALSE),VLOOKUP(D56,'Lo Esencial'!$E:$F,2,0))))))))))))</f>
        <v xml:space="preserve">a.1 Integración de comisiones y sub comisiones de desarrollo curricular.                                                                                                  </v>
      </c>
      <c r="D57" s="31"/>
      <c r="E57" s="117"/>
      <c r="F57" s="117"/>
      <c r="G57" s="117"/>
      <c r="H57" s="94"/>
      <c r="I57" s="94"/>
      <c r="J57" s="94"/>
      <c r="K57" s="136"/>
    </row>
    <row r="58" spans="3:12" ht="15.75" thickBot="1" x14ac:dyDescent="0.3">
      <c r="C58" s="72"/>
      <c r="D58" s="31"/>
      <c r="E58" s="117"/>
      <c r="F58" s="117"/>
      <c r="G58" s="117"/>
      <c r="H58" s="94"/>
      <c r="I58" s="94"/>
      <c r="J58" s="94"/>
      <c r="K58" s="136"/>
    </row>
    <row r="59" spans="3:12" ht="30.75" thickBot="1" x14ac:dyDescent="0.3">
      <c r="C59" s="150" t="s">
        <v>44</v>
      </c>
      <c r="D59" s="153" t="s">
        <v>45</v>
      </c>
      <c r="E59" s="152" t="s">
        <v>55</v>
      </c>
      <c r="F59" s="152" t="s">
        <v>57</v>
      </c>
      <c r="G59" s="151" t="s">
        <v>27</v>
      </c>
      <c r="H59" s="157" t="s">
        <v>218</v>
      </c>
      <c r="I59" s="152" t="s">
        <v>46</v>
      </c>
      <c r="J59" s="152" t="s">
        <v>219</v>
      </c>
      <c r="K59" s="152" t="s">
        <v>501</v>
      </c>
      <c r="L59" s="152" t="s">
        <v>502</v>
      </c>
    </row>
    <row r="60" spans="3:12" x14ac:dyDescent="0.25">
      <c r="C60" s="119" t="s">
        <v>47</v>
      </c>
      <c r="D60" s="623"/>
      <c r="E60" s="182"/>
      <c r="F60" s="139">
        <v>30000</v>
      </c>
      <c r="G60" s="121">
        <f t="shared" ref="G60:G68" si="4">E60*F60</f>
        <v>0</v>
      </c>
      <c r="H60" s="185" t="s">
        <v>217</v>
      </c>
      <c r="I60" s="122" t="s">
        <v>756</v>
      </c>
      <c r="J60" s="122" t="str">
        <f>VLOOKUP(I60,Presupuesto!$B$11:$C$587,2,0)</f>
        <v>SERVICIOS DE PROFESIONALES Y TECNICOS</v>
      </c>
      <c r="K60" s="263" t="s">
        <v>211</v>
      </c>
      <c r="L60" s="122" t="s">
        <v>485</v>
      </c>
    </row>
    <row r="61" spans="3:12" x14ac:dyDescent="0.25">
      <c r="C61" s="123" t="s">
        <v>48</v>
      </c>
      <c r="D61" s="624"/>
      <c r="E61" s="229">
        <f>D60</f>
        <v>0</v>
      </c>
      <c r="F61" s="124">
        <v>50</v>
      </c>
      <c r="G61" s="121">
        <f t="shared" si="4"/>
        <v>0</v>
      </c>
      <c r="H61" s="185"/>
      <c r="I61" s="122" t="s">
        <v>1517</v>
      </c>
      <c r="J61" s="122" t="str">
        <f>VLOOKUP(I61,Presupuesto!$B$11:$C$587,2,0)</f>
        <v>OTROS INTERESES</v>
      </c>
      <c r="K61" s="122" t="str">
        <f>$K$17</f>
        <v>Desarrollo Curricular</v>
      </c>
      <c r="L61" s="122" t="s">
        <v>503</v>
      </c>
    </row>
    <row r="62" spans="3:12" x14ac:dyDescent="0.25">
      <c r="C62" s="123" t="s">
        <v>49</v>
      </c>
      <c r="D62" s="624"/>
      <c r="E62" s="229">
        <f>D60</f>
        <v>0</v>
      </c>
      <c r="F62" s="124">
        <v>150</v>
      </c>
      <c r="G62" s="121">
        <f t="shared" si="4"/>
        <v>0</v>
      </c>
      <c r="H62" s="185"/>
      <c r="I62" s="122" t="s">
        <v>1517</v>
      </c>
      <c r="J62" s="122" t="str">
        <f>VLOOKUP(I62,Presupuesto!$B$11:$C$587,2,0)</f>
        <v>OTROS INTERESES</v>
      </c>
      <c r="K62" s="122" t="str">
        <f t="shared" ref="K62:K69" si="5">$K$17</f>
        <v>Desarrollo Curricular</v>
      </c>
      <c r="L62" s="122" t="s">
        <v>487</v>
      </c>
    </row>
    <row r="63" spans="3:12" x14ac:dyDescent="0.25">
      <c r="C63" s="123" t="s">
        <v>50</v>
      </c>
      <c r="D63" s="624"/>
      <c r="E63" s="175">
        <v>0</v>
      </c>
      <c r="F63" s="142">
        <v>10000</v>
      </c>
      <c r="G63" s="121">
        <f t="shared" si="4"/>
        <v>0</v>
      </c>
      <c r="H63" s="185"/>
      <c r="I63" s="122" t="s">
        <v>1517</v>
      </c>
      <c r="J63" s="122" t="str">
        <f>VLOOKUP(I63,Presupuesto!$B$11:$C$587,2,0)</f>
        <v>OTROS INTERESES</v>
      </c>
      <c r="K63" s="122" t="str">
        <f t="shared" si="5"/>
        <v>Desarrollo Curricular</v>
      </c>
      <c r="L63" s="122" t="s">
        <v>503</v>
      </c>
    </row>
    <row r="64" spans="3:12" x14ac:dyDescent="0.25">
      <c r="C64" s="123" t="s">
        <v>510</v>
      </c>
      <c r="D64" s="624"/>
      <c r="E64" s="175">
        <v>0</v>
      </c>
      <c r="F64" s="142">
        <v>250</v>
      </c>
      <c r="G64" s="121">
        <f t="shared" si="4"/>
        <v>0</v>
      </c>
      <c r="H64" s="185"/>
      <c r="I64" s="122" t="s">
        <v>1517</v>
      </c>
      <c r="J64" s="122" t="str">
        <f>VLOOKUP(I64,Presupuesto!$B$11:$C$587,2,0)</f>
        <v>OTROS INTERESES</v>
      </c>
      <c r="K64" s="122" t="str">
        <f t="shared" si="5"/>
        <v>Desarrollo Curricular</v>
      </c>
      <c r="L64" s="122" t="s">
        <v>503</v>
      </c>
    </row>
    <row r="65" spans="3:12" x14ac:dyDescent="0.25">
      <c r="C65" s="123" t="s">
        <v>51</v>
      </c>
      <c r="D65" s="624"/>
      <c r="E65" s="229">
        <f>(D60*25)/500</f>
        <v>0</v>
      </c>
      <c r="F65" s="124">
        <v>85</v>
      </c>
      <c r="G65" s="121">
        <f t="shared" si="4"/>
        <v>0</v>
      </c>
      <c r="H65" s="185"/>
      <c r="I65" s="122" t="s">
        <v>1517</v>
      </c>
      <c r="J65" s="122" t="str">
        <f>VLOOKUP(I65,Presupuesto!$B$11:$C$587,2,0)</f>
        <v>OTROS INTERESES</v>
      </c>
      <c r="K65" s="122" t="str">
        <f t="shared" si="5"/>
        <v>Desarrollo Curricular</v>
      </c>
      <c r="L65" s="122" t="s">
        <v>503</v>
      </c>
    </row>
    <row r="66" spans="3:12" x14ac:dyDescent="0.25">
      <c r="C66" s="123" t="s">
        <v>204</v>
      </c>
      <c r="D66" s="624"/>
      <c r="E66" s="229">
        <f>D60/12</f>
        <v>0</v>
      </c>
      <c r="F66" s="124">
        <v>36</v>
      </c>
      <c r="G66" s="121">
        <f t="shared" si="4"/>
        <v>0</v>
      </c>
      <c r="H66" s="185"/>
      <c r="I66" s="122" t="s">
        <v>1517</v>
      </c>
      <c r="J66" s="122" t="str">
        <f>VLOOKUP(I66,Presupuesto!$B$11:$C$587,2,0)</f>
        <v>OTROS INTERESES</v>
      </c>
      <c r="K66" s="122" t="str">
        <f t="shared" si="5"/>
        <v>Desarrollo Curricular</v>
      </c>
      <c r="L66" s="122" t="s">
        <v>503</v>
      </c>
    </row>
    <row r="67" spans="3:12" x14ac:dyDescent="0.25">
      <c r="C67" s="123" t="s">
        <v>34</v>
      </c>
      <c r="D67" s="624"/>
      <c r="E67" s="229">
        <f>D60/12</f>
        <v>0</v>
      </c>
      <c r="F67" s="124">
        <v>80</v>
      </c>
      <c r="G67" s="121">
        <f t="shared" si="4"/>
        <v>0</v>
      </c>
      <c r="H67" s="185"/>
      <c r="I67" s="122" t="s">
        <v>1517</v>
      </c>
      <c r="J67" s="122" t="str">
        <f>VLOOKUP(I67,Presupuesto!$B$11:$C$587,2,0)</f>
        <v>OTROS INTERESES</v>
      </c>
      <c r="K67" s="122" t="str">
        <f t="shared" si="5"/>
        <v>Desarrollo Curricular</v>
      </c>
      <c r="L67" s="122" t="s">
        <v>503</v>
      </c>
    </row>
    <row r="68" spans="3:12" x14ac:dyDescent="0.25">
      <c r="C68" s="133" t="s">
        <v>52</v>
      </c>
      <c r="D68" s="624"/>
      <c r="E68" s="256">
        <v>0</v>
      </c>
      <c r="F68" s="143">
        <v>25</v>
      </c>
      <c r="G68" s="121">
        <f t="shared" si="4"/>
        <v>0</v>
      </c>
      <c r="H68" s="185"/>
      <c r="I68" s="122" t="s">
        <v>1517</v>
      </c>
      <c r="J68" s="122" t="str">
        <f>VLOOKUP(I68,Presupuesto!$B$11:$C$587,2,0)</f>
        <v>OTROS INTERESES</v>
      </c>
      <c r="K68" s="122" t="str">
        <f t="shared" si="5"/>
        <v>Desarrollo Curricular</v>
      </c>
      <c r="L68" s="122" t="s">
        <v>503</v>
      </c>
    </row>
    <row r="69" spans="3:12" ht="15.75" thickBot="1" x14ac:dyDescent="0.3">
      <c r="C69" s="260" t="s">
        <v>523</v>
      </c>
      <c r="D69" s="261">
        <v>0</v>
      </c>
      <c r="E69" s="262">
        <v>0</v>
      </c>
      <c r="F69" s="128">
        <f>HLOOKUP(C69,$AH$2:$BU$3,2,0)</f>
        <v>1150</v>
      </c>
      <c r="G69" s="129">
        <f>D69*E69*F69</f>
        <v>0</v>
      </c>
      <c r="H69" s="185"/>
      <c r="I69" s="122" t="s">
        <v>1517</v>
      </c>
      <c r="J69" s="130" t="str">
        <f>VLOOKUP(I69,Presupuesto!$B$11:$C$587,2,0)</f>
        <v>OTROS INTERESES</v>
      </c>
      <c r="K69" s="122" t="str">
        <f t="shared" si="5"/>
        <v>Desarrollo Curricular</v>
      </c>
      <c r="L69" s="122" t="s">
        <v>503</v>
      </c>
    </row>
    <row r="72" spans="3:12" x14ac:dyDescent="0.25">
      <c r="C72" s="72" t="s">
        <v>41</v>
      </c>
      <c r="D72" s="72"/>
      <c r="E72" s="72"/>
      <c r="F72" s="72"/>
      <c r="G72" s="72"/>
      <c r="H72" s="97"/>
      <c r="I72" s="72"/>
      <c r="J72" s="72"/>
    </row>
    <row r="73" spans="3:12" x14ac:dyDescent="0.25">
      <c r="C73" s="72" t="s">
        <v>42</v>
      </c>
      <c r="D73" s="72"/>
      <c r="E73" s="72"/>
      <c r="F73" s="72"/>
      <c r="G73" s="72"/>
      <c r="H73" s="97"/>
      <c r="I73" s="72"/>
      <c r="J73" s="72"/>
    </row>
    <row r="74" spans="3:12" ht="15.75" thickBot="1" x14ac:dyDescent="0.3">
      <c r="C74" s="202"/>
      <c r="D74" s="202"/>
      <c r="E74" s="202"/>
      <c r="F74" s="202"/>
      <c r="G74" s="202"/>
      <c r="H74" s="97"/>
      <c r="I74" s="202"/>
      <c r="J74" s="202"/>
      <c r="K74" s="136"/>
    </row>
    <row r="75" spans="3:12" ht="15.75" thickBot="1" x14ac:dyDescent="0.3">
      <c r="C75" s="29" t="s">
        <v>43</v>
      </c>
      <c r="D75" s="30">
        <f>SUM(G82:G91)</f>
        <v>62500</v>
      </c>
      <c r="E75" s="117"/>
      <c r="F75" s="117"/>
      <c r="G75" s="117"/>
      <c r="H75" s="94"/>
      <c r="I75" s="94"/>
      <c r="J75" s="94"/>
      <c r="K75" s="136"/>
    </row>
    <row r="76" spans="3:12" x14ac:dyDescent="0.25">
      <c r="C76" s="72"/>
      <c r="D76" s="31"/>
      <c r="E76" s="117"/>
      <c r="F76" s="117"/>
      <c r="G76" s="117"/>
      <c r="H76" s="94"/>
      <c r="I76" s="94"/>
      <c r="J76" s="94"/>
      <c r="K76" s="136"/>
    </row>
    <row r="77" spans="3:12" x14ac:dyDescent="0.25">
      <c r="C77" s="72"/>
      <c r="D77" s="31"/>
      <c r="E77" s="117"/>
      <c r="F77" s="117"/>
      <c r="G77" s="117"/>
      <c r="H77" s="94"/>
      <c r="I77" s="94"/>
      <c r="J77" s="94"/>
      <c r="K77" s="136"/>
    </row>
    <row r="78" spans="3:12" ht="15.75" x14ac:dyDescent="0.25">
      <c r="C78" s="235" t="s">
        <v>481</v>
      </c>
      <c r="D78" s="328" t="s">
        <v>2041</v>
      </c>
      <c r="E78" s="117"/>
      <c r="F78" s="117"/>
      <c r="G78" s="117"/>
      <c r="H78" s="94"/>
      <c r="I78" s="94"/>
      <c r="J78" s="94"/>
      <c r="K78" s="136"/>
    </row>
    <row r="79" spans="3:12" ht="18.75" x14ac:dyDescent="0.25">
      <c r="C79" s="252" t="str">
        <f>IFERROR(VLOOKUP(D78,'Desarrollo e Innov. Curricular'!$E:$F,2,FALSE),IFERROR(VLOOKUP(D78,Investigación!$E:$F,2,FALSE),IFERROR(VLOOKUP(D78,'Vinculación Univ. Sociedad'!$E:$F,2,FALSE),IFERROR(VLOOKUP(D78,'Docencia y Profesorado Universi'!$E:$F,2,FALSE),IFERROR(VLOOKUP(D78,Estudiantes!$E:$F,2,FALSE),IFERROR(VLOOKUP(D78,'Gestion Administrativa'!#REF!,2,FALSE),IFERROR(VLOOKUP(D78,'Gestion Academica'!$E:$F,2,FALSE),IFERROR(VLOOKUP(D78,Graduados!$E:$F,2,FALSE),IFERROR(VLOOKUP(D78,'Gestión del Conocimiento'!$E:$F,2,FALSE),IFERROR(VLOOKUP(D78,Gobernabilidad!$E:$F,2,FALSE),IFERROR(VLOOKUP(D78,'NIVEL DE ES Y  SISTEMA NACIONAL'!$E:$F,2,FALSE),VLOOKUP(D78,'Lo Esencial'!$E:$F,2,0))))))))))))</f>
        <v>Realización de dos talleres de rediseño curricular del plan de estudios de la carrera de psicología</v>
      </c>
      <c r="D79" s="31"/>
      <c r="E79" s="117"/>
      <c r="F79" s="117"/>
      <c r="G79" s="117"/>
      <c r="H79" s="94"/>
      <c r="I79" s="94"/>
      <c r="J79" s="94"/>
      <c r="K79" s="136"/>
    </row>
    <row r="80" spans="3:12" ht="15.75" thickBot="1" x14ac:dyDescent="0.3">
      <c r="C80" s="72"/>
      <c r="D80" s="31"/>
      <c r="E80" s="117"/>
      <c r="F80" s="117"/>
      <c r="G80" s="117"/>
      <c r="H80" s="94"/>
      <c r="I80" s="94"/>
      <c r="J80" s="94"/>
      <c r="K80" s="136"/>
    </row>
    <row r="81" spans="3:12" ht="30.75" thickBot="1" x14ac:dyDescent="0.3">
      <c r="C81" s="150" t="s">
        <v>44</v>
      </c>
      <c r="D81" s="153" t="s">
        <v>45</v>
      </c>
      <c r="E81" s="152" t="s">
        <v>55</v>
      </c>
      <c r="F81" s="152" t="s">
        <v>57</v>
      </c>
      <c r="G81" s="151" t="s">
        <v>27</v>
      </c>
      <c r="H81" s="157" t="s">
        <v>218</v>
      </c>
      <c r="I81" s="152" t="s">
        <v>46</v>
      </c>
      <c r="J81" s="152" t="s">
        <v>219</v>
      </c>
      <c r="K81" s="152" t="s">
        <v>501</v>
      </c>
      <c r="L81" s="152" t="s">
        <v>502</v>
      </c>
    </row>
    <row r="82" spans="3:12" x14ac:dyDescent="0.25">
      <c r="C82" s="119" t="s">
        <v>47</v>
      </c>
      <c r="D82" s="623">
        <v>5</v>
      </c>
      <c r="E82" s="182"/>
      <c r="F82" s="139">
        <v>30000</v>
      </c>
      <c r="G82" s="121">
        <f t="shared" ref="G82:G90" si="6">E82*F82</f>
        <v>0</v>
      </c>
      <c r="H82" s="185" t="s">
        <v>217</v>
      </c>
      <c r="I82" s="122" t="s">
        <v>756</v>
      </c>
      <c r="J82" s="122" t="str">
        <f>VLOOKUP(I82,Presupuesto!$B$11:$C$587,2,0)</f>
        <v>SERVICIOS DE PROFESIONALES Y TECNICOS</v>
      </c>
      <c r="K82" s="263" t="s">
        <v>211</v>
      </c>
      <c r="L82" s="122" t="s">
        <v>485</v>
      </c>
    </row>
    <row r="83" spans="3:12" x14ac:dyDescent="0.25">
      <c r="C83" s="123" t="s">
        <v>48</v>
      </c>
      <c r="D83" s="624"/>
      <c r="E83" s="229">
        <f>D82</f>
        <v>5</v>
      </c>
      <c r="F83" s="124">
        <v>2500</v>
      </c>
      <c r="G83" s="121">
        <f t="shared" si="6"/>
        <v>12500</v>
      </c>
      <c r="H83" s="185"/>
      <c r="I83" s="122" t="s">
        <v>1517</v>
      </c>
      <c r="J83" s="122" t="str">
        <f>VLOOKUP(I83,Presupuesto!$B$11:$C$587,2,0)</f>
        <v>OTROS INTERESES</v>
      </c>
      <c r="K83" s="122" t="str">
        <f>$K$17</f>
        <v>Desarrollo Curricular</v>
      </c>
      <c r="L83" s="122" t="s">
        <v>503</v>
      </c>
    </row>
    <row r="84" spans="3:12" x14ac:dyDescent="0.25">
      <c r="C84" s="123" t="s">
        <v>49</v>
      </c>
      <c r="D84" s="624"/>
      <c r="E84" s="229">
        <v>0</v>
      </c>
      <c r="F84" s="124">
        <v>150</v>
      </c>
      <c r="G84" s="121">
        <f t="shared" si="6"/>
        <v>0</v>
      </c>
      <c r="H84" s="185"/>
      <c r="I84" s="122" t="s">
        <v>1517</v>
      </c>
      <c r="J84" s="122" t="str">
        <f>VLOOKUP(I84,Presupuesto!$B$11:$C$587,2,0)</f>
        <v>OTROS INTERESES</v>
      </c>
      <c r="K84" s="122" t="str">
        <f t="shared" ref="K84:K91" si="7">$K$17</f>
        <v>Desarrollo Curricular</v>
      </c>
      <c r="L84" s="122" t="s">
        <v>487</v>
      </c>
    </row>
    <row r="85" spans="3:12" x14ac:dyDescent="0.25">
      <c r="C85" s="123" t="s">
        <v>50</v>
      </c>
      <c r="D85" s="624"/>
      <c r="E85" s="175">
        <v>0</v>
      </c>
      <c r="F85" s="142">
        <v>10000</v>
      </c>
      <c r="G85" s="121">
        <f t="shared" si="6"/>
        <v>0</v>
      </c>
      <c r="H85" s="185"/>
      <c r="I85" s="122" t="s">
        <v>1517</v>
      </c>
      <c r="J85" s="122" t="str">
        <f>VLOOKUP(I85,Presupuesto!$B$11:$C$587,2,0)</f>
        <v>OTROS INTERESES</v>
      </c>
      <c r="K85" s="122" t="str">
        <f t="shared" si="7"/>
        <v>Desarrollo Curricular</v>
      </c>
      <c r="L85" s="122" t="s">
        <v>503</v>
      </c>
    </row>
    <row r="86" spans="3:12" x14ac:dyDescent="0.25">
      <c r="C86" s="123" t="s">
        <v>510</v>
      </c>
      <c r="D86" s="624"/>
      <c r="E86" s="175">
        <v>0</v>
      </c>
      <c r="F86" s="142">
        <v>250</v>
      </c>
      <c r="G86" s="121">
        <f t="shared" si="6"/>
        <v>0</v>
      </c>
      <c r="H86" s="185"/>
      <c r="I86" s="122" t="s">
        <v>1517</v>
      </c>
      <c r="J86" s="122" t="str">
        <f>VLOOKUP(I86,Presupuesto!$B$11:$C$587,2,0)</f>
        <v>OTROS INTERESES</v>
      </c>
      <c r="K86" s="122" t="str">
        <f t="shared" si="7"/>
        <v>Desarrollo Curricular</v>
      </c>
      <c r="L86" s="122" t="s">
        <v>503</v>
      </c>
    </row>
    <row r="87" spans="3:12" x14ac:dyDescent="0.25">
      <c r="C87" s="123" t="s">
        <v>51</v>
      </c>
      <c r="D87" s="624"/>
      <c r="E87" s="229">
        <v>0</v>
      </c>
      <c r="F87" s="124">
        <v>85</v>
      </c>
      <c r="G87" s="121">
        <f t="shared" si="6"/>
        <v>0</v>
      </c>
      <c r="H87" s="185"/>
      <c r="I87" s="122" t="s">
        <v>1517</v>
      </c>
      <c r="J87" s="122" t="str">
        <f>VLOOKUP(I87,Presupuesto!$B$11:$C$587,2,0)</f>
        <v>OTROS INTERESES</v>
      </c>
      <c r="K87" s="122" t="str">
        <f t="shared" si="7"/>
        <v>Desarrollo Curricular</v>
      </c>
      <c r="L87" s="122" t="s">
        <v>503</v>
      </c>
    </row>
    <row r="88" spans="3:12" x14ac:dyDescent="0.25">
      <c r="C88" s="123" t="s">
        <v>204</v>
      </c>
      <c r="D88" s="624"/>
      <c r="E88" s="229">
        <v>0</v>
      </c>
      <c r="F88" s="124">
        <v>36</v>
      </c>
      <c r="G88" s="121">
        <f t="shared" si="6"/>
        <v>0</v>
      </c>
      <c r="H88" s="185"/>
      <c r="I88" s="122" t="s">
        <v>1517</v>
      </c>
      <c r="J88" s="122" t="str">
        <f>VLOOKUP(I88,Presupuesto!$B$11:$C$587,2,0)</f>
        <v>OTROS INTERESES</v>
      </c>
      <c r="K88" s="122" t="str">
        <f t="shared" si="7"/>
        <v>Desarrollo Curricular</v>
      </c>
      <c r="L88" s="122" t="s">
        <v>503</v>
      </c>
    </row>
    <row r="89" spans="3:12" x14ac:dyDescent="0.25">
      <c r="C89" s="123" t="s">
        <v>34</v>
      </c>
      <c r="D89" s="624"/>
      <c r="E89" s="229">
        <v>0</v>
      </c>
      <c r="F89" s="124">
        <v>80</v>
      </c>
      <c r="G89" s="121">
        <f t="shared" si="6"/>
        <v>0</v>
      </c>
      <c r="H89" s="185"/>
      <c r="I89" s="122" t="s">
        <v>1517</v>
      </c>
      <c r="J89" s="122" t="str">
        <f>VLOOKUP(I89,Presupuesto!$B$11:$C$587,2,0)</f>
        <v>OTROS INTERESES</v>
      </c>
      <c r="K89" s="122" t="str">
        <f t="shared" si="7"/>
        <v>Desarrollo Curricular</v>
      </c>
      <c r="L89" s="122" t="s">
        <v>503</v>
      </c>
    </row>
    <row r="90" spans="3:12" x14ac:dyDescent="0.25">
      <c r="C90" s="133" t="s">
        <v>52</v>
      </c>
      <c r="D90" s="624"/>
      <c r="E90" s="256">
        <v>0</v>
      </c>
      <c r="F90" s="143">
        <v>25</v>
      </c>
      <c r="G90" s="121">
        <f t="shared" si="6"/>
        <v>0</v>
      </c>
      <c r="H90" s="185"/>
      <c r="I90" s="122" t="s">
        <v>1517</v>
      </c>
      <c r="J90" s="122" t="str">
        <f>VLOOKUP(I90,Presupuesto!$B$11:$C$587,2,0)</f>
        <v>OTROS INTERESES</v>
      </c>
      <c r="K90" s="122" t="str">
        <f t="shared" si="7"/>
        <v>Desarrollo Curricular</v>
      </c>
      <c r="L90" s="122" t="s">
        <v>503</v>
      </c>
    </row>
    <row r="91" spans="3:12" ht="15.75" thickBot="1" x14ac:dyDescent="0.3">
      <c r="C91" s="260" t="s">
        <v>521</v>
      </c>
      <c r="D91" s="261">
        <v>5</v>
      </c>
      <c r="E91" s="262">
        <v>5</v>
      </c>
      <c r="F91" s="128">
        <f>HLOOKUP(C91,$AH$2:$BU$3,2,0)</f>
        <v>2000</v>
      </c>
      <c r="G91" s="129">
        <f>D91*E91*F91</f>
        <v>50000</v>
      </c>
      <c r="H91" s="185"/>
      <c r="I91" s="122" t="s">
        <v>1517</v>
      </c>
      <c r="J91" s="130" t="str">
        <f>VLOOKUP(I91,Presupuesto!$B$11:$C$587,2,0)</f>
        <v>OTROS INTERESES</v>
      </c>
      <c r="K91" s="122" t="str">
        <f t="shared" si="7"/>
        <v>Desarrollo Curricular</v>
      </c>
      <c r="L91" s="122" t="s">
        <v>503</v>
      </c>
    </row>
    <row r="94" spans="3:12" x14ac:dyDescent="0.25">
      <c r="C94" s="72" t="s">
        <v>41</v>
      </c>
      <c r="D94" s="72"/>
      <c r="E94" s="72"/>
      <c r="F94" s="72"/>
      <c r="G94" s="72"/>
      <c r="H94" s="97"/>
      <c r="I94" s="72"/>
      <c r="J94" s="72"/>
    </row>
    <row r="95" spans="3:12" x14ac:dyDescent="0.25">
      <c r="C95" s="72" t="s">
        <v>42</v>
      </c>
      <c r="D95" s="72"/>
      <c r="E95" s="72"/>
      <c r="F95" s="72"/>
      <c r="G95" s="72"/>
      <c r="H95" s="97"/>
      <c r="I95" s="72"/>
      <c r="J95" s="72"/>
    </row>
    <row r="96" spans="3:12" ht="15.75" thickBot="1" x14ac:dyDescent="0.3">
      <c r="C96" s="202"/>
      <c r="D96" s="202"/>
      <c r="E96" s="202"/>
      <c r="F96" s="202"/>
      <c r="G96" s="202"/>
      <c r="H96" s="97"/>
      <c r="I96" s="202"/>
      <c r="J96" s="202"/>
      <c r="K96" s="136"/>
    </row>
    <row r="97" spans="3:12" ht="15.75" thickBot="1" x14ac:dyDescent="0.3">
      <c r="C97" s="29" t="s">
        <v>43</v>
      </c>
      <c r="D97" s="30">
        <f>SUM(G104:G113)</f>
        <v>0</v>
      </c>
      <c r="E97" s="117"/>
      <c r="F97" s="117"/>
      <c r="G97" s="117"/>
      <c r="H97" s="94"/>
      <c r="I97" s="94"/>
      <c r="J97" s="94"/>
      <c r="K97" s="136"/>
    </row>
    <row r="98" spans="3:12" x14ac:dyDescent="0.25">
      <c r="C98" s="72"/>
      <c r="D98" s="31"/>
      <c r="E98" s="117"/>
      <c r="F98" s="117"/>
      <c r="G98" s="117"/>
      <c r="H98" s="94"/>
      <c r="I98" s="94"/>
      <c r="J98" s="94"/>
      <c r="K98" s="136"/>
    </row>
    <row r="99" spans="3:12" x14ac:dyDescent="0.25">
      <c r="C99" s="72"/>
      <c r="D99" s="31"/>
      <c r="E99" s="117"/>
      <c r="F99" s="117"/>
      <c r="G99" s="117"/>
      <c r="H99" s="94"/>
      <c r="I99" s="94"/>
      <c r="J99" s="94"/>
      <c r="K99" s="136"/>
    </row>
    <row r="100" spans="3:12" ht="15.75" x14ac:dyDescent="0.25">
      <c r="C100" s="235" t="s">
        <v>481</v>
      </c>
      <c r="D100" s="328" t="s">
        <v>1916</v>
      </c>
      <c r="E100" s="117"/>
      <c r="F100" s="117"/>
      <c r="G100" s="117"/>
      <c r="H100" s="94"/>
      <c r="I100" s="94"/>
      <c r="J100" s="94"/>
      <c r="K100" s="136"/>
    </row>
    <row r="101" spans="3:12" ht="18.75" x14ac:dyDescent="0.25">
      <c r="C101" s="252" t="str">
        <f>IFERROR(VLOOKUP(D100,'Desarrollo e Innov. Curricular'!$E:$F,2,FALSE),IFERROR(VLOOKUP(D100,Investigación!$E:$F,2,FALSE),IFERROR(VLOOKUP(D100,'Vinculación Univ. Sociedad'!$E:$F,2,FALSE),IFERROR(VLOOKUP(D100,'Docencia y Profesorado Universi'!$E:$F,2,FALSE),IFERROR(VLOOKUP(D100,Estudiantes!$E:$F,2,FALSE),IFERROR(VLOOKUP(D100,'Gestion Administrativa'!#REF!,2,FALSE),IFERROR(VLOOKUP(D100,'Gestion Academica'!$E:$F,2,FALSE),IFERROR(VLOOKUP(D100,Graduados!$E:$F,2,FALSE),IFERROR(VLOOKUP(D100,'Gestión del Conocimiento'!$E:$F,2,FALSE),IFERROR(VLOOKUP(D100,Gobernabilidad!$E:$F,2,FALSE),IFERROR(VLOOKUP(D100,'NIVEL DE ES Y  SISTEMA NACIONAL'!$E:$F,2,FALSE),VLOOKUP(D100,'Lo Esencial'!$E:$F,2,0))))))))))))</f>
        <v>a.1 Revisión de los programas  del Plan de estudios de la Carrera de Antropología                                                                                                             a.2 Intitucionalización de comisiones y sub comisiones de desarrollo curricular.</v>
      </c>
      <c r="D101" s="31"/>
      <c r="E101" s="117"/>
      <c r="F101" s="117"/>
      <c r="G101" s="117"/>
      <c r="H101" s="94"/>
      <c r="I101" s="94"/>
      <c r="J101" s="94"/>
      <c r="K101" s="136"/>
    </row>
    <row r="102" spans="3:12" ht="15.75" thickBot="1" x14ac:dyDescent="0.3">
      <c r="C102" s="72"/>
      <c r="D102" s="31"/>
      <c r="E102" s="117"/>
      <c r="F102" s="117"/>
      <c r="G102" s="117"/>
      <c r="H102" s="94"/>
      <c r="I102" s="94"/>
      <c r="J102" s="94"/>
      <c r="K102" s="136"/>
    </row>
    <row r="103" spans="3:12" ht="30.75" thickBot="1" x14ac:dyDescent="0.3">
      <c r="C103" s="150" t="s">
        <v>44</v>
      </c>
      <c r="D103" s="153" t="s">
        <v>45</v>
      </c>
      <c r="E103" s="152" t="s">
        <v>55</v>
      </c>
      <c r="F103" s="152" t="s">
        <v>57</v>
      </c>
      <c r="G103" s="151" t="s">
        <v>27</v>
      </c>
      <c r="H103" s="157" t="s">
        <v>218</v>
      </c>
      <c r="I103" s="152" t="s">
        <v>46</v>
      </c>
      <c r="J103" s="152" t="s">
        <v>219</v>
      </c>
      <c r="K103" s="152" t="s">
        <v>501</v>
      </c>
      <c r="L103" s="152" t="s">
        <v>502</v>
      </c>
    </row>
    <row r="104" spans="3:12" x14ac:dyDescent="0.25">
      <c r="C104" s="119" t="s">
        <v>47</v>
      </c>
      <c r="D104" s="623"/>
      <c r="E104" s="182"/>
      <c r="F104" s="139">
        <v>30000</v>
      </c>
      <c r="G104" s="121">
        <f t="shared" ref="G104:G112" si="8">E104*F104</f>
        <v>0</v>
      </c>
      <c r="H104" s="185" t="s">
        <v>217</v>
      </c>
      <c r="I104" s="122" t="s">
        <v>756</v>
      </c>
      <c r="J104" s="122" t="str">
        <f>VLOOKUP(I104,Presupuesto!$B$11:$C$587,2,0)</f>
        <v>SERVICIOS DE PROFESIONALES Y TECNICOS</v>
      </c>
      <c r="K104" s="263" t="s">
        <v>211</v>
      </c>
      <c r="L104" s="122" t="s">
        <v>485</v>
      </c>
    </row>
    <row r="105" spans="3:12" x14ac:dyDescent="0.25">
      <c r="C105" s="123" t="s">
        <v>48</v>
      </c>
      <c r="D105" s="624"/>
      <c r="E105" s="229">
        <f>D104</f>
        <v>0</v>
      </c>
      <c r="F105" s="124">
        <v>50</v>
      </c>
      <c r="G105" s="121">
        <f t="shared" si="8"/>
        <v>0</v>
      </c>
      <c r="H105" s="185"/>
      <c r="I105" s="122" t="s">
        <v>1517</v>
      </c>
      <c r="J105" s="122" t="str">
        <f>VLOOKUP(I105,Presupuesto!$B$11:$C$587,2,0)</f>
        <v>OTROS INTERESES</v>
      </c>
      <c r="K105" s="122" t="str">
        <f>$K$17</f>
        <v>Desarrollo Curricular</v>
      </c>
      <c r="L105" s="122" t="s">
        <v>503</v>
      </c>
    </row>
    <row r="106" spans="3:12" x14ac:dyDescent="0.25">
      <c r="C106" s="123" t="s">
        <v>49</v>
      </c>
      <c r="D106" s="624"/>
      <c r="E106" s="229">
        <f>D104</f>
        <v>0</v>
      </c>
      <c r="F106" s="124">
        <v>150</v>
      </c>
      <c r="G106" s="121">
        <f t="shared" si="8"/>
        <v>0</v>
      </c>
      <c r="H106" s="185"/>
      <c r="I106" s="122" t="s">
        <v>1517</v>
      </c>
      <c r="J106" s="122" t="str">
        <f>VLOOKUP(I106,Presupuesto!$B$11:$C$587,2,0)</f>
        <v>OTROS INTERESES</v>
      </c>
      <c r="K106" s="122" t="str">
        <f t="shared" ref="K106:K113" si="9">$K$17</f>
        <v>Desarrollo Curricular</v>
      </c>
      <c r="L106" s="122" t="s">
        <v>487</v>
      </c>
    </row>
    <row r="107" spans="3:12" x14ac:dyDescent="0.25">
      <c r="C107" s="123" t="s">
        <v>50</v>
      </c>
      <c r="D107" s="624"/>
      <c r="E107" s="175">
        <v>0</v>
      </c>
      <c r="F107" s="142">
        <v>10000</v>
      </c>
      <c r="G107" s="121">
        <f t="shared" si="8"/>
        <v>0</v>
      </c>
      <c r="H107" s="185"/>
      <c r="I107" s="122" t="s">
        <v>1517</v>
      </c>
      <c r="J107" s="122" t="str">
        <f>VLOOKUP(I107,Presupuesto!$B$11:$C$587,2,0)</f>
        <v>OTROS INTERESES</v>
      </c>
      <c r="K107" s="122" t="str">
        <f t="shared" si="9"/>
        <v>Desarrollo Curricular</v>
      </c>
      <c r="L107" s="122" t="s">
        <v>503</v>
      </c>
    </row>
    <row r="108" spans="3:12" x14ac:dyDescent="0.25">
      <c r="C108" s="123" t="s">
        <v>510</v>
      </c>
      <c r="D108" s="624"/>
      <c r="E108" s="175">
        <v>0</v>
      </c>
      <c r="F108" s="142">
        <v>250</v>
      </c>
      <c r="G108" s="121">
        <f t="shared" si="8"/>
        <v>0</v>
      </c>
      <c r="H108" s="185"/>
      <c r="I108" s="122" t="s">
        <v>1517</v>
      </c>
      <c r="J108" s="122" t="str">
        <f>VLOOKUP(I108,Presupuesto!$B$11:$C$587,2,0)</f>
        <v>OTROS INTERESES</v>
      </c>
      <c r="K108" s="122" t="str">
        <f t="shared" si="9"/>
        <v>Desarrollo Curricular</v>
      </c>
      <c r="L108" s="122" t="s">
        <v>503</v>
      </c>
    </row>
    <row r="109" spans="3:12" x14ac:dyDescent="0.25">
      <c r="C109" s="123" t="s">
        <v>51</v>
      </c>
      <c r="D109" s="624"/>
      <c r="E109" s="229">
        <f>(D104*25)/500</f>
        <v>0</v>
      </c>
      <c r="F109" s="124">
        <v>85</v>
      </c>
      <c r="G109" s="121">
        <f t="shared" si="8"/>
        <v>0</v>
      </c>
      <c r="H109" s="185"/>
      <c r="I109" s="122" t="s">
        <v>1517</v>
      </c>
      <c r="J109" s="122" t="str">
        <f>VLOOKUP(I109,Presupuesto!$B$11:$C$587,2,0)</f>
        <v>OTROS INTERESES</v>
      </c>
      <c r="K109" s="122" t="str">
        <f t="shared" si="9"/>
        <v>Desarrollo Curricular</v>
      </c>
      <c r="L109" s="122" t="s">
        <v>503</v>
      </c>
    </row>
    <row r="110" spans="3:12" x14ac:dyDescent="0.25">
      <c r="C110" s="123" t="s">
        <v>204</v>
      </c>
      <c r="D110" s="624"/>
      <c r="E110" s="229">
        <f>D104/12</f>
        <v>0</v>
      </c>
      <c r="F110" s="124">
        <v>36</v>
      </c>
      <c r="G110" s="121">
        <f t="shared" si="8"/>
        <v>0</v>
      </c>
      <c r="H110" s="185"/>
      <c r="I110" s="122" t="s">
        <v>1517</v>
      </c>
      <c r="J110" s="122" t="str">
        <f>VLOOKUP(I110,Presupuesto!$B$11:$C$587,2,0)</f>
        <v>OTROS INTERESES</v>
      </c>
      <c r="K110" s="122" t="str">
        <f t="shared" si="9"/>
        <v>Desarrollo Curricular</v>
      </c>
      <c r="L110" s="122" t="s">
        <v>503</v>
      </c>
    </row>
    <row r="111" spans="3:12" x14ac:dyDescent="0.25">
      <c r="C111" s="123" t="s">
        <v>34</v>
      </c>
      <c r="D111" s="624"/>
      <c r="E111" s="229">
        <f>D104/12</f>
        <v>0</v>
      </c>
      <c r="F111" s="124">
        <v>80</v>
      </c>
      <c r="G111" s="121">
        <f t="shared" si="8"/>
        <v>0</v>
      </c>
      <c r="H111" s="185"/>
      <c r="I111" s="122" t="s">
        <v>1517</v>
      </c>
      <c r="J111" s="122" t="str">
        <f>VLOOKUP(I111,Presupuesto!$B$11:$C$587,2,0)</f>
        <v>OTROS INTERESES</v>
      </c>
      <c r="K111" s="122" t="str">
        <f t="shared" si="9"/>
        <v>Desarrollo Curricular</v>
      </c>
      <c r="L111" s="122" t="s">
        <v>503</v>
      </c>
    </row>
    <row r="112" spans="3:12" x14ac:dyDescent="0.25">
      <c r="C112" s="133" t="s">
        <v>52</v>
      </c>
      <c r="D112" s="624"/>
      <c r="E112" s="256">
        <v>0</v>
      </c>
      <c r="F112" s="143">
        <v>25</v>
      </c>
      <c r="G112" s="121">
        <f t="shared" si="8"/>
        <v>0</v>
      </c>
      <c r="H112" s="185"/>
      <c r="I112" s="122" t="s">
        <v>1517</v>
      </c>
      <c r="J112" s="122" t="str">
        <f>VLOOKUP(I112,Presupuesto!$B$11:$C$587,2,0)</f>
        <v>OTROS INTERESES</v>
      </c>
      <c r="K112" s="122" t="str">
        <f t="shared" si="9"/>
        <v>Desarrollo Curricular</v>
      </c>
      <c r="L112" s="122" t="s">
        <v>503</v>
      </c>
    </row>
    <row r="113" spans="3:12" ht="15.75" thickBot="1" x14ac:dyDescent="0.3">
      <c r="C113" s="260" t="s">
        <v>523</v>
      </c>
      <c r="D113" s="261">
        <v>0</v>
      </c>
      <c r="E113" s="262">
        <v>0</v>
      </c>
      <c r="F113" s="128">
        <f>HLOOKUP(C113,$AH$2:$BU$3,2,0)</f>
        <v>1150</v>
      </c>
      <c r="G113" s="129">
        <f>D113*E113*F113</f>
        <v>0</v>
      </c>
      <c r="H113" s="185"/>
      <c r="I113" s="122" t="s">
        <v>1517</v>
      </c>
      <c r="J113" s="130" t="str">
        <f>VLOOKUP(I113,Presupuesto!$B$11:$C$587,2,0)</f>
        <v>OTROS INTERESES</v>
      </c>
      <c r="K113" s="122" t="str">
        <f t="shared" si="9"/>
        <v>Desarrollo Curricular</v>
      </c>
      <c r="L113" s="122" t="s">
        <v>503</v>
      </c>
    </row>
    <row r="116" spans="3:12" x14ac:dyDescent="0.25">
      <c r="C116" s="72" t="s">
        <v>41</v>
      </c>
      <c r="D116" s="72"/>
      <c r="E116" s="72"/>
      <c r="F116" s="72"/>
      <c r="G116" s="72"/>
      <c r="H116" s="97"/>
      <c r="I116" s="72"/>
      <c r="J116" s="72"/>
    </row>
    <row r="117" spans="3:12" x14ac:dyDescent="0.25">
      <c r="C117" s="72" t="s">
        <v>42</v>
      </c>
      <c r="D117" s="72"/>
      <c r="E117" s="72"/>
      <c r="F117" s="72"/>
      <c r="G117" s="72"/>
      <c r="H117" s="97"/>
      <c r="I117" s="72"/>
      <c r="J117" s="72"/>
    </row>
    <row r="118" spans="3:12" ht="15.75" thickBot="1" x14ac:dyDescent="0.3">
      <c r="C118" s="202"/>
      <c r="D118" s="202"/>
      <c r="E118" s="202"/>
      <c r="F118" s="202"/>
      <c r="G118" s="202"/>
      <c r="H118" s="97"/>
      <c r="I118" s="202"/>
      <c r="J118" s="202"/>
      <c r="K118" s="136"/>
    </row>
    <row r="119" spans="3:12" ht="15.75" thickBot="1" x14ac:dyDescent="0.3">
      <c r="C119" s="29" t="s">
        <v>43</v>
      </c>
      <c r="D119" s="30">
        <f>SUM(G126:G135)</f>
        <v>0</v>
      </c>
      <c r="E119" s="117"/>
      <c r="F119" s="117"/>
      <c r="G119" s="117"/>
      <c r="H119" s="94"/>
      <c r="I119" s="94"/>
      <c r="J119" s="94"/>
      <c r="K119" s="136"/>
    </row>
    <row r="120" spans="3:12" x14ac:dyDescent="0.25">
      <c r="C120" s="72"/>
      <c r="D120" s="31"/>
      <c r="E120" s="117"/>
      <c r="F120" s="117"/>
      <c r="G120" s="117"/>
      <c r="H120" s="94"/>
      <c r="I120" s="94"/>
      <c r="J120" s="94"/>
      <c r="K120" s="136"/>
    </row>
    <row r="121" spans="3:12" x14ac:dyDescent="0.25">
      <c r="C121" s="72"/>
      <c r="D121" s="31"/>
      <c r="E121" s="117"/>
      <c r="F121" s="117"/>
      <c r="G121" s="117"/>
      <c r="H121" s="94"/>
      <c r="I121" s="94"/>
      <c r="J121" s="94"/>
      <c r="K121" s="136"/>
    </row>
    <row r="122" spans="3:12" ht="15.75" x14ac:dyDescent="0.25">
      <c r="C122" s="235" t="s">
        <v>481</v>
      </c>
      <c r="D122" s="328" t="s">
        <v>1882</v>
      </c>
      <c r="E122" s="117"/>
      <c r="F122" s="117"/>
      <c r="G122" s="117"/>
      <c r="H122" s="94"/>
      <c r="I122" s="94"/>
      <c r="J122" s="94"/>
      <c r="K122" s="136"/>
    </row>
    <row r="123" spans="3:12" ht="18.75" x14ac:dyDescent="0.25">
      <c r="C123" s="252" t="str">
        <f>IFERROR(VLOOKUP(D122,'Desarrollo e Innov. Curricular'!$E:$F,2,FALSE),IFERROR(VLOOKUP(D122,Investigación!$E:$F,2,FALSE),IFERROR(VLOOKUP(D122,'Vinculación Univ. Sociedad'!$E:$F,2,FALSE),IFERROR(VLOOKUP(D122,'Docencia y Profesorado Universi'!$E:$F,2,FALSE),IFERROR(VLOOKUP(D122,Estudiantes!$E:$F,2,FALSE),IFERROR(VLOOKUP(D122,'Gestion Administrativa'!#REF!,2,FALSE),IFERROR(VLOOKUP(D122,'Gestion Academica'!$E:$F,2,FALSE),IFERROR(VLOOKUP(D122,Graduados!$E:$F,2,FALSE),IFERROR(VLOOKUP(D122,'Gestión del Conocimiento'!$E:$F,2,FALSE),IFERROR(VLOOKUP(D122,Gobernabilidad!$E:$F,2,FALSE),IFERROR(VLOOKUP(D122,'NIVEL DE ES Y  SISTEMA NACIONAL'!$E:$F,2,FALSE),VLOOKUP(D122,'Lo Esencial'!$E:$F,2,0))))))))))))</f>
        <v xml:space="preserve">b.4 Diseñar dos (3)  asignaturas  del Plan de Estudios de la Licenciatura en Antropología en Linea (.Antropología General AN 101 Antropología  Social AN 201
Seminario en Etnicidad e Identidad Cultural An-126)
</v>
      </c>
      <c r="D123" s="31"/>
      <c r="E123" s="117"/>
      <c r="F123" s="117"/>
      <c r="G123" s="117"/>
      <c r="H123" s="94"/>
      <c r="I123" s="94"/>
      <c r="J123" s="94"/>
      <c r="K123" s="136"/>
    </row>
    <row r="124" spans="3:12" ht="15.75" thickBot="1" x14ac:dyDescent="0.3">
      <c r="C124" s="72"/>
      <c r="D124" s="31"/>
      <c r="E124" s="117"/>
      <c r="F124" s="117"/>
      <c r="G124" s="117"/>
      <c r="H124" s="94"/>
      <c r="I124" s="94"/>
      <c r="J124" s="94"/>
      <c r="K124" s="136"/>
    </row>
    <row r="125" spans="3:12" ht="30.75" thickBot="1" x14ac:dyDescent="0.3">
      <c r="C125" s="150" t="s">
        <v>44</v>
      </c>
      <c r="D125" s="153" t="s">
        <v>45</v>
      </c>
      <c r="E125" s="152" t="s">
        <v>55</v>
      </c>
      <c r="F125" s="152" t="s">
        <v>57</v>
      </c>
      <c r="G125" s="151" t="s">
        <v>27</v>
      </c>
      <c r="H125" s="157" t="s">
        <v>218</v>
      </c>
      <c r="I125" s="152" t="s">
        <v>46</v>
      </c>
      <c r="J125" s="152" t="s">
        <v>219</v>
      </c>
      <c r="K125" s="152" t="s">
        <v>501</v>
      </c>
      <c r="L125" s="152" t="s">
        <v>502</v>
      </c>
    </row>
    <row r="126" spans="3:12" x14ac:dyDescent="0.25">
      <c r="C126" s="119" t="s">
        <v>47</v>
      </c>
      <c r="D126" s="623"/>
      <c r="E126" s="182"/>
      <c r="F126" s="139">
        <v>30000</v>
      </c>
      <c r="G126" s="121">
        <f t="shared" ref="G126:G134" si="10">E126*F126</f>
        <v>0</v>
      </c>
      <c r="H126" s="185" t="s">
        <v>217</v>
      </c>
      <c r="I126" s="122" t="s">
        <v>756</v>
      </c>
      <c r="J126" s="122" t="str">
        <f>VLOOKUP(I126,Presupuesto!$B$11:$C$587,2,0)</f>
        <v>SERVICIOS DE PROFESIONALES Y TECNICOS</v>
      </c>
      <c r="K126" s="263" t="s">
        <v>211</v>
      </c>
      <c r="L126" s="122" t="s">
        <v>485</v>
      </c>
    </row>
    <row r="127" spans="3:12" x14ac:dyDescent="0.25">
      <c r="C127" s="123" t="s">
        <v>48</v>
      </c>
      <c r="D127" s="624"/>
      <c r="E127" s="229">
        <f>D126</f>
        <v>0</v>
      </c>
      <c r="F127" s="124">
        <v>50</v>
      </c>
      <c r="G127" s="121">
        <f t="shared" si="10"/>
        <v>0</v>
      </c>
      <c r="H127" s="185"/>
      <c r="I127" s="122" t="s">
        <v>1517</v>
      </c>
      <c r="J127" s="122" t="str">
        <f>VLOOKUP(I127,Presupuesto!$B$11:$C$587,2,0)</f>
        <v>OTROS INTERESES</v>
      </c>
      <c r="K127" s="122" t="str">
        <f>$K$17</f>
        <v>Desarrollo Curricular</v>
      </c>
      <c r="L127" s="122" t="s">
        <v>503</v>
      </c>
    </row>
    <row r="128" spans="3:12" x14ac:dyDescent="0.25">
      <c r="C128" s="123" t="s">
        <v>49</v>
      </c>
      <c r="D128" s="624"/>
      <c r="E128" s="229">
        <f>D126</f>
        <v>0</v>
      </c>
      <c r="F128" s="124">
        <v>150</v>
      </c>
      <c r="G128" s="121">
        <f t="shared" si="10"/>
        <v>0</v>
      </c>
      <c r="H128" s="185"/>
      <c r="I128" s="122" t="s">
        <v>1517</v>
      </c>
      <c r="J128" s="122" t="str">
        <f>VLOOKUP(I128,Presupuesto!$B$11:$C$587,2,0)</f>
        <v>OTROS INTERESES</v>
      </c>
      <c r="K128" s="122" t="str">
        <f t="shared" ref="K128:K135" si="11">$K$17</f>
        <v>Desarrollo Curricular</v>
      </c>
      <c r="L128" s="122" t="s">
        <v>487</v>
      </c>
    </row>
    <row r="129" spans="3:12" x14ac:dyDescent="0.25">
      <c r="C129" s="123" t="s">
        <v>50</v>
      </c>
      <c r="D129" s="624"/>
      <c r="E129" s="175">
        <v>0</v>
      </c>
      <c r="F129" s="142">
        <v>10000</v>
      </c>
      <c r="G129" s="121">
        <f t="shared" si="10"/>
        <v>0</v>
      </c>
      <c r="H129" s="185"/>
      <c r="I129" s="122" t="s">
        <v>1517</v>
      </c>
      <c r="J129" s="122" t="str">
        <f>VLOOKUP(I129,Presupuesto!$B$11:$C$587,2,0)</f>
        <v>OTROS INTERESES</v>
      </c>
      <c r="K129" s="122" t="str">
        <f t="shared" si="11"/>
        <v>Desarrollo Curricular</v>
      </c>
      <c r="L129" s="122" t="s">
        <v>503</v>
      </c>
    </row>
    <row r="130" spans="3:12" x14ac:dyDescent="0.25">
      <c r="C130" s="123" t="s">
        <v>510</v>
      </c>
      <c r="D130" s="624"/>
      <c r="E130" s="175">
        <v>0</v>
      </c>
      <c r="F130" s="142">
        <v>250</v>
      </c>
      <c r="G130" s="121">
        <f t="shared" si="10"/>
        <v>0</v>
      </c>
      <c r="H130" s="185"/>
      <c r="I130" s="122" t="s">
        <v>1517</v>
      </c>
      <c r="J130" s="122" t="str">
        <f>VLOOKUP(I130,Presupuesto!$B$11:$C$587,2,0)</f>
        <v>OTROS INTERESES</v>
      </c>
      <c r="K130" s="122" t="str">
        <f t="shared" si="11"/>
        <v>Desarrollo Curricular</v>
      </c>
      <c r="L130" s="122" t="s">
        <v>503</v>
      </c>
    </row>
    <row r="131" spans="3:12" x14ac:dyDescent="0.25">
      <c r="C131" s="123" t="s">
        <v>51</v>
      </c>
      <c r="D131" s="624"/>
      <c r="E131" s="229">
        <f>(D126*25)/500</f>
        <v>0</v>
      </c>
      <c r="F131" s="124">
        <v>85</v>
      </c>
      <c r="G131" s="121">
        <f t="shared" si="10"/>
        <v>0</v>
      </c>
      <c r="H131" s="185"/>
      <c r="I131" s="122" t="s">
        <v>1517</v>
      </c>
      <c r="J131" s="122" t="str">
        <f>VLOOKUP(I131,Presupuesto!$B$11:$C$587,2,0)</f>
        <v>OTROS INTERESES</v>
      </c>
      <c r="K131" s="122" t="str">
        <f t="shared" si="11"/>
        <v>Desarrollo Curricular</v>
      </c>
      <c r="L131" s="122" t="s">
        <v>503</v>
      </c>
    </row>
    <row r="132" spans="3:12" x14ac:dyDescent="0.25">
      <c r="C132" s="123" t="s">
        <v>204</v>
      </c>
      <c r="D132" s="624"/>
      <c r="E132" s="229">
        <f>D126/12</f>
        <v>0</v>
      </c>
      <c r="F132" s="124">
        <v>36</v>
      </c>
      <c r="G132" s="121">
        <f t="shared" si="10"/>
        <v>0</v>
      </c>
      <c r="H132" s="185"/>
      <c r="I132" s="122" t="s">
        <v>1517</v>
      </c>
      <c r="J132" s="122" t="str">
        <f>VLOOKUP(I132,Presupuesto!$B$11:$C$587,2,0)</f>
        <v>OTROS INTERESES</v>
      </c>
      <c r="K132" s="122" t="str">
        <f t="shared" si="11"/>
        <v>Desarrollo Curricular</v>
      </c>
      <c r="L132" s="122" t="s">
        <v>503</v>
      </c>
    </row>
    <row r="133" spans="3:12" x14ac:dyDescent="0.25">
      <c r="C133" s="123" t="s">
        <v>34</v>
      </c>
      <c r="D133" s="624"/>
      <c r="E133" s="229">
        <f>D126/12</f>
        <v>0</v>
      </c>
      <c r="F133" s="124">
        <v>80</v>
      </c>
      <c r="G133" s="121">
        <f t="shared" si="10"/>
        <v>0</v>
      </c>
      <c r="H133" s="185"/>
      <c r="I133" s="122" t="s">
        <v>1517</v>
      </c>
      <c r="J133" s="122" t="str">
        <f>VLOOKUP(I133,Presupuesto!$B$11:$C$587,2,0)</f>
        <v>OTROS INTERESES</v>
      </c>
      <c r="K133" s="122" t="str">
        <f t="shared" si="11"/>
        <v>Desarrollo Curricular</v>
      </c>
      <c r="L133" s="122" t="s">
        <v>503</v>
      </c>
    </row>
    <row r="134" spans="3:12" x14ac:dyDescent="0.25">
      <c r="C134" s="133" t="s">
        <v>52</v>
      </c>
      <c r="D134" s="624"/>
      <c r="E134" s="256">
        <v>0</v>
      </c>
      <c r="F134" s="143">
        <v>25</v>
      </c>
      <c r="G134" s="121">
        <f t="shared" si="10"/>
        <v>0</v>
      </c>
      <c r="H134" s="185"/>
      <c r="I134" s="122" t="s">
        <v>1517</v>
      </c>
      <c r="J134" s="122" t="str">
        <f>VLOOKUP(I134,Presupuesto!$B$11:$C$587,2,0)</f>
        <v>OTROS INTERESES</v>
      </c>
      <c r="K134" s="122" t="str">
        <f t="shared" si="11"/>
        <v>Desarrollo Curricular</v>
      </c>
      <c r="L134" s="122" t="s">
        <v>503</v>
      </c>
    </row>
    <row r="135" spans="3:12" ht="15.75" thickBot="1" x14ac:dyDescent="0.3">
      <c r="C135" s="260" t="s">
        <v>523</v>
      </c>
      <c r="D135" s="261">
        <v>0</v>
      </c>
      <c r="E135" s="262">
        <v>0</v>
      </c>
      <c r="F135" s="128">
        <f>HLOOKUP(C135,$AH$2:$BU$3,2,0)</f>
        <v>1150</v>
      </c>
      <c r="G135" s="129">
        <f>D135*E135*F135</f>
        <v>0</v>
      </c>
      <c r="H135" s="185"/>
      <c r="I135" s="122" t="s">
        <v>1517</v>
      </c>
      <c r="J135" s="130" t="str">
        <f>VLOOKUP(I135,Presupuesto!$B$11:$C$587,2,0)</f>
        <v>OTROS INTERESES</v>
      </c>
      <c r="K135" s="122" t="str">
        <f t="shared" si="11"/>
        <v>Desarrollo Curricular</v>
      </c>
      <c r="L135" s="122" t="s">
        <v>503</v>
      </c>
    </row>
    <row r="138" spans="3:12" x14ac:dyDescent="0.25">
      <c r="C138" s="72" t="s">
        <v>41</v>
      </c>
      <c r="D138" s="72"/>
      <c r="E138" s="72"/>
      <c r="F138" s="72"/>
      <c r="G138" s="72"/>
      <c r="H138" s="97"/>
      <c r="I138" s="72"/>
      <c r="J138" s="72"/>
    </row>
    <row r="139" spans="3:12" x14ac:dyDescent="0.25">
      <c r="C139" s="72" t="s">
        <v>42</v>
      </c>
      <c r="D139" s="72"/>
      <c r="E139" s="72"/>
      <c r="F139" s="72"/>
      <c r="G139" s="72"/>
      <c r="H139" s="97"/>
      <c r="I139" s="72"/>
      <c r="J139" s="72"/>
    </row>
    <row r="140" spans="3:12" ht="15.75" thickBot="1" x14ac:dyDescent="0.3">
      <c r="C140" s="202"/>
      <c r="D140" s="202"/>
      <c r="E140" s="202"/>
      <c r="F140" s="202"/>
      <c r="G140" s="202"/>
      <c r="H140" s="97"/>
      <c r="I140" s="202"/>
      <c r="J140" s="202"/>
      <c r="K140" s="136"/>
    </row>
    <row r="141" spans="3:12" ht="15.75" thickBot="1" x14ac:dyDescent="0.3">
      <c r="C141" s="29" t="s">
        <v>43</v>
      </c>
      <c r="D141" s="30">
        <f>SUM(G148:G157)</f>
        <v>12000</v>
      </c>
      <c r="E141" s="117"/>
      <c r="F141" s="117"/>
      <c r="G141" s="117"/>
      <c r="H141" s="94"/>
      <c r="I141" s="94"/>
      <c r="J141" s="94"/>
      <c r="K141" s="136"/>
    </row>
    <row r="142" spans="3:12" x14ac:dyDescent="0.25">
      <c r="C142" s="72"/>
      <c r="D142" s="31"/>
      <c r="E142" s="117"/>
      <c r="F142" s="117"/>
      <c r="G142" s="117"/>
      <c r="H142" s="94"/>
      <c r="I142" s="94"/>
      <c r="J142" s="94"/>
      <c r="K142" s="136"/>
    </row>
    <row r="143" spans="3:12" x14ac:dyDescent="0.25">
      <c r="C143" s="72"/>
      <c r="D143" s="31"/>
      <c r="E143" s="117"/>
      <c r="F143" s="117"/>
      <c r="G143" s="117"/>
      <c r="H143" s="94"/>
      <c r="I143" s="94"/>
      <c r="J143" s="94"/>
      <c r="K143" s="136"/>
    </row>
    <row r="144" spans="3:12" ht="15.75" x14ac:dyDescent="0.25">
      <c r="C144" s="235" t="s">
        <v>481</v>
      </c>
      <c r="D144" s="328" t="s">
        <v>2083</v>
      </c>
      <c r="E144" s="117"/>
      <c r="F144" s="117"/>
      <c r="G144" s="117"/>
      <c r="H144" s="94"/>
      <c r="I144" s="94"/>
      <c r="J144" s="94"/>
      <c r="K144" s="136"/>
    </row>
    <row r="145" spans="3:12" ht="18.75" x14ac:dyDescent="0.25">
      <c r="C145" s="252" t="str">
        <f>IFERROR(VLOOKUP(D144,'Desarrollo e Innov. Curricular'!$E:$F,2,FALSE),IFERROR(VLOOKUP(D144,Investigación!$E:$F,2,FALSE),IFERROR(VLOOKUP(D144,'Vinculación Univ. Sociedad'!$E:$F,2,FALSE),IFERROR(VLOOKUP(D144,'Docencia y Profesorado Universi'!$E:$F,2,FALSE),IFERROR(VLOOKUP(D144,Estudiantes!$E:$F,2,FALSE),IFERROR(VLOOKUP(D144,'Gestion Administrativa'!#REF!,2,FALSE),IFERROR(VLOOKUP(D144,'Gestion Academica'!$E:$F,2,FALSE),IFERROR(VLOOKUP(D144,Graduados!$E:$F,2,FALSE),IFERROR(VLOOKUP(D144,'Gestión del Conocimiento'!$E:$F,2,FALSE),IFERROR(VLOOKUP(D144,Gobernabilidad!$E:$F,2,FALSE),IFERROR(VLOOKUP(D144,'NIVEL DE ES Y  SISTEMA NACIONAL'!$E:$F,2,FALSE),VLOOKUP(D144,'Lo Esencial'!$E:$F,2,0))))))))))))</f>
        <v>Cuatro Talleres para elaboración y socialización del Plan de Estudios</v>
      </c>
      <c r="D145" s="31"/>
      <c r="E145" s="117"/>
      <c r="F145" s="117"/>
      <c r="G145" s="117"/>
      <c r="H145" s="94"/>
      <c r="I145" s="94"/>
      <c r="J145" s="94"/>
      <c r="K145" s="136"/>
    </row>
    <row r="146" spans="3:12" ht="15.75" thickBot="1" x14ac:dyDescent="0.3">
      <c r="C146" s="72"/>
      <c r="D146" s="31"/>
      <c r="E146" s="117"/>
      <c r="F146" s="117"/>
      <c r="G146" s="117"/>
      <c r="H146" s="94"/>
      <c r="I146" s="94"/>
      <c r="J146" s="94"/>
      <c r="K146" s="136"/>
    </row>
    <row r="147" spans="3:12" ht="30.75" thickBot="1" x14ac:dyDescent="0.3">
      <c r="C147" s="150" t="s">
        <v>44</v>
      </c>
      <c r="D147" s="153" t="s">
        <v>45</v>
      </c>
      <c r="E147" s="152" t="s">
        <v>55</v>
      </c>
      <c r="F147" s="152" t="s">
        <v>57</v>
      </c>
      <c r="G147" s="151" t="s">
        <v>27</v>
      </c>
      <c r="H147" s="157" t="s">
        <v>218</v>
      </c>
      <c r="I147" s="152" t="s">
        <v>46</v>
      </c>
      <c r="J147" s="152" t="s">
        <v>219</v>
      </c>
      <c r="K147" s="152" t="s">
        <v>501</v>
      </c>
      <c r="L147" s="152" t="s">
        <v>502</v>
      </c>
    </row>
    <row r="148" spans="3:12" x14ac:dyDescent="0.25">
      <c r="C148" s="119" t="s">
        <v>47</v>
      </c>
      <c r="D148" s="623">
        <v>240</v>
      </c>
      <c r="E148" s="182"/>
      <c r="F148" s="139">
        <v>30000</v>
      </c>
      <c r="G148" s="121">
        <f t="shared" ref="G148:G156" si="12">E148*F148</f>
        <v>0</v>
      </c>
      <c r="H148" s="185" t="s">
        <v>217</v>
      </c>
      <c r="I148" s="122" t="s">
        <v>756</v>
      </c>
      <c r="J148" s="122" t="str">
        <f>VLOOKUP(I148,Presupuesto!$B$11:$C$587,2,0)</f>
        <v>SERVICIOS DE PROFESIONALES Y TECNICOS</v>
      </c>
      <c r="K148" s="263" t="s">
        <v>211</v>
      </c>
      <c r="L148" s="122" t="s">
        <v>485</v>
      </c>
    </row>
    <row r="149" spans="3:12" x14ac:dyDescent="0.25">
      <c r="C149" s="123" t="s">
        <v>48</v>
      </c>
      <c r="D149" s="624"/>
      <c r="E149" s="229">
        <v>0</v>
      </c>
      <c r="F149" s="124">
        <v>50</v>
      </c>
      <c r="G149" s="121">
        <f t="shared" si="12"/>
        <v>0</v>
      </c>
      <c r="H149" s="185"/>
      <c r="I149" s="122" t="s">
        <v>1517</v>
      </c>
      <c r="J149" s="122" t="str">
        <f>VLOOKUP(I149,Presupuesto!$B$11:$C$587,2,0)</f>
        <v>OTROS INTERESES</v>
      </c>
      <c r="K149" s="122" t="str">
        <f>$K$17</f>
        <v>Desarrollo Curricular</v>
      </c>
      <c r="L149" s="122" t="s">
        <v>503</v>
      </c>
    </row>
    <row r="150" spans="3:12" x14ac:dyDescent="0.25">
      <c r="C150" s="123" t="s">
        <v>49</v>
      </c>
      <c r="D150" s="624"/>
      <c r="E150" s="229">
        <v>240</v>
      </c>
      <c r="F150" s="124">
        <v>50</v>
      </c>
      <c r="G150" s="121">
        <f t="shared" si="12"/>
        <v>12000</v>
      </c>
      <c r="H150" s="185"/>
      <c r="I150" s="122" t="s">
        <v>1517</v>
      </c>
      <c r="J150" s="122" t="str">
        <f>VLOOKUP(I150,Presupuesto!$B$11:$C$587,2,0)</f>
        <v>OTROS INTERESES</v>
      </c>
      <c r="K150" s="122" t="str">
        <f t="shared" ref="K150:K157" si="13">$K$17</f>
        <v>Desarrollo Curricular</v>
      </c>
      <c r="L150" s="122" t="s">
        <v>487</v>
      </c>
    </row>
    <row r="151" spans="3:12" x14ac:dyDescent="0.25">
      <c r="C151" s="123" t="s">
        <v>50</v>
      </c>
      <c r="D151" s="624"/>
      <c r="E151" s="175">
        <v>0</v>
      </c>
      <c r="F151" s="142">
        <v>10000</v>
      </c>
      <c r="G151" s="121">
        <f t="shared" si="12"/>
        <v>0</v>
      </c>
      <c r="H151" s="185"/>
      <c r="I151" s="122" t="s">
        <v>1517</v>
      </c>
      <c r="J151" s="122" t="str">
        <f>VLOOKUP(I151,Presupuesto!$B$11:$C$587,2,0)</f>
        <v>OTROS INTERESES</v>
      </c>
      <c r="K151" s="122" t="str">
        <f t="shared" si="13"/>
        <v>Desarrollo Curricular</v>
      </c>
      <c r="L151" s="122" t="s">
        <v>503</v>
      </c>
    </row>
    <row r="152" spans="3:12" x14ac:dyDescent="0.25">
      <c r="C152" s="123" t="s">
        <v>510</v>
      </c>
      <c r="D152" s="624"/>
      <c r="E152" s="175">
        <v>0</v>
      </c>
      <c r="F152" s="142">
        <v>250</v>
      </c>
      <c r="G152" s="121">
        <f t="shared" si="12"/>
        <v>0</v>
      </c>
      <c r="H152" s="185"/>
      <c r="I152" s="122" t="s">
        <v>1517</v>
      </c>
      <c r="J152" s="122" t="str">
        <f>VLOOKUP(I152,Presupuesto!$B$11:$C$587,2,0)</f>
        <v>OTROS INTERESES</v>
      </c>
      <c r="K152" s="122" t="str">
        <f t="shared" si="13"/>
        <v>Desarrollo Curricular</v>
      </c>
      <c r="L152" s="122" t="s">
        <v>503</v>
      </c>
    </row>
    <row r="153" spans="3:12" x14ac:dyDescent="0.25">
      <c r="C153" s="123" t="s">
        <v>51</v>
      </c>
      <c r="D153" s="624"/>
      <c r="E153" s="229">
        <v>0</v>
      </c>
      <c r="F153" s="124">
        <v>85</v>
      </c>
      <c r="G153" s="121">
        <f t="shared" si="12"/>
        <v>0</v>
      </c>
      <c r="H153" s="185"/>
      <c r="I153" s="122" t="s">
        <v>1517</v>
      </c>
      <c r="J153" s="122" t="str">
        <f>VLOOKUP(I153,Presupuesto!$B$11:$C$587,2,0)</f>
        <v>OTROS INTERESES</v>
      </c>
      <c r="K153" s="122" t="str">
        <f t="shared" si="13"/>
        <v>Desarrollo Curricular</v>
      </c>
      <c r="L153" s="122" t="s">
        <v>503</v>
      </c>
    </row>
    <row r="154" spans="3:12" x14ac:dyDescent="0.25">
      <c r="C154" s="123" t="s">
        <v>204</v>
      </c>
      <c r="D154" s="624"/>
      <c r="E154" s="229">
        <v>0</v>
      </c>
      <c r="F154" s="124">
        <v>36</v>
      </c>
      <c r="G154" s="121">
        <f t="shared" si="12"/>
        <v>0</v>
      </c>
      <c r="H154" s="185"/>
      <c r="I154" s="122" t="s">
        <v>1517</v>
      </c>
      <c r="J154" s="122" t="str">
        <f>VLOOKUP(I154,Presupuesto!$B$11:$C$587,2,0)</f>
        <v>OTROS INTERESES</v>
      </c>
      <c r="K154" s="122" t="str">
        <f t="shared" si="13"/>
        <v>Desarrollo Curricular</v>
      </c>
      <c r="L154" s="122" t="s">
        <v>503</v>
      </c>
    </row>
    <row r="155" spans="3:12" x14ac:dyDescent="0.25">
      <c r="C155" s="123" t="s">
        <v>34</v>
      </c>
      <c r="D155" s="624"/>
      <c r="E155" s="229">
        <v>0</v>
      </c>
      <c r="F155" s="124">
        <v>80</v>
      </c>
      <c r="G155" s="121">
        <f t="shared" si="12"/>
        <v>0</v>
      </c>
      <c r="H155" s="185"/>
      <c r="I155" s="122" t="s">
        <v>1517</v>
      </c>
      <c r="J155" s="122" t="str">
        <f>VLOOKUP(I155,Presupuesto!$B$11:$C$587,2,0)</f>
        <v>OTROS INTERESES</v>
      </c>
      <c r="K155" s="122" t="str">
        <f t="shared" si="13"/>
        <v>Desarrollo Curricular</v>
      </c>
      <c r="L155" s="122" t="s">
        <v>503</v>
      </c>
    </row>
    <row r="156" spans="3:12" x14ac:dyDescent="0.25">
      <c r="C156" s="133" t="s">
        <v>52</v>
      </c>
      <c r="D156" s="624"/>
      <c r="E156" s="256">
        <v>0</v>
      </c>
      <c r="F156" s="143">
        <v>25</v>
      </c>
      <c r="G156" s="121">
        <f t="shared" si="12"/>
        <v>0</v>
      </c>
      <c r="H156" s="185"/>
      <c r="I156" s="122" t="s">
        <v>1517</v>
      </c>
      <c r="J156" s="122" t="str">
        <f>VLOOKUP(I156,Presupuesto!$B$11:$C$587,2,0)</f>
        <v>OTROS INTERESES</v>
      </c>
      <c r="K156" s="122" t="str">
        <f t="shared" si="13"/>
        <v>Desarrollo Curricular</v>
      </c>
      <c r="L156" s="122" t="s">
        <v>503</v>
      </c>
    </row>
    <row r="157" spans="3:12" ht="15.75" thickBot="1" x14ac:dyDescent="0.3">
      <c r="C157" s="260" t="s">
        <v>523</v>
      </c>
      <c r="D157" s="261">
        <v>0</v>
      </c>
      <c r="E157" s="262">
        <v>0</v>
      </c>
      <c r="F157" s="128">
        <f>HLOOKUP(C157,$AH$2:$BU$3,2,0)</f>
        <v>1150</v>
      </c>
      <c r="G157" s="129">
        <f>D157*E157*F157</f>
        <v>0</v>
      </c>
      <c r="H157" s="185"/>
      <c r="I157" s="122" t="s">
        <v>1517</v>
      </c>
      <c r="J157" s="130" t="str">
        <f>VLOOKUP(I157,Presupuesto!$B$11:$C$587,2,0)</f>
        <v>OTROS INTERESES</v>
      </c>
      <c r="K157" s="122" t="str">
        <f t="shared" si="13"/>
        <v>Desarrollo Curricular</v>
      </c>
      <c r="L157" s="122" t="s">
        <v>503</v>
      </c>
    </row>
    <row r="160" spans="3:12" x14ac:dyDescent="0.25">
      <c r="C160" s="72" t="s">
        <v>41</v>
      </c>
      <c r="D160" s="72"/>
      <c r="E160" s="72"/>
      <c r="F160" s="72"/>
      <c r="G160" s="72"/>
      <c r="H160" s="97"/>
      <c r="I160" s="72"/>
      <c r="J160" s="72"/>
    </row>
    <row r="161" spans="3:12" x14ac:dyDescent="0.25">
      <c r="C161" s="72" t="s">
        <v>42</v>
      </c>
      <c r="D161" s="72"/>
      <c r="E161" s="72"/>
      <c r="F161" s="72"/>
      <c r="G161" s="72"/>
      <c r="H161" s="97"/>
      <c r="I161" s="72"/>
      <c r="J161" s="72"/>
    </row>
    <row r="162" spans="3:12" ht="15.75" thickBot="1" x14ac:dyDescent="0.3">
      <c r="C162" s="202"/>
      <c r="D162" s="202"/>
      <c r="E162" s="202"/>
      <c r="F162" s="202"/>
      <c r="G162" s="202"/>
      <c r="H162" s="97"/>
      <c r="I162" s="202"/>
      <c r="J162" s="202"/>
      <c r="K162" s="136"/>
    </row>
    <row r="163" spans="3:12" ht="15.75" thickBot="1" x14ac:dyDescent="0.3">
      <c r="C163" s="29" t="s">
        <v>43</v>
      </c>
      <c r="D163" s="30">
        <f>SUM(G170:G179)</f>
        <v>20000</v>
      </c>
      <c r="E163" s="117"/>
      <c r="F163" s="117"/>
      <c r="G163" s="117"/>
      <c r="H163" s="94"/>
      <c r="I163" s="94"/>
      <c r="J163" s="94"/>
      <c r="K163" s="136"/>
    </row>
    <row r="164" spans="3:12" x14ac:dyDescent="0.25">
      <c r="C164" s="72"/>
      <c r="D164" s="31"/>
      <c r="E164" s="117"/>
      <c r="F164" s="117"/>
      <c r="G164" s="117"/>
      <c r="H164" s="94"/>
      <c r="I164" s="94"/>
      <c r="J164" s="94"/>
      <c r="K164" s="136"/>
    </row>
    <row r="165" spans="3:12" x14ac:dyDescent="0.25">
      <c r="C165" s="72"/>
      <c r="D165" s="31"/>
      <c r="E165" s="117"/>
      <c r="F165" s="117"/>
      <c r="G165" s="117"/>
      <c r="H165" s="94"/>
      <c r="I165" s="94"/>
      <c r="J165" s="94"/>
      <c r="K165" s="136"/>
    </row>
    <row r="166" spans="3:12" ht="15.75" x14ac:dyDescent="0.25">
      <c r="C166" s="235" t="s">
        <v>481</v>
      </c>
      <c r="D166" s="328" t="s">
        <v>2084</v>
      </c>
      <c r="E166" s="117"/>
      <c r="F166" s="117"/>
      <c r="G166" s="117"/>
      <c r="H166" s="94"/>
      <c r="I166" s="94"/>
      <c r="J166" s="94"/>
      <c r="K166" s="136"/>
    </row>
    <row r="167" spans="3:12" ht="18.75" x14ac:dyDescent="0.25">
      <c r="C167" s="252" t="str">
        <f>IFERROR(VLOOKUP(D166,'Desarrollo e Innov. Curricular'!$E:$F,2,FALSE),IFERROR(VLOOKUP(D166,Investigación!$E:$F,2,FALSE),IFERROR(VLOOKUP(D166,'Vinculación Univ. Sociedad'!$E:$F,2,FALSE),IFERROR(VLOOKUP(D166,'Docencia y Profesorado Universi'!$E:$F,2,FALSE),IFERROR(VLOOKUP(D166,Estudiantes!$E:$F,2,FALSE),IFERROR(VLOOKUP(D166,'Gestion Administrativa'!#REF!,2,FALSE),IFERROR(VLOOKUP(D166,'Gestion Academica'!$E:$F,2,FALSE),IFERROR(VLOOKUP(D166,Graduados!$E:$F,2,FALSE),IFERROR(VLOOKUP(D166,'Gestión del Conocimiento'!$E:$F,2,FALSE),IFERROR(VLOOKUP(D166,Gobernabilidad!$E:$F,2,FALSE),IFERROR(VLOOKUP(D166,'NIVEL DE ES Y  SISTEMA NACIONAL'!$E:$F,2,FALSE),VLOOKUP(D166,'Lo Esencial'!$E:$F,2,0))))))))))))</f>
        <v>Diseñar nuevos programas en base a competencias, diseñar cursos virtuales de acuerdo a la normativa de la institución.</v>
      </c>
      <c r="D167" s="31"/>
      <c r="E167" s="117"/>
      <c r="F167" s="117"/>
      <c r="G167" s="117"/>
      <c r="H167" s="94"/>
      <c r="I167" s="94"/>
      <c r="J167" s="94"/>
      <c r="K167" s="136"/>
    </row>
    <row r="168" spans="3:12" ht="15.75" thickBot="1" x14ac:dyDescent="0.3">
      <c r="C168" s="72"/>
      <c r="D168" s="31"/>
      <c r="E168" s="117"/>
      <c r="F168" s="117"/>
      <c r="G168" s="117"/>
      <c r="H168" s="94"/>
      <c r="I168" s="94"/>
      <c r="J168" s="94"/>
      <c r="K168" s="136"/>
    </row>
    <row r="169" spans="3:12" ht="30.75" thickBot="1" x14ac:dyDescent="0.3">
      <c r="C169" s="150" t="s">
        <v>44</v>
      </c>
      <c r="D169" s="153" t="s">
        <v>45</v>
      </c>
      <c r="E169" s="152" t="s">
        <v>55</v>
      </c>
      <c r="F169" s="152" t="s">
        <v>57</v>
      </c>
      <c r="G169" s="151" t="s">
        <v>27</v>
      </c>
      <c r="H169" s="157" t="s">
        <v>218</v>
      </c>
      <c r="I169" s="152" t="s">
        <v>46</v>
      </c>
      <c r="J169" s="152" t="s">
        <v>219</v>
      </c>
      <c r="K169" s="152" t="s">
        <v>501</v>
      </c>
      <c r="L169" s="152" t="s">
        <v>502</v>
      </c>
    </row>
    <row r="170" spans="3:12" x14ac:dyDescent="0.25">
      <c r="C170" s="119" t="s">
        <v>47</v>
      </c>
      <c r="D170" s="623"/>
      <c r="E170" s="182"/>
      <c r="F170" s="139">
        <v>30000</v>
      </c>
      <c r="G170" s="121">
        <f t="shared" ref="G170:G178" si="14">E170*F170</f>
        <v>0</v>
      </c>
      <c r="H170" s="185" t="s">
        <v>217</v>
      </c>
      <c r="I170" s="122" t="s">
        <v>756</v>
      </c>
      <c r="J170" s="122" t="str">
        <f>VLOOKUP(I170,Presupuesto!$B$11:$C$587,2,0)</f>
        <v>SERVICIOS DE PROFESIONALES Y TECNICOS</v>
      </c>
      <c r="K170" s="263" t="s">
        <v>211</v>
      </c>
      <c r="L170" s="122" t="s">
        <v>485</v>
      </c>
    </row>
    <row r="171" spans="3:12" x14ac:dyDescent="0.25">
      <c r="C171" s="123" t="s">
        <v>48</v>
      </c>
      <c r="D171" s="624"/>
      <c r="E171" s="229">
        <v>100</v>
      </c>
      <c r="F171" s="124">
        <v>100</v>
      </c>
      <c r="G171" s="121">
        <f t="shared" si="14"/>
        <v>10000</v>
      </c>
      <c r="H171" s="185"/>
      <c r="I171" s="122" t="s">
        <v>1517</v>
      </c>
      <c r="J171" s="122" t="str">
        <f>VLOOKUP(I171,Presupuesto!$B$11:$C$587,2,0)</f>
        <v>OTROS INTERESES</v>
      </c>
      <c r="K171" s="122" t="str">
        <f>$K$17</f>
        <v>Desarrollo Curricular</v>
      </c>
      <c r="L171" s="122" t="s">
        <v>503</v>
      </c>
    </row>
    <row r="172" spans="3:12" x14ac:dyDescent="0.25">
      <c r="C172" s="123" t="s">
        <v>49</v>
      </c>
      <c r="D172" s="624"/>
      <c r="E172" s="229">
        <f>D170</f>
        <v>0</v>
      </c>
      <c r="F172" s="124">
        <v>150</v>
      </c>
      <c r="G172" s="121">
        <f t="shared" si="14"/>
        <v>0</v>
      </c>
      <c r="H172" s="185"/>
      <c r="I172" s="122" t="s">
        <v>1517</v>
      </c>
      <c r="J172" s="122" t="str">
        <f>VLOOKUP(I172,Presupuesto!$B$11:$C$587,2,0)</f>
        <v>OTROS INTERESES</v>
      </c>
      <c r="K172" s="122" t="str">
        <f t="shared" ref="K172:K179" si="15">$K$17</f>
        <v>Desarrollo Curricular</v>
      </c>
      <c r="L172" s="122" t="s">
        <v>487</v>
      </c>
    </row>
    <row r="173" spans="3:12" x14ac:dyDescent="0.25">
      <c r="C173" s="123" t="s">
        <v>50</v>
      </c>
      <c r="D173" s="624"/>
      <c r="E173" s="175">
        <v>0</v>
      </c>
      <c r="F173" s="142">
        <v>10000</v>
      </c>
      <c r="G173" s="121">
        <f t="shared" si="14"/>
        <v>0</v>
      </c>
      <c r="H173" s="185"/>
      <c r="I173" s="122" t="s">
        <v>1517</v>
      </c>
      <c r="J173" s="122" t="str">
        <f>VLOOKUP(I173,Presupuesto!$B$11:$C$587,2,0)</f>
        <v>OTROS INTERESES</v>
      </c>
      <c r="K173" s="122" t="str">
        <f t="shared" si="15"/>
        <v>Desarrollo Curricular</v>
      </c>
      <c r="L173" s="122" t="s">
        <v>503</v>
      </c>
    </row>
    <row r="174" spans="3:12" x14ac:dyDescent="0.25">
      <c r="C174" s="123" t="s">
        <v>510</v>
      </c>
      <c r="D174" s="624"/>
      <c r="E174" s="175">
        <v>100</v>
      </c>
      <c r="F174" s="142">
        <v>100</v>
      </c>
      <c r="G174" s="121">
        <f t="shared" si="14"/>
        <v>10000</v>
      </c>
      <c r="H174" s="185"/>
      <c r="I174" s="122" t="s">
        <v>1517</v>
      </c>
      <c r="J174" s="122" t="str">
        <f>VLOOKUP(I174,Presupuesto!$B$11:$C$587,2,0)</f>
        <v>OTROS INTERESES</v>
      </c>
      <c r="K174" s="122" t="str">
        <f t="shared" si="15"/>
        <v>Desarrollo Curricular</v>
      </c>
      <c r="L174" s="122" t="s">
        <v>503</v>
      </c>
    </row>
    <row r="175" spans="3:12" x14ac:dyDescent="0.25">
      <c r="C175" s="123" t="s">
        <v>51</v>
      </c>
      <c r="D175" s="624"/>
      <c r="E175" s="229">
        <f>(D170*25)/500</f>
        <v>0</v>
      </c>
      <c r="F175" s="124">
        <v>85</v>
      </c>
      <c r="G175" s="121">
        <f t="shared" si="14"/>
        <v>0</v>
      </c>
      <c r="H175" s="185"/>
      <c r="I175" s="122" t="s">
        <v>1517</v>
      </c>
      <c r="J175" s="122" t="str">
        <f>VLOOKUP(I175,Presupuesto!$B$11:$C$587,2,0)</f>
        <v>OTROS INTERESES</v>
      </c>
      <c r="K175" s="122" t="str">
        <f t="shared" si="15"/>
        <v>Desarrollo Curricular</v>
      </c>
      <c r="L175" s="122" t="s">
        <v>503</v>
      </c>
    </row>
    <row r="176" spans="3:12" x14ac:dyDescent="0.25">
      <c r="C176" s="123" t="s">
        <v>204</v>
      </c>
      <c r="D176" s="624"/>
      <c r="E176" s="229">
        <f>D170/12</f>
        <v>0</v>
      </c>
      <c r="F176" s="124">
        <v>36</v>
      </c>
      <c r="G176" s="121">
        <f t="shared" si="14"/>
        <v>0</v>
      </c>
      <c r="H176" s="185"/>
      <c r="I176" s="122" t="s">
        <v>1517</v>
      </c>
      <c r="J176" s="122" t="str">
        <f>VLOOKUP(I176,Presupuesto!$B$11:$C$587,2,0)</f>
        <v>OTROS INTERESES</v>
      </c>
      <c r="K176" s="122" t="str">
        <f t="shared" si="15"/>
        <v>Desarrollo Curricular</v>
      </c>
      <c r="L176" s="122" t="s">
        <v>503</v>
      </c>
    </row>
    <row r="177" spans="3:12" x14ac:dyDescent="0.25">
      <c r="C177" s="123" t="s">
        <v>34</v>
      </c>
      <c r="D177" s="624"/>
      <c r="E177" s="229">
        <f>D170/12</f>
        <v>0</v>
      </c>
      <c r="F177" s="124">
        <v>80</v>
      </c>
      <c r="G177" s="121">
        <f t="shared" si="14"/>
        <v>0</v>
      </c>
      <c r="H177" s="185"/>
      <c r="I177" s="122" t="s">
        <v>1517</v>
      </c>
      <c r="J177" s="122" t="str">
        <f>VLOOKUP(I177,Presupuesto!$B$11:$C$587,2,0)</f>
        <v>OTROS INTERESES</v>
      </c>
      <c r="K177" s="122" t="str">
        <f t="shared" si="15"/>
        <v>Desarrollo Curricular</v>
      </c>
      <c r="L177" s="122" t="s">
        <v>503</v>
      </c>
    </row>
    <row r="178" spans="3:12" x14ac:dyDescent="0.25">
      <c r="C178" s="133" t="s">
        <v>52</v>
      </c>
      <c r="D178" s="624"/>
      <c r="E178" s="256">
        <v>0</v>
      </c>
      <c r="F178" s="143">
        <v>25</v>
      </c>
      <c r="G178" s="121">
        <f t="shared" si="14"/>
        <v>0</v>
      </c>
      <c r="H178" s="185"/>
      <c r="I178" s="122" t="s">
        <v>1517</v>
      </c>
      <c r="J178" s="122" t="str">
        <f>VLOOKUP(I178,Presupuesto!$B$11:$C$587,2,0)</f>
        <v>OTROS INTERESES</v>
      </c>
      <c r="K178" s="122" t="str">
        <f t="shared" si="15"/>
        <v>Desarrollo Curricular</v>
      </c>
      <c r="L178" s="122" t="s">
        <v>503</v>
      </c>
    </row>
    <row r="179" spans="3:12" ht="15.75" thickBot="1" x14ac:dyDescent="0.3">
      <c r="C179" s="260" t="s">
        <v>523</v>
      </c>
      <c r="D179" s="261">
        <v>0</v>
      </c>
      <c r="E179" s="262">
        <v>0</v>
      </c>
      <c r="F179" s="128">
        <f>HLOOKUP(C179,$AH$2:$BU$3,2,0)</f>
        <v>1150</v>
      </c>
      <c r="G179" s="129">
        <f>D179*E179*F179</f>
        <v>0</v>
      </c>
      <c r="H179" s="185"/>
      <c r="I179" s="122" t="s">
        <v>1517</v>
      </c>
      <c r="J179" s="130" t="str">
        <f>VLOOKUP(I179,Presupuesto!$B$11:$C$587,2,0)</f>
        <v>OTROS INTERESES</v>
      </c>
      <c r="K179" s="122" t="str">
        <f t="shared" si="15"/>
        <v>Desarrollo Curricular</v>
      </c>
      <c r="L179" s="122" t="s">
        <v>503</v>
      </c>
    </row>
    <row r="182" spans="3:12" x14ac:dyDescent="0.25">
      <c r="C182" s="72" t="s">
        <v>41</v>
      </c>
      <c r="D182" s="72"/>
      <c r="E182" s="72"/>
      <c r="F182" s="72"/>
      <c r="G182" s="72"/>
      <c r="H182" s="97"/>
      <c r="I182" s="72"/>
      <c r="J182" s="72"/>
    </row>
    <row r="183" spans="3:12" x14ac:dyDescent="0.25">
      <c r="C183" s="72" t="s">
        <v>42</v>
      </c>
      <c r="D183" s="72"/>
      <c r="E183" s="72"/>
      <c r="F183" s="72"/>
      <c r="G183" s="72"/>
      <c r="H183" s="97"/>
      <c r="I183" s="72"/>
      <c r="J183" s="72"/>
    </row>
    <row r="184" spans="3:12" ht="15.75" thickBot="1" x14ac:dyDescent="0.3">
      <c r="C184" s="202"/>
      <c r="D184" s="202"/>
      <c r="E184" s="202"/>
      <c r="F184" s="202"/>
      <c r="G184" s="202"/>
      <c r="H184" s="97"/>
      <c r="I184" s="202"/>
      <c r="J184" s="202"/>
      <c r="K184" s="136"/>
    </row>
    <row r="185" spans="3:12" ht="15.75" thickBot="1" x14ac:dyDescent="0.3">
      <c r="C185" s="29" t="s">
        <v>43</v>
      </c>
      <c r="D185" s="30">
        <f>SUM(G192:G201)</f>
        <v>11200</v>
      </c>
      <c r="E185" s="117"/>
      <c r="F185" s="117"/>
      <c r="G185" s="117"/>
      <c r="H185" s="94"/>
      <c r="I185" s="94"/>
      <c r="J185" s="94"/>
      <c r="K185" s="136"/>
    </row>
    <row r="186" spans="3:12" x14ac:dyDescent="0.25">
      <c r="C186" s="72"/>
      <c r="D186" s="31"/>
      <c r="E186" s="117"/>
      <c r="F186" s="117"/>
      <c r="G186" s="117"/>
      <c r="H186" s="94"/>
      <c r="I186" s="94"/>
      <c r="J186" s="94"/>
      <c r="K186" s="136"/>
    </row>
    <row r="187" spans="3:12" x14ac:dyDescent="0.25">
      <c r="C187" s="72"/>
      <c r="D187" s="31"/>
      <c r="E187" s="117"/>
      <c r="F187" s="117"/>
      <c r="G187" s="117"/>
      <c r="H187" s="94"/>
      <c r="I187" s="94"/>
      <c r="J187" s="94"/>
      <c r="K187" s="136"/>
    </row>
    <row r="188" spans="3:12" ht="15.75" x14ac:dyDescent="0.25">
      <c r="C188" s="235" t="s">
        <v>481</v>
      </c>
      <c r="D188" s="74" t="s">
        <v>1765</v>
      </c>
      <c r="E188" s="117"/>
      <c r="F188" s="117"/>
      <c r="G188" s="117"/>
      <c r="H188" s="94"/>
      <c r="I188" s="94"/>
      <c r="J188" s="94"/>
      <c r="K188" s="136"/>
    </row>
    <row r="189" spans="3:12" ht="18.75" x14ac:dyDescent="0.25">
      <c r="C189" s="252" t="str">
        <f>IFERROR(VLOOKUP(D188,'Desarrollo e Innov. Curricular'!$E:$F,2,FALSE),IFERROR(VLOOKUP(D188,Investigación!$E:$F,2,FALSE),IFERROR(VLOOKUP(D188,'Vinculación Univ. Sociedad'!$E:$F,2,FALSE),IFERROR(VLOOKUP(D188,'Docencia y Profesorado Universi'!$E:$F,2,FALSE),IFERROR(VLOOKUP(D188,Estudiantes!$E:$F,2,FALSE),IFERROR(VLOOKUP(D188,'Gestion Administrativa'!#REF!,2,FALSE),IFERROR(VLOOKUP(D188,'Gestion Academica'!$E:$F,2,FALSE),IFERROR(VLOOKUP(D188,Graduados!$E:$F,2,FALSE),IFERROR(VLOOKUP(D188,'Gestión del Conocimiento'!$E:$F,2,FALSE),IFERROR(VLOOKUP(D188,Gobernabilidad!$E:$F,2,FALSE),IFERROR(VLOOKUP(D188,'NIVEL DE ES Y  SISTEMA NACIONAL'!$E:$F,2,FALSE),VLOOKUP(D188,'Lo Esencial'!$E:$F,2,0))))))))))))</f>
        <v>2) Realización de los procesos de reforma a los Planes de Estudio de las 10 carreras de grado y postgrado de la Facultad de Ciencias Sociales.</v>
      </c>
      <c r="D189" s="31"/>
      <c r="E189" s="117"/>
      <c r="F189" s="117"/>
      <c r="G189" s="117"/>
      <c r="H189" s="94"/>
      <c r="I189" s="94"/>
      <c r="J189" s="94"/>
      <c r="K189" s="136"/>
    </row>
    <row r="190" spans="3:12" ht="15.75" thickBot="1" x14ac:dyDescent="0.3">
      <c r="C190" s="72"/>
      <c r="D190" s="31"/>
      <c r="E190" s="117"/>
      <c r="F190" s="117"/>
      <c r="G190" s="117"/>
      <c r="H190" s="94"/>
      <c r="I190" s="94"/>
      <c r="J190" s="94"/>
      <c r="K190" s="136"/>
    </row>
    <row r="191" spans="3:12" ht="30.75" thickBot="1" x14ac:dyDescent="0.3">
      <c r="C191" s="150" t="s">
        <v>44</v>
      </c>
      <c r="D191" s="153" t="s">
        <v>45</v>
      </c>
      <c r="E191" s="152" t="s">
        <v>55</v>
      </c>
      <c r="F191" s="152" t="s">
        <v>57</v>
      </c>
      <c r="G191" s="151" t="s">
        <v>27</v>
      </c>
      <c r="H191" s="157" t="s">
        <v>218</v>
      </c>
      <c r="I191" s="152" t="s">
        <v>46</v>
      </c>
      <c r="J191" s="152" t="s">
        <v>219</v>
      </c>
      <c r="K191" s="152" t="s">
        <v>501</v>
      </c>
      <c r="L191" s="152" t="s">
        <v>502</v>
      </c>
    </row>
    <row r="192" spans="3:12" x14ac:dyDescent="0.25">
      <c r="C192" s="119" t="s">
        <v>47</v>
      </c>
      <c r="D192" s="623">
        <v>70</v>
      </c>
      <c r="E192" s="182"/>
      <c r="F192" s="139">
        <v>30000</v>
      </c>
      <c r="G192" s="121">
        <f t="shared" ref="G192:G200" si="16">E192*F192</f>
        <v>0</v>
      </c>
      <c r="H192" s="185" t="s">
        <v>217</v>
      </c>
      <c r="I192" s="122" t="s">
        <v>756</v>
      </c>
      <c r="J192" s="122" t="str">
        <f>VLOOKUP(I192,Presupuesto!$B$11:$C$587,2,0)</f>
        <v>SERVICIOS DE PROFESIONALES Y TECNICOS</v>
      </c>
      <c r="K192" s="263" t="s">
        <v>211</v>
      </c>
      <c r="L192" s="122" t="s">
        <v>485</v>
      </c>
    </row>
    <row r="193" spans="3:12" x14ac:dyDescent="0.25">
      <c r="C193" s="123" t="s">
        <v>48</v>
      </c>
      <c r="D193" s="624"/>
      <c r="E193" s="229">
        <v>0</v>
      </c>
      <c r="F193" s="124">
        <v>50</v>
      </c>
      <c r="G193" s="121">
        <f t="shared" si="16"/>
        <v>0</v>
      </c>
      <c r="H193" s="185"/>
      <c r="I193" s="122" t="s">
        <v>1517</v>
      </c>
      <c r="J193" s="122" t="str">
        <f>VLOOKUP(I193,Presupuesto!$B$11:$C$587,2,0)</f>
        <v>OTROS INTERESES</v>
      </c>
      <c r="K193" s="122" t="str">
        <f>$K$17</f>
        <v>Desarrollo Curricular</v>
      </c>
      <c r="L193" s="122" t="s">
        <v>503</v>
      </c>
    </row>
    <row r="194" spans="3:12" x14ac:dyDescent="0.25">
      <c r="C194" s="123" t="s">
        <v>49</v>
      </c>
      <c r="D194" s="624"/>
      <c r="E194" s="229">
        <f>D192</f>
        <v>70</v>
      </c>
      <c r="F194" s="124">
        <v>160</v>
      </c>
      <c r="G194" s="121">
        <f t="shared" si="16"/>
        <v>11200</v>
      </c>
      <c r="H194" s="185"/>
      <c r="I194" s="122" t="s">
        <v>1517</v>
      </c>
      <c r="J194" s="122" t="str">
        <f>VLOOKUP(I194,Presupuesto!$B$11:$C$587,2,0)</f>
        <v>OTROS INTERESES</v>
      </c>
      <c r="K194" s="122" t="str">
        <f t="shared" ref="K194:K201" si="17">$K$17</f>
        <v>Desarrollo Curricular</v>
      </c>
      <c r="L194" s="122" t="s">
        <v>487</v>
      </c>
    </row>
    <row r="195" spans="3:12" x14ac:dyDescent="0.25">
      <c r="C195" s="123" t="s">
        <v>50</v>
      </c>
      <c r="D195" s="624"/>
      <c r="E195" s="175">
        <v>0</v>
      </c>
      <c r="F195" s="142">
        <v>10000</v>
      </c>
      <c r="G195" s="121">
        <f t="shared" si="16"/>
        <v>0</v>
      </c>
      <c r="H195" s="185"/>
      <c r="I195" s="122" t="s">
        <v>1517</v>
      </c>
      <c r="J195" s="122" t="str">
        <f>VLOOKUP(I195,Presupuesto!$B$11:$C$587,2,0)</f>
        <v>OTROS INTERESES</v>
      </c>
      <c r="K195" s="122" t="str">
        <f t="shared" si="17"/>
        <v>Desarrollo Curricular</v>
      </c>
      <c r="L195" s="122" t="s">
        <v>503</v>
      </c>
    </row>
    <row r="196" spans="3:12" x14ac:dyDescent="0.25">
      <c r="C196" s="123" t="s">
        <v>510</v>
      </c>
      <c r="D196" s="624"/>
      <c r="E196" s="175">
        <v>0</v>
      </c>
      <c r="F196" s="142">
        <v>250</v>
      </c>
      <c r="G196" s="121">
        <f t="shared" si="16"/>
        <v>0</v>
      </c>
      <c r="H196" s="185"/>
      <c r="I196" s="122" t="s">
        <v>1517</v>
      </c>
      <c r="J196" s="122" t="str">
        <f>VLOOKUP(I196,Presupuesto!$B$11:$C$587,2,0)</f>
        <v>OTROS INTERESES</v>
      </c>
      <c r="K196" s="122" t="str">
        <f t="shared" si="17"/>
        <v>Desarrollo Curricular</v>
      </c>
      <c r="L196" s="122" t="s">
        <v>503</v>
      </c>
    </row>
    <row r="197" spans="3:12" x14ac:dyDescent="0.25">
      <c r="C197" s="123" t="s">
        <v>51</v>
      </c>
      <c r="D197" s="624"/>
      <c r="E197" s="229">
        <v>0</v>
      </c>
      <c r="F197" s="124">
        <v>85</v>
      </c>
      <c r="G197" s="121">
        <f t="shared" si="16"/>
        <v>0</v>
      </c>
      <c r="H197" s="185"/>
      <c r="I197" s="122" t="s">
        <v>1517</v>
      </c>
      <c r="J197" s="122" t="str">
        <f>VLOOKUP(I197,Presupuesto!$B$11:$C$587,2,0)</f>
        <v>OTROS INTERESES</v>
      </c>
      <c r="K197" s="122" t="str">
        <f t="shared" si="17"/>
        <v>Desarrollo Curricular</v>
      </c>
      <c r="L197" s="122" t="s">
        <v>503</v>
      </c>
    </row>
    <row r="198" spans="3:12" x14ac:dyDescent="0.25">
      <c r="C198" s="123" t="s">
        <v>204</v>
      </c>
      <c r="D198" s="624"/>
      <c r="E198" s="229">
        <v>0</v>
      </c>
      <c r="F198" s="124">
        <v>36</v>
      </c>
      <c r="G198" s="121">
        <f t="shared" si="16"/>
        <v>0</v>
      </c>
      <c r="H198" s="185"/>
      <c r="I198" s="122" t="s">
        <v>1517</v>
      </c>
      <c r="J198" s="122" t="str">
        <f>VLOOKUP(I198,Presupuesto!$B$11:$C$587,2,0)</f>
        <v>OTROS INTERESES</v>
      </c>
      <c r="K198" s="122" t="str">
        <f t="shared" si="17"/>
        <v>Desarrollo Curricular</v>
      </c>
      <c r="L198" s="122" t="s">
        <v>503</v>
      </c>
    </row>
    <row r="199" spans="3:12" x14ac:dyDescent="0.25">
      <c r="C199" s="123" t="s">
        <v>34</v>
      </c>
      <c r="D199" s="624"/>
      <c r="E199" s="229">
        <v>0</v>
      </c>
      <c r="F199" s="124">
        <v>80</v>
      </c>
      <c r="G199" s="121">
        <f t="shared" si="16"/>
        <v>0</v>
      </c>
      <c r="H199" s="185"/>
      <c r="I199" s="122" t="s">
        <v>1517</v>
      </c>
      <c r="J199" s="122" t="str">
        <f>VLOOKUP(I199,Presupuesto!$B$11:$C$587,2,0)</f>
        <v>OTROS INTERESES</v>
      </c>
      <c r="K199" s="122" t="str">
        <f t="shared" si="17"/>
        <v>Desarrollo Curricular</v>
      </c>
      <c r="L199" s="122" t="s">
        <v>503</v>
      </c>
    </row>
    <row r="200" spans="3:12" x14ac:dyDescent="0.25">
      <c r="C200" s="133" t="s">
        <v>52</v>
      </c>
      <c r="D200" s="624"/>
      <c r="E200" s="256">
        <v>0</v>
      </c>
      <c r="F200" s="143">
        <v>25</v>
      </c>
      <c r="G200" s="121">
        <f t="shared" si="16"/>
        <v>0</v>
      </c>
      <c r="H200" s="185"/>
      <c r="I200" s="122" t="s">
        <v>1517</v>
      </c>
      <c r="J200" s="122" t="str">
        <f>VLOOKUP(I200,Presupuesto!$B$11:$C$587,2,0)</f>
        <v>OTROS INTERESES</v>
      </c>
      <c r="K200" s="122" t="str">
        <f t="shared" si="17"/>
        <v>Desarrollo Curricular</v>
      </c>
      <c r="L200" s="122" t="s">
        <v>503</v>
      </c>
    </row>
    <row r="201" spans="3:12" ht="15.75" thickBot="1" x14ac:dyDescent="0.3">
      <c r="C201" s="260" t="s">
        <v>523</v>
      </c>
      <c r="D201" s="261">
        <v>0</v>
      </c>
      <c r="E201" s="262">
        <v>0</v>
      </c>
      <c r="F201" s="128">
        <f>HLOOKUP(C201,$AH$2:$BU$3,2,0)</f>
        <v>1150</v>
      </c>
      <c r="G201" s="129">
        <f>D201*E201*F201</f>
        <v>0</v>
      </c>
      <c r="H201" s="185"/>
      <c r="I201" s="122" t="s">
        <v>1517</v>
      </c>
      <c r="J201" s="130" t="str">
        <f>VLOOKUP(I201,Presupuesto!$B$11:$C$587,2,0)</f>
        <v>OTROS INTERESES</v>
      </c>
      <c r="K201" s="122" t="str">
        <f t="shared" si="17"/>
        <v>Desarrollo Curricular</v>
      </c>
      <c r="L201" s="122" t="s">
        <v>503</v>
      </c>
    </row>
    <row r="204" spans="3:12" x14ac:dyDescent="0.25">
      <c r="C204" s="72" t="s">
        <v>41</v>
      </c>
      <c r="D204" s="72"/>
      <c r="E204" s="72"/>
      <c r="F204" s="72"/>
      <c r="G204" s="72"/>
      <c r="H204" s="97"/>
      <c r="I204" s="72"/>
      <c r="J204" s="72"/>
    </row>
    <row r="205" spans="3:12" x14ac:dyDescent="0.25">
      <c r="C205" s="72" t="s">
        <v>42</v>
      </c>
      <c r="D205" s="72"/>
      <c r="E205" s="72"/>
      <c r="F205" s="72"/>
      <c r="G205" s="72"/>
      <c r="H205" s="97"/>
      <c r="I205" s="72"/>
      <c r="J205" s="72"/>
    </row>
    <row r="206" spans="3:12" ht="15.75" thickBot="1" x14ac:dyDescent="0.3">
      <c r="C206" s="202"/>
      <c r="D206" s="202"/>
      <c r="E206" s="202"/>
      <c r="F206" s="202"/>
      <c r="G206" s="202"/>
      <c r="H206" s="97"/>
      <c r="I206" s="202"/>
      <c r="J206" s="202"/>
      <c r="K206" s="136"/>
    </row>
    <row r="207" spans="3:12" ht="15.75" thickBot="1" x14ac:dyDescent="0.3">
      <c r="C207" s="29" t="s">
        <v>43</v>
      </c>
      <c r="D207" s="30">
        <f>SUM(G214:G223)</f>
        <v>40000</v>
      </c>
      <c r="E207" s="117"/>
      <c r="F207" s="117"/>
      <c r="G207" s="117"/>
      <c r="H207" s="94"/>
      <c r="I207" s="94"/>
      <c r="J207" s="94"/>
      <c r="K207" s="136"/>
    </row>
    <row r="208" spans="3:12" x14ac:dyDescent="0.25">
      <c r="C208" s="72"/>
      <c r="D208" s="31"/>
      <c r="E208" s="117"/>
      <c r="F208" s="117"/>
      <c r="G208" s="117"/>
      <c r="H208" s="94"/>
      <c r="I208" s="94"/>
      <c r="J208" s="94"/>
      <c r="K208" s="136"/>
    </row>
    <row r="209" spans="3:12" x14ac:dyDescent="0.25">
      <c r="C209" s="72"/>
      <c r="D209" s="31"/>
      <c r="E209" s="117"/>
      <c r="F209" s="117"/>
      <c r="G209" s="117"/>
      <c r="H209" s="94"/>
      <c r="I209" s="94"/>
      <c r="J209" s="94"/>
      <c r="K209" s="136"/>
    </row>
    <row r="210" spans="3:12" ht="15.75" x14ac:dyDescent="0.25">
      <c r="C210" s="235" t="s">
        <v>481</v>
      </c>
      <c r="D210" s="74" t="s">
        <v>2144</v>
      </c>
      <c r="E210" s="117"/>
      <c r="F210" s="117"/>
      <c r="G210" s="117"/>
      <c r="H210" s="94"/>
      <c r="I210" s="94"/>
      <c r="J210" s="94"/>
      <c r="K210" s="136"/>
    </row>
    <row r="211" spans="3:12" ht="18.75" x14ac:dyDescent="0.25">
      <c r="C211" s="252" t="str">
        <f>IFERROR(VLOOKUP(D210,'Desarrollo e Innov. Curricular'!$E:$F,2,FALSE),IFERROR(VLOOKUP(D210,Investigación!$E:$F,2,FALSE),IFERROR(VLOOKUP(D210,'Vinculación Univ. Sociedad'!$E:$F,2,FALSE),IFERROR(VLOOKUP(D210,'Docencia y Profesorado Universi'!$E:$F,2,FALSE),IFERROR(VLOOKUP(D210,Estudiantes!$E:$F,2,FALSE),IFERROR(VLOOKUP(D210,'Gestion Administrativa'!#REF!,2,FALSE),IFERROR(VLOOKUP(D210,'Gestion Academica'!$E:$F,2,FALSE),IFERROR(VLOOKUP(D210,Graduados!$E:$F,2,FALSE),IFERROR(VLOOKUP(D210,'Gestión del Conocimiento'!$E:$F,2,FALSE),IFERROR(VLOOKUP(D210,Gobernabilidad!$E:$F,2,FALSE),IFERROR(VLOOKUP(D210,'NIVEL DE ES Y  SISTEMA NACIONAL'!$E:$F,2,FALSE),VLOOKUP(D210,'Lo Esencial'!$E:$F,2,0))))))))))))</f>
        <v xml:space="preserve">a.1 Realización de  una investigaciones de mercado que permita evaluar la pertinencia de los planes de estudio.                                                                                                              </v>
      </c>
      <c r="D211" s="31"/>
      <c r="E211" s="117"/>
      <c r="F211" s="117"/>
      <c r="G211" s="117"/>
      <c r="H211" s="94"/>
      <c r="I211" s="94"/>
      <c r="J211" s="94"/>
      <c r="K211" s="136"/>
    </row>
    <row r="212" spans="3:12" ht="15.75" thickBot="1" x14ac:dyDescent="0.3">
      <c r="C212" s="72"/>
      <c r="D212" s="31"/>
      <c r="E212" s="117"/>
      <c r="F212" s="117"/>
      <c r="G212" s="117"/>
      <c r="H212" s="94"/>
      <c r="I212" s="94"/>
      <c r="J212" s="94"/>
      <c r="K212" s="136"/>
    </row>
    <row r="213" spans="3:12" ht="30.75" thickBot="1" x14ac:dyDescent="0.3">
      <c r="C213" s="150" t="s">
        <v>44</v>
      </c>
      <c r="D213" s="153" t="s">
        <v>45</v>
      </c>
      <c r="E213" s="152" t="s">
        <v>55</v>
      </c>
      <c r="F213" s="152" t="s">
        <v>57</v>
      </c>
      <c r="G213" s="151" t="s">
        <v>27</v>
      </c>
      <c r="H213" s="157" t="s">
        <v>218</v>
      </c>
      <c r="I213" s="152" t="s">
        <v>46</v>
      </c>
      <c r="J213" s="152" t="s">
        <v>219</v>
      </c>
      <c r="K213" s="152" t="s">
        <v>501</v>
      </c>
      <c r="L213" s="152" t="s">
        <v>502</v>
      </c>
    </row>
    <row r="214" spans="3:12" x14ac:dyDescent="0.25">
      <c r="C214" s="119" t="s">
        <v>47</v>
      </c>
      <c r="D214" s="623"/>
      <c r="E214" s="182"/>
      <c r="F214" s="139">
        <v>30000</v>
      </c>
      <c r="G214" s="121">
        <f t="shared" ref="G214:G222" si="18">E214*F214</f>
        <v>0</v>
      </c>
      <c r="H214" s="185" t="s">
        <v>217</v>
      </c>
      <c r="I214" s="122" t="s">
        <v>756</v>
      </c>
      <c r="J214" s="122" t="str">
        <f>VLOOKUP(I214,Presupuesto!$B$11:$C$587,2,0)</f>
        <v>SERVICIOS DE PROFESIONALES Y TECNICOS</v>
      </c>
      <c r="K214" s="263" t="s">
        <v>211</v>
      </c>
      <c r="L214" s="122" t="s">
        <v>485</v>
      </c>
    </row>
    <row r="215" spans="3:12" x14ac:dyDescent="0.25">
      <c r="C215" s="123" t="s">
        <v>48</v>
      </c>
      <c r="D215" s="624"/>
      <c r="E215" s="229">
        <v>1</v>
      </c>
      <c r="F215" s="124">
        <v>20000</v>
      </c>
      <c r="G215" s="121">
        <f t="shared" si="18"/>
        <v>20000</v>
      </c>
      <c r="H215" s="185"/>
      <c r="I215" s="122" t="s">
        <v>1517</v>
      </c>
      <c r="J215" s="122" t="str">
        <f>VLOOKUP(I215,Presupuesto!$B$11:$C$587,2,0)</f>
        <v>OTROS INTERESES</v>
      </c>
      <c r="K215" s="122" t="str">
        <f>$K$17</f>
        <v>Desarrollo Curricular</v>
      </c>
      <c r="L215" s="122" t="s">
        <v>503</v>
      </c>
    </row>
    <row r="216" spans="3:12" x14ac:dyDescent="0.25">
      <c r="C216" s="123" t="s">
        <v>49</v>
      </c>
      <c r="D216" s="624"/>
      <c r="E216" s="229">
        <f>D214</f>
        <v>0</v>
      </c>
      <c r="F216" s="124">
        <v>150</v>
      </c>
      <c r="G216" s="121">
        <f t="shared" si="18"/>
        <v>0</v>
      </c>
      <c r="H216" s="185"/>
      <c r="I216" s="122" t="s">
        <v>1517</v>
      </c>
      <c r="J216" s="122" t="str">
        <f>VLOOKUP(I216,Presupuesto!$B$11:$C$587,2,0)</f>
        <v>OTROS INTERESES</v>
      </c>
      <c r="K216" s="122" t="str">
        <f t="shared" ref="K216:K223" si="19">$K$17</f>
        <v>Desarrollo Curricular</v>
      </c>
      <c r="L216" s="122" t="s">
        <v>487</v>
      </c>
    </row>
    <row r="217" spans="3:12" x14ac:dyDescent="0.25">
      <c r="C217" s="123" t="s">
        <v>50</v>
      </c>
      <c r="D217" s="624"/>
      <c r="E217" s="175">
        <v>0</v>
      </c>
      <c r="F217" s="142">
        <v>10000</v>
      </c>
      <c r="G217" s="121">
        <f t="shared" si="18"/>
        <v>0</v>
      </c>
      <c r="H217" s="185"/>
      <c r="I217" s="122" t="s">
        <v>1517</v>
      </c>
      <c r="J217" s="122" t="str">
        <f>VLOOKUP(I217,Presupuesto!$B$11:$C$587,2,0)</f>
        <v>OTROS INTERESES</v>
      </c>
      <c r="K217" s="122" t="str">
        <f t="shared" si="19"/>
        <v>Desarrollo Curricular</v>
      </c>
      <c r="L217" s="122" t="s">
        <v>503</v>
      </c>
    </row>
    <row r="218" spans="3:12" x14ac:dyDescent="0.25">
      <c r="C218" s="123" t="s">
        <v>510</v>
      </c>
      <c r="D218" s="624"/>
      <c r="E218" s="175">
        <v>1</v>
      </c>
      <c r="F218" s="142">
        <v>20000</v>
      </c>
      <c r="G218" s="121">
        <f t="shared" si="18"/>
        <v>20000</v>
      </c>
      <c r="H218" s="185"/>
      <c r="I218" s="122" t="s">
        <v>1517</v>
      </c>
      <c r="J218" s="122" t="str">
        <f>VLOOKUP(I218,Presupuesto!$B$11:$C$587,2,0)</f>
        <v>OTROS INTERESES</v>
      </c>
      <c r="K218" s="122" t="str">
        <f t="shared" si="19"/>
        <v>Desarrollo Curricular</v>
      </c>
      <c r="L218" s="122" t="s">
        <v>503</v>
      </c>
    </row>
    <row r="219" spans="3:12" x14ac:dyDescent="0.25">
      <c r="C219" s="123" t="s">
        <v>51</v>
      </c>
      <c r="D219" s="624"/>
      <c r="E219" s="229">
        <f>(D214*25)/500</f>
        <v>0</v>
      </c>
      <c r="F219" s="124">
        <v>85</v>
      </c>
      <c r="G219" s="121">
        <f t="shared" si="18"/>
        <v>0</v>
      </c>
      <c r="H219" s="185"/>
      <c r="I219" s="122" t="s">
        <v>1517</v>
      </c>
      <c r="J219" s="122" t="str">
        <f>VLOOKUP(I219,Presupuesto!$B$11:$C$587,2,0)</f>
        <v>OTROS INTERESES</v>
      </c>
      <c r="K219" s="122" t="str">
        <f t="shared" si="19"/>
        <v>Desarrollo Curricular</v>
      </c>
      <c r="L219" s="122" t="s">
        <v>503</v>
      </c>
    </row>
    <row r="220" spans="3:12" x14ac:dyDescent="0.25">
      <c r="C220" s="123" t="s">
        <v>204</v>
      </c>
      <c r="D220" s="624"/>
      <c r="E220" s="229">
        <f>D214/12</f>
        <v>0</v>
      </c>
      <c r="F220" s="124">
        <v>36</v>
      </c>
      <c r="G220" s="121">
        <f t="shared" si="18"/>
        <v>0</v>
      </c>
      <c r="H220" s="185"/>
      <c r="I220" s="122" t="s">
        <v>1517</v>
      </c>
      <c r="J220" s="122" t="str">
        <f>VLOOKUP(I220,Presupuesto!$B$11:$C$587,2,0)</f>
        <v>OTROS INTERESES</v>
      </c>
      <c r="K220" s="122" t="str">
        <f t="shared" si="19"/>
        <v>Desarrollo Curricular</v>
      </c>
      <c r="L220" s="122" t="s">
        <v>503</v>
      </c>
    </row>
    <row r="221" spans="3:12" x14ac:dyDescent="0.25">
      <c r="C221" s="123" t="s">
        <v>34</v>
      </c>
      <c r="D221" s="624"/>
      <c r="E221" s="229">
        <f>D214/12</f>
        <v>0</v>
      </c>
      <c r="F221" s="124">
        <v>80</v>
      </c>
      <c r="G221" s="121">
        <f t="shared" si="18"/>
        <v>0</v>
      </c>
      <c r="H221" s="185"/>
      <c r="I221" s="122" t="s">
        <v>1517</v>
      </c>
      <c r="J221" s="122" t="str">
        <f>VLOOKUP(I221,Presupuesto!$B$11:$C$587,2,0)</f>
        <v>OTROS INTERESES</v>
      </c>
      <c r="K221" s="122" t="str">
        <f t="shared" si="19"/>
        <v>Desarrollo Curricular</v>
      </c>
      <c r="L221" s="122" t="s">
        <v>503</v>
      </c>
    </row>
    <row r="222" spans="3:12" x14ac:dyDescent="0.25">
      <c r="C222" s="133" t="s">
        <v>52</v>
      </c>
      <c r="D222" s="624"/>
      <c r="E222" s="256">
        <v>0</v>
      </c>
      <c r="F222" s="143">
        <v>25</v>
      </c>
      <c r="G222" s="121">
        <f t="shared" si="18"/>
        <v>0</v>
      </c>
      <c r="H222" s="185"/>
      <c r="I222" s="122" t="s">
        <v>1517</v>
      </c>
      <c r="J222" s="122" t="str">
        <f>VLOOKUP(I222,Presupuesto!$B$11:$C$587,2,0)</f>
        <v>OTROS INTERESES</v>
      </c>
      <c r="K222" s="122" t="str">
        <f t="shared" si="19"/>
        <v>Desarrollo Curricular</v>
      </c>
      <c r="L222" s="122" t="s">
        <v>503</v>
      </c>
    </row>
    <row r="223" spans="3:12" ht="15.75" thickBot="1" x14ac:dyDescent="0.3">
      <c r="C223" s="260" t="s">
        <v>523</v>
      </c>
      <c r="D223" s="261">
        <v>0</v>
      </c>
      <c r="E223" s="262">
        <v>0</v>
      </c>
      <c r="F223" s="128">
        <f>HLOOKUP(C223,$AH$2:$BU$3,2,0)</f>
        <v>1150</v>
      </c>
      <c r="G223" s="129">
        <f>D223*E223*F223</f>
        <v>0</v>
      </c>
      <c r="H223" s="185"/>
      <c r="I223" s="122" t="s">
        <v>1517</v>
      </c>
      <c r="J223" s="130" t="str">
        <f>VLOOKUP(I223,Presupuesto!$B$11:$C$587,2,0)</f>
        <v>OTROS INTERESES</v>
      </c>
      <c r="K223" s="122" t="str">
        <f t="shared" si="19"/>
        <v>Desarrollo Curricular</v>
      </c>
      <c r="L223" s="122" t="s">
        <v>503</v>
      </c>
    </row>
    <row r="226" spans="3:12" x14ac:dyDescent="0.25">
      <c r="C226" s="72" t="s">
        <v>41</v>
      </c>
      <c r="D226" s="72"/>
      <c r="E226" s="72"/>
      <c r="F226" s="72"/>
      <c r="G226" s="72"/>
      <c r="H226" s="97"/>
      <c r="I226" s="72"/>
      <c r="J226" s="72"/>
    </row>
    <row r="227" spans="3:12" x14ac:dyDescent="0.25">
      <c r="C227" s="72" t="s">
        <v>42</v>
      </c>
      <c r="D227" s="72"/>
      <c r="E227" s="72"/>
      <c r="F227" s="72"/>
      <c r="G227" s="72"/>
      <c r="H227" s="97"/>
      <c r="I227" s="72"/>
      <c r="J227" s="72"/>
    </row>
    <row r="228" spans="3:12" ht="15.75" thickBot="1" x14ac:dyDescent="0.3">
      <c r="C228" s="202"/>
      <c r="D228" s="202"/>
      <c r="E228" s="202"/>
      <c r="F228" s="202"/>
      <c r="G228" s="202"/>
      <c r="H228" s="97"/>
      <c r="I228" s="202"/>
      <c r="J228" s="202"/>
      <c r="K228" s="136"/>
    </row>
    <row r="229" spans="3:12" ht="15.75" thickBot="1" x14ac:dyDescent="0.3">
      <c r="C229" s="29" t="s">
        <v>43</v>
      </c>
      <c r="D229" s="30">
        <f>SUM(G236:G245)</f>
        <v>62895</v>
      </c>
      <c r="E229" s="117"/>
      <c r="F229" s="117"/>
      <c r="G229" s="117"/>
      <c r="H229" s="94"/>
      <c r="I229" s="94"/>
      <c r="J229" s="94"/>
      <c r="K229" s="136"/>
    </row>
    <row r="230" spans="3:12" x14ac:dyDescent="0.25">
      <c r="C230" s="72"/>
      <c r="D230" s="31"/>
      <c r="E230" s="117"/>
      <c r="F230" s="117"/>
      <c r="G230" s="117"/>
      <c r="H230" s="94"/>
      <c r="I230" s="94"/>
      <c r="J230" s="94"/>
      <c r="K230" s="136"/>
    </row>
    <row r="231" spans="3:12" x14ac:dyDescent="0.25">
      <c r="C231" s="72"/>
      <c r="D231" s="31"/>
      <c r="E231" s="117"/>
      <c r="F231" s="117"/>
      <c r="G231" s="117"/>
      <c r="H231" s="94"/>
      <c r="I231" s="94"/>
      <c r="J231" s="94"/>
      <c r="K231" s="136"/>
    </row>
    <row r="232" spans="3:12" ht="15.75" x14ac:dyDescent="0.25">
      <c r="C232" s="235" t="s">
        <v>481</v>
      </c>
      <c r="D232" s="504" t="s">
        <v>1766</v>
      </c>
      <c r="E232" s="117"/>
      <c r="F232" s="117"/>
      <c r="G232" s="117"/>
      <c r="H232" s="94"/>
      <c r="I232" s="94"/>
      <c r="J232" s="94"/>
      <c r="K232" s="136"/>
    </row>
    <row r="233" spans="3:12" ht="18.75" x14ac:dyDescent="0.25">
      <c r="C233" s="252" t="str">
        <f>IFERROR(VLOOKUP(D232,'Desarrollo e Innov. Curricular'!$E:$F,2,FALSE),IFERROR(VLOOKUP(D232,Investigación!$E:$F,2,FALSE),IFERROR(VLOOKUP(D232,'Vinculación Univ. Sociedad'!$E:$F,2,FALSE),IFERROR(VLOOKUP(D232,'Docencia y Profesorado Universi'!$E:$F,2,FALSE),IFERROR(VLOOKUP(D232,Estudiantes!$E:$F,2,FALSE),IFERROR(VLOOKUP(D232,'Gestion Administrativa'!#REF!,2,FALSE),IFERROR(VLOOKUP(D232,'Gestion Academica'!$E:$F,2,FALSE),IFERROR(VLOOKUP(D232,Graduados!$E:$F,2,FALSE),IFERROR(VLOOKUP(D232,'Gestión del Conocimiento'!$E:$F,2,FALSE),IFERROR(VLOOKUP(D232,Gobernabilidad!$E:$F,2,FALSE),IFERROR(VLOOKUP(D232,'NIVEL DE ES Y  SISTEMA NACIONAL'!$E:$F,2,FALSE),VLOOKUP(D232,'Lo Esencial'!$E:$F,2,0))))))))))))</f>
        <v>3. Realizar gira a Panamá para conocer reformas en los planes y programas de estudio de todas las carreras de Ciencias Sociales para ajustarlas al Modelo Educativo de la UNAH y a las exigencias del desarrollo tecnológico, científico y del entorno social.</v>
      </c>
      <c r="D233" s="31"/>
      <c r="E233" s="117"/>
      <c r="F233" s="117"/>
      <c r="G233" s="117"/>
      <c r="H233" s="94"/>
      <c r="I233" s="94"/>
      <c r="J233" s="94"/>
      <c r="K233" s="136"/>
    </row>
    <row r="234" spans="3:12" ht="15.75" thickBot="1" x14ac:dyDescent="0.3">
      <c r="C234" s="72"/>
      <c r="D234" s="31"/>
      <c r="E234" s="117"/>
      <c r="F234" s="117"/>
      <c r="G234" s="117"/>
      <c r="H234" s="94"/>
      <c r="I234" s="94"/>
      <c r="J234" s="94"/>
      <c r="K234" s="136"/>
    </row>
    <row r="235" spans="3:12" ht="30.75" thickBot="1" x14ac:dyDescent="0.3">
      <c r="C235" s="150" t="s">
        <v>44</v>
      </c>
      <c r="D235" s="153" t="s">
        <v>45</v>
      </c>
      <c r="E235" s="152" t="s">
        <v>55</v>
      </c>
      <c r="F235" s="152" t="s">
        <v>57</v>
      </c>
      <c r="G235" s="151" t="s">
        <v>27</v>
      </c>
      <c r="H235" s="157" t="s">
        <v>218</v>
      </c>
      <c r="I235" s="152" t="s">
        <v>46</v>
      </c>
      <c r="J235" s="152" t="s">
        <v>219</v>
      </c>
      <c r="K235" s="152" t="s">
        <v>501</v>
      </c>
      <c r="L235" s="152" t="s">
        <v>502</v>
      </c>
    </row>
    <row r="236" spans="3:12" x14ac:dyDescent="0.25">
      <c r="C236" s="119" t="s">
        <v>47</v>
      </c>
      <c r="D236" s="623">
        <v>2</v>
      </c>
      <c r="E236" s="182"/>
      <c r="F236" s="139">
        <v>30000</v>
      </c>
      <c r="G236" s="121">
        <f t="shared" ref="G236:G244" si="20">E236*F236</f>
        <v>0</v>
      </c>
      <c r="H236" s="185" t="s">
        <v>217</v>
      </c>
      <c r="I236" s="122" t="s">
        <v>756</v>
      </c>
      <c r="J236" s="122" t="str">
        <f>VLOOKUP(I236,Presupuesto!$B$11:$C$587,2,0)</f>
        <v>SERVICIOS DE PROFESIONALES Y TECNICOS</v>
      </c>
      <c r="K236" s="263" t="s">
        <v>211</v>
      </c>
      <c r="L236" s="122" t="s">
        <v>485</v>
      </c>
    </row>
    <row r="237" spans="3:12" x14ac:dyDescent="0.25">
      <c r="C237" s="123" t="s">
        <v>48</v>
      </c>
      <c r="D237" s="624"/>
      <c r="E237" s="229">
        <v>0</v>
      </c>
      <c r="F237" s="124">
        <v>50</v>
      </c>
      <c r="G237" s="121">
        <f t="shared" si="20"/>
        <v>0</v>
      </c>
      <c r="H237" s="185"/>
      <c r="I237" s="122" t="s">
        <v>1517</v>
      </c>
      <c r="J237" s="122" t="str">
        <f>VLOOKUP(I237,Presupuesto!$B$11:$C$587,2,0)</f>
        <v>OTROS INTERESES</v>
      </c>
      <c r="K237" s="122" t="str">
        <f>$K$17</f>
        <v>Desarrollo Curricular</v>
      </c>
      <c r="L237" s="122" t="s">
        <v>503</v>
      </c>
    </row>
    <row r="238" spans="3:12" x14ac:dyDescent="0.25">
      <c r="C238" s="123" t="s">
        <v>49</v>
      </c>
      <c r="D238" s="624"/>
      <c r="E238" s="229">
        <v>0</v>
      </c>
      <c r="F238" s="124">
        <v>150</v>
      </c>
      <c r="G238" s="121">
        <f t="shared" si="20"/>
        <v>0</v>
      </c>
      <c r="H238" s="185"/>
      <c r="I238" s="122" t="s">
        <v>1517</v>
      </c>
      <c r="J238" s="122" t="str">
        <f>VLOOKUP(I238,Presupuesto!$B$11:$C$587,2,0)</f>
        <v>OTROS INTERESES</v>
      </c>
      <c r="K238" s="122" t="str">
        <f t="shared" ref="K238:K245" si="21">$K$17</f>
        <v>Desarrollo Curricular</v>
      </c>
      <c r="L238" s="122" t="s">
        <v>487</v>
      </c>
    </row>
    <row r="239" spans="3:12" x14ac:dyDescent="0.25">
      <c r="C239" s="123" t="s">
        <v>50</v>
      </c>
      <c r="D239" s="624"/>
      <c r="E239" s="175">
        <v>2</v>
      </c>
      <c r="F239" s="142">
        <v>10500</v>
      </c>
      <c r="G239" s="121">
        <f t="shared" si="20"/>
        <v>21000</v>
      </c>
      <c r="H239" s="185"/>
      <c r="I239" s="122" t="s">
        <v>1517</v>
      </c>
      <c r="J239" s="122" t="str">
        <f>VLOOKUP(I239,Presupuesto!$B$11:$C$587,2,0)</f>
        <v>OTROS INTERESES</v>
      </c>
      <c r="K239" s="122" t="str">
        <f t="shared" si="21"/>
        <v>Desarrollo Curricular</v>
      </c>
      <c r="L239" s="122" t="s">
        <v>503</v>
      </c>
    </row>
    <row r="240" spans="3:12" x14ac:dyDescent="0.25">
      <c r="C240" s="123" t="s">
        <v>510</v>
      </c>
      <c r="D240" s="624"/>
      <c r="E240" s="175">
        <v>0</v>
      </c>
      <c r="F240" s="142">
        <v>250</v>
      </c>
      <c r="G240" s="121">
        <f t="shared" si="20"/>
        <v>0</v>
      </c>
      <c r="H240" s="185"/>
      <c r="I240" s="122" t="s">
        <v>1517</v>
      </c>
      <c r="J240" s="122" t="str">
        <f>VLOOKUP(I240,Presupuesto!$B$11:$C$587,2,0)</f>
        <v>OTROS INTERESES</v>
      </c>
      <c r="K240" s="122" t="str">
        <f t="shared" si="21"/>
        <v>Desarrollo Curricular</v>
      </c>
      <c r="L240" s="122" t="s">
        <v>503</v>
      </c>
    </row>
    <row r="241" spans="3:12" x14ac:dyDescent="0.25">
      <c r="C241" s="123" t="s">
        <v>51</v>
      </c>
      <c r="D241" s="624"/>
      <c r="E241" s="229">
        <v>0</v>
      </c>
      <c r="F241" s="124">
        <v>85</v>
      </c>
      <c r="G241" s="121">
        <f t="shared" si="20"/>
        <v>0</v>
      </c>
      <c r="H241" s="185"/>
      <c r="I241" s="122" t="s">
        <v>1517</v>
      </c>
      <c r="J241" s="122" t="str">
        <f>VLOOKUP(I241,Presupuesto!$B$11:$C$587,2,0)</f>
        <v>OTROS INTERESES</v>
      </c>
      <c r="K241" s="122" t="str">
        <f t="shared" si="21"/>
        <v>Desarrollo Curricular</v>
      </c>
      <c r="L241" s="122" t="s">
        <v>503</v>
      </c>
    </row>
    <row r="242" spans="3:12" x14ac:dyDescent="0.25">
      <c r="C242" s="123" t="s">
        <v>204</v>
      </c>
      <c r="D242" s="624"/>
      <c r="E242" s="229">
        <v>0</v>
      </c>
      <c r="F242" s="124">
        <v>36</v>
      </c>
      <c r="G242" s="121">
        <f t="shared" si="20"/>
        <v>0</v>
      </c>
      <c r="H242" s="185"/>
      <c r="I242" s="122" t="s">
        <v>1517</v>
      </c>
      <c r="J242" s="122" t="str">
        <f>VLOOKUP(I242,Presupuesto!$B$11:$C$587,2,0)</f>
        <v>OTROS INTERESES</v>
      </c>
      <c r="K242" s="122" t="str">
        <f t="shared" si="21"/>
        <v>Desarrollo Curricular</v>
      </c>
      <c r="L242" s="122" t="s">
        <v>503</v>
      </c>
    </row>
    <row r="243" spans="3:12" x14ac:dyDescent="0.25">
      <c r="C243" s="123" t="s">
        <v>34</v>
      </c>
      <c r="D243" s="624"/>
      <c r="E243" s="229">
        <v>0</v>
      </c>
      <c r="F243" s="124">
        <v>80</v>
      </c>
      <c r="G243" s="121">
        <f t="shared" si="20"/>
        <v>0</v>
      </c>
      <c r="H243" s="185"/>
      <c r="I243" s="122" t="s">
        <v>1517</v>
      </c>
      <c r="J243" s="122" t="str">
        <f>VLOOKUP(I243,Presupuesto!$B$11:$C$587,2,0)</f>
        <v>OTROS INTERESES</v>
      </c>
      <c r="K243" s="122" t="str">
        <f t="shared" si="21"/>
        <v>Desarrollo Curricular</v>
      </c>
      <c r="L243" s="122" t="s">
        <v>503</v>
      </c>
    </row>
    <row r="244" spans="3:12" x14ac:dyDescent="0.25">
      <c r="C244" s="133" t="s">
        <v>52</v>
      </c>
      <c r="D244" s="624"/>
      <c r="E244" s="256">
        <v>0</v>
      </c>
      <c r="F244" s="143">
        <v>25</v>
      </c>
      <c r="G244" s="121">
        <f t="shared" si="20"/>
        <v>0</v>
      </c>
      <c r="H244" s="185"/>
      <c r="I244" s="122" t="s">
        <v>1517</v>
      </c>
      <c r="J244" s="122" t="str">
        <f>VLOOKUP(I244,Presupuesto!$B$11:$C$587,2,0)</f>
        <v>OTROS INTERESES</v>
      </c>
      <c r="K244" s="122" t="str">
        <f t="shared" si="21"/>
        <v>Desarrollo Curricular</v>
      </c>
      <c r="L244" s="122" t="s">
        <v>503</v>
      </c>
    </row>
    <row r="245" spans="3:12" ht="15.75" thickBot="1" x14ac:dyDescent="0.3">
      <c r="C245" s="260" t="s">
        <v>537</v>
      </c>
      <c r="D245" s="261">
        <v>1</v>
      </c>
      <c r="E245" s="262">
        <v>1</v>
      </c>
      <c r="F245" s="128">
        <v>41895</v>
      </c>
      <c r="G245" s="129">
        <f>D245*E245*F245</f>
        <v>41895</v>
      </c>
      <c r="H245" s="185"/>
      <c r="I245" s="122" t="s">
        <v>1517</v>
      </c>
      <c r="J245" s="130" t="str">
        <f>VLOOKUP(I245,Presupuesto!$B$11:$C$587,2,0)</f>
        <v>OTROS INTERESES</v>
      </c>
      <c r="K245" s="122" t="str">
        <f t="shared" si="21"/>
        <v>Desarrollo Curricular</v>
      </c>
      <c r="L245" s="122" t="s">
        <v>503</v>
      </c>
    </row>
    <row r="248" spans="3:12" x14ac:dyDescent="0.25">
      <c r="C248" s="72" t="s">
        <v>41</v>
      </c>
      <c r="D248" s="72"/>
      <c r="E248" s="72"/>
      <c r="F248" s="72"/>
      <c r="G248" s="72"/>
      <c r="H248" s="97"/>
      <c r="I248" s="72"/>
      <c r="J248" s="72"/>
    </row>
    <row r="249" spans="3:12" x14ac:dyDescent="0.25">
      <c r="C249" s="72" t="s">
        <v>42</v>
      </c>
      <c r="D249" s="72"/>
      <c r="E249" s="72"/>
      <c r="F249" s="72"/>
      <c r="G249" s="72"/>
      <c r="H249" s="97"/>
      <c r="I249" s="72"/>
      <c r="J249" s="72"/>
    </row>
    <row r="250" spans="3:12" ht="15.75" thickBot="1" x14ac:dyDescent="0.3">
      <c r="C250" s="202"/>
      <c r="D250" s="202"/>
      <c r="E250" s="202"/>
      <c r="F250" s="202"/>
      <c r="G250" s="202"/>
      <c r="H250" s="97"/>
      <c r="I250" s="202"/>
      <c r="J250" s="202"/>
      <c r="K250" s="136"/>
    </row>
    <row r="251" spans="3:12" ht="15.75" thickBot="1" x14ac:dyDescent="0.3">
      <c r="C251" s="29" t="s">
        <v>43</v>
      </c>
      <c r="D251" s="30">
        <f>SUM(G258:G267)</f>
        <v>150000</v>
      </c>
      <c r="E251" s="117"/>
      <c r="F251" s="117"/>
      <c r="G251" s="117"/>
      <c r="H251" s="94"/>
      <c r="I251" s="94"/>
      <c r="J251" s="94"/>
      <c r="K251" s="136"/>
    </row>
    <row r="252" spans="3:12" x14ac:dyDescent="0.25">
      <c r="C252" s="72"/>
      <c r="D252" s="31"/>
      <c r="E252" s="117"/>
      <c r="F252" s="117"/>
      <c r="G252" s="117"/>
      <c r="H252" s="94"/>
      <c r="I252" s="94"/>
      <c r="J252" s="94"/>
      <c r="K252" s="136"/>
    </row>
    <row r="253" spans="3:12" x14ac:dyDescent="0.25">
      <c r="C253" s="72"/>
      <c r="D253" s="31"/>
      <c r="E253" s="117"/>
      <c r="F253" s="117"/>
      <c r="G253" s="117"/>
      <c r="H253" s="94"/>
      <c r="I253" s="94"/>
      <c r="J253" s="94"/>
      <c r="K253" s="136"/>
    </row>
    <row r="254" spans="3:12" ht="15.75" x14ac:dyDescent="0.25">
      <c r="C254" s="235" t="s">
        <v>481</v>
      </c>
      <c r="D254" s="504" t="s">
        <v>2152</v>
      </c>
      <c r="E254" s="117"/>
      <c r="F254" s="117"/>
      <c r="G254" s="117"/>
      <c r="H254" s="94"/>
      <c r="I254" s="94"/>
      <c r="J254" s="94"/>
      <c r="K254" s="136"/>
    </row>
    <row r="255" spans="3:12" ht="18.75" x14ac:dyDescent="0.25">
      <c r="C255" s="252" t="str">
        <f>IFERROR(VLOOKUP(D254,'Desarrollo e Innov. Curricular'!$E:$F,2,FALSE),IFERROR(VLOOKUP(D254,Investigación!$E:$F,2,FALSE),IFERROR(VLOOKUP(D254,'Vinculación Univ. Sociedad'!$E:$F,2,FALSE),IFERROR(VLOOKUP(D254,'Docencia y Profesorado Universi'!$E:$F,2,FALSE),IFERROR(VLOOKUP(D254,Estudiantes!$E:$F,2,FALSE),IFERROR(VLOOKUP(D254,'Gestion Administrativa'!#REF!,2,FALSE),IFERROR(VLOOKUP(D254,'Gestion Academica'!$E:$F,2,FALSE),IFERROR(VLOOKUP(D254,Graduados!$E:$F,2,FALSE),IFERROR(VLOOKUP(D254,'Gestión del Conocimiento'!$E:$F,2,FALSE),IFERROR(VLOOKUP(D254,Gobernabilidad!$E:$F,2,FALSE),IFERROR(VLOOKUP(D254,'NIVEL DE ES Y  SISTEMA NACIONAL'!$E:$F,2,FALSE),VLOOKUP(D254,'Lo Esencial'!$E:$F,2,0))))))))))))</f>
        <v>b.1 Continuar contando con el apoyo del departatamento de Sociología IV de la Universidad Complutense de Madrid, para lograr acompañamiento en la reforma del plan de estudio de la Carrera de Periodismo para tener las exigencias científico y del entorno social.</v>
      </c>
      <c r="D255" s="31"/>
      <c r="E255" s="117"/>
      <c r="F255" s="117"/>
      <c r="G255" s="117"/>
      <c r="H255" s="94"/>
      <c r="I255" s="94"/>
      <c r="J255" s="94"/>
      <c r="K255" s="136"/>
    </row>
    <row r="256" spans="3:12" ht="15.75" thickBot="1" x14ac:dyDescent="0.3">
      <c r="C256" s="72"/>
      <c r="D256" s="31"/>
      <c r="E256" s="117"/>
      <c r="F256" s="117"/>
      <c r="G256" s="117"/>
      <c r="H256" s="94"/>
      <c r="I256" s="94"/>
      <c r="J256" s="94"/>
      <c r="K256" s="136"/>
    </row>
    <row r="257" spans="3:12" ht="30.75" thickBot="1" x14ac:dyDescent="0.3">
      <c r="C257" s="150" t="s">
        <v>44</v>
      </c>
      <c r="D257" s="153" t="s">
        <v>45</v>
      </c>
      <c r="E257" s="152" t="s">
        <v>55</v>
      </c>
      <c r="F257" s="152" t="s">
        <v>57</v>
      </c>
      <c r="G257" s="151" t="s">
        <v>27</v>
      </c>
      <c r="H257" s="157" t="s">
        <v>218</v>
      </c>
      <c r="I257" s="152" t="s">
        <v>46</v>
      </c>
      <c r="J257" s="152" t="s">
        <v>219</v>
      </c>
      <c r="K257" s="152" t="s">
        <v>501</v>
      </c>
      <c r="L257" s="152" t="s">
        <v>502</v>
      </c>
    </row>
    <row r="258" spans="3:12" x14ac:dyDescent="0.25">
      <c r="C258" s="119" t="s">
        <v>47</v>
      </c>
      <c r="D258" s="623"/>
      <c r="E258" s="182"/>
      <c r="F258" s="139">
        <v>30000</v>
      </c>
      <c r="G258" s="121">
        <f t="shared" ref="G258:G266" si="22">E258*F258</f>
        <v>0</v>
      </c>
      <c r="H258" s="185" t="s">
        <v>217</v>
      </c>
      <c r="I258" s="122" t="s">
        <v>756</v>
      </c>
      <c r="J258" s="122" t="str">
        <f>VLOOKUP(I258,Presupuesto!$B$11:$C$587,2,0)</f>
        <v>SERVICIOS DE PROFESIONALES Y TECNICOS</v>
      </c>
      <c r="K258" s="263" t="s">
        <v>211</v>
      </c>
      <c r="L258" s="122" t="s">
        <v>485</v>
      </c>
    </row>
    <row r="259" spans="3:12" x14ac:dyDescent="0.25">
      <c r="C259" s="123" t="s">
        <v>48</v>
      </c>
      <c r="D259" s="624"/>
      <c r="E259" s="229">
        <v>0</v>
      </c>
      <c r="F259" s="124"/>
      <c r="G259" s="121">
        <f t="shared" si="22"/>
        <v>0</v>
      </c>
      <c r="H259" s="185"/>
      <c r="I259" s="122" t="s">
        <v>1517</v>
      </c>
      <c r="J259" s="122" t="str">
        <f>VLOOKUP(I259,Presupuesto!$B$11:$C$587,2,0)</f>
        <v>OTROS INTERESES</v>
      </c>
      <c r="K259" s="122" t="str">
        <f>$K$17</f>
        <v>Desarrollo Curricular</v>
      </c>
      <c r="L259" s="122" t="s">
        <v>491</v>
      </c>
    </row>
    <row r="260" spans="3:12" x14ac:dyDescent="0.25">
      <c r="C260" s="123" t="s">
        <v>49</v>
      </c>
      <c r="D260" s="624"/>
      <c r="E260" s="229">
        <f>D258</f>
        <v>0</v>
      </c>
      <c r="F260" s="124">
        <v>150</v>
      </c>
      <c r="G260" s="121">
        <f t="shared" si="22"/>
        <v>0</v>
      </c>
      <c r="H260" s="185"/>
      <c r="I260" s="122" t="s">
        <v>1517</v>
      </c>
      <c r="J260" s="122" t="str">
        <f>VLOOKUP(I260,Presupuesto!$B$11:$C$587,2,0)</f>
        <v>OTROS INTERESES</v>
      </c>
      <c r="K260" s="122" t="str">
        <f t="shared" ref="K260:K267" si="23">$K$17</f>
        <v>Desarrollo Curricular</v>
      </c>
      <c r="L260" s="122" t="s">
        <v>491</v>
      </c>
    </row>
    <row r="261" spans="3:12" x14ac:dyDescent="0.25">
      <c r="C261" s="123" t="s">
        <v>50</v>
      </c>
      <c r="D261" s="624"/>
      <c r="E261" s="175">
        <v>1</v>
      </c>
      <c r="F261" s="142">
        <v>52000</v>
      </c>
      <c r="G261" s="121">
        <f t="shared" si="22"/>
        <v>52000</v>
      </c>
      <c r="H261" s="185"/>
      <c r="I261" s="122" t="s">
        <v>1517</v>
      </c>
      <c r="J261" s="122" t="str">
        <f>VLOOKUP(I261,Presupuesto!$B$11:$C$587,2,0)</f>
        <v>OTROS INTERESES</v>
      </c>
      <c r="K261" s="122" t="str">
        <f t="shared" si="23"/>
        <v>Desarrollo Curricular</v>
      </c>
      <c r="L261" s="122" t="s">
        <v>491</v>
      </c>
    </row>
    <row r="262" spans="3:12" x14ac:dyDescent="0.25">
      <c r="C262" s="123" t="s">
        <v>510</v>
      </c>
      <c r="D262" s="624"/>
      <c r="E262" s="175">
        <v>1</v>
      </c>
      <c r="F262" s="142">
        <v>29855</v>
      </c>
      <c r="G262" s="121">
        <f t="shared" si="22"/>
        <v>29855</v>
      </c>
      <c r="H262" s="185"/>
      <c r="I262" s="122" t="s">
        <v>1517</v>
      </c>
      <c r="J262" s="122" t="str">
        <f>VLOOKUP(I262,Presupuesto!$B$11:$C$587,2,0)</f>
        <v>OTROS INTERESES</v>
      </c>
      <c r="K262" s="122" t="str">
        <f t="shared" si="23"/>
        <v>Desarrollo Curricular</v>
      </c>
      <c r="L262" s="122" t="s">
        <v>491</v>
      </c>
    </row>
    <row r="263" spans="3:12" x14ac:dyDescent="0.25">
      <c r="C263" s="123" t="s">
        <v>51</v>
      </c>
      <c r="D263" s="624"/>
      <c r="E263" s="229">
        <f>(D258*25)/500</f>
        <v>0</v>
      </c>
      <c r="F263" s="124">
        <v>85</v>
      </c>
      <c r="G263" s="121">
        <f t="shared" si="22"/>
        <v>0</v>
      </c>
      <c r="H263" s="185"/>
      <c r="I263" s="122" t="s">
        <v>1517</v>
      </c>
      <c r="J263" s="122" t="str">
        <f>VLOOKUP(I263,Presupuesto!$B$11:$C$587,2,0)</f>
        <v>OTROS INTERESES</v>
      </c>
      <c r="K263" s="122" t="str">
        <f t="shared" si="23"/>
        <v>Desarrollo Curricular</v>
      </c>
      <c r="L263" s="122" t="s">
        <v>491</v>
      </c>
    </row>
    <row r="264" spans="3:12" x14ac:dyDescent="0.25">
      <c r="C264" s="123" t="s">
        <v>204</v>
      </c>
      <c r="D264" s="624"/>
      <c r="E264" s="229">
        <f>D258/12</f>
        <v>0</v>
      </c>
      <c r="F264" s="124">
        <v>36</v>
      </c>
      <c r="G264" s="121">
        <f t="shared" si="22"/>
        <v>0</v>
      </c>
      <c r="H264" s="185"/>
      <c r="I264" s="122" t="s">
        <v>1517</v>
      </c>
      <c r="J264" s="122" t="str">
        <f>VLOOKUP(I264,Presupuesto!$B$11:$C$587,2,0)</f>
        <v>OTROS INTERESES</v>
      </c>
      <c r="K264" s="122" t="str">
        <f t="shared" si="23"/>
        <v>Desarrollo Curricular</v>
      </c>
      <c r="L264" s="122" t="s">
        <v>503</v>
      </c>
    </row>
    <row r="265" spans="3:12" x14ac:dyDescent="0.25">
      <c r="C265" s="123" t="s">
        <v>34</v>
      </c>
      <c r="D265" s="624"/>
      <c r="E265" s="229">
        <f>D258/12</f>
        <v>0</v>
      </c>
      <c r="F265" s="124">
        <v>80</v>
      </c>
      <c r="G265" s="121">
        <f t="shared" si="22"/>
        <v>0</v>
      </c>
      <c r="H265" s="185"/>
      <c r="I265" s="122" t="s">
        <v>1517</v>
      </c>
      <c r="J265" s="122" t="str">
        <f>VLOOKUP(I265,Presupuesto!$B$11:$C$587,2,0)</f>
        <v>OTROS INTERESES</v>
      </c>
      <c r="K265" s="122" t="str">
        <f t="shared" si="23"/>
        <v>Desarrollo Curricular</v>
      </c>
      <c r="L265" s="122" t="s">
        <v>503</v>
      </c>
    </row>
    <row r="266" spans="3:12" x14ac:dyDescent="0.25">
      <c r="C266" s="133" t="s">
        <v>52</v>
      </c>
      <c r="D266" s="624"/>
      <c r="E266" s="256">
        <v>0</v>
      </c>
      <c r="F266" s="143">
        <v>25</v>
      </c>
      <c r="G266" s="121">
        <f t="shared" si="22"/>
        <v>0</v>
      </c>
      <c r="H266" s="185"/>
      <c r="I266" s="122" t="s">
        <v>1517</v>
      </c>
      <c r="J266" s="122" t="str">
        <f>VLOOKUP(I266,Presupuesto!$B$11:$C$587,2,0)</f>
        <v>OTROS INTERESES</v>
      </c>
      <c r="K266" s="122" t="str">
        <f t="shared" si="23"/>
        <v>Desarrollo Curricular</v>
      </c>
      <c r="L266" s="122" t="s">
        <v>503</v>
      </c>
    </row>
    <row r="267" spans="3:12" ht="15.75" thickBot="1" x14ac:dyDescent="0.3">
      <c r="C267" s="260" t="s">
        <v>543</v>
      </c>
      <c r="D267" s="261">
        <v>1</v>
      </c>
      <c r="E267" s="262">
        <v>1</v>
      </c>
      <c r="F267" s="128">
        <v>68145</v>
      </c>
      <c r="G267" s="129">
        <f>D267*E267*F267</f>
        <v>68145</v>
      </c>
      <c r="H267" s="185"/>
      <c r="I267" s="122" t="s">
        <v>1517</v>
      </c>
      <c r="J267" s="130" t="str">
        <f>VLOOKUP(I267,Presupuesto!$B$11:$C$587,2,0)</f>
        <v>OTROS INTERESES</v>
      </c>
      <c r="K267" s="122" t="str">
        <f t="shared" si="23"/>
        <v>Desarrollo Curricular</v>
      </c>
      <c r="L267" s="122" t="s">
        <v>503</v>
      </c>
    </row>
    <row r="270" spans="3:12" x14ac:dyDescent="0.25">
      <c r="C270" s="72" t="s">
        <v>41</v>
      </c>
      <c r="D270" s="72"/>
      <c r="E270" s="72"/>
      <c r="F270" s="72"/>
      <c r="G270" s="72"/>
      <c r="H270" s="97"/>
      <c r="I270" s="72"/>
      <c r="J270" s="72"/>
    </row>
    <row r="271" spans="3:12" x14ac:dyDescent="0.25">
      <c r="C271" s="72" t="s">
        <v>42</v>
      </c>
      <c r="D271" s="72"/>
      <c r="E271" s="72"/>
      <c r="F271" s="72"/>
      <c r="G271" s="72"/>
      <c r="H271" s="97"/>
      <c r="I271" s="72"/>
      <c r="J271" s="72"/>
    </row>
    <row r="272" spans="3:12" ht="15.75" thickBot="1" x14ac:dyDescent="0.3">
      <c r="C272" s="202"/>
      <c r="D272" s="202"/>
      <c r="E272" s="202"/>
      <c r="F272" s="202"/>
      <c r="G272" s="202"/>
      <c r="H272" s="97"/>
      <c r="I272" s="202"/>
      <c r="J272" s="202"/>
      <c r="K272" s="136"/>
    </row>
    <row r="273" spans="3:12" ht="15.75" thickBot="1" x14ac:dyDescent="0.3">
      <c r="C273" s="29" t="s">
        <v>43</v>
      </c>
      <c r="D273" s="30">
        <f>SUM(G280:G289)</f>
        <v>0</v>
      </c>
      <c r="E273" s="117"/>
      <c r="F273" s="117"/>
      <c r="G273" s="117"/>
      <c r="H273" s="94"/>
      <c r="I273" s="94"/>
      <c r="J273" s="94"/>
      <c r="K273" s="136"/>
    </row>
    <row r="274" spans="3:12" x14ac:dyDescent="0.25">
      <c r="C274" s="72"/>
      <c r="D274" s="31"/>
      <c r="E274" s="117"/>
      <c r="F274" s="117"/>
      <c r="G274" s="117"/>
      <c r="H274" s="94"/>
      <c r="I274" s="94"/>
      <c r="J274" s="94"/>
      <c r="K274" s="136"/>
    </row>
    <row r="275" spans="3:12" x14ac:dyDescent="0.25">
      <c r="C275" s="72"/>
      <c r="D275" s="31"/>
      <c r="E275" s="117"/>
      <c r="F275" s="117"/>
      <c r="G275" s="117"/>
      <c r="H275" s="94"/>
      <c r="I275" s="94"/>
      <c r="J275" s="94"/>
      <c r="K275" s="136"/>
    </row>
    <row r="276" spans="3:12" ht="15.75" x14ac:dyDescent="0.25">
      <c r="C276" s="235" t="s">
        <v>481</v>
      </c>
      <c r="D276" s="504" t="s">
        <v>2320</v>
      </c>
      <c r="E276" s="117"/>
      <c r="F276" s="117"/>
      <c r="G276" s="117"/>
      <c r="H276" s="94"/>
      <c r="I276" s="94"/>
      <c r="J276" s="94"/>
      <c r="K276" s="136"/>
    </row>
    <row r="277" spans="3:12" ht="18.75" x14ac:dyDescent="0.25">
      <c r="C277" s="252" t="str">
        <f>IFERROR(VLOOKUP(D276,'Desarrollo e Innov. Curricular'!$E:$F,2,FALSE),IFERROR(VLOOKUP(D276,Investigación!$E:$F,2,FALSE),IFERROR(VLOOKUP(D276,'Vinculación Univ. Sociedad'!$E:$F,2,FALSE),IFERROR(VLOOKUP(D276,'Docencia y Profesorado Universi'!$E:$F,2,FALSE),IFERROR(VLOOKUP(D276,Estudiantes!$E:$F,2,FALSE),IFERROR(VLOOKUP(D276,'Gestion Administrativa'!#REF!,2,FALSE),IFERROR(VLOOKUP(D276,'Gestion Academica'!$E:$F,2,FALSE),IFERROR(VLOOKUP(D276,Graduados!$E:$F,2,FALSE),IFERROR(VLOOKUP(D276,'Gestión del Conocimiento'!$E:$F,2,FALSE),IFERROR(VLOOKUP(D276,Gobernabilidad!$E:$F,2,FALSE),IFERROR(VLOOKUP(D276,'NIVEL DE ES Y  SISTEMA NACIONAL'!$E:$F,2,FALSE),VLOOKUP(D276,'Lo Esencial'!$E:$F,2,0))))))))))))</f>
        <v>Crear dentro de la Carrerar de Periodismo un sistema de estadísiticas por parte de todas las instancias de gestión académica.</v>
      </c>
      <c r="D277" s="31"/>
      <c r="E277" s="117"/>
      <c r="F277" s="117"/>
      <c r="G277" s="117"/>
      <c r="H277" s="94"/>
      <c r="I277" s="94"/>
      <c r="J277" s="94"/>
      <c r="K277" s="136"/>
    </row>
    <row r="278" spans="3:12" ht="15.75" thickBot="1" x14ac:dyDescent="0.3">
      <c r="C278" s="72"/>
      <c r="D278" s="31"/>
      <c r="E278" s="117"/>
      <c r="F278" s="117"/>
      <c r="G278" s="117"/>
      <c r="H278" s="94"/>
      <c r="I278" s="94"/>
      <c r="J278" s="94"/>
      <c r="K278" s="136"/>
    </row>
    <row r="279" spans="3:12" ht="30.75" thickBot="1" x14ac:dyDescent="0.3">
      <c r="C279" s="150" t="s">
        <v>44</v>
      </c>
      <c r="D279" s="153" t="s">
        <v>45</v>
      </c>
      <c r="E279" s="152" t="s">
        <v>55</v>
      </c>
      <c r="F279" s="152" t="s">
        <v>57</v>
      </c>
      <c r="G279" s="151" t="s">
        <v>27</v>
      </c>
      <c r="H279" s="157" t="s">
        <v>218</v>
      </c>
      <c r="I279" s="152" t="s">
        <v>46</v>
      </c>
      <c r="J279" s="152" t="s">
        <v>219</v>
      </c>
      <c r="K279" s="152" t="s">
        <v>501</v>
      </c>
      <c r="L279" s="152" t="s">
        <v>502</v>
      </c>
    </row>
    <row r="280" spans="3:12" x14ac:dyDescent="0.25">
      <c r="C280" s="119" t="s">
        <v>47</v>
      </c>
      <c r="D280" s="623"/>
      <c r="E280" s="182"/>
      <c r="F280" s="139">
        <v>30000</v>
      </c>
      <c r="G280" s="121">
        <f t="shared" ref="G280:G288" si="24">E280*F280</f>
        <v>0</v>
      </c>
      <c r="H280" s="185" t="s">
        <v>217</v>
      </c>
      <c r="I280" s="122" t="s">
        <v>756</v>
      </c>
      <c r="J280" s="122" t="str">
        <f>VLOOKUP(I280,Presupuesto!$B$11:$C$587,2,0)</f>
        <v>SERVICIOS DE PROFESIONALES Y TECNICOS</v>
      </c>
      <c r="K280" s="263" t="s">
        <v>211</v>
      </c>
      <c r="L280" s="122" t="s">
        <v>485</v>
      </c>
    </row>
    <row r="281" spans="3:12" x14ac:dyDescent="0.25">
      <c r="C281" s="123" t="s">
        <v>48</v>
      </c>
      <c r="D281" s="624"/>
      <c r="E281" s="229">
        <f>D280</f>
        <v>0</v>
      </c>
      <c r="F281" s="124">
        <v>50</v>
      </c>
      <c r="G281" s="121">
        <f t="shared" si="24"/>
        <v>0</v>
      </c>
      <c r="H281" s="185"/>
      <c r="I281" s="122" t="s">
        <v>1517</v>
      </c>
      <c r="J281" s="122" t="str">
        <f>VLOOKUP(I281,Presupuesto!$B$11:$C$587,2,0)</f>
        <v>OTROS INTERESES</v>
      </c>
      <c r="K281" s="122" t="str">
        <f>$K$17</f>
        <v>Desarrollo Curricular</v>
      </c>
      <c r="L281" s="122" t="s">
        <v>503</v>
      </c>
    </row>
    <row r="282" spans="3:12" x14ac:dyDescent="0.25">
      <c r="C282" s="123" t="s">
        <v>49</v>
      </c>
      <c r="D282" s="624"/>
      <c r="E282" s="229">
        <f>D280</f>
        <v>0</v>
      </c>
      <c r="F282" s="124">
        <v>150</v>
      </c>
      <c r="G282" s="121">
        <f t="shared" si="24"/>
        <v>0</v>
      </c>
      <c r="H282" s="185"/>
      <c r="I282" s="122" t="s">
        <v>1517</v>
      </c>
      <c r="J282" s="122" t="str">
        <f>VLOOKUP(I282,Presupuesto!$B$11:$C$587,2,0)</f>
        <v>OTROS INTERESES</v>
      </c>
      <c r="K282" s="122" t="str">
        <f t="shared" ref="K282:K289" si="25">$K$17</f>
        <v>Desarrollo Curricular</v>
      </c>
      <c r="L282" s="122" t="s">
        <v>487</v>
      </c>
    </row>
    <row r="283" spans="3:12" x14ac:dyDescent="0.25">
      <c r="C283" s="123" t="s">
        <v>50</v>
      </c>
      <c r="D283" s="624"/>
      <c r="E283" s="175">
        <v>0</v>
      </c>
      <c r="F283" s="142">
        <v>10000</v>
      </c>
      <c r="G283" s="121">
        <f t="shared" si="24"/>
        <v>0</v>
      </c>
      <c r="H283" s="185"/>
      <c r="I283" s="122" t="s">
        <v>1517</v>
      </c>
      <c r="J283" s="122" t="str">
        <f>VLOOKUP(I283,Presupuesto!$B$11:$C$587,2,0)</f>
        <v>OTROS INTERESES</v>
      </c>
      <c r="K283" s="122" t="str">
        <f t="shared" si="25"/>
        <v>Desarrollo Curricular</v>
      </c>
      <c r="L283" s="122" t="s">
        <v>503</v>
      </c>
    </row>
    <row r="284" spans="3:12" x14ac:dyDescent="0.25">
      <c r="C284" s="123" t="s">
        <v>510</v>
      </c>
      <c r="D284" s="624"/>
      <c r="E284" s="175">
        <v>0</v>
      </c>
      <c r="F284" s="142">
        <v>250</v>
      </c>
      <c r="G284" s="121">
        <f t="shared" si="24"/>
        <v>0</v>
      </c>
      <c r="H284" s="185"/>
      <c r="I284" s="122" t="s">
        <v>1517</v>
      </c>
      <c r="J284" s="122" t="str">
        <f>VLOOKUP(I284,Presupuesto!$B$11:$C$587,2,0)</f>
        <v>OTROS INTERESES</v>
      </c>
      <c r="K284" s="122" t="str">
        <f t="shared" si="25"/>
        <v>Desarrollo Curricular</v>
      </c>
      <c r="L284" s="122" t="s">
        <v>503</v>
      </c>
    </row>
    <row r="285" spans="3:12" x14ac:dyDescent="0.25">
      <c r="C285" s="123" t="s">
        <v>51</v>
      </c>
      <c r="D285" s="624"/>
      <c r="E285" s="229">
        <f>(D280*25)/500</f>
        <v>0</v>
      </c>
      <c r="F285" s="124">
        <v>85</v>
      </c>
      <c r="G285" s="121">
        <f t="shared" si="24"/>
        <v>0</v>
      </c>
      <c r="H285" s="185"/>
      <c r="I285" s="122" t="s">
        <v>1517</v>
      </c>
      <c r="J285" s="122" t="str">
        <f>VLOOKUP(I285,Presupuesto!$B$11:$C$587,2,0)</f>
        <v>OTROS INTERESES</v>
      </c>
      <c r="K285" s="122" t="str">
        <f t="shared" si="25"/>
        <v>Desarrollo Curricular</v>
      </c>
      <c r="L285" s="122" t="s">
        <v>503</v>
      </c>
    </row>
    <row r="286" spans="3:12" x14ac:dyDescent="0.25">
      <c r="C286" s="123" t="s">
        <v>204</v>
      </c>
      <c r="D286" s="624"/>
      <c r="E286" s="229">
        <f>D280/12</f>
        <v>0</v>
      </c>
      <c r="F286" s="124">
        <v>36</v>
      </c>
      <c r="G286" s="121">
        <f t="shared" si="24"/>
        <v>0</v>
      </c>
      <c r="H286" s="185"/>
      <c r="I286" s="122" t="s">
        <v>1517</v>
      </c>
      <c r="J286" s="122" t="str">
        <f>VLOOKUP(I286,Presupuesto!$B$11:$C$587,2,0)</f>
        <v>OTROS INTERESES</v>
      </c>
      <c r="K286" s="122" t="str">
        <f t="shared" si="25"/>
        <v>Desarrollo Curricular</v>
      </c>
      <c r="L286" s="122" t="s">
        <v>503</v>
      </c>
    </row>
    <row r="287" spans="3:12" x14ac:dyDescent="0.25">
      <c r="C287" s="123" t="s">
        <v>34</v>
      </c>
      <c r="D287" s="624"/>
      <c r="E287" s="229">
        <f>D280/12</f>
        <v>0</v>
      </c>
      <c r="F287" s="124">
        <v>80</v>
      </c>
      <c r="G287" s="121">
        <f t="shared" si="24"/>
        <v>0</v>
      </c>
      <c r="H287" s="185"/>
      <c r="I287" s="122" t="s">
        <v>1517</v>
      </c>
      <c r="J287" s="122" t="str">
        <f>VLOOKUP(I287,Presupuesto!$B$11:$C$587,2,0)</f>
        <v>OTROS INTERESES</v>
      </c>
      <c r="K287" s="122" t="str">
        <f t="shared" si="25"/>
        <v>Desarrollo Curricular</v>
      </c>
      <c r="L287" s="122" t="s">
        <v>503</v>
      </c>
    </row>
    <row r="288" spans="3:12" x14ac:dyDescent="0.25">
      <c r="C288" s="133" t="s">
        <v>52</v>
      </c>
      <c r="D288" s="624"/>
      <c r="E288" s="256">
        <v>0</v>
      </c>
      <c r="F288" s="143">
        <v>25</v>
      </c>
      <c r="G288" s="121">
        <f t="shared" si="24"/>
        <v>0</v>
      </c>
      <c r="H288" s="185"/>
      <c r="I288" s="122" t="s">
        <v>1517</v>
      </c>
      <c r="J288" s="122" t="str">
        <f>VLOOKUP(I288,Presupuesto!$B$11:$C$587,2,0)</f>
        <v>OTROS INTERESES</v>
      </c>
      <c r="K288" s="122" t="str">
        <f t="shared" si="25"/>
        <v>Desarrollo Curricular</v>
      </c>
      <c r="L288" s="122" t="s">
        <v>503</v>
      </c>
    </row>
    <row r="289" spans="3:12" ht="15.75" thickBot="1" x14ac:dyDescent="0.3">
      <c r="C289" s="260" t="s">
        <v>523</v>
      </c>
      <c r="D289" s="261">
        <v>0</v>
      </c>
      <c r="E289" s="262">
        <v>0</v>
      </c>
      <c r="F289" s="128">
        <f>HLOOKUP(C289,$AH$2:$BU$3,2,0)</f>
        <v>1150</v>
      </c>
      <c r="G289" s="129">
        <f>D289*E289*F289</f>
        <v>0</v>
      </c>
      <c r="H289" s="185"/>
      <c r="I289" s="122" t="s">
        <v>1517</v>
      </c>
      <c r="J289" s="130" t="str">
        <f>VLOOKUP(I289,Presupuesto!$B$11:$C$587,2,0)</f>
        <v>OTROS INTERESES</v>
      </c>
      <c r="K289" s="122" t="str">
        <f t="shared" si="25"/>
        <v>Desarrollo Curricular</v>
      </c>
      <c r="L289" s="122" t="s">
        <v>503</v>
      </c>
    </row>
    <row r="292" spans="3:12" x14ac:dyDescent="0.25">
      <c r="C292" s="72" t="s">
        <v>41</v>
      </c>
      <c r="D292" s="72"/>
      <c r="E292" s="72"/>
      <c r="F292" s="72"/>
      <c r="G292" s="72"/>
      <c r="H292" s="97"/>
      <c r="I292" s="72"/>
      <c r="J292" s="72"/>
    </row>
    <row r="293" spans="3:12" x14ac:dyDescent="0.25">
      <c r="C293" s="72" t="s">
        <v>42</v>
      </c>
      <c r="D293" s="72"/>
      <c r="E293" s="72"/>
      <c r="F293" s="72"/>
      <c r="G293" s="72"/>
      <c r="H293" s="97"/>
      <c r="I293" s="72"/>
      <c r="J293" s="72"/>
    </row>
    <row r="294" spans="3:12" ht="15.75" thickBot="1" x14ac:dyDescent="0.3">
      <c r="C294" s="202"/>
      <c r="D294" s="202"/>
      <c r="E294" s="202"/>
      <c r="F294" s="202"/>
      <c r="G294" s="202"/>
      <c r="H294" s="97"/>
      <c r="I294" s="202"/>
      <c r="J294" s="202"/>
      <c r="K294" s="136"/>
    </row>
    <row r="295" spans="3:12" ht="15.75" thickBot="1" x14ac:dyDescent="0.3">
      <c r="C295" s="29" t="s">
        <v>43</v>
      </c>
      <c r="D295" s="30">
        <f>SUM(G302:G311)</f>
        <v>4000</v>
      </c>
      <c r="E295" s="117"/>
      <c r="F295" s="117"/>
      <c r="G295" s="117"/>
      <c r="H295" s="94"/>
      <c r="I295" s="94"/>
      <c r="J295" s="94"/>
      <c r="K295" s="136"/>
    </row>
    <row r="296" spans="3:12" x14ac:dyDescent="0.25">
      <c r="C296" s="72"/>
      <c r="D296" s="31"/>
      <c r="E296" s="117"/>
      <c r="F296" s="117"/>
      <c r="G296" s="117"/>
      <c r="H296" s="94"/>
      <c r="I296" s="94"/>
      <c r="J296" s="94"/>
      <c r="K296" s="136"/>
    </row>
    <row r="297" spans="3:12" x14ac:dyDescent="0.25">
      <c r="C297" s="72"/>
      <c r="D297" s="31"/>
      <c r="E297" s="117"/>
      <c r="F297" s="117"/>
      <c r="G297" s="117"/>
      <c r="H297" s="94"/>
      <c r="I297" s="94"/>
      <c r="J297" s="94"/>
      <c r="K297" s="136"/>
    </row>
    <row r="298" spans="3:12" ht="15.75" x14ac:dyDescent="0.25">
      <c r="C298" s="235" t="s">
        <v>481</v>
      </c>
      <c r="D298" s="504" t="s">
        <v>2321</v>
      </c>
      <c r="E298" s="117"/>
      <c r="F298" s="117"/>
      <c r="G298" s="117"/>
      <c r="H298" s="94"/>
      <c r="I298" s="94"/>
      <c r="J298" s="94"/>
      <c r="K298" s="136"/>
    </row>
    <row r="299" spans="3:12" ht="18.75" x14ac:dyDescent="0.25">
      <c r="C299" s="252" t="str">
        <f>IFERROR(VLOOKUP(D298,'Desarrollo e Innov. Curricular'!$E:$F,2,FALSE),IFERROR(VLOOKUP(D298,Investigación!$E:$F,2,FALSE),IFERROR(VLOOKUP(D298,'Vinculación Univ. Sociedad'!$E:$F,2,FALSE),IFERROR(VLOOKUP(D298,'Docencia y Profesorado Universi'!$E:$F,2,FALSE),IFERROR(VLOOKUP(D298,Estudiantes!$E:$F,2,FALSE),IFERROR(VLOOKUP(D298,'Gestion Administrativa'!#REF!,2,FALSE),IFERROR(VLOOKUP(D298,'Gestion Academica'!$E:$F,2,FALSE),IFERROR(VLOOKUP(D298,Graduados!$E:$F,2,FALSE),IFERROR(VLOOKUP(D298,'Gestión del Conocimiento'!$E:$F,2,FALSE),IFERROR(VLOOKUP(D298,Gobernabilidad!$E:$F,2,FALSE),IFERROR(VLOOKUP(D298,'NIVEL DE ES Y  SISTEMA NACIONAL'!$E:$F,2,FALSE),VLOOKUP(D298,'Lo Esencial'!$E:$F,2,0))))))))))))</f>
        <v>c.1 Actualizar permanentemente los currículos de acuerdo a estudios de pertinencia y de mercado, a realizar y conforme a los planes de mejora del proceso de autoevaluación.</v>
      </c>
      <c r="D299" s="31"/>
      <c r="E299" s="117"/>
      <c r="F299" s="117"/>
      <c r="G299" s="117"/>
      <c r="H299" s="94"/>
      <c r="I299" s="94"/>
      <c r="J299" s="94"/>
      <c r="K299" s="136"/>
    </row>
    <row r="300" spans="3:12" ht="15.75" thickBot="1" x14ac:dyDescent="0.3">
      <c r="C300" s="72"/>
      <c r="D300" s="31"/>
      <c r="E300" s="117"/>
      <c r="F300" s="117"/>
      <c r="G300" s="117"/>
      <c r="H300" s="94"/>
      <c r="I300" s="94"/>
      <c r="J300" s="94"/>
      <c r="K300" s="136"/>
    </row>
    <row r="301" spans="3:12" ht="30.75" thickBot="1" x14ac:dyDescent="0.3">
      <c r="C301" s="150" t="s">
        <v>44</v>
      </c>
      <c r="D301" s="153" t="s">
        <v>45</v>
      </c>
      <c r="E301" s="152" t="s">
        <v>55</v>
      </c>
      <c r="F301" s="152" t="s">
        <v>57</v>
      </c>
      <c r="G301" s="151" t="s">
        <v>27</v>
      </c>
      <c r="H301" s="157" t="s">
        <v>218</v>
      </c>
      <c r="I301" s="152" t="s">
        <v>46</v>
      </c>
      <c r="J301" s="152" t="s">
        <v>219</v>
      </c>
      <c r="K301" s="152" t="s">
        <v>501</v>
      </c>
      <c r="L301" s="152" t="s">
        <v>502</v>
      </c>
    </row>
    <row r="302" spans="3:12" x14ac:dyDescent="0.25">
      <c r="C302" s="119" t="s">
        <v>47</v>
      </c>
      <c r="D302" s="623"/>
      <c r="E302" s="182"/>
      <c r="F302" s="139">
        <v>30000</v>
      </c>
      <c r="G302" s="121">
        <f t="shared" ref="G302:G310" si="26">E302*F302</f>
        <v>0</v>
      </c>
      <c r="H302" s="185" t="s">
        <v>217</v>
      </c>
      <c r="I302" s="122" t="s">
        <v>756</v>
      </c>
      <c r="J302" s="122" t="str">
        <f>VLOOKUP(I302,Presupuesto!$B$11:$C$587,2,0)</f>
        <v>SERVICIOS DE PROFESIONALES Y TECNICOS</v>
      </c>
      <c r="K302" s="263" t="s">
        <v>211</v>
      </c>
      <c r="L302" s="122" t="s">
        <v>485</v>
      </c>
    </row>
    <row r="303" spans="3:12" x14ac:dyDescent="0.25">
      <c r="C303" s="123" t="s">
        <v>48</v>
      </c>
      <c r="D303" s="624"/>
      <c r="E303" s="229">
        <f>D302</f>
        <v>0</v>
      </c>
      <c r="F303" s="124">
        <v>50</v>
      </c>
      <c r="G303" s="121">
        <f t="shared" si="26"/>
        <v>0</v>
      </c>
      <c r="H303" s="185"/>
      <c r="I303" s="122" t="s">
        <v>1517</v>
      </c>
      <c r="J303" s="122" t="str">
        <f>VLOOKUP(I303,Presupuesto!$B$11:$C$587,2,0)</f>
        <v>OTROS INTERESES</v>
      </c>
      <c r="K303" s="122" t="str">
        <f>$K$17</f>
        <v>Desarrollo Curricular</v>
      </c>
      <c r="L303" s="122" t="s">
        <v>503</v>
      </c>
    </row>
    <row r="304" spans="3:12" x14ac:dyDescent="0.25">
      <c r="C304" s="123" t="s">
        <v>49</v>
      </c>
      <c r="D304" s="624"/>
      <c r="E304" s="229">
        <f>D302</f>
        <v>0</v>
      </c>
      <c r="F304" s="124">
        <v>150</v>
      </c>
      <c r="G304" s="121">
        <f t="shared" si="26"/>
        <v>0</v>
      </c>
      <c r="H304" s="185"/>
      <c r="I304" s="122" t="s">
        <v>1517</v>
      </c>
      <c r="J304" s="122" t="str">
        <f>VLOOKUP(I304,Presupuesto!$B$11:$C$587,2,0)</f>
        <v>OTROS INTERESES</v>
      </c>
      <c r="K304" s="122" t="str">
        <f t="shared" ref="K304:K311" si="27">$K$17</f>
        <v>Desarrollo Curricular</v>
      </c>
      <c r="L304" s="122" t="s">
        <v>487</v>
      </c>
    </row>
    <row r="305" spans="3:12" x14ac:dyDescent="0.25">
      <c r="C305" s="123" t="s">
        <v>50</v>
      </c>
      <c r="D305" s="624"/>
      <c r="E305" s="175">
        <v>0</v>
      </c>
      <c r="F305" s="142">
        <v>10000</v>
      </c>
      <c r="G305" s="121">
        <f t="shared" si="26"/>
        <v>0</v>
      </c>
      <c r="H305" s="185"/>
      <c r="I305" s="122" t="s">
        <v>1517</v>
      </c>
      <c r="J305" s="122" t="str">
        <f>VLOOKUP(I305,Presupuesto!$B$11:$C$587,2,0)</f>
        <v>OTROS INTERESES</v>
      </c>
      <c r="K305" s="122" t="str">
        <f t="shared" si="27"/>
        <v>Desarrollo Curricular</v>
      </c>
      <c r="L305" s="122" t="s">
        <v>503</v>
      </c>
    </row>
    <row r="306" spans="3:12" x14ac:dyDescent="0.25">
      <c r="C306" s="123" t="s">
        <v>510</v>
      </c>
      <c r="D306" s="624"/>
      <c r="E306" s="175">
        <v>4</v>
      </c>
      <c r="F306" s="142">
        <v>1000</v>
      </c>
      <c r="G306" s="121">
        <f t="shared" si="26"/>
        <v>4000</v>
      </c>
      <c r="H306" s="185"/>
      <c r="I306" s="122" t="s">
        <v>1517</v>
      </c>
      <c r="J306" s="122" t="str">
        <f>VLOOKUP(I306,Presupuesto!$B$11:$C$587,2,0)</f>
        <v>OTROS INTERESES</v>
      </c>
      <c r="K306" s="122" t="str">
        <f t="shared" si="27"/>
        <v>Desarrollo Curricular</v>
      </c>
      <c r="L306" s="122" t="s">
        <v>489</v>
      </c>
    </row>
    <row r="307" spans="3:12" x14ac:dyDescent="0.25">
      <c r="C307" s="123" t="s">
        <v>51</v>
      </c>
      <c r="D307" s="624"/>
      <c r="E307" s="229">
        <f>(D302*25)/500</f>
        <v>0</v>
      </c>
      <c r="F307" s="124">
        <v>85</v>
      </c>
      <c r="G307" s="121">
        <f t="shared" si="26"/>
        <v>0</v>
      </c>
      <c r="H307" s="185"/>
      <c r="I307" s="122" t="s">
        <v>1517</v>
      </c>
      <c r="J307" s="122" t="str">
        <f>VLOOKUP(I307,Presupuesto!$B$11:$C$587,2,0)</f>
        <v>OTROS INTERESES</v>
      </c>
      <c r="K307" s="122" t="str">
        <f t="shared" si="27"/>
        <v>Desarrollo Curricular</v>
      </c>
      <c r="L307" s="122" t="s">
        <v>503</v>
      </c>
    </row>
    <row r="308" spans="3:12" x14ac:dyDescent="0.25">
      <c r="C308" s="123" t="s">
        <v>204</v>
      </c>
      <c r="D308" s="624"/>
      <c r="E308" s="229">
        <f>D302/12</f>
        <v>0</v>
      </c>
      <c r="F308" s="124">
        <v>36</v>
      </c>
      <c r="G308" s="121">
        <f t="shared" si="26"/>
        <v>0</v>
      </c>
      <c r="H308" s="185"/>
      <c r="I308" s="122" t="s">
        <v>1517</v>
      </c>
      <c r="J308" s="122" t="str">
        <f>VLOOKUP(I308,Presupuesto!$B$11:$C$587,2,0)</f>
        <v>OTROS INTERESES</v>
      </c>
      <c r="K308" s="122" t="str">
        <f t="shared" si="27"/>
        <v>Desarrollo Curricular</v>
      </c>
      <c r="L308" s="122" t="s">
        <v>503</v>
      </c>
    </row>
    <row r="309" spans="3:12" x14ac:dyDescent="0.25">
      <c r="C309" s="123" t="s">
        <v>34</v>
      </c>
      <c r="D309" s="624"/>
      <c r="E309" s="229">
        <f>D302/12</f>
        <v>0</v>
      </c>
      <c r="F309" s="124">
        <v>80</v>
      </c>
      <c r="G309" s="121">
        <f t="shared" si="26"/>
        <v>0</v>
      </c>
      <c r="H309" s="185"/>
      <c r="I309" s="122" t="s">
        <v>1517</v>
      </c>
      <c r="J309" s="122" t="str">
        <f>VLOOKUP(I309,Presupuesto!$B$11:$C$587,2,0)</f>
        <v>OTROS INTERESES</v>
      </c>
      <c r="K309" s="122" t="str">
        <f t="shared" si="27"/>
        <v>Desarrollo Curricular</v>
      </c>
      <c r="L309" s="122" t="s">
        <v>503</v>
      </c>
    </row>
    <row r="310" spans="3:12" x14ac:dyDescent="0.25">
      <c r="C310" s="133" t="s">
        <v>52</v>
      </c>
      <c r="D310" s="624"/>
      <c r="E310" s="256">
        <v>0</v>
      </c>
      <c r="F310" s="143">
        <v>25</v>
      </c>
      <c r="G310" s="121">
        <f t="shared" si="26"/>
        <v>0</v>
      </c>
      <c r="H310" s="185"/>
      <c r="I310" s="122" t="s">
        <v>1517</v>
      </c>
      <c r="J310" s="122" t="str">
        <f>VLOOKUP(I310,Presupuesto!$B$11:$C$587,2,0)</f>
        <v>OTROS INTERESES</v>
      </c>
      <c r="K310" s="122" t="str">
        <f t="shared" si="27"/>
        <v>Desarrollo Curricular</v>
      </c>
      <c r="L310" s="122" t="s">
        <v>503</v>
      </c>
    </row>
    <row r="311" spans="3:12" ht="15.75" thickBot="1" x14ac:dyDescent="0.3">
      <c r="C311" s="260" t="s">
        <v>523</v>
      </c>
      <c r="D311" s="261">
        <v>0</v>
      </c>
      <c r="E311" s="262">
        <v>0</v>
      </c>
      <c r="F311" s="128">
        <f>HLOOKUP(C311,$AH$2:$BU$3,2,0)</f>
        <v>1150</v>
      </c>
      <c r="G311" s="129">
        <f>D311*E311*F311</f>
        <v>0</v>
      </c>
      <c r="H311" s="185"/>
      <c r="I311" s="122" t="s">
        <v>1517</v>
      </c>
      <c r="J311" s="130" t="str">
        <f>VLOOKUP(I311,Presupuesto!$B$11:$C$587,2,0)</f>
        <v>OTROS INTERESES</v>
      </c>
      <c r="K311" s="122" t="str">
        <f t="shared" si="27"/>
        <v>Desarrollo Curricular</v>
      </c>
      <c r="L311" s="122" t="s">
        <v>503</v>
      </c>
    </row>
    <row r="314" spans="3:12" x14ac:dyDescent="0.25">
      <c r="C314" s="202"/>
      <c r="D314" s="202"/>
      <c r="E314" s="202"/>
      <c r="F314" s="202"/>
      <c r="G314" s="202"/>
      <c r="H314" s="97"/>
      <c r="I314" s="202"/>
      <c r="J314" s="202"/>
      <c r="K314" s="136"/>
    </row>
    <row r="317" spans="3:12" x14ac:dyDescent="0.25">
      <c r="C317" s="72" t="s">
        <v>41</v>
      </c>
      <c r="D317" s="72"/>
      <c r="E317" s="72"/>
      <c r="F317" s="72"/>
      <c r="G317" s="72"/>
      <c r="H317" s="97"/>
      <c r="I317" s="72"/>
      <c r="J317" s="72"/>
    </row>
    <row r="318" spans="3:12" x14ac:dyDescent="0.25">
      <c r="C318" s="72" t="s">
        <v>42</v>
      </c>
      <c r="D318" s="72"/>
      <c r="E318" s="72"/>
      <c r="F318" s="72"/>
      <c r="G318" s="72"/>
      <c r="H318" s="97"/>
      <c r="I318" s="72"/>
      <c r="J318" s="72"/>
    </row>
    <row r="319" spans="3:12" ht="15.75" thickBot="1" x14ac:dyDescent="0.3">
      <c r="C319" s="202"/>
      <c r="D319" s="202"/>
      <c r="E319" s="202"/>
      <c r="F319" s="202"/>
      <c r="G319" s="202"/>
      <c r="H319" s="97"/>
      <c r="I319" s="202"/>
      <c r="J319" s="202"/>
      <c r="K319" s="136"/>
    </row>
    <row r="320" spans="3:12" ht="15.75" thickBot="1" x14ac:dyDescent="0.3">
      <c r="C320" s="29" t="s">
        <v>43</v>
      </c>
      <c r="D320" s="30">
        <f>SUM(G327:G336)</f>
        <v>4000</v>
      </c>
      <c r="E320" s="117"/>
      <c r="F320" s="117"/>
      <c r="G320" s="117"/>
      <c r="H320" s="94"/>
      <c r="I320" s="94"/>
      <c r="J320" s="94"/>
      <c r="K320" s="136"/>
    </row>
    <row r="321" spans="3:12" x14ac:dyDescent="0.25">
      <c r="C321" s="72"/>
      <c r="D321" s="31"/>
      <c r="E321" s="117"/>
      <c r="F321" s="117"/>
      <c r="G321" s="117"/>
      <c r="H321" s="94"/>
      <c r="I321" s="94"/>
      <c r="J321" s="94"/>
      <c r="K321" s="136"/>
    </row>
    <row r="322" spans="3:12" x14ac:dyDescent="0.25">
      <c r="C322" s="72"/>
      <c r="D322" s="31"/>
      <c r="E322" s="117"/>
      <c r="F322" s="117"/>
      <c r="G322" s="117"/>
      <c r="H322" s="94"/>
      <c r="I322" s="94"/>
      <c r="J322" s="94"/>
      <c r="K322" s="136"/>
    </row>
    <row r="323" spans="3:12" ht="15.75" x14ac:dyDescent="0.25">
      <c r="C323" s="235" t="s">
        <v>481</v>
      </c>
      <c r="D323" s="504" t="s">
        <v>2323</v>
      </c>
      <c r="E323" s="117"/>
      <c r="F323" s="117"/>
      <c r="G323" s="117"/>
      <c r="H323" s="94"/>
      <c r="I323" s="94"/>
      <c r="J323" s="94"/>
      <c r="K323" s="136"/>
    </row>
    <row r="324" spans="3:12" ht="18.75" x14ac:dyDescent="0.25">
      <c r="C324" s="252" t="str">
        <f>IFERROR(VLOOKUP(D323,'Desarrollo e Innov. Curricular'!$E:$F,2,FALSE),IFERROR(VLOOKUP(D323,Investigación!$E:$F,2,FALSE),IFERROR(VLOOKUP(D323,'Vinculación Univ. Sociedad'!$E:$F,2,FALSE),IFERROR(VLOOKUP(D323,'Docencia y Profesorado Universi'!$E:$F,2,FALSE),IFERROR(VLOOKUP(D323,Estudiantes!$E:$F,2,FALSE),IFERROR(VLOOKUP(D323,'Gestion Administrativa'!#REF!,2,FALSE),IFERROR(VLOOKUP(D323,'Gestion Academica'!$E:$F,2,FALSE),IFERROR(VLOOKUP(D323,Graduados!$E:$F,2,FALSE),IFERROR(VLOOKUP(D323,'Gestión del Conocimiento'!$E:$F,2,FALSE),IFERROR(VLOOKUP(D323,Gobernabilidad!$E:$F,2,FALSE),IFERROR(VLOOKUP(D323,'NIVEL DE ES Y  SISTEMA NACIONAL'!$E:$F,2,FALSE),VLOOKUP(D323,'Lo Esencial'!$E:$F,2,0))))))))))))</f>
        <v xml:space="preserve">1) Impartir un taller de divulgación de Normas Académicas al cuerpo docente de la Carrera de Periodismo.                                                                                                                                                                                             </v>
      </c>
      <c r="D324" s="31"/>
      <c r="E324" s="117"/>
      <c r="F324" s="117"/>
      <c r="G324" s="117"/>
      <c r="H324" s="94"/>
      <c r="I324" s="94"/>
      <c r="J324" s="94"/>
      <c r="K324" s="136"/>
    </row>
    <row r="325" spans="3:12" ht="15.75" thickBot="1" x14ac:dyDescent="0.3">
      <c r="C325" s="72"/>
      <c r="D325" s="31"/>
      <c r="E325" s="117"/>
      <c r="F325" s="117"/>
      <c r="G325" s="117"/>
      <c r="H325" s="94"/>
      <c r="I325" s="94"/>
      <c r="J325" s="94"/>
      <c r="K325" s="136"/>
    </row>
    <row r="326" spans="3:12" ht="30.75" thickBot="1" x14ac:dyDescent="0.3">
      <c r="C326" s="150" t="s">
        <v>44</v>
      </c>
      <c r="D326" s="153" t="s">
        <v>45</v>
      </c>
      <c r="E326" s="152" t="s">
        <v>55</v>
      </c>
      <c r="F326" s="152" t="s">
        <v>57</v>
      </c>
      <c r="G326" s="151" t="s">
        <v>27</v>
      </c>
      <c r="H326" s="157" t="s">
        <v>218</v>
      </c>
      <c r="I326" s="152" t="s">
        <v>46</v>
      </c>
      <c r="J326" s="152" t="s">
        <v>219</v>
      </c>
      <c r="K326" s="152" t="s">
        <v>501</v>
      </c>
      <c r="L326" s="152" t="s">
        <v>502</v>
      </c>
    </row>
    <row r="327" spans="3:12" x14ac:dyDescent="0.25">
      <c r="C327" s="119" t="s">
        <v>47</v>
      </c>
      <c r="D327" s="623">
        <v>25</v>
      </c>
      <c r="E327" s="182"/>
      <c r="F327" s="139">
        <v>30000</v>
      </c>
      <c r="G327" s="121">
        <f t="shared" ref="G327:G335" si="28">E327*F327</f>
        <v>0</v>
      </c>
      <c r="H327" s="185" t="s">
        <v>217</v>
      </c>
      <c r="I327" s="122" t="s">
        <v>756</v>
      </c>
      <c r="J327" s="122" t="str">
        <f>VLOOKUP(I327,Presupuesto!$B$11:$C$587,2,0)</f>
        <v>SERVICIOS DE PROFESIONALES Y TECNICOS</v>
      </c>
      <c r="K327" s="263" t="s">
        <v>211</v>
      </c>
      <c r="L327" s="122" t="s">
        <v>485</v>
      </c>
    </row>
    <row r="328" spans="3:12" x14ac:dyDescent="0.25">
      <c r="C328" s="123" t="s">
        <v>48</v>
      </c>
      <c r="D328" s="624"/>
      <c r="E328" s="229">
        <v>0</v>
      </c>
      <c r="F328" s="124">
        <v>50</v>
      </c>
      <c r="G328" s="121">
        <f t="shared" si="28"/>
        <v>0</v>
      </c>
      <c r="H328" s="185"/>
      <c r="I328" s="122" t="s">
        <v>1517</v>
      </c>
      <c r="J328" s="122" t="str">
        <f>VLOOKUP(I328,Presupuesto!$B$11:$C$587,2,0)</f>
        <v>OTROS INTERESES</v>
      </c>
      <c r="K328" s="122" t="str">
        <f>$K$17</f>
        <v>Desarrollo Curricular</v>
      </c>
      <c r="L328" s="122" t="s">
        <v>503</v>
      </c>
    </row>
    <row r="329" spans="3:12" x14ac:dyDescent="0.25">
      <c r="C329" s="123" t="s">
        <v>49</v>
      </c>
      <c r="D329" s="624"/>
      <c r="E329" s="229">
        <f>D327</f>
        <v>25</v>
      </c>
      <c r="F329" s="124">
        <v>160</v>
      </c>
      <c r="G329" s="121">
        <f t="shared" si="28"/>
        <v>4000</v>
      </c>
      <c r="H329" s="185"/>
      <c r="I329" s="122" t="s">
        <v>1517</v>
      </c>
      <c r="J329" s="122" t="str">
        <f>VLOOKUP(I329,Presupuesto!$B$11:$C$587,2,0)</f>
        <v>OTROS INTERESES</v>
      </c>
      <c r="K329" s="122" t="str">
        <f t="shared" ref="K329:K336" si="29">$K$17</f>
        <v>Desarrollo Curricular</v>
      </c>
      <c r="L329" s="122" t="s">
        <v>491</v>
      </c>
    </row>
    <row r="330" spans="3:12" x14ac:dyDescent="0.25">
      <c r="C330" s="123" t="s">
        <v>50</v>
      </c>
      <c r="D330" s="624"/>
      <c r="E330" s="175">
        <v>0</v>
      </c>
      <c r="F330" s="142">
        <v>10000</v>
      </c>
      <c r="G330" s="121">
        <f t="shared" si="28"/>
        <v>0</v>
      </c>
      <c r="H330" s="185"/>
      <c r="I330" s="122" t="s">
        <v>1517</v>
      </c>
      <c r="J330" s="122" t="str">
        <f>VLOOKUP(I330,Presupuesto!$B$11:$C$587,2,0)</f>
        <v>OTROS INTERESES</v>
      </c>
      <c r="K330" s="122" t="str">
        <f t="shared" si="29"/>
        <v>Desarrollo Curricular</v>
      </c>
      <c r="L330" s="122" t="s">
        <v>503</v>
      </c>
    </row>
    <row r="331" spans="3:12" x14ac:dyDescent="0.25">
      <c r="C331" s="123" t="s">
        <v>510</v>
      </c>
      <c r="D331" s="624"/>
      <c r="E331" s="175">
        <v>0</v>
      </c>
      <c r="F331" s="142">
        <v>250</v>
      </c>
      <c r="G331" s="121">
        <f t="shared" si="28"/>
        <v>0</v>
      </c>
      <c r="H331" s="185"/>
      <c r="I331" s="122" t="s">
        <v>1517</v>
      </c>
      <c r="J331" s="122" t="str">
        <f>VLOOKUP(I331,Presupuesto!$B$11:$C$587,2,0)</f>
        <v>OTROS INTERESES</v>
      </c>
      <c r="K331" s="122" t="str">
        <f t="shared" si="29"/>
        <v>Desarrollo Curricular</v>
      </c>
      <c r="L331" s="122" t="s">
        <v>503</v>
      </c>
    </row>
    <row r="332" spans="3:12" x14ac:dyDescent="0.25">
      <c r="C332" s="123" t="s">
        <v>51</v>
      </c>
      <c r="D332" s="624"/>
      <c r="E332" s="229">
        <v>0</v>
      </c>
      <c r="F332" s="124">
        <v>85</v>
      </c>
      <c r="G332" s="121">
        <f t="shared" si="28"/>
        <v>0</v>
      </c>
      <c r="H332" s="185"/>
      <c r="I332" s="122" t="s">
        <v>1517</v>
      </c>
      <c r="J332" s="122" t="str">
        <f>VLOOKUP(I332,Presupuesto!$B$11:$C$587,2,0)</f>
        <v>OTROS INTERESES</v>
      </c>
      <c r="K332" s="122" t="str">
        <f t="shared" si="29"/>
        <v>Desarrollo Curricular</v>
      </c>
      <c r="L332" s="122" t="s">
        <v>503</v>
      </c>
    </row>
    <row r="333" spans="3:12" x14ac:dyDescent="0.25">
      <c r="C333" s="123" t="s">
        <v>204</v>
      </c>
      <c r="D333" s="624"/>
      <c r="E333" s="229">
        <v>0</v>
      </c>
      <c r="F333" s="124">
        <v>36</v>
      </c>
      <c r="G333" s="121">
        <f t="shared" si="28"/>
        <v>0</v>
      </c>
      <c r="H333" s="185"/>
      <c r="I333" s="122" t="s">
        <v>1517</v>
      </c>
      <c r="J333" s="122" t="str">
        <f>VLOOKUP(I333,Presupuesto!$B$11:$C$587,2,0)</f>
        <v>OTROS INTERESES</v>
      </c>
      <c r="K333" s="122" t="str">
        <f t="shared" si="29"/>
        <v>Desarrollo Curricular</v>
      </c>
      <c r="L333" s="122" t="s">
        <v>503</v>
      </c>
    </row>
    <row r="334" spans="3:12" x14ac:dyDescent="0.25">
      <c r="C334" s="123" t="s">
        <v>34</v>
      </c>
      <c r="D334" s="624"/>
      <c r="E334" s="229">
        <v>0</v>
      </c>
      <c r="F334" s="124">
        <v>80</v>
      </c>
      <c r="G334" s="121">
        <f t="shared" si="28"/>
        <v>0</v>
      </c>
      <c r="H334" s="185"/>
      <c r="I334" s="122" t="s">
        <v>1517</v>
      </c>
      <c r="J334" s="122" t="str">
        <f>VLOOKUP(I334,Presupuesto!$B$11:$C$587,2,0)</f>
        <v>OTROS INTERESES</v>
      </c>
      <c r="K334" s="122" t="str">
        <f t="shared" si="29"/>
        <v>Desarrollo Curricular</v>
      </c>
      <c r="L334" s="122" t="s">
        <v>503</v>
      </c>
    </row>
    <row r="335" spans="3:12" x14ac:dyDescent="0.25">
      <c r="C335" s="133" t="s">
        <v>52</v>
      </c>
      <c r="D335" s="624"/>
      <c r="E335" s="256">
        <v>0</v>
      </c>
      <c r="F335" s="143">
        <v>25</v>
      </c>
      <c r="G335" s="121">
        <f t="shared" si="28"/>
        <v>0</v>
      </c>
      <c r="H335" s="185"/>
      <c r="I335" s="122" t="s">
        <v>1517</v>
      </c>
      <c r="J335" s="122" t="str">
        <f>VLOOKUP(I335,Presupuesto!$B$11:$C$587,2,0)</f>
        <v>OTROS INTERESES</v>
      </c>
      <c r="K335" s="122" t="str">
        <f t="shared" si="29"/>
        <v>Desarrollo Curricular</v>
      </c>
      <c r="L335" s="122" t="s">
        <v>503</v>
      </c>
    </row>
    <row r="336" spans="3:12" ht="15.75" thickBot="1" x14ac:dyDescent="0.3">
      <c r="C336" s="260" t="s">
        <v>523</v>
      </c>
      <c r="D336" s="261">
        <v>0</v>
      </c>
      <c r="E336" s="262">
        <v>0</v>
      </c>
      <c r="F336" s="128">
        <f>HLOOKUP(C336,$AH$2:$BU$3,2,0)</f>
        <v>1150</v>
      </c>
      <c r="G336" s="129">
        <f>D336*E336*F336</f>
        <v>0</v>
      </c>
      <c r="H336" s="185"/>
      <c r="I336" s="122" t="s">
        <v>1517</v>
      </c>
      <c r="J336" s="130" t="str">
        <f>VLOOKUP(I336,Presupuesto!$B$11:$C$587,2,0)</f>
        <v>OTROS INTERESES</v>
      </c>
      <c r="K336" s="122" t="str">
        <f t="shared" si="29"/>
        <v>Desarrollo Curricular</v>
      </c>
      <c r="L336" s="122" t="s">
        <v>503</v>
      </c>
    </row>
    <row r="339" spans="3:12" x14ac:dyDescent="0.25">
      <c r="C339" s="72" t="s">
        <v>41</v>
      </c>
      <c r="D339" s="72"/>
      <c r="E339" s="72"/>
      <c r="F339" s="72"/>
      <c r="G339" s="72"/>
      <c r="H339" s="97"/>
      <c r="I339" s="72"/>
      <c r="J339" s="72"/>
    </row>
    <row r="340" spans="3:12" x14ac:dyDescent="0.25">
      <c r="C340" s="72" t="s">
        <v>42</v>
      </c>
      <c r="D340" s="72"/>
      <c r="E340" s="72"/>
      <c r="F340" s="72"/>
      <c r="G340" s="72"/>
      <c r="H340" s="97"/>
      <c r="I340" s="72"/>
      <c r="J340" s="72"/>
    </row>
    <row r="341" spans="3:12" ht="15.75" thickBot="1" x14ac:dyDescent="0.3">
      <c r="C341" s="202"/>
      <c r="D341" s="202"/>
      <c r="E341" s="202"/>
      <c r="F341" s="202"/>
      <c r="G341" s="202"/>
      <c r="H341" s="97"/>
      <c r="I341" s="202"/>
      <c r="J341" s="202"/>
      <c r="K341" s="136"/>
    </row>
    <row r="342" spans="3:12" ht="15.75" thickBot="1" x14ac:dyDescent="0.3">
      <c r="C342" s="29" t="s">
        <v>43</v>
      </c>
      <c r="D342" s="30">
        <f>SUM(G349:G358)</f>
        <v>0</v>
      </c>
      <c r="E342" s="117"/>
      <c r="F342" s="117"/>
      <c r="G342" s="117"/>
      <c r="H342" s="94"/>
      <c r="I342" s="94"/>
      <c r="J342" s="94"/>
      <c r="K342" s="136"/>
    </row>
    <row r="343" spans="3:12" x14ac:dyDescent="0.25">
      <c r="C343" s="72"/>
      <c r="D343" s="31"/>
      <c r="E343" s="117"/>
      <c r="F343" s="117"/>
      <c r="G343" s="117"/>
      <c r="H343" s="94"/>
      <c r="I343" s="94"/>
      <c r="J343" s="94"/>
      <c r="K343" s="136"/>
    </row>
    <row r="344" spans="3:12" x14ac:dyDescent="0.25">
      <c r="C344" s="72"/>
      <c r="D344" s="31"/>
      <c r="E344" s="117"/>
      <c r="F344" s="117"/>
      <c r="G344" s="117"/>
      <c r="H344" s="94"/>
      <c r="I344" s="94"/>
      <c r="J344" s="94"/>
      <c r="K344" s="136"/>
    </row>
    <row r="345" spans="3:12" ht="15.75" x14ac:dyDescent="0.25">
      <c r="C345" s="235" t="s">
        <v>481</v>
      </c>
      <c r="D345" s="74" t="s">
        <v>1767</v>
      </c>
      <c r="E345" s="117"/>
      <c r="F345" s="117"/>
      <c r="G345" s="117"/>
      <c r="H345" s="94"/>
      <c r="I345" s="94"/>
      <c r="J345" s="94"/>
      <c r="K345" s="136"/>
    </row>
    <row r="346" spans="3:12" ht="18.75" x14ac:dyDescent="0.25">
      <c r="C346" s="252" t="str">
        <f>IFERROR(VLOOKUP(D345,'Desarrollo e Innov. Curricular'!$E:$F,2,FALSE),IFERROR(VLOOKUP(D345,Investigación!$E:$F,2,FALSE),IFERROR(VLOOKUP(D345,'Vinculación Univ. Sociedad'!$E:$F,2,FALSE),IFERROR(VLOOKUP(D345,'Docencia y Profesorado Universi'!$E:$F,2,FALSE),IFERROR(VLOOKUP(D345,Estudiantes!$E:$F,2,FALSE),IFERROR(VLOOKUP(D345,'Gestion Administrativa'!#REF!,2,FALSE),IFERROR(VLOOKUP(D345,'Gestion Academica'!$E:$F,2,FALSE),IFERROR(VLOOKUP(D345,Graduados!$E:$F,2,FALSE),IFERROR(VLOOKUP(D345,'Gestión del Conocimiento'!$E:$F,2,FALSE),IFERROR(VLOOKUP(D345,Gobernabilidad!$E:$F,2,FALSE),IFERROR(VLOOKUP(D345,'NIVEL DE ES Y  SISTEMA NACIONAL'!$E:$F,2,FALSE),VLOOKUP(D345,'Lo Esencial'!$E:$F,2,0))))))))))))</f>
        <v>1) Ejecución de la ruta del desarrollo curricular en todas las carreras de la Facultad de Ciencias Sociales.</v>
      </c>
      <c r="D346" s="31"/>
      <c r="E346" s="117"/>
      <c r="F346" s="117"/>
      <c r="G346" s="117"/>
      <c r="H346" s="94"/>
      <c r="I346" s="94"/>
      <c r="J346" s="94"/>
      <c r="K346" s="136"/>
    </row>
    <row r="347" spans="3:12" ht="15.75" thickBot="1" x14ac:dyDescent="0.3">
      <c r="C347" s="72"/>
      <c r="D347" s="31"/>
      <c r="E347" s="117"/>
      <c r="F347" s="117"/>
      <c r="G347" s="117"/>
      <c r="H347" s="94"/>
      <c r="I347" s="94"/>
      <c r="J347" s="94"/>
      <c r="K347" s="136"/>
    </row>
    <row r="348" spans="3:12" ht="30.75" thickBot="1" x14ac:dyDescent="0.3">
      <c r="C348" s="150" t="s">
        <v>44</v>
      </c>
      <c r="D348" s="153" t="s">
        <v>45</v>
      </c>
      <c r="E348" s="152" t="s">
        <v>55</v>
      </c>
      <c r="F348" s="152" t="s">
        <v>57</v>
      </c>
      <c r="G348" s="151" t="s">
        <v>27</v>
      </c>
      <c r="H348" s="157" t="s">
        <v>218</v>
      </c>
      <c r="I348" s="152" t="s">
        <v>46</v>
      </c>
      <c r="J348" s="152" t="s">
        <v>219</v>
      </c>
      <c r="K348" s="152" t="s">
        <v>501</v>
      </c>
      <c r="L348" s="152" t="s">
        <v>502</v>
      </c>
    </row>
    <row r="349" spans="3:12" x14ac:dyDescent="0.25">
      <c r="C349" s="119" t="s">
        <v>47</v>
      </c>
      <c r="D349" s="623"/>
      <c r="E349" s="182"/>
      <c r="F349" s="139">
        <v>30000</v>
      </c>
      <c r="G349" s="121">
        <f t="shared" ref="G349:G357" si="30">E349*F349</f>
        <v>0</v>
      </c>
      <c r="H349" s="185" t="s">
        <v>217</v>
      </c>
      <c r="I349" s="122" t="s">
        <v>756</v>
      </c>
      <c r="J349" s="122" t="str">
        <f>VLOOKUP(I349,Presupuesto!$B$11:$C$587,2,0)</f>
        <v>SERVICIOS DE PROFESIONALES Y TECNICOS</v>
      </c>
      <c r="K349" s="263" t="s">
        <v>211</v>
      </c>
      <c r="L349" s="122" t="s">
        <v>485</v>
      </c>
    </row>
    <row r="350" spans="3:12" x14ac:dyDescent="0.25">
      <c r="C350" s="123" t="s">
        <v>48</v>
      </c>
      <c r="D350" s="624"/>
      <c r="E350" s="229">
        <f>D349</f>
        <v>0</v>
      </c>
      <c r="F350" s="124">
        <v>50</v>
      </c>
      <c r="G350" s="121">
        <f t="shared" si="30"/>
        <v>0</v>
      </c>
      <c r="H350" s="185"/>
      <c r="I350" s="122" t="s">
        <v>1517</v>
      </c>
      <c r="J350" s="122" t="str">
        <f>VLOOKUP(I350,Presupuesto!$B$11:$C$587,2,0)</f>
        <v>OTROS INTERESES</v>
      </c>
      <c r="K350" s="122" t="str">
        <f>$K$17</f>
        <v>Desarrollo Curricular</v>
      </c>
      <c r="L350" s="122" t="s">
        <v>503</v>
      </c>
    </row>
    <row r="351" spans="3:12" x14ac:dyDescent="0.25">
      <c r="C351" s="123" t="s">
        <v>49</v>
      </c>
      <c r="D351" s="624"/>
      <c r="E351" s="229">
        <f>D349</f>
        <v>0</v>
      </c>
      <c r="F351" s="124">
        <v>150</v>
      </c>
      <c r="G351" s="121">
        <f t="shared" si="30"/>
        <v>0</v>
      </c>
      <c r="H351" s="185"/>
      <c r="I351" s="122" t="s">
        <v>1517</v>
      </c>
      <c r="J351" s="122" t="str">
        <f>VLOOKUP(I351,Presupuesto!$B$11:$C$587,2,0)</f>
        <v>OTROS INTERESES</v>
      </c>
      <c r="K351" s="122" t="str">
        <f t="shared" ref="K351:K358" si="31">$K$17</f>
        <v>Desarrollo Curricular</v>
      </c>
      <c r="L351" s="122" t="s">
        <v>487</v>
      </c>
    </row>
    <row r="352" spans="3:12" x14ac:dyDescent="0.25">
      <c r="C352" s="123" t="s">
        <v>50</v>
      </c>
      <c r="D352" s="624"/>
      <c r="E352" s="175">
        <v>0</v>
      </c>
      <c r="F352" s="142">
        <v>10000</v>
      </c>
      <c r="G352" s="121">
        <f t="shared" si="30"/>
        <v>0</v>
      </c>
      <c r="H352" s="185"/>
      <c r="I352" s="122" t="s">
        <v>1517</v>
      </c>
      <c r="J352" s="122" t="str">
        <f>VLOOKUP(I352,Presupuesto!$B$11:$C$587,2,0)</f>
        <v>OTROS INTERESES</v>
      </c>
      <c r="K352" s="122" t="str">
        <f t="shared" si="31"/>
        <v>Desarrollo Curricular</v>
      </c>
      <c r="L352" s="122" t="s">
        <v>503</v>
      </c>
    </row>
    <row r="353" spans="3:12" x14ac:dyDescent="0.25">
      <c r="C353" s="123" t="s">
        <v>510</v>
      </c>
      <c r="D353" s="624"/>
      <c r="E353" s="175">
        <v>0</v>
      </c>
      <c r="F353" s="142">
        <v>250</v>
      </c>
      <c r="G353" s="121">
        <f t="shared" si="30"/>
        <v>0</v>
      </c>
      <c r="H353" s="185"/>
      <c r="I353" s="122" t="s">
        <v>1517</v>
      </c>
      <c r="J353" s="122" t="str">
        <f>VLOOKUP(I353,Presupuesto!$B$11:$C$587,2,0)</f>
        <v>OTROS INTERESES</v>
      </c>
      <c r="K353" s="122" t="str">
        <f t="shared" si="31"/>
        <v>Desarrollo Curricular</v>
      </c>
      <c r="L353" s="122" t="s">
        <v>503</v>
      </c>
    </row>
    <row r="354" spans="3:12" x14ac:dyDescent="0.25">
      <c r="C354" s="123" t="s">
        <v>51</v>
      </c>
      <c r="D354" s="624"/>
      <c r="E354" s="229">
        <f>(D349*25)/500</f>
        <v>0</v>
      </c>
      <c r="F354" s="124">
        <v>85</v>
      </c>
      <c r="G354" s="121">
        <f t="shared" si="30"/>
        <v>0</v>
      </c>
      <c r="H354" s="185"/>
      <c r="I354" s="122" t="s">
        <v>1517</v>
      </c>
      <c r="J354" s="122" t="str">
        <f>VLOOKUP(I354,Presupuesto!$B$11:$C$587,2,0)</f>
        <v>OTROS INTERESES</v>
      </c>
      <c r="K354" s="122" t="str">
        <f t="shared" si="31"/>
        <v>Desarrollo Curricular</v>
      </c>
      <c r="L354" s="122" t="s">
        <v>503</v>
      </c>
    </row>
    <row r="355" spans="3:12" x14ac:dyDescent="0.25">
      <c r="C355" s="123" t="s">
        <v>204</v>
      </c>
      <c r="D355" s="624"/>
      <c r="E355" s="229">
        <f>D349/12</f>
        <v>0</v>
      </c>
      <c r="F355" s="124">
        <v>36</v>
      </c>
      <c r="G355" s="121">
        <f t="shared" si="30"/>
        <v>0</v>
      </c>
      <c r="H355" s="185"/>
      <c r="I355" s="122" t="s">
        <v>1517</v>
      </c>
      <c r="J355" s="122" t="str">
        <f>VLOOKUP(I355,Presupuesto!$B$11:$C$587,2,0)</f>
        <v>OTROS INTERESES</v>
      </c>
      <c r="K355" s="122" t="str">
        <f t="shared" si="31"/>
        <v>Desarrollo Curricular</v>
      </c>
      <c r="L355" s="122" t="s">
        <v>503</v>
      </c>
    </row>
    <row r="356" spans="3:12" x14ac:dyDescent="0.25">
      <c r="C356" s="123" t="s">
        <v>34</v>
      </c>
      <c r="D356" s="624"/>
      <c r="E356" s="229">
        <f>D349/12</f>
        <v>0</v>
      </c>
      <c r="F356" s="124">
        <v>80</v>
      </c>
      <c r="G356" s="121">
        <f t="shared" si="30"/>
        <v>0</v>
      </c>
      <c r="H356" s="185"/>
      <c r="I356" s="122" t="s">
        <v>1517</v>
      </c>
      <c r="J356" s="122" t="str">
        <f>VLOOKUP(I356,Presupuesto!$B$11:$C$587,2,0)</f>
        <v>OTROS INTERESES</v>
      </c>
      <c r="K356" s="122" t="str">
        <f t="shared" si="31"/>
        <v>Desarrollo Curricular</v>
      </c>
      <c r="L356" s="122" t="s">
        <v>503</v>
      </c>
    </row>
    <row r="357" spans="3:12" x14ac:dyDescent="0.25">
      <c r="C357" s="133" t="s">
        <v>52</v>
      </c>
      <c r="D357" s="624"/>
      <c r="E357" s="256">
        <v>0</v>
      </c>
      <c r="F357" s="143">
        <v>25</v>
      </c>
      <c r="G357" s="121">
        <f t="shared" si="30"/>
        <v>0</v>
      </c>
      <c r="H357" s="185"/>
      <c r="I357" s="122" t="s">
        <v>1517</v>
      </c>
      <c r="J357" s="122" t="str">
        <f>VLOOKUP(I357,Presupuesto!$B$11:$C$587,2,0)</f>
        <v>OTROS INTERESES</v>
      </c>
      <c r="K357" s="122" t="str">
        <f t="shared" si="31"/>
        <v>Desarrollo Curricular</v>
      </c>
      <c r="L357" s="122" t="s">
        <v>503</v>
      </c>
    </row>
    <row r="358" spans="3:12" ht="15.75" thickBot="1" x14ac:dyDescent="0.3">
      <c r="C358" s="260" t="s">
        <v>523</v>
      </c>
      <c r="D358" s="261">
        <v>0</v>
      </c>
      <c r="E358" s="262">
        <v>0</v>
      </c>
      <c r="F358" s="128">
        <f>HLOOKUP(C358,$AH$2:$BU$3,2,0)</f>
        <v>1150</v>
      </c>
      <c r="G358" s="129">
        <f>D358*E358*F358</f>
        <v>0</v>
      </c>
      <c r="H358" s="185"/>
      <c r="I358" s="122" t="s">
        <v>1517</v>
      </c>
      <c r="J358" s="130" t="str">
        <f>VLOOKUP(I358,Presupuesto!$B$11:$C$587,2,0)</f>
        <v>OTROS INTERESES</v>
      </c>
      <c r="K358" s="122" t="str">
        <f t="shared" si="31"/>
        <v>Desarrollo Curricular</v>
      </c>
      <c r="L358" s="122" t="s">
        <v>503</v>
      </c>
    </row>
    <row r="361" spans="3:12" x14ac:dyDescent="0.25">
      <c r="C361" s="72" t="s">
        <v>41</v>
      </c>
      <c r="D361" s="72"/>
      <c r="E361" s="72"/>
      <c r="F361" s="72"/>
      <c r="G361" s="72"/>
      <c r="H361" s="97"/>
      <c r="I361" s="72"/>
      <c r="J361" s="72"/>
    </row>
    <row r="362" spans="3:12" x14ac:dyDescent="0.25">
      <c r="C362" s="72" t="s">
        <v>42</v>
      </c>
      <c r="D362" s="72"/>
      <c r="E362" s="72"/>
      <c r="F362" s="72"/>
      <c r="G362" s="72"/>
      <c r="H362" s="97"/>
      <c r="I362" s="72"/>
      <c r="J362" s="72"/>
    </row>
    <row r="363" spans="3:12" ht="15.75" thickBot="1" x14ac:dyDescent="0.3">
      <c r="C363" s="202"/>
      <c r="D363" s="202"/>
      <c r="E363" s="202"/>
      <c r="F363" s="202"/>
      <c r="G363" s="202"/>
      <c r="H363" s="97"/>
      <c r="I363" s="202"/>
      <c r="J363" s="202"/>
      <c r="K363" s="136"/>
    </row>
    <row r="364" spans="3:12" ht="15.75" thickBot="1" x14ac:dyDescent="0.3">
      <c r="C364" s="29" t="s">
        <v>43</v>
      </c>
      <c r="D364" s="30">
        <f>SUM(G371:G380)</f>
        <v>0</v>
      </c>
      <c r="E364" s="117"/>
      <c r="F364" s="117"/>
      <c r="G364" s="117"/>
      <c r="H364" s="94"/>
      <c r="I364" s="94"/>
      <c r="J364" s="94"/>
      <c r="K364" s="136"/>
    </row>
    <row r="365" spans="3:12" x14ac:dyDescent="0.25">
      <c r="C365" s="72"/>
      <c r="D365" s="31"/>
      <c r="E365" s="117"/>
      <c r="F365" s="117"/>
      <c r="G365" s="117"/>
      <c r="H365" s="94"/>
      <c r="I365" s="94"/>
      <c r="J365" s="94"/>
      <c r="K365" s="136"/>
    </row>
    <row r="366" spans="3:12" x14ac:dyDescent="0.25">
      <c r="C366" s="72"/>
      <c r="D366" s="31"/>
      <c r="E366" s="117"/>
      <c r="F366" s="117"/>
      <c r="G366" s="117"/>
      <c r="H366" s="94"/>
      <c r="I366" s="94"/>
      <c r="J366" s="94"/>
      <c r="K366" s="136"/>
    </row>
    <row r="367" spans="3:12" ht="15.75" x14ac:dyDescent="0.25">
      <c r="C367" s="235" t="s">
        <v>481</v>
      </c>
      <c r="D367" s="74" t="s">
        <v>2324</v>
      </c>
      <c r="E367" s="117"/>
      <c r="F367" s="117"/>
      <c r="G367" s="117"/>
      <c r="H367" s="94"/>
      <c r="I367" s="94"/>
      <c r="J367" s="94"/>
      <c r="K367" s="136"/>
    </row>
    <row r="368" spans="3:12" ht="18.75" x14ac:dyDescent="0.25">
      <c r="C368" s="252" t="str">
        <f>IFERROR(VLOOKUP(D367,'Desarrollo e Innov. Curricular'!$E:$F,2,FALSE),IFERROR(VLOOKUP(D367,Investigación!$E:$F,2,FALSE),IFERROR(VLOOKUP(D367,'Vinculación Univ. Sociedad'!$E:$F,2,FALSE),IFERROR(VLOOKUP(D367,'Docencia y Profesorado Universi'!$E:$F,2,FALSE),IFERROR(VLOOKUP(D367,Estudiantes!$E:$F,2,FALSE),IFERROR(VLOOKUP(D367,'Gestion Administrativa'!#REF!,2,FALSE),IFERROR(VLOOKUP(D367,'Gestion Academica'!$E:$F,2,FALSE),IFERROR(VLOOKUP(D367,Graduados!$E:$F,2,FALSE),IFERROR(VLOOKUP(D367,'Gestión del Conocimiento'!$E:$F,2,FALSE),IFERROR(VLOOKUP(D367,Gobernabilidad!$E:$F,2,FALSE),IFERROR(VLOOKUP(D367,'NIVEL DE ES Y  SISTEMA NACIONAL'!$E:$F,2,FALSE),VLOOKUP(D367,'Lo Esencial'!$E:$F,2,0))))))))))))</f>
        <v>2) Promoción de la obligatoriedad de mantenimiento del sistema de estadísiticas por parte de todas las instancias de gestión académica de la Facultad de Ciencias Sociales.</v>
      </c>
      <c r="D368" s="31"/>
      <c r="E368" s="117"/>
      <c r="F368" s="117"/>
      <c r="G368" s="117"/>
      <c r="H368" s="94"/>
      <c r="I368" s="94"/>
      <c r="J368" s="94"/>
      <c r="K368" s="136"/>
    </row>
    <row r="369" spans="3:12" ht="15.75" thickBot="1" x14ac:dyDescent="0.3">
      <c r="C369" s="72"/>
      <c r="D369" s="31"/>
      <c r="E369" s="117"/>
      <c r="F369" s="117"/>
      <c r="G369" s="117"/>
      <c r="H369" s="94"/>
      <c r="I369" s="94"/>
      <c r="J369" s="94"/>
      <c r="K369" s="136"/>
    </row>
    <row r="370" spans="3:12" ht="30.75" thickBot="1" x14ac:dyDescent="0.3">
      <c r="C370" s="150" t="s">
        <v>44</v>
      </c>
      <c r="D370" s="153" t="s">
        <v>45</v>
      </c>
      <c r="E370" s="152" t="s">
        <v>55</v>
      </c>
      <c r="F370" s="152" t="s">
        <v>57</v>
      </c>
      <c r="G370" s="151" t="s">
        <v>27</v>
      </c>
      <c r="H370" s="157" t="s">
        <v>218</v>
      </c>
      <c r="I370" s="152" t="s">
        <v>46</v>
      </c>
      <c r="J370" s="152" t="s">
        <v>219</v>
      </c>
      <c r="K370" s="152" t="s">
        <v>501</v>
      </c>
      <c r="L370" s="152" t="s">
        <v>502</v>
      </c>
    </row>
    <row r="371" spans="3:12" x14ac:dyDescent="0.25">
      <c r="C371" s="119" t="s">
        <v>47</v>
      </c>
      <c r="D371" s="623"/>
      <c r="E371" s="182"/>
      <c r="F371" s="139">
        <v>30000</v>
      </c>
      <c r="G371" s="121">
        <f t="shared" ref="G371:G379" si="32">E371*F371</f>
        <v>0</v>
      </c>
      <c r="H371" s="185" t="s">
        <v>217</v>
      </c>
      <c r="I371" s="122" t="s">
        <v>756</v>
      </c>
      <c r="J371" s="122" t="str">
        <f>VLOOKUP(I371,Presupuesto!$B$11:$C$587,2,0)</f>
        <v>SERVICIOS DE PROFESIONALES Y TECNICOS</v>
      </c>
      <c r="K371" s="263" t="s">
        <v>211</v>
      </c>
      <c r="L371" s="122" t="s">
        <v>485</v>
      </c>
    </row>
    <row r="372" spans="3:12" x14ac:dyDescent="0.25">
      <c r="C372" s="123" t="s">
        <v>48</v>
      </c>
      <c r="D372" s="624"/>
      <c r="E372" s="229">
        <f>D371</f>
        <v>0</v>
      </c>
      <c r="F372" s="124">
        <v>50</v>
      </c>
      <c r="G372" s="121">
        <f t="shared" si="32"/>
        <v>0</v>
      </c>
      <c r="H372" s="185"/>
      <c r="I372" s="122" t="s">
        <v>1517</v>
      </c>
      <c r="J372" s="122" t="str">
        <f>VLOOKUP(I372,Presupuesto!$B$11:$C$587,2,0)</f>
        <v>OTROS INTERESES</v>
      </c>
      <c r="K372" s="122" t="str">
        <f>$K$17</f>
        <v>Desarrollo Curricular</v>
      </c>
      <c r="L372" s="122" t="s">
        <v>503</v>
      </c>
    </row>
    <row r="373" spans="3:12" x14ac:dyDescent="0.25">
      <c r="C373" s="123" t="s">
        <v>49</v>
      </c>
      <c r="D373" s="624"/>
      <c r="E373" s="229">
        <f>D371</f>
        <v>0</v>
      </c>
      <c r="F373" s="124">
        <v>150</v>
      </c>
      <c r="G373" s="121">
        <f t="shared" si="32"/>
        <v>0</v>
      </c>
      <c r="H373" s="185"/>
      <c r="I373" s="122" t="s">
        <v>1517</v>
      </c>
      <c r="J373" s="122" t="str">
        <f>VLOOKUP(I373,Presupuesto!$B$11:$C$587,2,0)</f>
        <v>OTROS INTERESES</v>
      </c>
      <c r="K373" s="122" t="str">
        <f t="shared" ref="K373:K380" si="33">$K$17</f>
        <v>Desarrollo Curricular</v>
      </c>
      <c r="L373" s="122" t="s">
        <v>487</v>
      </c>
    </row>
    <row r="374" spans="3:12" x14ac:dyDescent="0.25">
      <c r="C374" s="123" t="s">
        <v>50</v>
      </c>
      <c r="D374" s="624"/>
      <c r="E374" s="175">
        <v>0</v>
      </c>
      <c r="F374" s="142">
        <v>10000</v>
      </c>
      <c r="G374" s="121">
        <f t="shared" si="32"/>
        <v>0</v>
      </c>
      <c r="H374" s="185"/>
      <c r="I374" s="122" t="s">
        <v>1517</v>
      </c>
      <c r="J374" s="122" t="str">
        <f>VLOOKUP(I374,Presupuesto!$B$11:$C$587,2,0)</f>
        <v>OTROS INTERESES</v>
      </c>
      <c r="K374" s="122" t="str">
        <f t="shared" si="33"/>
        <v>Desarrollo Curricular</v>
      </c>
      <c r="L374" s="122" t="s">
        <v>503</v>
      </c>
    </row>
    <row r="375" spans="3:12" x14ac:dyDescent="0.25">
      <c r="C375" s="123" t="s">
        <v>510</v>
      </c>
      <c r="D375" s="624"/>
      <c r="E375" s="175">
        <v>0</v>
      </c>
      <c r="F375" s="142">
        <v>250</v>
      </c>
      <c r="G375" s="121">
        <f t="shared" si="32"/>
        <v>0</v>
      </c>
      <c r="H375" s="185"/>
      <c r="I375" s="122" t="s">
        <v>1517</v>
      </c>
      <c r="J375" s="122" t="str">
        <f>VLOOKUP(I375,Presupuesto!$B$11:$C$587,2,0)</f>
        <v>OTROS INTERESES</v>
      </c>
      <c r="K375" s="122" t="str">
        <f t="shared" si="33"/>
        <v>Desarrollo Curricular</v>
      </c>
      <c r="L375" s="122" t="s">
        <v>503</v>
      </c>
    </row>
    <row r="376" spans="3:12" x14ac:dyDescent="0.25">
      <c r="C376" s="123" t="s">
        <v>51</v>
      </c>
      <c r="D376" s="624"/>
      <c r="E376" s="229">
        <f>(D371*25)/500</f>
        <v>0</v>
      </c>
      <c r="F376" s="124">
        <v>85</v>
      </c>
      <c r="G376" s="121">
        <f t="shared" si="32"/>
        <v>0</v>
      </c>
      <c r="H376" s="185"/>
      <c r="I376" s="122" t="s">
        <v>1517</v>
      </c>
      <c r="J376" s="122" t="str">
        <f>VLOOKUP(I376,Presupuesto!$B$11:$C$587,2,0)</f>
        <v>OTROS INTERESES</v>
      </c>
      <c r="K376" s="122" t="str">
        <f t="shared" si="33"/>
        <v>Desarrollo Curricular</v>
      </c>
      <c r="L376" s="122" t="s">
        <v>503</v>
      </c>
    </row>
    <row r="377" spans="3:12" x14ac:dyDescent="0.25">
      <c r="C377" s="123" t="s">
        <v>204</v>
      </c>
      <c r="D377" s="624"/>
      <c r="E377" s="229">
        <f>D371/12</f>
        <v>0</v>
      </c>
      <c r="F377" s="124">
        <v>36</v>
      </c>
      <c r="G377" s="121">
        <f t="shared" si="32"/>
        <v>0</v>
      </c>
      <c r="H377" s="185"/>
      <c r="I377" s="122" t="s">
        <v>1517</v>
      </c>
      <c r="J377" s="122" t="str">
        <f>VLOOKUP(I377,Presupuesto!$B$11:$C$587,2,0)</f>
        <v>OTROS INTERESES</v>
      </c>
      <c r="K377" s="122" t="str">
        <f t="shared" si="33"/>
        <v>Desarrollo Curricular</v>
      </c>
      <c r="L377" s="122" t="s">
        <v>503</v>
      </c>
    </row>
    <row r="378" spans="3:12" x14ac:dyDescent="0.25">
      <c r="C378" s="123" t="s">
        <v>34</v>
      </c>
      <c r="D378" s="624"/>
      <c r="E378" s="229">
        <f>D371/12</f>
        <v>0</v>
      </c>
      <c r="F378" s="124">
        <v>80</v>
      </c>
      <c r="G378" s="121">
        <f t="shared" si="32"/>
        <v>0</v>
      </c>
      <c r="H378" s="185"/>
      <c r="I378" s="122" t="s">
        <v>1517</v>
      </c>
      <c r="J378" s="122" t="str">
        <f>VLOOKUP(I378,Presupuesto!$B$11:$C$587,2,0)</f>
        <v>OTROS INTERESES</v>
      </c>
      <c r="K378" s="122" t="str">
        <f t="shared" si="33"/>
        <v>Desarrollo Curricular</v>
      </c>
      <c r="L378" s="122" t="s">
        <v>503</v>
      </c>
    </row>
    <row r="379" spans="3:12" x14ac:dyDescent="0.25">
      <c r="C379" s="133" t="s">
        <v>52</v>
      </c>
      <c r="D379" s="624"/>
      <c r="E379" s="256">
        <v>0</v>
      </c>
      <c r="F379" s="143">
        <v>25</v>
      </c>
      <c r="G379" s="121">
        <f t="shared" si="32"/>
        <v>0</v>
      </c>
      <c r="H379" s="185"/>
      <c r="I379" s="122" t="s">
        <v>1517</v>
      </c>
      <c r="J379" s="122" t="str">
        <f>VLOOKUP(I379,Presupuesto!$B$11:$C$587,2,0)</f>
        <v>OTROS INTERESES</v>
      </c>
      <c r="K379" s="122" t="str">
        <f t="shared" si="33"/>
        <v>Desarrollo Curricular</v>
      </c>
      <c r="L379" s="122" t="s">
        <v>503</v>
      </c>
    </row>
    <row r="380" spans="3:12" ht="15.75" thickBot="1" x14ac:dyDescent="0.3">
      <c r="C380" s="260" t="s">
        <v>523</v>
      </c>
      <c r="D380" s="261">
        <v>0</v>
      </c>
      <c r="E380" s="262">
        <v>0</v>
      </c>
      <c r="F380" s="128">
        <f>HLOOKUP(C380,$AH$2:$BU$3,2,0)</f>
        <v>1150</v>
      </c>
      <c r="G380" s="129">
        <f>D380*E380*F380</f>
        <v>0</v>
      </c>
      <c r="H380" s="185"/>
      <c r="I380" s="122" t="s">
        <v>1517</v>
      </c>
      <c r="J380" s="130" t="str">
        <f>VLOOKUP(I380,Presupuesto!$B$11:$C$587,2,0)</f>
        <v>OTROS INTERESES</v>
      </c>
      <c r="K380" s="122" t="str">
        <f t="shared" si="33"/>
        <v>Desarrollo Curricular</v>
      </c>
      <c r="L380" s="122" t="s">
        <v>503</v>
      </c>
    </row>
    <row r="383" spans="3:12" x14ac:dyDescent="0.25">
      <c r="C383" s="72" t="s">
        <v>41</v>
      </c>
      <c r="D383" s="72"/>
      <c r="E383" s="72"/>
      <c r="F383" s="72"/>
      <c r="G383" s="72"/>
      <c r="H383" s="97"/>
      <c r="I383" s="72"/>
      <c r="J383" s="72"/>
    </row>
    <row r="384" spans="3:12" x14ac:dyDescent="0.25">
      <c r="C384" s="72" t="s">
        <v>42</v>
      </c>
      <c r="D384" s="72"/>
      <c r="E384" s="72"/>
      <c r="F384" s="72"/>
      <c r="G384" s="72"/>
      <c r="H384" s="97"/>
      <c r="I384" s="72"/>
      <c r="J384" s="72"/>
    </row>
    <row r="385" spans="3:12" ht="15.75" thickBot="1" x14ac:dyDescent="0.3">
      <c r="C385" s="202"/>
      <c r="D385" s="202"/>
      <c r="E385" s="202"/>
      <c r="F385" s="202"/>
      <c r="G385" s="202"/>
      <c r="H385" s="97"/>
      <c r="I385" s="202"/>
      <c r="J385" s="202"/>
      <c r="K385" s="136"/>
    </row>
    <row r="386" spans="3:12" ht="15.75" thickBot="1" x14ac:dyDescent="0.3">
      <c r="C386" s="29" t="s">
        <v>43</v>
      </c>
      <c r="D386" s="30">
        <f>SUM(G393:G402)</f>
        <v>200000</v>
      </c>
      <c r="E386" s="117"/>
      <c r="F386" s="117"/>
      <c r="G386" s="117"/>
      <c r="H386" s="94"/>
      <c r="I386" s="94"/>
      <c r="J386" s="94"/>
      <c r="K386" s="136"/>
    </row>
    <row r="387" spans="3:12" x14ac:dyDescent="0.25">
      <c r="C387" s="72"/>
      <c r="D387" s="31"/>
      <c r="E387" s="117"/>
      <c r="F387" s="117"/>
      <c r="G387" s="117"/>
      <c r="H387" s="94"/>
      <c r="I387" s="94"/>
      <c r="J387" s="94"/>
      <c r="K387" s="136"/>
    </row>
    <row r="388" spans="3:12" x14ac:dyDescent="0.25">
      <c r="C388" s="72"/>
      <c r="D388" s="31"/>
      <c r="E388" s="117"/>
      <c r="F388" s="117"/>
      <c r="G388" s="117"/>
      <c r="H388" s="94"/>
      <c r="I388" s="94"/>
      <c r="J388" s="94"/>
      <c r="K388" s="136"/>
    </row>
    <row r="389" spans="3:12" ht="15.75" x14ac:dyDescent="0.25">
      <c r="C389" s="235" t="s">
        <v>481</v>
      </c>
      <c r="D389" s="328" t="s">
        <v>1784</v>
      </c>
      <c r="E389" s="117"/>
      <c r="F389" s="117"/>
      <c r="G389" s="117"/>
      <c r="H389" s="94"/>
      <c r="I389" s="94"/>
      <c r="J389" s="94"/>
      <c r="K389" s="136"/>
    </row>
    <row r="390" spans="3:12" ht="18.75" x14ac:dyDescent="0.25">
      <c r="C390" s="252" t="str">
        <f>IFERROR(VLOOKUP(D389,'Desarrollo e Innov. Curricular'!$E:$F,2,FALSE),IFERROR(VLOOKUP(D389,Investigación!$E:$F,2,FALSE),IFERROR(VLOOKUP(D389,'Vinculación Univ. Sociedad'!$E:$F,2,FALSE),IFERROR(VLOOKUP(D389,'Docencia y Profesorado Universi'!$E:$F,2,FALSE),IFERROR(VLOOKUP(D389,Estudiantes!$E:$F,2,FALSE),IFERROR(VLOOKUP(D389,'Gestion Administrativa'!#REF!,2,FALSE),IFERROR(VLOOKUP(D389,'Gestion Academica'!$E:$F,2,FALSE),IFERROR(VLOOKUP(D389,Graduados!$E:$F,2,FALSE),IFERROR(VLOOKUP(D389,'Gestión del Conocimiento'!$E:$F,2,FALSE),IFERROR(VLOOKUP(D389,Gobernabilidad!$E:$F,2,FALSE),IFERROR(VLOOKUP(D389,'NIVEL DE ES Y  SISTEMA NACIONAL'!$E:$F,2,FALSE),VLOOKUP(D389,'Lo Esencial'!$E:$F,2,0))))))))))))</f>
        <v>Elaborar texto básico de Sociología general</v>
      </c>
      <c r="D390" s="31"/>
      <c r="E390" s="117"/>
      <c r="F390" s="117"/>
      <c r="G390" s="117"/>
      <c r="H390" s="94"/>
      <c r="I390" s="94"/>
      <c r="J390" s="94"/>
      <c r="K390" s="136"/>
    </row>
    <row r="391" spans="3:12" ht="15.75" thickBot="1" x14ac:dyDescent="0.3">
      <c r="C391" s="72"/>
      <c r="D391" s="31"/>
      <c r="E391" s="117"/>
      <c r="F391" s="117"/>
      <c r="G391" s="117"/>
      <c r="H391" s="94"/>
      <c r="I391" s="94"/>
      <c r="J391" s="94"/>
      <c r="K391" s="136"/>
    </row>
    <row r="392" spans="3:12" ht="30.75" thickBot="1" x14ac:dyDescent="0.3">
      <c r="C392" s="150" t="s">
        <v>44</v>
      </c>
      <c r="D392" s="153" t="s">
        <v>45</v>
      </c>
      <c r="E392" s="152" t="s">
        <v>55</v>
      </c>
      <c r="F392" s="152" t="s">
        <v>57</v>
      </c>
      <c r="G392" s="151" t="s">
        <v>27</v>
      </c>
      <c r="H392" s="157" t="s">
        <v>218</v>
      </c>
      <c r="I392" s="152" t="s">
        <v>46</v>
      </c>
      <c r="J392" s="152" t="s">
        <v>219</v>
      </c>
      <c r="K392" s="152" t="s">
        <v>501</v>
      </c>
      <c r="L392" s="152" t="s">
        <v>502</v>
      </c>
    </row>
    <row r="393" spans="3:12" x14ac:dyDescent="0.25">
      <c r="C393" s="119" t="s">
        <v>47</v>
      </c>
      <c r="D393" s="623"/>
      <c r="E393" s="182"/>
      <c r="F393" s="139">
        <v>30000</v>
      </c>
      <c r="G393" s="121">
        <f t="shared" ref="G393:G401" si="34">E393*F393</f>
        <v>0</v>
      </c>
      <c r="H393" s="185" t="s">
        <v>217</v>
      </c>
      <c r="I393" s="122" t="s">
        <v>756</v>
      </c>
      <c r="J393" s="122" t="str">
        <f>VLOOKUP(I393,Presupuesto!$B$11:$C$587,2,0)</f>
        <v>SERVICIOS DE PROFESIONALES Y TECNICOS</v>
      </c>
      <c r="K393" s="263" t="s">
        <v>211</v>
      </c>
      <c r="L393" s="122" t="s">
        <v>485</v>
      </c>
    </row>
    <row r="394" spans="3:12" x14ac:dyDescent="0.25">
      <c r="C394" s="123" t="s">
        <v>48</v>
      </c>
      <c r="D394" s="624"/>
      <c r="E394" s="229">
        <v>1</v>
      </c>
      <c r="F394" s="124">
        <v>200000</v>
      </c>
      <c r="G394" s="121">
        <f t="shared" si="34"/>
        <v>200000</v>
      </c>
      <c r="H394" s="185"/>
      <c r="I394" s="122" t="s">
        <v>1517</v>
      </c>
      <c r="J394" s="122" t="str">
        <f>VLOOKUP(I394,Presupuesto!$B$11:$C$587,2,0)</f>
        <v>OTROS INTERESES</v>
      </c>
      <c r="K394" s="122" t="str">
        <f>$K$17</f>
        <v>Desarrollo Curricular</v>
      </c>
      <c r="L394" s="122" t="s">
        <v>494</v>
      </c>
    </row>
    <row r="395" spans="3:12" x14ac:dyDescent="0.25">
      <c r="C395" s="123" t="s">
        <v>49</v>
      </c>
      <c r="D395" s="624"/>
      <c r="E395" s="229">
        <f>D393</f>
        <v>0</v>
      </c>
      <c r="F395" s="124">
        <v>150</v>
      </c>
      <c r="G395" s="121">
        <f t="shared" si="34"/>
        <v>0</v>
      </c>
      <c r="H395" s="185"/>
      <c r="I395" s="122" t="s">
        <v>1517</v>
      </c>
      <c r="J395" s="122" t="str">
        <f>VLOOKUP(I395,Presupuesto!$B$11:$C$587,2,0)</f>
        <v>OTROS INTERESES</v>
      </c>
      <c r="K395" s="122" t="str">
        <f t="shared" ref="K395:K402" si="35">$K$17</f>
        <v>Desarrollo Curricular</v>
      </c>
      <c r="L395" s="122" t="s">
        <v>487</v>
      </c>
    </row>
    <row r="396" spans="3:12" x14ac:dyDescent="0.25">
      <c r="C396" s="123" t="s">
        <v>50</v>
      </c>
      <c r="D396" s="624"/>
      <c r="E396" s="175">
        <v>0</v>
      </c>
      <c r="F396" s="142">
        <v>10000</v>
      </c>
      <c r="G396" s="121">
        <f t="shared" si="34"/>
        <v>0</v>
      </c>
      <c r="H396" s="185"/>
      <c r="I396" s="122" t="s">
        <v>1517</v>
      </c>
      <c r="J396" s="122" t="str">
        <f>VLOOKUP(I396,Presupuesto!$B$11:$C$587,2,0)</f>
        <v>OTROS INTERESES</v>
      </c>
      <c r="K396" s="122" t="str">
        <f t="shared" si="35"/>
        <v>Desarrollo Curricular</v>
      </c>
      <c r="L396" s="122" t="s">
        <v>503</v>
      </c>
    </row>
    <row r="397" spans="3:12" x14ac:dyDescent="0.25">
      <c r="C397" s="123" t="s">
        <v>510</v>
      </c>
      <c r="D397" s="624"/>
      <c r="E397" s="175">
        <v>0</v>
      </c>
      <c r="F397" s="142">
        <v>250</v>
      </c>
      <c r="G397" s="121">
        <f t="shared" si="34"/>
        <v>0</v>
      </c>
      <c r="H397" s="185"/>
      <c r="I397" s="122" t="s">
        <v>1517</v>
      </c>
      <c r="J397" s="122" t="str">
        <f>VLOOKUP(I397,Presupuesto!$B$11:$C$587,2,0)</f>
        <v>OTROS INTERESES</v>
      </c>
      <c r="K397" s="122" t="str">
        <f t="shared" si="35"/>
        <v>Desarrollo Curricular</v>
      </c>
      <c r="L397" s="122" t="s">
        <v>503</v>
      </c>
    </row>
    <row r="398" spans="3:12" x14ac:dyDescent="0.25">
      <c r="C398" s="123" t="s">
        <v>51</v>
      </c>
      <c r="D398" s="624"/>
      <c r="E398" s="229">
        <f>(D393*25)/500</f>
        <v>0</v>
      </c>
      <c r="F398" s="124">
        <v>85</v>
      </c>
      <c r="G398" s="121">
        <f t="shared" si="34"/>
        <v>0</v>
      </c>
      <c r="H398" s="185"/>
      <c r="I398" s="122" t="s">
        <v>1517</v>
      </c>
      <c r="J398" s="122" t="str">
        <f>VLOOKUP(I398,Presupuesto!$B$11:$C$587,2,0)</f>
        <v>OTROS INTERESES</v>
      </c>
      <c r="K398" s="122" t="str">
        <f t="shared" si="35"/>
        <v>Desarrollo Curricular</v>
      </c>
      <c r="L398" s="122" t="s">
        <v>503</v>
      </c>
    </row>
    <row r="399" spans="3:12" x14ac:dyDescent="0.25">
      <c r="C399" s="123" t="s">
        <v>204</v>
      </c>
      <c r="D399" s="624"/>
      <c r="E399" s="229">
        <f>D393/12</f>
        <v>0</v>
      </c>
      <c r="F399" s="124">
        <v>36</v>
      </c>
      <c r="G399" s="121">
        <f t="shared" si="34"/>
        <v>0</v>
      </c>
      <c r="H399" s="185"/>
      <c r="I399" s="122" t="s">
        <v>1517</v>
      </c>
      <c r="J399" s="122" t="str">
        <f>VLOOKUP(I399,Presupuesto!$B$11:$C$587,2,0)</f>
        <v>OTROS INTERESES</v>
      </c>
      <c r="K399" s="122" t="str">
        <f t="shared" si="35"/>
        <v>Desarrollo Curricular</v>
      </c>
      <c r="L399" s="122" t="s">
        <v>503</v>
      </c>
    </row>
    <row r="400" spans="3:12" x14ac:dyDescent="0.25">
      <c r="C400" s="123" t="s">
        <v>34</v>
      </c>
      <c r="D400" s="624"/>
      <c r="E400" s="229">
        <f>D393/12</f>
        <v>0</v>
      </c>
      <c r="F400" s="124">
        <v>80</v>
      </c>
      <c r="G400" s="121">
        <f t="shared" si="34"/>
        <v>0</v>
      </c>
      <c r="H400" s="185"/>
      <c r="I400" s="122" t="s">
        <v>1517</v>
      </c>
      <c r="J400" s="122" t="str">
        <f>VLOOKUP(I400,Presupuesto!$B$11:$C$587,2,0)</f>
        <v>OTROS INTERESES</v>
      </c>
      <c r="K400" s="122" t="str">
        <f t="shared" si="35"/>
        <v>Desarrollo Curricular</v>
      </c>
      <c r="L400" s="122" t="s">
        <v>503</v>
      </c>
    </row>
    <row r="401" spans="3:12" x14ac:dyDescent="0.25">
      <c r="C401" s="133" t="s">
        <v>52</v>
      </c>
      <c r="D401" s="624"/>
      <c r="E401" s="256">
        <v>0</v>
      </c>
      <c r="F401" s="143">
        <v>25</v>
      </c>
      <c r="G401" s="121">
        <f t="shared" si="34"/>
        <v>0</v>
      </c>
      <c r="H401" s="185"/>
      <c r="I401" s="122" t="s">
        <v>1517</v>
      </c>
      <c r="J401" s="122" t="str">
        <f>VLOOKUP(I401,Presupuesto!$B$11:$C$587,2,0)</f>
        <v>OTROS INTERESES</v>
      </c>
      <c r="K401" s="122" t="str">
        <f t="shared" si="35"/>
        <v>Desarrollo Curricular</v>
      </c>
      <c r="L401" s="122" t="s">
        <v>503</v>
      </c>
    </row>
    <row r="402" spans="3:12" ht="15.75" thickBot="1" x14ac:dyDescent="0.3">
      <c r="C402" s="260" t="s">
        <v>523</v>
      </c>
      <c r="D402" s="261">
        <v>0</v>
      </c>
      <c r="E402" s="262">
        <v>0</v>
      </c>
      <c r="F402" s="128">
        <f>HLOOKUP(C402,$AH$2:$BU$3,2,0)</f>
        <v>1150</v>
      </c>
      <c r="G402" s="129">
        <f>D402*E402*F402</f>
        <v>0</v>
      </c>
      <c r="H402" s="185"/>
      <c r="I402" s="122" t="s">
        <v>1517</v>
      </c>
      <c r="J402" s="130" t="str">
        <f>VLOOKUP(I402,Presupuesto!$B$11:$C$587,2,0)</f>
        <v>OTROS INTERESES</v>
      </c>
      <c r="K402" s="122" t="str">
        <f t="shared" si="35"/>
        <v>Desarrollo Curricular</v>
      </c>
      <c r="L402" s="122" t="s">
        <v>503</v>
      </c>
    </row>
    <row r="405" spans="3:12" x14ac:dyDescent="0.25">
      <c r="C405" s="72" t="s">
        <v>41</v>
      </c>
      <c r="D405" s="72"/>
      <c r="E405" s="72"/>
      <c r="F405" s="72"/>
      <c r="G405" s="72"/>
      <c r="H405" s="97"/>
      <c r="I405" s="72"/>
      <c r="J405" s="72"/>
    </row>
    <row r="406" spans="3:12" x14ac:dyDescent="0.25">
      <c r="C406" s="72" t="s">
        <v>42</v>
      </c>
      <c r="D406" s="72"/>
      <c r="E406" s="72"/>
      <c r="F406" s="72"/>
      <c r="G406" s="72"/>
      <c r="H406" s="97"/>
      <c r="I406" s="72"/>
      <c r="J406" s="72"/>
    </row>
    <row r="407" spans="3:12" ht="15.75" thickBot="1" x14ac:dyDescent="0.3">
      <c r="C407" s="202"/>
      <c r="D407" s="202"/>
      <c r="E407" s="202"/>
      <c r="F407" s="202"/>
      <c r="G407" s="202"/>
      <c r="H407" s="97"/>
      <c r="I407" s="202"/>
      <c r="J407" s="202"/>
      <c r="K407" s="136"/>
    </row>
    <row r="408" spans="3:12" ht="15.75" thickBot="1" x14ac:dyDescent="0.3">
      <c r="C408" s="29" t="s">
        <v>43</v>
      </c>
      <c r="D408" s="30">
        <f>SUM(G415:G424)</f>
        <v>20565</v>
      </c>
      <c r="E408" s="117"/>
      <c r="F408" s="117"/>
      <c r="G408" s="117"/>
      <c r="H408" s="94"/>
      <c r="I408" s="94"/>
      <c r="J408" s="94"/>
      <c r="K408" s="136"/>
    </row>
    <row r="409" spans="3:12" x14ac:dyDescent="0.25">
      <c r="C409" s="72"/>
      <c r="D409" s="31"/>
      <c r="E409" s="117"/>
      <c r="F409" s="117"/>
      <c r="G409" s="117"/>
      <c r="H409" s="94"/>
      <c r="I409" s="94"/>
      <c r="J409" s="94"/>
      <c r="K409" s="136"/>
    </row>
    <row r="410" spans="3:12" x14ac:dyDescent="0.25">
      <c r="C410" s="72"/>
      <c r="D410" s="31"/>
      <c r="E410" s="117"/>
      <c r="F410" s="117"/>
      <c r="G410" s="117"/>
      <c r="H410" s="94"/>
      <c r="I410" s="94"/>
      <c r="J410" s="94"/>
      <c r="K410" s="136"/>
    </row>
    <row r="411" spans="3:12" ht="15.75" x14ac:dyDescent="0.25">
      <c r="C411" s="235" t="s">
        <v>481</v>
      </c>
      <c r="D411" s="328" t="s">
        <v>1896</v>
      </c>
      <c r="E411" s="117"/>
      <c r="F411" s="117"/>
      <c r="G411" s="117"/>
      <c r="H411" s="94"/>
      <c r="I411" s="94"/>
      <c r="J411" s="94"/>
      <c r="K411" s="136"/>
    </row>
    <row r="412" spans="3:12" ht="18.75" x14ac:dyDescent="0.25">
      <c r="C412" s="252" t="str">
        <f>IFERROR(VLOOKUP(D411,'Desarrollo e Innov. Curricular'!$E:$F,2,FALSE),IFERROR(VLOOKUP(D411,Investigación!$E:$F,2,FALSE),IFERROR(VLOOKUP(D411,'Vinculación Univ. Sociedad'!$E:$F,2,FALSE),IFERROR(VLOOKUP(D411,'Docencia y Profesorado Universi'!$E:$F,2,FALSE),IFERROR(VLOOKUP(D411,Estudiantes!$E:$F,2,FALSE),IFERROR(VLOOKUP(D411,'Gestion Administrativa'!#REF!,2,FALSE),IFERROR(VLOOKUP(D411,'Gestion Academica'!$E:$F,2,FALSE),IFERROR(VLOOKUP(D411,Graduados!$E:$F,2,FALSE),IFERROR(VLOOKUP(D411,'Gestión del Conocimiento'!$E:$F,2,FALSE),IFERROR(VLOOKUP(D411,Gobernabilidad!$E:$F,2,FALSE),IFERROR(VLOOKUP(D411,'NIVEL DE ES Y  SISTEMA NACIONAL'!$E:$F,2,FALSE),VLOOKUP(D411,'Lo Esencial'!$E:$F,2,0))))))))))))</f>
        <v xml:space="preserve">2 Relizar talleres y un diplomado relacionados a la historia de Honduras, metodología y enseñanza de la historia e historia universal, arte </v>
      </c>
      <c r="D412" s="31"/>
      <c r="E412" s="117"/>
      <c r="F412" s="117"/>
      <c r="G412" s="117"/>
      <c r="H412" s="94"/>
      <c r="I412" s="94"/>
      <c r="J412" s="94"/>
      <c r="K412" s="136"/>
    </row>
    <row r="413" spans="3:12" ht="15.75" thickBot="1" x14ac:dyDescent="0.3">
      <c r="C413" s="72"/>
      <c r="D413" s="31"/>
      <c r="E413" s="117"/>
      <c r="F413" s="117"/>
      <c r="G413" s="117"/>
      <c r="H413" s="94"/>
      <c r="I413" s="94"/>
      <c r="J413" s="94"/>
      <c r="K413" s="136"/>
    </row>
    <row r="414" spans="3:12" ht="30.75" thickBot="1" x14ac:dyDescent="0.3">
      <c r="C414" s="150" t="s">
        <v>44</v>
      </c>
      <c r="D414" s="153" t="s">
        <v>45</v>
      </c>
      <c r="E414" s="152" t="s">
        <v>55</v>
      </c>
      <c r="F414" s="152" t="s">
        <v>57</v>
      </c>
      <c r="G414" s="151" t="s">
        <v>27</v>
      </c>
      <c r="H414" s="157" t="s">
        <v>218</v>
      </c>
      <c r="I414" s="152" t="s">
        <v>46</v>
      </c>
      <c r="J414" s="152" t="s">
        <v>219</v>
      </c>
      <c r="K414" s="152" t="s">
        <v>501</v>
      </c>
      <c r="L414" s="152" t="s">
        <v>502</v>
      </c>
    </row>
    <row r="415" spans="3:12" x14ac:dyDescent="0.25">
      <c r="C415" s="119" t="s">
        <v>47</v>
      </c>
      <c r="D415" s="623">
        <v>35</v>
      </c>
      <c r="E415" s="182"/>
      <c r="F415" s="139">
        <v>30000</v>
      </c>
      <c r="G415" s="121">
        <f t="shared" ref="G415:G423" si="36">E415*F415</f>
        <v>0</v>
      </c>
      <c r="H415" s="185" t="s">
        <v>217</v>
      </c>
      <c r="I415" s="122" t="s">
        <v>756</v>
      </c>
      <c r="J415" s="122" t="str">
        <f>VLOOKUP(I415,Presupuesto!$B$11:$C$587,2,0)</f>
        <v>SERVICIOS DE PROFESIONALES Y TECNICOS</v>
      </c>
      <c r="K415" s="263" t="s">
        <v>211</v>
      </c>
      <c r="L415" s="122" t="s">
        <v>485</v>
      </c>
    </row>
    <row r="416" spans="3:12" x14ac:dyDescent="0.25">
      <c r="C416" s="123" t="s">
        <v>48</v>
      </c>
      <c r="D416" s="624"/>
      <c r="E416" s="229">
        <v>70</v>
      </c>
      <c r="F416" s="124">
        <v>50</v>
      </c>
      <c r="G416" s="121">
        <f t="shared" si="36"/>
        <v>3500</v>
      </c>
      <c r="H416" s="185"/>
      <c r="I416" s="122" t="s">
        <v>1517</v>
      </c>
      <c r="J416" s="122" t="str">
        <f>VLOOKUP(I416,Presupuesto!$B$11:$C$587,2,0)</f>
        <v>OTROS INTERESES</v>
      </c>
      <c r="K416" s="122" t="str">
        <f>$K$17</f>
        <v>Desarrollo Curricular</v>
      </c>
      <c r="L416" s="122" t="s">
        <v>488</v>
      </c>
    </row>
    <row r="417" spans="3:12" x14ac:dyDescent="0.25">
      <c r="C417" s="123" t="s">
        <v>49</v>
      </c>
      <c r="D417" s="624"/>
      <c r="E417" s="229">
        <v>70</v>
      </c>
      <c r="F417" s="124">
        <v>160</v>
      </c>
      <c r="G417" s="121">
        <f t="shared" si="36"/>
        <v>11200</v>
      </c>
      <c r="H417" s="185"/>
      <c r="I417" s="122" t="s">
        <v>1517</v>
      </c>
      <c r="J417" s="122" t="str">
        <f>VLOOKUP(I417,Presupuesto!$B$11:$C$587,2,0)</f>
        <v>OTROS INTERESES</v>
      </c>
      <c r="K417" s="122" t="str">
        <f t="shared" ref="K417:K424" si="37">$K$17</f>
        <v>Desarrollo Curricular</v>
      </c>
      <c r="L417" s="122" t="s">
        <v>488</v>
      </c>
    </row>
    <row r="418" spans="3:12" x14ac:dyDescent="0.25">
      <c r="C418" s="123" t="s">
        <v>50</v>
      </c>
      <c r="D418" s="624"/>
      <c r="E418" s="175">
        <v>0</v>
      </c>
      <c r="F418" s="142">
        <v>10000</v>
      </c>
      <c r="G418" s="121">
        <f t="shared" si="36"/>
        <v>0</v>
      </c>
      <c r="H418" s="185"/>
      <c r="I418" s="122" t="s">
        <v>1517</v>
      </c>
      <c r="J418" s="122" t="str">
        <f>VLOOKUP(I418,Presupuesto!$B$11:$C$587,2,0)</f>
        <v>OTROS INTERESES</v>
      </c>
      <c r="K418" s="122" t="str">
        <f t="shared" si="37"/>
        <v>Desarrollo Curricular</v>
      </c>
      <c r="L418" s="122" t="s">
        <v>503</v>
      </c>
    </row>
    <row r="419" spans="3:12" x14ac:dyDescent="0.25">
      <c r="C419" s="123" t="s">
        <v>510</v>
      </c>
      <c r="D419" s="624"/>
      <c r="E419" s="175">
        <v>16</v>
      </c>
      <c r="F419" s="142">
        <v>250</v>
      </c>
      <c r="G419" s="121">
        <f t="shared" si="36"/>
        <v>4000</v>
      </c>
      <c r="H419" s="185"/>
      <c r="I419" s="122" t="s">
        <v>1517</v>
      </c>
      <c r="J419" s="122" t="str">
        <f>VLOOKUP(I419,Presupuesto!$B$11:$C$587,2,0)</f>
        <v>OTROS INTERESES</v>
      </c>
      <c r="K419" s="122" t="str">
        <f t="shared" si="37"/>
        <v>Desarrollo Curricular</v>
      </c>
      <c r="L419" s="122" t="s">
        <v>488</v>
      </c>
    </row>
    <row r="420" spans="3:12" x14ac:dyDescent="0.25">
      <c r="C420" s="123" t="s">
        <v>51</v>
      </c>
      <c r="D420" s="624"/>
      <c r="E420" s="229">
        <v>10</v>
      </c>
      <c r="F420" s="124">
        <v>85</v>
      </c>
      <c r="G420" s="121">
        <f t="shared" si="36"/>
        <v>850</v>
      </c>
      <c r="H420" s="185"/>
      <c r="I420" s="122" t="s">
        <v>1517</v>
      </c>
      <c r="J420" s="122" t="str">
        <f>VLOOKUP(I420,Presupuesto!$B$11:$C$587,2,0)</f>
        <v>OTROS INTERESES</v>
      </c>
      <c r="K420" s="122" t="str">
        <f t="shared" si="37"/>
        <v>Desarrollo Curricular</v>
      </c>
      <c r="L420" s="122" t="s">
        <v>488</v>
      </c>
    </row>
    <row r="421" spans="3:12" x14ac:dyDescent="0.25">
      <c r="C421" s="123" t="s">
        <v>204</v>
      </c>
      <c r="D421" s="624"/>
      <c r="E421" s="229">
        <v>70</v>
      </c>
      <c r="F421" s="124">
        <v>2.5</v>
      </c>
      <c r="G421" s="121">
        <f t="shared" si="36"/>
        <v>175</v>
      </c>
      <c r="H421" s="185"/>
      <c r="I421" s="122" t="s">
        <v>1517</v>
      </c>
      <c r="J421" s="122" t="str">
        <f>VLOOKUP(I421,Presupuesto!$B$11:$C$587,2,0)</f>
        <v>OTROS INTERESES</v>
      </c>
      <c r="K421" s="122" t="str">
        <f t="shared" si="37"/>
        <v>Desarrollo Curricular</v>
      </c>
      <c r="L421" s="122" t="s">
        <v>488</v>
      </c>
    </row>
    <row r="422" spans="3:12" x14ac:dyDescent="0.25">
      <c r="C422" s="123" t="s">
        <v>34</v>
      </c>
      <c r="D422" s="624"/>
      <c r="E422" s="229">
        <v>70</v>
      </c>
      <c r="F422" s="124">
        <v>12</v>
      </c>
      <c r="G422" s="121">
        <f t="shared" si="36"/>
        <v>840</v>
      </c>
      <c r="H422" s="185"/>
      <c r="I422" s="122" t="s">
        <v>1517</v>
      </c>
      <c r="J422" s="122" t="str">
        <f>VLOOKUP(I422,Presupuesto!$B$11:$C$587,2,0)</f>
        <v>OTROS INTERESES</v>
      </c>
      <c r="K422" s="122" t="str">
        <f t="shared" si="37"/>
        <v>Desarrollo Curricular</v>
      </c>
      <c r="L422" s="122" t="s">
        <v>488</v>
      </c>
    </row>
    <row r="423" spans="3:12" x14ac:dyDescent="0.25">
      <c r="C423" s="133" t="s">
        <v>52</v>
      </c>
      <c r="D423" s="624"/>
      <c r="E423" s="256">
        <v>0</v>
      </c>
      <c r="F423" s="143">
        <v>25</v>
      </c>
      <c r="G423" s="121">
        <f t="shared" si="36"/>
        <v>0</v>
      </c>
      <c r="H423" s="185"/>
      <c r="I423" s="122" t="s">
        <v>1517</v>
      </c>
      <c r="J423" s="122" t="str">
        <f>VLOOKUP(I423,Presupuesto!$B$11:$C$587,2,0)</f>
        <v>OTROS INTERESES</v>
      </c>
      <c r="K423" s="122" t="str">
        <f t="shared" si="37"/>
        <v>Desarrollo Curricular</v>
      </c>
      <c r="L423" s="122" t="s">
        <v>503</v>
      </c>
    </row>
    <row r="424" spans="3:12" ht="15.75" thickBot="1" x14ac:dyDescent="0.3">
      <c r="C424" s="260" t="s">
        <v>523</v>
      </c>
      <c r="D424" s="261">
        <v>0</v>
      </c>
      <c r="E424" s="262">
        <v>0</v>
      </c>
      <c r="F424" s="128">
        <f>HLOOKUP(C424,$AH$2:$BU$3,2,0)</f>
        <v>1150</v>
      </c>
      <c r="G424" s="129">
        <f>D424*E424*F424</f>
        <v>0</v>
      </c>
      <c r="H424" s="185"/>
      <c r="I424" s="122" t="s">
        <v>1517</v>
      </c>
      <c r="J424" s="130" t="str">
        <f>VLOOKUP(I424,Presupuesto!$B$11:$C$587,2,0)</f>
        <v>OTROS INTERESES</v>
      </c>
      <c r="K424" s="122" t="str">
        <f t="shared" si="37"/>
        <v>Desarrollo Curricular</v>
      </c>
      <c r="L424" s="122" t="s">
        <v>503</v>
      </c>
    </row>
    <row r="427" spans="3:12" x14ac:dyDescent="0.25">
      <c r="C427" s="72" t="s">
        <v>41</v>
      </c>
      <c r="D427" s="72"/>
      <c r="E427" s="72"/>
      <c r="F427" s="72"/>
      <c r="G427" s="72"/>
      <c r="H427" s="97"/>
      <c r="I427" s="72"/>
      <c r="J427" s="72"/>
    </row>
    <row r="428" spans="3:12" x14ac:dyDescent="0.25">
      <c r="C428" s="72" t="s">
        <v>42</v>
      </c>
      <c r="D428" s="72"/>
      <c r="E428" s="72"/>
      <c r="F428" s="72"/>
      <c r="G428" s="72"/>
      <c r="H428" s="97"/>
      <c r="I428" s="72"/>
      <c r="J428" s="72"/>
    </row>
    <row r="429" spans="3:12" ht="15.75" thickBot="1" x14ac:dyDescent="0.3">
      <c r="C429" s="202"/>
      <c r="D429" s="202"/>
      <c r="E429" s="202"/>
      <c r="F429" s="202"/>
      <c r="G429" s="202"/>
      <c r="H429" s="97"/>
      <c r="I429" s="202"/>
      <c r="J429" s="202"/>
      <c r="K429" s="136"/>
    </row>
    <row r="430" spans="3:12" ht="15.75" thickBot="1" x14ac:dyDescent="0.3">
      <c r="C430" s="29" t="s">
        <v>43</v>
      </c>
      <c r="D430" s="30">
        <f>SUM(G437:G446)</f>
        <v>2100</v>
      </c>
      <c r="E430" s="117"/>
      <c r="F430" s="117"/>
      <c r="G430" s="117"/>
      <c r="H430" s="94"/>
      <c r="I430" s="94"/>
      <c r="J430" s="94"/>
      <c r="K430" s="136"/>
    </row>
    <row r="431" spans="3:12" x14ac:dyDescent="0.25">
      <c r="C431" s="72"/>
      <c r="D431" s="31"/>
      <c r="E431" s="117"/>
      <c r="F431" s="117"/>
      <c r="G431" s="117"/>
      <c r="H431" s="94"/>
      <c r="I431" s="94"/>
      <c r="J431" s="94"/>
      <c r="K431" s="136"/>
    </row>
    <row r="432" spans="3:12" x14ac:dyDescent="0.25">
      <c r="C432" s="72"/>
      <c r="D432" s="31"/>
      <c r="E432" s="117"/>
      <c r="F432" s="117"/>
      <c r="G432" s="117"/>
      <c r="H432" s="94"/>
      <c r="I432" s="94"/>
      <c r="J432" s="94"/>
      <c r="K432" s="136"/>
    </row>
    <row r="433" spans="3:12" ht="15.75" x14ac:dyDescent="0.25">
      <c r="C433" s="235" t="s">
        <v>481</v>
      </c>
      <c r="D433" s="341" t="s">
        <v>1897</v>
      </c>
      <c r="E433" s="117"/>
      <c r="F433" s="117"/>
      <c r="G433" s="117"/>
      <c r="H433" s="94"/>
      <c r="I433" s="94"/>
      <c r="J433" s="94"/>
      <c r="K433" s="136"/>
    </row>
    <row r="434" spans="3:12" ht="18.75" x14ac:dyDescent="0.25">
      <c r="C434" s="252" t="str">
        <f>IFERROR(VLOOKUP(D433,'Desarrollo e Innov. Curricular'!$E:$F,2,FALSE),IFERROR(VLOOKUP(D433,Investigación!$E:$F,2,FALSE),IFERROR(VLOOKUP(D433,'Vinculación Univ. Sociedad'!$E:$F,2,FALSE),IFERROR(VLOOKUP(D433,'Docencia y Profesorado Universi'!$E:$F,2,FALSE),IFERROR(VLOOKUP(D433,Estudiantes!$E:$F,2,FALSE),IFERROR(VLOOKUP(D433,'Gestion Administrativa'!#REF!,2,FALSE),IFERROR(VLOOKUP(D433,'Gestion Academica'!$E:$F,2,FALSE),IFERROR(VLOOKUP(D433,Graduados!$E:$F,2,FALSE),IFERROR(VLOOKUP(D433,'Gestión del Conocimiento'!$E:$F,2,FALSE),IFERROR(VLOOKUP(D433,Gobernabilidad!$E:$F,2,FALSE),IFERROR(VLOOKUP(D433,'NIVEL DE ES Y  SISTEMA NACIONAL'!$E:$F,2,FALSE),VLOOKUP(D433,'Lo Esencial'!$E:$F,2,0))))))))))))</f>
        <v>b.3 Jornada de trabajo de dos días para la revisión del programa de Historia de Honduras. Participación 35 personas.</v>
      </c>
      <c r="D434" s="31"/>
      <c r="E434" s="117"/>
      <c r="F434" s="117"/>
      <c r="G434" s="117"/>
      <c r="H434" s="94"/>
      <c r="I434" s="94"/>
      <c r="J434" s="94"/>
      <c r="K434" s="136"/>
    </row>
    <row r="435" spans="3:12" ht="15.75" thickBot="1" x14ac:dyDescent="0.3">
      <c r="C435" s="72"/>
      <c r="D435" s="31"/>
      <c r="E435" s="117"/>
      <c r="F435" s="117"/>
      <c r="G435" s="117"/>
      <c r="H435" s="94"/>
      <c r="I435" s="94"/>
      <c r="J435" s="94"/>
      <c r="K435" s="136"/>
    </row>
    <row r="436" spans="3:12" ht="30.75" thickBot="1" x14ac:dyDescent="0.3">
      <c r="C436" s="150" t="s">
        <v>44</v>
      </c>
      <c r="D436" s="153" t="s">
        <v>45</v>
      </c>
      <c r="E436" s="152" t="s">
        <v>55</v>
      </c>
      <c r="F436" s="152" t="s">
        <v>57</v>
      </c>
      <c r="G436" s="151" t="s">
        <v>27</v>
      </c>
      <c r="H436" s="157" t="s">
        <v>218</v>
      </c>
      <c r="I436" s="152" t="s">
        <v>46</v>
      </c>
      <c r="J436" s="152" t="s">
        <v>219</v>
      </c>
      <c r="K436" s="152" t="s">
        <v>501</v>
      </c>
      <c r="L436" s="152" t="s">
        <v>502</v>
      </c>
    </row>
    <row r="437" spans="3:12" x14ac:dyDescent="0.25">
      <c r="C437" s="119" t="s">
        <v>47</v>
      </c>
      <c r="D437" s="623">
        <v>15</v>
      </c>
      <c r="E437" s="182"/>
      <c r="F437" s="139">
        <v>30000</v>
      </c>
      <c r="G437" s="121">
        <f t="shared" ref="G437:G445" si="38">E437*F437</f>
        <v>0</v>
      </c>
      <c r="H437" s="185" t="s">
        <v>217</v>
      </c>
      <c r="I437" s="122" t="s">
        <v>756</v>
      </c>
      <c r="J437" s="122" t="str">
        <f>VLOOKUP(I437,Presupuesto!$B$11:$C$587,2,0)</f>
        <v>SERVICIOS DE PROFESIONALES Y TECNICOS</v>
      </c>
      <c r="K437" s="263" t="s">
        <v>211</v>
      </c>
      <c r="L437" s="122" t="s">
        <v>485</v>
      </c>
    </row>
    <row r="438" spans="3:12" x14ac:dyDescent="0.25">
      <c r="C438" s="123" t="s">
        <v>48</v>
      </c>
      <c r="D438" s="624"/>
      <c r="E438" s="229">
        <v>0</v>
      </c>
      <c r="F438" s="124">
        <v>50</v>
      </c>
      <c r="G438" s="121">
        <f t="shared" si="38"/>
        <v>0</v>
      </c>
      <c r="H438" s="185"/>
      <c r="I438" s="122" t="s">
        <v>1517</v>
      </c>
      <c r="J438" s="122" t="str">
        <f>VLOOKUP(I438,Presupuesto!$B$11:$C$587,2,0)</f>
        <v>OTROS INTERESES</v>
      </c>
      <c r="K438" s="122" t="str">
        <f>$K$17</f>
        <v>Desarrollo Curricular</v>
      </c>
      <c r="L438" s="122" t="s">
        <v>503</v>
      </c>
    </row>
    <row r="439" spans="3:12" x14ac:dyDescent="0.25">
      <c r="C439" s="123" t="s">
        <v>49</v>
      </c>
      <c r="D439" s="624"/>
      <c r="E439" s="229">
        <f>D437</f>
        <v>15</v>
      </c>
      <c r="F439" s="124">
        <v>140</v>
      </c>
      <c r="G439" s="121">
        <f t="shared" si="38"/>
        <v>2100</v>
      </c>
      <c r="H439" s="185"/>
      <c r="I439" s="122" t="s">
        <v>1517</v>
      </c>
      <c r="J439" s="122" t="str">
        <f>VLOOKUP(I439,Presupuesto!$B$11:$C$587,2,0)</f>
        <v>OTROS INTERESES</v>
      </c>
      <c r="K439" s="122" t="str">
        <f t="shared" ref="K439:K446" si="39">$K$17</f>
        <v>Desarrollo Curricular</v>
      </c>
      <c r="L439" s="122" t="s">
        <v>487</v>
      </c>
    </row>
    <row r="440" spans="3:12" x14ac:dyDescent="0.25">
      <c r="C440" s="123" t="s">
        <v>50</v>
      </c>
      <c r="D440" s="624"/>
      <c r="E440" s="175">
        <v>0</v>
      </c>
      <c r="F440" s="142">
        <v>10000</v>
      </c>
      <c r="G440" s="121">
        <f t="shared" si="38"/>
        <v>0</v>
      </c>
      <c r="H440" s="185"/>
      <c r="I440" s="122" t="s">
        <v>1517</v>
      </c>
      <c r="J440" s="122" t="str">
        <f>VLOOKUP(I440,Presupuesto!$B$11:$C$587,2,0)</f>
        <v>OTROS INTERESES</v>
      </c>
      <c r="K440" s="122" t="str">
        <f t="shared" si="39"/>
        <v>Desarrollo Curricular</v>
      </c>
      <c r="L440" s="122" t="s">
        <v>503</v>
      </c>
    </row>
    <row r="441" spans="3:12" x14ac:dyDescent="0.25">
      <c r="C441" s="123" t="s">
        <v>510</v>
      </c>
      <c r="D441" s="624"/>
      <c r="E441" s="175">
        <v>0</v>
      </c>
      <c r="F441" s="142">
        <v>250</v>
      </c>
      <c r="G441" s="121">
        <f t="shared" si="38"/>
        <v>0</v>
      </c>
      <c r="H441" s="185"/>
      <c r="I441" s="122" t="s">
        <v>1517</v>
      </c>
      <c r="J441" s="122" t="str">
        <f>VLOOKUP(I441,Presupuesto!$B$11:$C$587,2,0)</f>
        <v>OTROS INTERESES</v>
      </c>
      <c r="K441" s="122" t="str">
        <f t="shared" si="39"/>
        <v>Desarrollo Curricular</v>
      </c>
      <c r="L441" s="122" t="s">
        <v>503</v>
      </c>
    </row>
    <row r="442" spans="3:12" x14ac:dyDescent="0.25">
      <c r="C442" s="123" t="s">
        <v>51</v>
      </c>
      <c r="D442" s="624"/>
      <c r="E442" s="229">
        <v>0</v>
      </c>
      <c r="F442" s="124">
        <v>85</v>
      </c>
      <c r="G442" s="121">
        <f t="shared" si="38"/>
        <v>0</v>
      </c>
      <c r="H442" s="185"/>
      <c r="I442" s="122" t="s">
        <v>1517</v>
      </c>
      <c r="J442" s="122" t="str">
        <f>VLOOKUP(I442,Presupuesto!$B$11:$C$587,2,0)</f>
        <v>OTROS INTERESES</v>
      </c>
      <c r="K442" s="122" t="str">
        <f t="shared" si="39"/>
        <v>Desarrollo Curricular</v>
      </c>
      <c r="L442" s="122" t="s">
        <v>503</v>
      </c>
    </row>
    <row r="443" spans="3:12" x14ac:dyDescent="0.25">
      <c r="C443" s="123" t="s">
        <v>204</v>
      </c>
      <c r="D443" s="624"/>
      <c r="E443" s="229">
        <v>0</v>
      </c>
      <c r="F443" s="124">
        <v>36</v>
      </c>
      <c r="G443" s="121">
        <f t="shared" si="38"/>
        <v>0</v>
      </c>
      <c r="H443" s="185"/>
      <c r="I443" s="122" t="s">
        <v>1517</v>
      </c>
      <c r="J443" s="122" t="str">
        <f>VLOOKUP(I443,Presupuesto!$B$11:$C$587,2,0)</f>
        <v>OTROS INTERESES</v>
      </c>
      <c r="K443" s="122" t="str">
        <f t="shared" si="39"/>
        <v>Desarrollo Curricular</v>
      </c>
      <c r="L443" s="122" t="s">
        <v>503</v>
      </c>
    </row>
    <row r="444" spans="3:12" x14ac:dyDescent="0.25">
      <c r="C444" s="123" t="s">
        <v>34</v>
      </c>
      <c r="D444" s="624"/>
      <c r="E444" s="229">
        <v>0</v>
      </c>
      <c r="F444" s="124">
        <v>80</v>
      </c>
      <c r="G444" s="121">
        <f t="shared" si="38"/>
        <v>0</v>
      </c>
      <c r="H444" s="185"/>
      <c r="I444" s="122" t="s">
        <v>1517</v>
      </c>
      <c r="J444" s="122" t="str">
        <f>VLOOKUP(I444,Presupuesto!$B$11:$C$587,2,0)</f>
        <v>OTROS INTERESES</v>
      </c>
      <c r="K444" s="122" t="str">
        <f t="shared" si="39"/>
        <v>Desarrollo Curricular</v>
      </c>
      <c r="L444" s="122" t="s">
        <v>503</v>
      </c>
    </row>
    <row r="445" spans="3:12" x14ac:dyDescent="0.25">
      <c r="C445" s="133" t="s">
        <v>52</v>
      </c>
      <c r="D445" s="624"/>
      <c r="E445" s="256">
        <v>0</v>
      </c>
      <c r="F445" s="143">
        <v>25</v>
      </c>
      <c r="G445" s="121">
        <f t="shared" si="38"/>
        <v>0</v>
      </c>
      <c r="H445" s="185"/>
      <c r="I445" s="122" t="s">
        <v>1517</v>
      </c>
      <c r="J445" s="122" t="str">
        <f>VLOOKUP(I445,Presupuesto!$B$11:$C$587,2,0)</f>
        <v>OTROS INTERESES</v>
      </c>
      <c r="K445" s="122" t="str">
        <f t="shared" si="39"/>
        <v>Desarrollo Curricular</v>
      </c>
      <c r="L445" s="122" t="s">
        <v>503</v>
      </c>
    </row>
    <row r="446" spans="3:12" ht="15.75" thickBot="1" x14ac:dyDescent="0.3">
      <c r="C446" s="260" t="s">
        <v>523</v>
      </c>
      <c r="D446" s="261">
        <v>0</v>
      </c>
      <c r="E446" s="262">
        <v>0</v>
      </c>
      <c r="F446" s="128">
        <f>HLOOKUP(C446,$AH$2:$BU$3,2,0)</f>
        <v>1150</v>
      </c>
      <c r="G446" s="129">
        <f>D446*E446*F446</f>
        <v>0</v>
      </c>
      <c r="H446" s="185"/>
      <c r="I446" s="122" t="s">
        <v>1517</v>
      </c>
      <c r="J446" s="130" t="str">
        <f>VLOOKUP(I446,Presupuesto!$B$11:$C$587,2,0)</f>
        <v>OTROS INTERESES</v>
      </c>
      <c r="K446" s="122" t="str">
        <f t="shared" si="39"/>
        <v>Desarrollo Curricular</v>
      </c>
      <c r="L446" s="122" t="s">
        <v>503</v>
      </c>
    </row>
    <row r="449" spans="3:12" x14ac:dyDescent="0.25">
      <c r="C449" s="72" t="s">
        <v>41</v>
      </c>
      <c r="D449" s="72"/>
      <c r="E449" s="72"/>
      <c r="F449" s="72"/>
      <c r="G449" s="72"/>
      <c r="H449" s="97"/>
      <c r="I449" s="72"/>
      <c r="J449" s="72"/>
    </row>
    <row r="450" spans="3:12" x14ac:dyDescent="0.25">
      <c r="C450" s="72" t="s">
        <v>42</v>
      </c>
      <c r="D450" s="72"/>
      <c r="E450" s="72"/>
      <c r="F450" s="72"/>
      <c r="G450" s="72"/>
      <c r="H450" s="97"/>
      <c r="I450" s="72"/>
      <c r="J450" s="72"/>
    </row>
    <row r="451" spans="3:12" ht="15.75" thickBot="1" x14ac:dyDescent="0.3">
      <c r="C451" s="202"/>
      <c r="D451" s="202"/>
      <c r="E451" s="202"/>
      <c r="F451" s="202"/>
      <c r="G451" s="202"/>
      <c r="H451" s="97"/>
      <c r="I451" s="202"/>
      <c r="J451" s="202"/>
      <c r="K451" s="136"/>
    </row>
    <row r="452" spans="3:12" ht="15.75" thickBot="1" x14ac:dyDescent="0.3">
      <c r="C452" s="29" t="s">
        <v>43</v>
      </c>
      <c r="D452" s="30">
        <f>SUM(G459:G468)</f>
        <v>0</v>
      </c>
      <c r="E452" s="117"/>
      <c r="F452" s="117"/>
      <c r="G452" s="117"/>
      <c r="H452" s="94"/>
      <c r="I452" s="94"/>
      <c r="J452" s="94"/>
      <c r="K452" s="136"/>
    </row>
    <row r="453" spans="3:12" x14ac:dyDescent="0.25">
      <c r="C453" s="72"/>
      <c r="D453" s="31"/>
      <c r="E453" s="117"/>
      <c r="F453" s="117"/>
      <c r="G453" s="117"/>
      <c r="H453" s="94"/>
      <c r="I453" s="94"/>
      <c r="J453" s="94"/>
      <c r="K453" s="136"/>
    </row>
    <row r="454" spans="3:12" x14ac:dyDescent="0.25">
      <c r="C454" s="72"/>
      <c r="D454" s="31"/>
      <c r="E454" s="117"/>
      <c r="F454" s="117"/>
      <c r="G454" s="117"/>
      <c r="H454" s="94"/>
      <c r="I454" s="94"/>
      <c r="J454" s="94"/>
      <c r="K454" s="136"/>
    </row>
    <row r="455" spans="3:12" ht="15.75" x14ac:dyDescent="0.25">
      <c r="C455" s="235" t="s">
        <v>481</v>
      </c>
      <c r="D455" s="341" t="s">
        <v>1930</v>
      </c>
      <c r="E455" s="117"/>
      <c r="F455" s="117"/>
      <c r="G455" s="117"/>
      <c r="H455" s="94"/>
      <c r="I455" s="94"/>
      <c r="J455" s="94"/>
      <c r="K455" s="136"/>
    </row>
    <row r="456" spans="3:12" ht="18.75" x14ac:dyDescent="0.25">
      <c r="C456" s="252" t="str">
        <f>IFERROR(VLOOKUP(D455,'Desarrollo e Innov. Curricular'!$E:$F,2,FALSE),IFERROR(VLOOKUP(D455,Investigación!$E:$F,2,FALSE),IFERROR(VLOOKUP(D455,'Vinculación Univ. Sociedad'!$E:$F,2,FALSE),IFERROR(VLOOKUP(D455,'Docencia y Profesorado Universi'!$E:$F,2,FALSE),IFERROR(VLOOKUP(D455,Estudiantes!$E:$F,2,FALSE),IFERROR(VLOOKUP(D455,'Gestion Administrativa'!#REF!,2,FALSE),IFERROR(VLOOKUP(D455,'Gestion Academica'!$E:$F,2,FALSE),IFERROR(VLOOKUP(D455,Graduados!$E:$F,2,FALSE),IFERROR(VLOOKUP(D455,'Gestión del Conocimiento'!$E:$F,2,FALSE),IFERROR(VLOOKUP(D455,Gobernabilidad!$E:$F,2,FALSE),IFERROR(VLOOKUP(D455,'NIVEL DE ES Y  SISTEMA NACIONAL'!$E:$F,2,FALSE),VLOOKUP(D455,'Lo Esencial'!$E:$F,2,0))))))))))))</f>
        <v>b.2 Capacitación del personal en sistema BIMODAL (Para 8 Docentes)                                                     b.3 Promoción e incentivos para la innovación educativa.</v>
      </c>
      <c r="D456" s="31"/>
      <c r="E456" s="117"/>
      <c r="F456" s="117"/>
      <c r="G456" s="117"/>
      <c r="H456" s="94"/>
      <c r="I456" s="94"/>
      <c r="J456" s="94"/>
      <c r="K456" s="136"/>
    </row>
    <row r="457" spans="3:12" ht="15.75" thickBot="1" x14ac:dyDescent="0.3">
      <c r="C457" s="72"/>
      <c r="D457" s="31"/>
      <c r="E457" s="117"/>
      <c r="F457" s="117"/>
      <c r="G457" s="117"/>
      <c r="H457" s="94"/>
      <c r="I457" s="94"/>
      <c r="J457" s="94"/>
      <c r="K457" s="136"/>
    </row>
    <row r="458" spans="3:12" ht="30.75" thickBot="1" x14ac:dyDescent="0.3">
      <c r="C458" s="150" t="s">
        <v>44</v>
      </c>
      <c r="D458" s="153" t="s">
        <v>45</v>
      </c>
      <c r="E458" s="152" t="s">
        <v>55</v>
      </c>
      <c r="F458" s="152" t="s">
        <v>57</v>
      </c>
      <c r="G458" s="151" t="s">
        <v>27</v>
      </c>
      <c r="H458" s="157" t="s">
        <v>218</v>
      </c>
      <c r="I458" s="152" t="s">
        <v>46</v>
      </c>
      <c r="J458" s="152" t="s">
        <v>219</v>
      </c>
      <c r="K458" s="152" t="s">
        <v>501</v>
      </c>
      <c r="L458" s="152" t="s">
        <v>502</v>
      </c>
    </row>
    <row r="459" spans="3:12" x14ac:dyDescent="0.25">
      <c r="C459" s="119" t="s">
        <v>47</v>
      </c>
      <c r="D459" s="623"/>
      <c r="E459" s="182"/>
      <c r="F459" s="139">
        <v>30000</v>
      </c>
      <c r="G459" s="121">
        <f t="shared" ref="G459:G467" si="40">E459*F459</f>
        <v>0</v>
      </c>
      <c r="H459" s="185" t="s">
        <v>217</v>
      </c>
      <c r="I459" s="122" t="s">
        <v>756</v>
      </c>
      <c r="J459" s="122" t="str">
        <f>VLOOKUP(I459,Presupuesto!$B$11:$C$587,2,0)</f>
        <v>SERVICIOS DE PROFESIONALES Y TECNICOS</v>
      </c>
      <c r="K459" s="263" t="s">
        <v>211</v>
      </c>
      <c r="L459" s="122" t="s">
        <v>485</v>
      </c>
    </row>
    <row r="460" spans="3:12" x14ac:dyDescent="0.25">
      <c r="C460" s="123" t="s">
        <v>48</v>
      </c>
      <c r="D460" s="624"/>
      <c r="E460" s="229">
        <f>D459</f>
        <v>0</v>
      </c>
      <c r="F460" s="124">
        <v>50</v>
      </c>
      <c r="G460" s="121">
        <f t="shared" si="40"/>
        <v>0</v>
      </c>
      <c r="H460" s="185"/>
      <c r="I460" s="122" t="s">
        <v>1517</v>
      </c>
      <c r="J460" s="122" t="str">
        <f>VLOOKUP(I460,Presupuesto!$B$11:$C$587,2,0)</f>
        <v>OTROS INTERESES</v>
      </c>
      <c r="K460" s="122" t="str">
        <f>$K$17</f>
        <v>Desarrollo Curricular</v>
      </c>
      <c r="L460" s="122" t="s">
        <v>503</v>
      </c>
    </row>
    <row r="461" spans="3:12" x14ac:dyDescent="0.25">
      <c r="C461" s="123" t="s">
        <v>49</v>
      </c>
      <c r="D461" s="624"/>
      <c r="E461" s="229">
        <f>D459</f>
        <v>0</v>
      </c>
      <c r="F461" s="124">
        <v>150</v>
      </c>
      <c r="G461" s="121">
        <f t="shared" si="40"/>
        <v>0</v>
      </c>
      <c r="H461" s="185"/>
      <c r="I461" s="122" t="s">
        <v>1517</v>
      </c>
      <c r="J461" s="122" t="str">
        <f>VLOOKUP(I461,Presupuesto!$B$11:$C$587,2,0)</f>
        <v>OTROS INTERESES</v>
      </c>
      <c r="K461" s="122" t="str">
        <f t="shared" ref="K461:K468" si="41">$K$17</f>
        <v>Desarrollo Curricular</v>
      </c>
      <c r="L461" s="122" t="s">
        <v>487</v>
      </c>
    </row>
    <row r="462" spans="3:12" x14ac:dyDescent="0.25">
      <c r="C462" s="123" t="s">
        <v>50</v>
      </c>
      <c r="D462" s="624"/>
      <c r="E462" s="175">
        <v>0</v>
      </c>
      <c r="F462" s="142">
        <v>10000</v>
      </c>
      <c r="G462" s="121">
        <f t="shared" si="40"/>
        <v>0</v>
      </c>
      <c r="H462" s="185"/>
      <c r="I462" s="122" t="s">
        <v>1517</v>
      </c>
      <c r="J462" s="122" t="str">
        <f>VLOOKUP(I462,Presupuesto!$B$11:$C$587,2,0)</f>
        <v>OTROS INTERESES</v>
      </c>
      <c r="K462" s="122" t="str">
        <f t="shared" si="41"/>
        <v>Desarrollo Curricular</v>
      </c>
      <c r="L462" s="122" t="s">
        <v>503</v>
      </c>
    </row>
    <row r="463" spans="3:12" x14ac:dyDescent="0.25">
      <c r="C463" s="123" t="s">
        <v>510</v>
      </c>
      <c r="D463" s="624"/>
      <c r="E463" s="175">
        <v>0</v>
      </c>
      <c r="F463" s="142">
        <v>250</v>
      </c>
      <c r="G463" s="121">
        <f t="shared" si="40"/>
        <v>0</v>
      </c>
      <c r="H463" s="185"/>
      <c r="I463" s="122" t="s">
        <v>1517</v>
      </c>
      <c r="J463" s="122" t="str">
        <f>VLOOKUP(I463,Presupuesto!$B$11:$C$587,2,0)</f>
        <v>OTROS INTERESES</v>
      </c>
      <c r="K463" s="122" t="str">
        <f t="shared" si="41"/>
        <v>Desarrollo Curricular</v>
      </c>
      <c r="L463" s="122" t="s">
        <v>503</v>
      </c>
    </row>
    <row r="464" spans="3:12" x14ac:dyDescent="0.25">
      <c r="C464" s="123" t="s">
        <v>51</v>
      </c>
      <c r="D464" s="624"/>
      <c r="E464" s="229">
        <f>(D459*25)/500</f>
        <v>0</v>
      </c>
      <c r="F464" s="124">
        <v>85</v>
      </c>
      <c r="G464" s="121">
        <f t="shared" si="40"/>
        <v>0</v>
      </c>
      <c r="H464" s="185"/>
      <c r="I464" s="122" t="s">
        <v>1517</v>
      </c>
      <c r="J464" s="122" t="str">
        <f>VLOOKUP(I464,Presupuesto!$B$11:$C$587,2,0)</f>
        <v>OTROS INTERESES</v>
      </c>
      <c r="K464" s="122" t="str">
        <f t="shared" si="41"/>
        <v>Desarrollo Curricular</v>
      </c>
      <c r="L464" s="122" t="s">
        <v>503</v>
      </c>
    </row>
    <row r="465" spans="3:12" x14ac:dyDescent="0.25">
      <c r="C465" s="123" t="s">
        <v>204</v>
      </c>
      <c r="D465" s="624"/>
      <c r="E465" s="229">
        <f>D459/12</f>
        <v>0</v>
      </c>
      <c r="F465" s="124">
        <v>36</v>
      </c>
      <c r="G465" s="121">
        <f t="shared" si="40"/>
        <v>0</v>
      </c>
      <c r="H465" s="185"/>
      <c r="I465" s="122" t="s">
        <v>1517</v>
      </c>
      <c r="J465" s="122" t="str">
        <f>VLOOKUP(I465,Presupuesto!$B$11:$C$587,2,0)</f>
        <v>OTROS INTERESES</v>
      </c>
      <c r="K465" s="122" t="str">
        <f t="shared" si="41"/>
        <v>Desarrollo Curricular</v>
      </c>
      <c r="L465" s="122" t="s">
        <v>503</v>
      </c>
    </row>
    <row r="466" spans="3:12" x14ac:dyDescent="0.25">
      <c r="C466" s="123" t="s">
        <v>34</v>
      </c>
      <c r="D466" s="624"/>
      <c r="E466" s="229">
        <f>D459/12</f>
        <v>0</v>
      </c>
      <c r="F466" s="124">
        <v>80</v>
      </c>
      <c r="G466" s="121">
        <f t="shared" si="40"/>
        <v>0</v>
      </c>
      <c r="H466" s="185"/>
      <c r="I466" s="122" t="s">
        <v>1517</v>
      </c>
      <c r="J466" s="122" t="str">
        <f>VLOOKUP(I466,Presupuesto!$B$11:$C$587,2,0)</f>
        <v>OTROS INTERESES</v>
      </c>
      <c r="K466" s="122" t="str">
        <f t="shared" si="41"/>
        <v>Desarrollo Curricular</v>
      </c>
      <c r="L466" s="122" t="s">
        <v>503</v>
      </c>
    </row>
    <row r="467" spans="3:12" x14ac:dyDescent="0.25">
      <c r="C467" s="133" t="s">
        <v>52</v>
      </c>
      <c r="D467" s="624"/>
      <c r="E467" s="256">
        <v>0</v>
      </c>
      <c r="F467" s="143">
        <v>25</v>
      </c>
      <c r="G467" s="121">
        <f t="shared" si="40"/>
        <v>0</v>
      </c>
      <c r="H467" s="185"/>
      <c r="I467" s="122" t="s">
        <v>1517</v>
      </c>
      <c r="J467" s="122" t="str">
        <f>VLOOKUP(I467,Presupuesto!$B$11:$C$587,2,0)</f>
        <v>OTROS INTERESES</v>
      </c>
      <c r="K467" s="122" t="str">
        <f t="shared" si="41"/>
        <v>Desarrollo Curricular</v>
      </c>
      <c r="L467" s="122" t="s">
        <v>503</v>
      </c>
    </row>
    <row r="468" spans="3:12" ht="15.75" thickBot="1" x14ac:dyDescent="0.3">
      <c r="C468" s="260" t="s">
        <v>523</v>
      </c>
      <c r="D468" s="261">
        <v>0</v>
      </c>
      <c r="E468" s="262">
        <v>0</v>
      </c>
      <c r="F468" s="128">
        <f>HLOOKUP(C468,$AH$2:$BU$3,2,0)</f>
        <v>1150</v>
      </c>
      <c r="G468" s="129">
        <f>D468*E468*F468</f>
        <v>0</v>
      </c>
      <c r="H468" s="185"/>
      <c r="I468" s="122" t="s">
        <v>1517</v>
      </c>
      <c r="J468" s="130" t="str">
        <f>VLOOKUP(I468,Presupuesto!$B$11:$C$587,2,0)</f>
        <v>OTROS INTERESES</v>
      </c>
      <c r="K468" s="122" t="str">
        <f t="shared" si="41"/>
        <v>Desarrollo Curricular</v>
      </c>
      <c r="L468" s="122" t="s">
        <v>503</v>
      </c>
    </row>
    <row r="471" spans="3:12" x14ac:dyDescent="0.25">
      <c r="C471" s="72" t="s">
        <v>41</v>
      </c>
      <c r="D471" s="72"/>
      <c r="E471" s="72"/>
      <c r="F471" s="72"/>
      <c r="G471" s="72"/>
      <c r="H471" s="97"/>
      <c r="I471" s="72"/>
      <c r="J471" s="72"/>
    </row>
    <row r="472" spans="3:12" x14ac:dyDescent="0.25">
      <c r="C472" s="72" t="s">
        <v>42</v>
      </c>
      <c r="D472" s="72"/>
      <c r="E472" s="72"/>
      <c r="F472" s="72"/>
      <c r="G472" s="72"/>
      <c r="H472" s="97"/>
      <c r="I472" s="72"/>
      <c r="J472" s="72"/>
    </row>
    <row r="473" spans="3:12" ht="15.75" thickBot="1" x14ac:dyDescent="0.3">
      <c r="C473" s="202"/>
      <c r="D473" s="202"/>
      <c r="E473" s="202"/>
      <c r="F473" s="202"/>
      <c r="G473" s="202"/>
      <c r="H473" s="97"/>
      <c r="I473" s="202"/>
      <c r="J473" s="202"/>
      <c r="K473" s="136"/>
    </row>
    <row r="474" spans="3:12" ht="15.75" thickBot="1" x14ac:dyDescent="0.3">
      <c r="C474" s="29" t="s">
        <v>43</v>
      </c>
      <c r="D474" s="30">
        <f>SUM(G481:G490)</f>
        <v>0</v>
      </c>
      <c r="E474" s="117"/>
      <c r="F474" s="117"/>
      <c r="G474" s="117"/>
      <c r="H474" s="94"/>
      <c r="I474" s="94"/>
      <c r="J474" s="94"/>
      <c r="K474" s="136"/>
    </row>
    <row r="475" spans="3:12" x14ac:dyDescent="0.25">
      <c r="C475" s="72"/>
      <c r="D475" s="31"/>
      <c r="E475" s="117"/>
      <c r="F475" s="117"/>
      <c r="G475" s="117"/>
      <c r="H475" s="94"/>
      <c r="I475" s="94"/>
      <c r="J475" s="94"/>
      <c r="K475" s="136"/>
    </row>
    <row r="476" spans="3:12" x14ac:dyDescent="0.25">
      <c r="C476" s="72"/>
      <c r="D476" s="31"/>
      <c r="E476" s="117"/>
      <c r="F476" s="117"/>
      <c r="G476" s="117"/>
      <c r="H476" s="94"/>
      <c r="I476" s="94"/>
      <c r="J476" s="94"/>
      <c r="K476" s="136"/>
    </row>
    <row r="477" spans="3:12" ht="15.75" x14ac:dyDescent="0.25">
      <c r="C477" s="235" t="s">
        <v>481</v>
      </c>
      <c r="D477" s="341" t="s">
        <v>1931</v>
      </c>
      <c r="E477" s="117"/>
      <c r="F477" s="117"/>
      <c r="G477" s="117"/>
      <c r="H477" s="94"/>
      <c r="I477" s="94"/>
      <c r="J477" s="94"/>
      <c r="K477" s="136"/>
    </row>
    <row r="478" spans="3:12" ht="18.75" x14ac:dyDescent="0.25">
      <c r="C478" s="252" t="str">
        <f>IFERROR(VLOOKUP(D477,'Desarrollo e Innov. Curricular'!$E:$F,2,FALSE),IFERROR(VLOOKUP(D477,Investigación!$E:$F,2,FALSE),IFERROR(VLOOKUP(D477,'Vinculación Univ. Sociedad'!$E:$F,2,FALSE),IFERROR(VLOOKUP(D477,'Docencia y Profesorado Universi'!$E:$F,2,FALSE),IFERROR(VLOOKUP(D477,Estudiantes!$E:$F,2,FALSE),IFERROR(VLOOKUP(D477,'Gestion Administrativa'!#REF!,2,FALSE),IFERROR(VLOOKUP(D477,'Gestion Academica'!$E:$F,2,FALSE),IFERROR(VLOOKUP(D477,Graduados!$E:$F,2,FALSE),IFERROR(VLOOKUP(D477,'Gestión del Conocimiento'!$E:$F,2,FALSE),IFERROR(VLOOKUP(D477,Gobernabilidad!$E:$F,2,FALSE),IFERROR(VLOOKUP(D477,'NIVEL DE ES Y  SISTEMA NACIONAL'!$E:$F,2,FALSE),VLOOKUP(D477,'Lo Esencial'!$E:$F,2,0))))))))))))</f>
        <v>Capacitación de los docentes de tiempo completo y por hora en el Programa Aprender (Para 10 Docentes)</v>
      </c>
      <c r="D478" s="31"/>
      <c r="E478" s="117"/>
      <c r="F478" s="117"/>
      <c r="G478" s="117"/>
      <c r="H478" s="94"/>
      <c r="I478" s="94"/>
      <c r="J478" s="94"/>
      <c r="K478" s="136"/>
    </row>
    <row r="479" spans="3:12" ht="15.75" thickBot="1" x14ac:dyDescent="0.3">
      <c r="C479" s="72"/>
      <c r="D479" s="31"/>
      <c r="E479" s="117"/>
      <c r="F479" s="117"/>
      <c r="G479" s="117"/>
      <c r="H479" s="94"/>
      <c r="I479" s="94"/>
      <c r="J479" s="94"/>
      <c r="K479" s="136"/>
    </row>
    <row r="480" spans="3:12" ht="30.75" thickBot="1" x14ac:dyDescent="0.3">
      <c r="C480" s="150" t="s">
        <v>44</v>
      </c>
      <c r="D480" s="153" t="s">
        <v>45</v>
      </c>
      <c r="E480" s="152" t="s">
        <v>55</v>
      </c>
      <c r="F480" s="152" t="s">
        <v>57</v>
      </c>
      <c r="G480" s="151" t="s">
        <v>27</v>
      </c>
      <c r="H480" s="157" t="s">
        <v>218</v>
      </c>
      <c r="I480" s="152" t="s">
        <v>46</v>
      </c>
      <c r="J480" s="152" t="s">
        <v>219</v>
      </c>
      <c r="K480" s="152" t="s">
        <v>501</v>
      </c>
      <c r="L480" s="152" t="s">
        <v>502</v>
      </c>
    </row>
    <row r="481" spans="3:12" x14ac:dyDescent="0.25">
      <c r="C481" s="119" t="s">
        <v>47</v>
      </c>
      <c r="D481" s="623"/>
      <c r="E481" s="182"/>
      <c r="F481" s="139">
        <v>30000</v>
      </c>
      <c r="G481" s="121">
        <f t="shared" ref="G481:G489" si="42">E481*F481</f>
        <v>0</v>
      </c>
      <c r="H481" s="185" t="s">
        <v>217</v>
      </c>
      <c r="I481" s="122" t="s">
        <v>756</v>
      </c>
      <c r="J481" s="122" t="str">
        <f>VLOOKUP(I481,Presupuesto!$B$11:$C$587,2,0)</f>
        <v>SERVICIOS DE PROFESIONALES Y TECNICOS</v>
      </c>
      <c r="K481" s="263" t="s">
        <v>211</v>
      </c>
      <c r="L481" s="122" t="s">
        <v>485</v>
      </c>
    </row>
    <row r="482" spans="3:12" x14ac:dyDescent="0.25">
      <c r="C482" s="123" t="s">
        <v>48</v>
      </c>
      <c r="D482" s="624"/>
      <c r="E482" s="229">
        <f>D481</f>
        <v>0</v>
      </c>
      <c r="F482" s="124">
        <v>50</v>
      </c>
      <c r="G482" s="121">
        <f t="shared" si="42"/>
        <v>0</v>
      </c>
      <c r="H482" s="185"/>
      <c r="I482" s="122" t="s">
        <v>1517</v>
      </c>
      <c r="J482" s="122" t="str">
        <f>VLOOKUP(I482,Presupuesto!$B$11:$C$587,2,0)</f>
        <v>OTROS INTERESES</v>
      </c>
      <c r="K482" s="122" t="str">
        <f>$K$17</f>
        <v>Desarrollo Curricular</v>
      </c>
      <c r="L482" s="122" t="s">
        <v>503</v>
      </c>
    </row>
    <row r="483" spans="3:12" x14ac:dyDescent="0.25">
      <c r="C483" s="123" t="s">
        <v>49</v>
      </c>
      <c r="D483" s="624"/>
      <c r="E483" s="229">
        <f>D481</f>
        <v>0</v>
      </c>
      <c r="F483" s="124">
        <v>150</v>
      </c>
      <c r="G483" s="121">
        <f t="shared" si="42"/>
        <v>0</v>
      </c>
      <c r="H483" s="185"/>
      <c r="I483" s="122" t="s">
        <v>1517</v>
      </c>
      <c r="J483" s="122" t="str">
        <f>VLOOKUP(I483,Presupuesto!$B$11:$C$587,2,0)</f>
        <v>OTROS INTERESES</v>
      </c>
      <c r="K483" s="122" t="str">
        <f t="shared" ref="K483:K490" si="43">$K$17</f>
        <v>Desarrollo Curricular</v>
      </c>
      <c r="L483" s="122" t="s">
        <v>487</v>
      </c>
    </row>
    <row r="484" spans="3:12" x14ac:dyDescent="0.25">
      <c r="C484" s="123" t="s">
        <v>50</v>
      </c>
      <c r="D484" s="624"/>
      <c r="E484" s="175">
        <v>0</v>
      </c>
      <c r="F484" s="142">
        <v>10000</v>
      </c>
      <c r="G484" s="121">
        <f t="shared" si="42"/>
        <v>0</v>
      </c>
      <c r="H484" s="185"/>
      <c r="I484" s="122" t="s">
        <v>1517</v>
      </c>
      <c r="J484" s="122" t="str">
        <f>VLOOKUP(I484,Presupuesto!$B$11:$C$587,2,0)</f>
        <v>OTROS INTERESES</v>
      </c>
      <c r="K484" s="122" t="str">
        <f t="shared" si="43"/>
        <v>Desarrollo Curricular</v>
      </c>
      <c r="L484" s="122" t="s">
        <v>503</v>
      </c>
    </row>
    <row r="485" spans="3:12" x14ac:dyDescent="0.25">
      <c r="C485" s="123" t="s">
        <v>510</v>
      </c>
      <c r="D485" s="624"/>
      <c r="E485" s="175">
        <v>0</v>
      </c>
      <c r="F485" s="142">
        <v>250</v>
      </c>
      <c r="G485" s="121">
        <f t="shared" si="42"/>
        <v>0</v>
      </c>
      <c r="H485" s="185"/>
      <c r="I485" s="122" t="s">
        <v>1517</v>
      </c>
      <c r="J485" s="122" t="str">
        <f>VLOOKUP(I485,Presupuesto!$B$11:$C$587,2,0)</f>
        <v>OTROS INTERESES</v>
      </c>
      <c r="K485" s="122" t="str">
        <f t="shared" si="43"/>
        <v>Desarrollo Curricular</v>
      </c>
      <c r="L485" s="122" t="s">
        <v>503</v>
      </c>
    </row>
    <row r="486" spans="3:12" x14ac:dyDescent="0.25">
      <c r="C486" s="123" t="s">
        <v>51</v>
      </c>
      <c r="D486" s="624"/>
      <c r="E486" s="229">
        <f>(D481*25)/500</f>
        <v>0</v>
      </c>
      <c r="F486" s="124">
        <v>85</v>
      </c>
      <c r="G486" s="121">
        <f t="shared" si="42"/>
        <v>0</v>
      </c>
      <c r="H486" s="185"/>
      <c r="I486" s="122" t="s">
        <v>1517</v>
      </c>
      <c r="J486" s="122" t="str">
        <f>VLOOKUP(I486,Presupuesto!$B$11:$C$587,2,0)</f>
        <v>OTROS INTERESES</v>
      </c>
      <c r="K486" s="122" t="str">
        <f t="shared" si="43"/>
        <v>Desarrollo Curricular</v>
      </c>
      <c r="L486" s="122" t="s">
        <v>503</v>
      </c>
    </row>
    <row r="487" spans="3:12" x14ac:dyDescent="0.25">
      <c r="C487" s="123" t="s">
        <v>204</v>
      </c>
      <c r="D487" s="624"/>
      <c r="E487" s="229">
        <f>D481/12</f>
        <v>0</v>
      </c>
      <c r="F487" s="124">
        <v>36</v>
      </c>
      <c r="G487" s="121">
        <f t="shared" si="42"/>
        <v>0</v>
      </c>
      <c r="H487" s="185"/>
      <c r="I487" s="122" t="s">
        <v>1517</v>
      </c>
      <c r="J487" s="122" t="str">
        <f>VLOOKUP(I487,Presupuesto!$B$11:$C$587,2,0)</f>
        <v>OTROS INTERESES</v>
      </c>
      <c r="K487" s="122" t="str">
        <f t="shared" si="43"/>
        <v>Desarrollo Curricular</v>
      </c>
      <c r="L487" s="122" t="s">
        <v>503</v>
      </c>
    </row>
    <row r="488" spans="3:12" x14ac:dyDescent="0.25">
      <c r="C488" s="123" t="s">
        <v>34</v>
      </c>
      <c r="D488" s="624"/>
      <c r="E488" s="229">
        <f>D481/12</f>
        <v>0</v>
      </c>
      <c r="F488" s="124">
        <v>80</v>
      </c>
      <c r="G488" s="121">
        <f t="shared" si="42"/>
        <v>0</v>
      </c>
      <c r="H488" s="185"/>
      <c r="I488" s="122" t="s">
        <v>1517</v>
      </c>
      <c r="J488" s="122" t="str">
        <f>VLOOKUP(I488,Presupuesto!$B$11:$C$587,2,0)</f>
        <v>OTROS INTERESES</v>
      </c>
      <c r="K488" s="122" t="str">
        <f t="shared" si="43"/>
        <v>Desarrollo Curricular</v>
      </c>
      <c r="L488" s="122" t="s">
        <v>503</v>
      </c>
    </row>
    <row r="489" spans="3:12" x14ac:dyDescent="0.25">
      <c r="C489" s="133" t="s">
        <v>52</v>
      </c>
      <c r="D489" s="624"/>
      <c r="E489" s="256">
        <v>0</v>
      </c>
      <c r="F489" s="143">
        <v>25</v>
      </c>
      <c r="G489" s="121">
        <f t="shared" si="42"/>
        <v>0</v>
      </c>
      <c r="H489" s="185"/>
      <c r="I489" s="122" t="s">
        <v>1517</v>
      </c>
      <c r="J489" s="122" t="str">
        <f>VLOOKUP(I489,Presupuesto!$B$11:$C$587,2,0)</f>
        <v>OTROS INTERESES</v>
      </c>
      <c r="K489" s="122" t="str">
        <f t="shared" si="43"/>
        <v>Desarrollo Curricular</v>
      </c>
      <c r="L489" s="122" t="s">
        <v>503</v>
      </c>
    </row>
    <row r="490" spans="3:12" ht="15.75" thickBot="1" x14ac:dyDescent="0.3">
      <c r="C490" s="260" t="s">
        <v>523</v>
      </c>
      <c r="D490" s="261">
        <v>0</v>
      </c>
      <c r="E490" s="262">
        <v>0</v>
      </c>
      <c r="F490" s="128">
        <f>HLOOKUP(C490,$AH$2:$BU$3,2,0)</f>
        <v>1150</v>
      </c>
      <c r="G490" s="129">
        <f>D490*E490*F490</f>
        <v>0</v>
      </c>
      <c r="H490" s="185"/>
      <c r="I490" s="122" t="s">
        <v>1517</v>
      </c>
      <c r="J490" s="130" t="str">
        <f>VLOOKUP(I490,Presupuesto!$B$11:$C$587,2,0)</f>
        <v>OTROS INTERESES</v>
      </c>
      <c r="K490" s="122" t="str">
        <f t="shared" si="43"/>
        <v>Desarrollo Curricular</v>
      </c>
      <c r="L490" s="122" t="s">
        <v>503</v>
      </c>
    </row>
    <row r="492" spans="3:12" x14ac:dyDescent="0.25">
      <c r="C492" s="72" t="s">
        <v>41</v>
      </c>
      <c r="D492" s="72"/>
      <c r="E492" s="72"/>
      <c r="F492" s="72"/>
      <c r="G492" s="72"/>
      <c r="H492" s="97"/>
      <c r="I492" s="72"/>
      <c r="J492" s="72"/>
    </row>
    <row r="493" spans="3:12" x14ac:dyDescent="0.25">
      <c r="C493" s="72" t="s">
        <v>42</v>
      </c>
      <c r="D493" s="72"/>
      <c r="E493" s="72"/>
      <c r="F493" s="72"/>
      <c r="G493" s="72"/>
      <c r="H493" s="97"/>
      <c r="I493" s="72"/>
      <c r="J493" s="72"/>
    </row>
    <row r="494" spans="3:12" ht="15.75" thickBot="1" x14ac:dyDescent="0.3">
      <c r="C494" s="202"/>
      <c r="D494" s="202"/>
      <c r="E494" s="202"/>
      <c r="F494" s="202"/>
      <c r="G494" s="202"/>
      <c r="H494" s="97"/>
      <c r="I494" s="202"/>
      <c r="J494" s="202"/>
      <c r="K494" s="136"/>
    </row>
    <row r="495" spans="3:12" ht="15.75" thickBot="1" x14ac:dyDescent="0.3">
      <c r="C495" s="29" t="s">
        <v>43</v>
      </c>
      <c r="D495" s="30">
        <f>SUM(G502:G511)</f>
        <v>295000</v>
      </c>
      <c r="E495" s="117"/>
      <c r="F495" s="117"/>
      <c r="G495" s="117"/>
      <c r="H495" s="94"/>
      <c r="I495" s="94"/>
      <c r="J495" s="94"/>
      <c r="K495" s="136"/>
    </row>
    <row r="496" spans="3:12" x14ac:dyDescent="0.25">
      <c r="C496" s="72"/>
      <c r="D496" s="31"/>
      <c r="E496" s="117"/>
      <c r="F496" s="117"/>
      <c r="G496" s="117"/>
      <c r="H496" s="94"/>
      <c r="I496" s="94"/>
      <c r="J496" s="94"/>
      <c r="K496" s="136"/>
    </row>
    <row r="497" spans="3:12" x14ac:dyDescent="0.25">
      <c r="C497" s="72"/>
      <c r="D497" s="31"/>
      <c r="E497" s="117"/>
      <c r="F497" s="117"/>
      <c r="G497" s="117"/>
      <c r="H497" s="94"/>
      <c r="I497" s="94"/>
      <c r="J497" s="94"/>
      <c r="K497" s="136"/>
    </row>
    <row r="498" spans="3:12" ht="15.75" x14ac:dyDescent="0.25">
      <c r="C498" s="235" t="s">
        <v>481</v>
      </c>
      <c r="D498" s="74" t="s">
        <v>2091</v>
      </c>
      <c r="E498" s="117"/>
      <c r="F498" s="117"/>
      <c r="G498" s="117"/>
      <c r="H498" s="94"/>
      <c r="I498" s="94"/>
      <c r="J498" s="94"/>
      <c r="K498" s="136"/>
    </row>
    <row r="499" spans="3:12" ht="18.75" x14ac:dyDescent="0.25">
      <c r="C499" s="252" t="str">
        <f>IFERROR(VLOOKUP(D498,'Desarrollo e Innov. Curricular'!$E:$F,2,FALSE),IFERROR(VLOOKUP(D498,Investigación!$E:$F,2,FALSE),IFERROR(VLOOKUP(D498,'Vinculación Univ. Sociedad'!$E:$F,2,FALSE),IFERROR(VLOOKUP(D498,'Docencia y Profesorado Universi'!$E:$F,2,FALSE),IFERROR(VLOOKUP(D498,Estudiantes!$E:$F,2,FALSE),IFERROR(VLOOKUP(D498,'Gestion Administrativa'!#REF!,2,FALSE),IFERROR(VLOOKUP(D498,'Gestion Academica'!$E:$F,2,FALSE),IFERROR(VLOOKUP(D498,Graduados!$E:$F,2,FALSE),IFERROR(VLOOKUP(D498,'Gestión del Conocimiento'!$E:$F,2,FALSE),IFERROR(VLOOKUP(D498,Gobernabilidad!$E:$F,2,FALSE),IFERROR(VLOOKUP(D498,'NIVEL DE ES Y  SISTEMA NACIONAL'!$E:$F,2,FALSE),VLOOKUP(D498,'Lo Esencial'!$E:$F,2,0))))))))))))</f>
        <v>2.1 ) Talleres de seguimiento a las acciones con las diferentes comisiones de trabajo.          2.2) Desarrollo del I Encuentro.                              2.3 Elaboración de la Memoria del evento.</v>
      </c>
      <c r="D499" s="31"/>
      <c r="E499" s="117"/>
      <c r="F499" s="117"/>
      <c r="G499" s="117"/>
      <c r="H499" s="94"/>
      <c r="I499" s="94"/>
      <c r="J499" s="94"/>
      <c r="K499" s="136"/>
    </row>
    <row r="500" spans="3:12" ht="15.75" thickBot="1" x14ac:dyDescent="0.3">
      <c r="C500" s="72"/>
      <c r="D500" s="31"/>
      <c r="E500" s="117"/>
      <c r="F500" s="117"/>
      <c r="G500" s="117"/>
      <c r="H500" s="94"/>
      <c r="I500" s="94"/>
      <c r="J500" s="94"/>
      <c r="K500" s="136"/>
    </row>
    <row r="501" spans="3:12" ht="30.75" thickBot="1" x14ac:dyDescent="0.3">
      <c r="C501" s="150" t="s">
        <v>44</v>
      </c>
      <c r="D501" s="153" t="s">
        <v>45</v>
      </c>
      <c r="E501" s="152" t="s">
        <v>55</v>
      </c>
      <c r="F501" s="152" t="s">
        <v>57</v>
      </c>
      <c r="G501" s="151" t="s">
        <v>27</v>
      </c>
      <c r="H501" s="157" t="s">
        <v>218</v>
      </c>
      <c r="I501" s="152" t="s">
        <v>46</v>
      </c>
      <c r="J501" s="152" t="s">
        <v>219</v>
      </c>
      <c r="K501" s="152" t="s">
        <v>501</v>
      </c>
      <c r="L501" s="152" t="s">
        <v>502</v>
      </c>
    </row>
    <row r="502" spans="3:12" x14ac:dyDescent="0.25">
      <c r="C502" s="119" t="s">
        <v>47</v>
      </c>
      <c r="D502" s="623">
        <v>150</v>
      </c>
      <c r="E502" s="182">
        <v>0</v>
      </c>
      <c r="F502" s="139">
        <v>30000</v>
      </c>
      <c r="G502" s="121">
        <f t="shared" ref="G502:G511" si="44">E502*F502</f>
        <v>0</v>
      </c>
      <c r="H502" s="185" t="s">
        <v>217</v>
      </c>
      <c r="I502" s="122" t="s">
        <v>756</v>
      </c>
      <c r="J502" s="122" t="str">
        <f>VLOOKUP(I502,Presupuesto!$B$11:$C$587,2,0)</f>
        <v>SERVICIOS DE PROFESIONALES Y TECNICOS</v>
      </c>
      <c r="K502" s="263" t="s">
        <v>211</v>
      </c>
      <c r="L502" s="122" t="s">
        <v>485</v>
      </c>
    </row>
    <row r="503" spans="3:12" x14ac:dyDescent="0.25">
      <c r="C503" s="123" t="s">
        <v>48</v>
      </c>
      <c r="D503" s="624"/>
      <c r="E503" s="229">
        <f>D502</f>
        <v>150</v>
      </c>
      <c r="F503" s="124">
        <v>50</v>
      </c>
      <c r="G503" s="121">
        <f t="shared" si="44"/>
        <v>7500</v>
      </c>
      <c r="H503" s="185"/>
      <c r="I503" s="122" t="s">
        <v>1517</v>
      </c>
      <c r="J503" s="122" t="str">
        <f>VLOOKUP(I503,Presupuesto!$B$11:$C$587,2,0)</f>
        <v>OTROS INTERESES</v>
      </c>
      <c r="K503" s="122" t="str">
        <f>$K$17</f>
        <v>Desarrollo Curricular</v>
      </c>
      <c r="L503" s="122" t="s">
        <v>503</v>
      </c>
    </row>
    <row r="504" spans="3:12" x14ac:dyDescent="0.25">
      <c r="C504" s="123" t="s">
        <v>49</v>
      </c>
      <c r="D504" s="624"/>
      <c r="E504" s="229">
        <v>450</v>
      </c>
      <c r="F504" s="124">
        <v>150</v>
      </c>
      <c r="G504" s="121">
        <f t="shared" si="44"/>
        <v>67500</v>
      </c>
      <c r="H504" s="185"/>
      <c r="I504" s="122" t="s">
        <v>1517</v>
      </c>
      <c r="J504" s="122" t="str">
        <f>VLOOKUP(I504,Presupuesto!$B$11:$C$587,2,0)</f>
        <v>OTROS INTERESES</v>
      </c>
      <c r="K504" s="122" t="str">
        <f t="shared" ref="K504:K511" si="45">$K$17</f>
        <v>Desarrollo Curricular</v>
      </c>
      <c r="L504" s="122" t="s">
        <v>487</v>
      </c>
    </row>
    <row r="505" spans="3:12" x14ac:dyDescent="0.25">
      <c r="C505" s="123" t="s">
        <v>50</v>
      </c>
      <c r="D505" s="624"/>
      <c r="E505" s="175">
        <v>3</v>
      </c>
      <c r="F505" s="142">
        <v>10000</v>
      </c>
      <c r="G505" s="121">
        <f t="shared" si="44"/>
        <v>30000</v>
      </c>
      <c r="H505" s="185"/>
      <c r="I505" s="122" t="s">
        <v>1517</v>
      </c>
      <c r="J505" s="122" t="str">
        <f>VLOOKUP(I505,Presupuesto!$B$11:$C$587,2,0)</f>
        <v>OTROS INTERESES</v>
      </c>
      <c r="K505" s="122" t="str">
        <f t="shared" si="45"/>
        <v>Desarrollo Curricular</v>
      </c>
      <c r="L505" s="122" t="s">
        <v>503</v>
      </c>
    </row>
    <row r="506" spans="3:12" x14ac:dyDescent="0.25">
      <c r="C506" s="123" t="s">
        <v>510</v>
      </c>
      <c r="D506" s="624"/>
      <c r="E506" s="175">
        <v>150</v>
      </c>
      <c r="F506" s="142">
        <v>250</v>
      </c>
      <c r="G506" s="121">
        <f t="shared" si="44"/>
        <v>37500</v>
      </c>
      <c r="H506" s="185"/>
      <c r="I506" s="122" t="s">
        <v>1517</v>
      </c>
      <c r="J506" s="122" t="str">
        <f>VLOOKUP(I506,Presupuesto!$B$11:$C$587,2,0)</f>
        <v>OTROS INTERESES</v>
      </c>
      <c r="K506" s="122" t="str">
        <f t="shared" si="45"/>
        <v>Desarrollo Curricular</v>
      </c>
      <c r="L506" s="122" t="s">
        <v>503</v>
      </c>
    </row>
    <row r="507" spans="3:12" x14ac:dyDescent="0.25">
      <c r="C507" s="123" t="s">
        <v>51</v>
      </c>
      <c r="D507" s="624"/>
      <c r="E507" s="229">
        <v>50</v>
      </c>
      <c r="F507" s="124">
        <v>85</v>
      </c>
      <c r="G507" s="121">
        <f t="shared" si="44"/>
        <v>4250</v>
      </c>
      <c r="H507" s="185"/>
      <c r="I507" s="122" t="s">
        <v>1517</v>
      </c>
      <c r="J507" s="122" t="str">
        <f>VLOOKUP(I507,Presupuesto!$B$11:$C$587,2,0)</f>
        <v>OTROS INTERESES</v>
      </c>
      <c r="K507" s="122" t="str">
        <f t="shared" si="45"/>
        <v>Desarrollo Curricular</v>
      </c>
      <c r="L507" s="122" t="s">
        <v>503</v>
      </c>
    </row>
    <row r="508" spans="3:12" x14ac:dyDescent="0.25">
      <c r="C508" s="123" t="s">
        <v>204</v>
      </c>
      <c r="D508" s="624"/>
      <c r="E508" s="229">
        <v>150</v>
      </c>
      <c r="F508" s="124">
        <v>2.5</v>
      </c>
      <c r="G508" s="121">
        <f t="shared" si="44"/>
        <v>375</v>
      </c>
      <c r="H508" s="185"/>
      <c r="I508" s="122" t="s">
        <v>1517</v>
      </c>
      <c r="J508" s="122" t="str">
        <f>VLOOKUP(I508,Presupuesto!$B$11:$C$587,2,0)</f>
        <v>OTROS INTERESES</v>
      </c>
      <c r="K508" s="122" t="str">
        <f t="shared" si="45"/>
        <v>Desarrollo Curricular</v>
      </c>
      <c r="L508" s="122" t="s">
        <v>503</v>
      </c>
    </row>
    <row r="509" spans="3:12" x14ac:dyDescent="0.25">
      <c r="C509" s="123" t="s">
        <v>34</v>
      </c>
      <c r="D509" s="624"/>
      <c r="E509" s="229">
        <f>D502/12</f>
        <v>12.5</v>
      </c>
      <c r="F509" s="124">
        <v>130</v>
      </c>
      <c r="G509" s="121">
        <f t="shared" si="44"/>
        <v>1625</v>
      </c>
      <c r="H509" s="185"/>
      <c r="I509" s="122" t="s">
        <v>1517</v>
      </c>
      <c r="J509" s="122" t="str">
        <f>VLOOKUP(I509,Presupuesto!$B$11:$C$587,2,0)</f>
        <v>OTROS INTERESES</v>
      </c>
      <c r="K509" s="122" t="str">
        <f t="shared" si="45"/>
        <v>Desarrollo Curricular</v>
      </c>
      <c r="L509" s="122" t="s">
        <v>503</v>
      </c>
    </row>
    <row r="510" spans="3:12" x14ac:dyDescent="0.25">
      <c r="C510" s="133" t="s">
        <v>52</v>
      </c>
      <c r="D510" s="624"/>
      <c r="E510" s="256">
        <v>150</v>
      </c>
      <c r="F510" s="143">
        <v>25</v>
      </c>
      <c r="G510" s="121">
        <f t="shared" si="44"/>
        <v>3750</v>
      </c>
      <c r="H510" s="185"/>
      <c r="I510" s="122" t="s">
        <v>1517</v>
      </c>
      <c r="J510" s="122" t="str">
        <f>VLOOKUP(I510,Presupuesto!$B$11:$C$587,2,0)</f>
        <v>OTROS INTERESES</v>
      </c>
      <c r="K510" s="122" t="str">
        <f t="shared" si="45"/>
        <v>Desarrollo Curricular</v>
      </c>
      <c r="L510" s="122" t="s">
        <v>503</v>
      </c>
    </row>
    <row r="511" spans="3:12" ht="15.75" thickBot="1" x14ac:dyDescent="0.3">
      <c r="C511" s="260" t="s">
        <v>541</v>
      </c>
      <c r="D511" s="261"/>
      <c r="E511" s="262">
        <v>50</v>
      </c>
      <c r="F511" s="128">
        <v>2850</v>
      </c>
      <c r="G511" s="121">
        <f t="shared" si="44"/>
        <v>142500</v>
      </c>
      <c r="H511" s="185"/>
      <c r="I511" s="122" t="s">
        <v>1517</v>
      </c>
      <c r="J511" s="130" t="str">
        <f>VLOOKUP(I511,Presupuesto!$B$11:$C$587,2,0)</f>
        <v>OTROS INTERESES</v>
      </c>
      <c r="K511" s="122" t="str">
        <f t="shared" si="45"/>
        <v>Desarrollo Curricular</v>
      </c>
      <c r="L511" s="122" t="s">
        <v>503</v>
      </c>
    </row>
    <row r="513" spans="3:12" x14ac:dyDescent="0.25">
      <c r="C513" s="72" t="s">
        <v>41</v>
      </c>
      <c r="D513" s="72"/>
      <c r="E513" s="72"/>
      <c r="F513" s="72"/>
      <c r="G513" s="72"/>
      <c r="H513" s="97"/>
      <c r="I513" s="72"/>
      <c r="J513" s="72"/>
    </row>
    <row r="514" spans="3:12" x14ac:dyDescent="0.25">
      <c r="C514" s="72" t="s">
        <v>42</v>
      </c>
      <c r="D514" s="72"/>
      <c r="E514" s="72"/>
      <c r="F514" s="72"/>
      <c r="G514" s="72"/>
      <c r="H514" s="97"/>
      <c r="I514" s="72"/>
      <c r="J514" s="72"/>
    </row>
    <row r="515" spans="3:12" ht="15.75" thickBot="1" x14ac:dyDescent="0.3">
      <c r="C515" s="202"/>
      <c r="D515" s="202"/>
      <c r="E515" s="202"/>
      <c r="F515" s="202"/>
      <c r="G515" s="202"/>
      <c r="H515" s="97"/>
      <c r="I515" s="202"/>
      <c r="J515" s="202"/>
      <c r="K515" s="136"/>
    </row>
    <row r="516" spans="3:12" ht="15.75" thickBot="1" x14ac:dyDescent="0.3">
      <c r="C516" s="29" t="s">
        <v>43</v>
      </c>
      <c r="D516" s="30">
        <f>SUM(G523:G532)</f>
        <v>20000</v>
      </c>
      <c r="E516" s="117"/>
      <c r="F516" s="117"/>
      <c r="G516" s="117"/>
      <c r="H516" s="94"/>
      <c r="I516" s="94"/>
      <c r="J516" s="94"/>
      <c r="K516" s="136"/>
    </row>
    <row r="517" spans="3:12" x14ac:dyDescent="0.25">
      <c r="C517" s="72"/>
      <c r="D517" s="31"/>
      <c r="E517" s="117"/>
      <c r="F517" s="117"/>
      <c r="G517" s="117"/>
      <c r="H517" s="94"/>
      <c r="I517" s="94"/>
      <c r="J517" s="94"/>
      <c r="K517" s="136"/>
    </row>
    <row r="518" spans="3:12" x14ac:dyDescent="0.25">
      <c r="C518" s="72"/>
      <c r="D518" s="31"/>
      <c r="E518" s="117"/>
      <c r="F518" s="117"/>
      <c r="G518" s="117"/>
      <c r="H518" s="94"/>
      <c r="I518" s="94"/>
      <c r="J518" s="94"/>
      <c r="K518" s="136"/>
    </row>
    <row r="519" spans="3:12" ht="15.75" x14ac:dyDescent="0.25">
      <c r="C519" s="235" t="s">
        <v>481</v>
      </c>
      <c r="D519" s="74" t="s">
        <v>2092</v>
      </c>
      <c r="E519" s="117"/>
      <c r="F519" s="117"/>
      <c r="G519" s="117"/>
      <c r="H519" s="94"/>
      <c r="I519" s="94"/>
      <c r="J519" s="94"/>
      <c r="K519" s="136"/>
    </row>
    <row r="520" spans="3:12" ht="18.75" x14ac:dyDescent="0.25">
      <c r="C520" s="252" t="str">
        <f>IFERROR(VLOOKUP(D519,'Desarrollo e Innov. Curricular'!$E:$F,2,FALSE),IFERROR(VLOOKUP(D519,Investigación!$E:$F,2,FALSE),IFERROR(VLOOKUP(D519,'Vinculación Univ. Sociedad'!$E:$F,2,FALSE),IFERROR(VLOOKUP(D519,'Docencia y Profesorado Universi'!$E:$F,2,FALSE),IFERROR(VLOOKUP(D519,Estudiantes!$E:$F,2,FALSE),IFERROR(VLOOKUP(D519,'Gestion Administrativa'!#REF!,2,FALSE),IFERROR(VLOOKUP(D519,'Gestion Academica'!$E:$F,2,FALSE),IFERROR(VLOOKUP(D519,Graduados!$E:$F,2,FALSE),IFERROR(VLOOKUP(D519,'Gestión del Conocimiento'!$E:$F,2,FALSE),IFERROR(VLOOKUP(D519,Gobernabilidad!$E:$F,2,FALSE),IFERROR(VLOOKUP(D519,'NIVEL DE ES Y  SISTEMA NACIONAL'!$E:$F,2,FALSE),VLOOKUP(D519,'Lo Esencial'!$E:$F,2,0))))))))))))</f>
        <v>Continuar con la gestion en la biblioteca central, para la compra de libros e inscribirse para la utilizacion de la biblioteca virtual</v>
      </c>
      <c r="D520" s="31"/>
      <c r="E520" s="117"/>
      <c r="F520" s="117"/>
      <c r="G520" s="117"/>
      <c r="H520" s="94"/>
      <c r="I520" s="94"/>
      <c r="J520" s="94"/>
      <c r="K520" s="136"/>
    </row>
    <row r="521" spans="3:12" ht="15.75" thickBot="1" x14ac:dyDescent="0.3">
      <c r="C521" s="72"/>
      <c r="D521" s="31"/>
      <c r="E521" s="117"/>
      <c r="F521" s="117"/>
      <c r="G521" s="117"/>
      <c r="H521" s="94"/>
      <c r="I521" s="94"/>
      <c r="J521" s="94"/>
      <c r="K521" s="136"/>
    </row>
    <row r="522" spans="3:12" ht="30.75" thickBot="1" x14ac:dyDescent="0.3">
      <c r="C522" s="150" t="s">
        <v>44</v>
      </c>
      <c r="D522" s="153" t="s">
        <v>45</v>
      </c>
      <c r="E522" s="152" t="s">
        <v>55</v>
      </c>
      <c r="F522" s="152" t="s">
        <v>57</v>
      </c>
      <c r="G522" s="151" t="s">
        <v>27</v>
      </c>
      <c r="H522" s="157" t="s">
        <v>218</v>
      </c>
      <c r="I522" s="152" t="s">
        <v>46</v>
      </c>
      <c r="J522" s="152" t="s">
        <v>219</v>
      </c>
      <c r="K522" s="152" t="s">
        <v>501</v>
      </c>
      <c r="L522" s="152" t="s">
        <v>502</v>
      </c>
    </row>
    <row r="523" spans="3:12" x14ac:dyDescent="0.25">
      <c r="C523" s="119" t="s">
        <v>47</v>
      </c>
      <c r="D523" s="623">
        <v>1</v>
      </c>
      <c r="E523" s="182">
        <v>0</v>
      </c>
      <c r="F523" s="139">
        <v>30000</v>
      </c>
      <c r="G523" s="121">
        <f t="shared" ref="G523:G532" si="46">E523*F523</f>
        <v>0</v>
      </c>
      <c r="H523" s="185" t="s">
        <v>217</v>
      </c>
      <c r="I523" s="122" t="s">
        <v>756</v>
      </c>
      <c r="J523" s="122" t="str">
        <f>VLOOKUP(I523,Presupuesto!$B$11:$C$587,2,0)</f>
        <v>SERVICIOS DE PROFESIONALES Y TECNICOS</v>
      </c>
      <c r="K523" s="263" t="s">
        <v>211</v>
      </c>
      <c r="L523" s="122" t="s">
        <v>485</v>
      </c>
    </row>
    <row r="524" spans="3:12" x14ac:dyDescent="0.25">
      <c r="C524" s="123" t="s">
        <v>48</v>
      </c>
      <c r="D524" s="624"/>
      <c r="E524" s="229">
        <v>0</v>
      </c>
      <c r="F524" s="124">
        <v>50</v>
      </c>
      <c r="G524" s="121">
        <f t="shared" si="46"/>
        <v>0</v>
      </c>
      <c r="H524" s="185"/>
      <c r="I524" s="122" t="s">
        <v>1517</v>
      </c>
      <c r="J524" s="122" t="str">
        <f>VLOOKUP(I524,Presupuesto!$B$11:$C$587,2,0)</f>
        <v>OTROS INTERESES</v>
      </c>
      <c r="K524" s="122" t="str">
        <f>$K$17</f>
        <v>Desarrollo Curricular</v>
      </c>
      <c r="L524" s="122" t="s">
        <v>503</v>
      </c>
    </row>
    <row r="525" spans="3:12" x14ac:dyDescent="0.25">
      <c r="C525" s="123" t="s">
        <v>49</v>
      </c>
      <c r="D525" s="624"/>
      <c r="E525" s="229">
        <v>0</v>
      </c>
      <c r="F525" s="124">
        <v>150</v>
      </c>
      <c r="G525" s="121">
        <f t="shared" si="46"/>
        <v>0</v>
      </c>
      <c r="H525" s="185"/>
      <c r="I525" s="122" t="s">
        <v>1517</v>
      </c>
      <c r="J525" s="122" t="str">
        <f>VLOOKUP(I525,Presupuesto!$B$11:$C$587,2,0)</f>
        <v>OTROS INTERESES</v>
      </c>
      <c r="K525" s="122" t="str">
        <f t="shared" ref="K525:K532" si="47">$K$17</f>
        <v>Desarrollo Curricular</v>
      </c>
      <c r="L525" s="122" t="s">
        <v>487</v>
      </c>
    </row>
    <row r="526" spans="3:12" x14ac:dyDescent="0.25">
      <c r="C526" s="123" t="s">
        <v>50</v>
      </c>
      <c r="D526" s="624"/>
      <c r="E526" s="175">
        <v>0</v>
      </c>
      <c r="F526" s="142">
        <v>10000</v>
      </c>
      <c r="G526" s="121">
        <f t="shared" si="46"/>
        <v>0</v>
      </c>
      <c r="H526" s="185"/>
      <c r="I526" s="122" t="s">
        <v>1517</v>
      </c>
      <c r="J526" s="122" t="str">
        <f>VLOOKUP(I526,Presupuesto!$B$11:$C$587,2,0)</f>
        <v>OTROS INTERESES</v>
      </c>
      <c r="K526" s="122" t="str">
        <f t="shared" si="47"/>
        <v>Desarrollo Curricular</v>
      </c>
      <c r="L526" s="122" t="s">
        <v>503</v>
      </c>
    </row>
    <row r="527" spans="3:12" x14ac:dyDescent="0.25">
      <c r="C527" s="123" t="s">
        <v>510</v>
      </c>
      <c r="D527" s="624"/>
      <c r="E527" s="175">
        <v>1</v>
      </c>
      <c r="F527" s="142">
        <v>20000</v>
      </c>
      <c r="G527" s="121">
        <f t="shared" si="46"/>
        <v>20000</v>
      </c>
      <c r="H527" s="185"/>
      <c r="I527" s="122" t="s">
        <v>1517</v>
      </c>
      <c r="J527" s="122" t="str">
        <f>VLOOKUP(I527,Presupuesto!$B$11:$C$587,2,0)</f>
        <v>OTROS INTERESES</v>
      </c>
      <c r="K527" s="122" t="str">
        <f t="shared" si="47"/>
        <v>Desarrollo Curricular</v>
      </c>
      <c r="L527" s="122" t="s">
        <v>503</v>
      </c>
    </row>
    <row r="528" spans="3:12" x14ac:dyDescent="0.25">
      <c r="C528" s="123" t="s">
        <v>51</v>
      </c>
      <c r="D528" s="624"/>
      <c r="E528" s="229">
        <v>0</v>
      </c>
      <c r="F528" s="124">
        <v>85</v>
      </c>
      <c r="G528" s="121">
        <f t="shared" si="46"/>
        <v>0</v>
      </c>
      <c r="H528" s="185"/>
      <c r="I528" s="122" t="s">
        <v>1517</v>
      </c>
      <c r="J528" s="122" t="str">
        <f>VLOOKUP(I528,Presupuesto!$B$11:$C$587,2,0)</f>
        <v>OTROS INTERESES</v>
      </c>
      <c r="K528" s="122" t="str">
        <f t="shared" si="47"/>
        <v>Desarrollo Curricular</v>
      </c>
      <c r="L528" s="122" t="s">
        <v>503</v>
      </c>
    </row>
    <row r="529" spans="3:12" x14ac:dyDescent="0.25">
      <c r="C529" s="123" t="s">
        <v>204</v>
      </c>
      <c r="D529" s="624"/>
      <c r="E529" s="229">
        <v>0</v>
      </c>
      <c r="F529" s="124">
        <v>2.5</v>
      </c>
      <c r="G529" s="121">
        <f t="shared" si="46"/>
        <v>0</v>
      </c>
      <c r="H529" s="185"/>
      <c r="I529" s="122" t="s">
        <v>1517</v>
      </c>
      <c r="J529" s="122" t="str">
        <f>VLOOKUP(I529,Presupuesto!$B$11:$C$587,2,0)</f>
        <v>OTROS INTERESES</v>
      </c>
      <c r="K529" s="122" t="str">
        <f t="shared" si="47"/>
        <v>Desarrollo Curricular</v>
      </c>
      <c r="L529" s="122" t="s">
        <v>503</v>
      </c>
    </row>
    <row r="530" spans="3:12" x14ac:dyDescent="0.25">
      <c r="C530" s="123" t="s">
        <v>34</v>
      </c>
      <c r="D530" s="624"/>
      <c r="E530" s="229">
        <v>0</v>
      </c>
      <c r="F530" s="124">
        <v>130</v>
      </c>
      <c r="G530" s="121">
        <f t="shared" si="46"/>
        <v>0</v>
      </c>
      <c r="H530" s="185"/>
      <c r="I530" s="122" t="s">
        <v>1517</v>
      </c>
      <c r="J530" s="122" t="str">
        <f>VLOOKUP(I530,Presupuesto!$B$11:$C$587,2,0)</f>
        <v>OTROS INTERESES</v>
      </c>
      <c r="K530" s="122" t="str">
        <f t="shared" si="47"/>
        <v>Desarrollo Curricular</v>
      </c>
      <c r="L530" s="122" t="s">
        <v>503</v>
      </c>
    </row>
    <row r="531" spans="3:12" x14ac:dyDescent="0.25">
      <c r="C531" s="133" t="s">
        <v>52</v>
      </c>
      <c r="D531" s="624"/>
      <c r="E531" s="256">
        <v>0</v>
      </c>
      <c r="F531" s="143">
        <v>25</v>
      </c>
      <c r="G531" s="121">
        <f t="shared" si="46"/>
        <v>0</v>
      </c>
      <c r="H531" s="185"/>
      <c r="I531" s="122" t="s">
        <v>1517</v>
      </c>
      <c r="J531" s="122" t="str">
        <f>VLOOKUP(I531,Presupuesto!$B$11:$C$587,2,0)</f>
        <v>OTROS INTERESES</v>
      </c>
      <c r="K531" s="122" t="str">
        <f t="shared" si="47"/>
        <v>Desarrollo Curricular</v>
      </c>
      <c r="L531" s="122" t="s">
        <v>503</v>
      </c>
    </row>
    <row r="532" spans="3:12" ht="15.75" thickBot="1" x14ac:dyDescent="0.3">
      <c r="C532" s="260" t="s">
        <v>541</v>
      </c>
      <c r="D532" s="261"/>
      <c r="E532" s="262">
        <v>0</v>
      </c>
      <c r="F532" s="128">
        <v>2850</v>
      </c>
      <c r="G532" s="121">
        <f t="shared" si="46"/>
        <v>0</v>
      </c>
      <c r="H532" s="185"/>
      <c r="I532" s="122" t="s">
        <v>1517</v>
      </c>
      <c r="J532" s="130" t="str">
        <f>VLOOKUP(I532,Presupuesto!$B$11:$C$587,2,0)</f>
        <v>OTROS INTERESES</v>
      </c>
      <c r="K532" s="122" t="str">
        <f t="shared" si="47"/>
        <v>Desarrollo Curricular</v>
      </c>
      <c r="L532" s="122" t="s">
        <v>503</v>
      </c>
    </row>
    <row r="533" spans="3:12" x14ac:dyDescent="0.25">
      <c r="C533" s="591"/>
      <c r="D533" s="592"/>
      <c r="E533" s="593"/>
      <c r="F533" s="588"/>
      <c r="G533" s="588"/>
      <c r="H533" s="589"/>
      <c r="I533" s="590"/>
      <c r="J533" s="590"/>
      <c r="K533" s="590"/>
      <c r="L533" s="590"/>
    </row>
    <row r="534" spans="3:12" x14ac:dyDescent="0.25">
      <c r="C534" s="72" t="s">
        <v>41</v>
      </c>
      <c r="D534" s="72"/>
      <c r="E534" s="72"/>
      <c r="F534" s="72"/>
      <c r="G534" s="72"/>
      <c r="H534" s="97"/>
      <c r="I534" s="72"/>
      <c r="J534" s="72"/>
    </row>
    <row r="535" spans="3:12" x14ac:dyDescent="0.25">
      <c r="C535" s="72" t="s">
        <v>42</v>
      </c>
      <c r="D535" s="72"/>
      <c r="E535" s="72"/>
      <c r="F535" s="72"/>
      <c r="G535" s="72"/>
      <c r="H535" s="97"/>
      <c r="I535" s="72"/>
      <c r="J535" s="72"/>
    </row>
    <row r="536" spans="3:12" ht="15.75" thickBot="1" x14ac:dyDescent="0.3">
      <c r="C536" s="202"/>
      <c r="D536" s="202"/>
      <c r="E536" s="202"/>
      <c r="F536" s="202"/>
      <c r="G536" s="202"/>
      <c r="H536" s="97"/>
      <c r="I536" s="202"/>
      <c r="J536" s="202"/>
      <c r="K536" s="136"/>
    </row>
    <row r="537" spans="3:12" ht="15.75" thickBot="1" x14ac:dyDescent="0.3">
      <c r="C537" s="29" t="s">
        <v>43</v>
      </c>
      <c r="D537" s="30">
        <f>SUM(G544:G553)</f>
        <v>0</v>
      </c>
      <c r="E537" s="117"/>
      <c r="F537" s="117"/>
      <c r="G537" s="117"/>
      <c r="H537" s="94"/>
      <c r="I537" s="94"/>
      <c r="J537" s="94"/>
      <c r="K537" s="136"/>
    </row>
    <row r="538" spans="3:12" x14ac:dyDescent="0.25">
      <c r="C538" s="72"/>
      <c r="D538" s="31"/>
      <c r="E538" s="117"/>
      <c r="F538" s="117"/>
      <c r="G538" s="117"/>
      <c r="H538" s="94"/>
      <c r="I538" s="94"/>
      <c r="J538" s="94"/>
      <c r="K538" s="136"/>
    </row>
    <row r="539" spans="3:12" x14ac:dyDescent="0.25">
      <c r="C539" s="72"/>
      <c r="D539" s="31"/>
      <c r="E539" s="117"/>
      <c r="F539" s="117"/>
      <c r="G539" s="117"/>
      <c r="H539" s="94"/>
      <c r="I539" s="94"/>
      <c r="J539" s="94"/>
      <c r="K539" s="136"/>
    </row>
    <row r="540" spans="3:12" ht="15.75" x14ac:dyDescent="0.25">
      <c r="C540" s="235" t="s">
        <v>481</v>
      </c>
      <c r="D540" s="458" t="s">
        <v>2328</v>
      </c>
      <c r="E540" s="117"/>
      <c r="F540" s="117"/>
      <c r="G540" s="117"/>
      <c r="H540" s="94"/>
      <c r="I540" s="94"/>
      <c r="J540" s="94"/>
      <c r="K540" s="136"/>
    </row>
    <row r="541" spans="3:12" ht="18.75" x14ac:dyDescent="0.25">
      <c r="C541" s="252" t="str">
        <f>IFERROR(VLOOKUP(D540,'Desarrollo e Innov. Curricular'!$E:$F,2,FALSE),IFERROR(VLOOKUP(D540,Investigación!$E:$F,2,FALSE),IFERROR(VLOOKUP(D540,'Vinculación Univ. Sociedad'!$E:$F,2,FALSE),IFERROR(VLOOKUP(D540,'Docencia y Profesorado Universi'!$E:$F,2,FALSE),IFERROR(VLOOKUP(D540,Estudiantes!$E:$F,2,FALSE),IFERROR(VLOOKUP(D540,'Gestion Administrativa'!#REF!,2,FALSE),IFERROR(VLOOKUP(D540,'Gestion Academica'!$E:$F,2,FALSE),IFERROR(VLOOKUP(D540,Graduados!$E:$F,2,FALSE),IFERROR(VLOOKUP(D540,'Gestión del Conocimiento'!$E:$F,2,FALSE),IFERROR(VLOOKUP(D540,Gobernabilidad!$E:$F,2,FALSE),IFERROR(VLOOKUP(D540,'NIVEL DE ES Y  SISTEMA NACIONAL'!$E:$F,2,FALSE),VLOOKUP(D540,'Lo Esencial'!$E:$F,2,0))))))))))))</f>
        <v>7.1) Realización de un diagnóstico de necesidades de capacitación del personal administrativo de la Facultad de CC.SS         7.2) Diseño del programa de capacitación orientado al personal administrativo de la Facultad de CC.SS         7.3) Ejecución del programa de capacitación con el personal administrativo de la Facultad de CC.SS</v>
      </c>
      <c r="D541" s="31"/>
      <c r="E541" s="117"/>
      <c r="F541" s="117"/>
      <c r="G541" s="117"/>
      <c r="H541" s="94"/>
      <c r="I541" s="94"/>
      <c r="J541" s="94"/>
      <c r="K541" s="136"/>
    </row>
    <row r="542" spans="3:12" ht="15.75" thickBot="1" x14ac:dyDescent="0.3">
      <c r="C542" s="72"/>
      <c r="D542" s="31"/>
      <c r="E542" s="117"/>
      <c r="F542" s="117"/>
      <c r="G542" s="117"/>
      <c r="H542" s="94"/>
      <c r="I542" s="94"/>
      <c r="J542" s="94"/>
      <c r="K542" s="136"/>
    </row>
    <row r="543" spans="3:12" ht="30.75" thickBot="1" x14ac:dyDescent="0.3">
      <c r="C543" s="150" t="s">
        <v>44</v>
      </c>
      <c r="D543" s="153" t="s">
        <v>45</v>
      </c>
      <c r="E543" s="152" t="s">
        <v>55</v>
      </c>
      <c r="F543" s="152" t="s">
        <v>57</v>
      </c>
      <c r="G543" s="151" t="s">
        <v>27</v>
      </c>
      <c r="H543" s="157" t="s">
        <v>218</v>
      </c>
      <c r="I543" s="152" t="s">
        <v>46</v>
      </c>
      <c r="J543" s="152" t="s">
        <v>219</v>
      </c>
      <c r="K543" s="152" t="s">
        <v>501</v>
      </c>
      <c r="L543" s="152" t="s">
        <v>502</v>
      </c>
    </row>
    <row r="544" spans="3:12" x14ac:dyDescent="0.25">
      <c r="C544" s="119" t="s">
        <v>47</v>
      </c>
      <c r="D544" s="623"/>
      <c r="E544" s="182"/>
      <c r="F544" s="139">
        <v>30000</v>
      </c>
      <c r="G544" s="121">
        <f t="shared" ref="G544:G552" si="48">E544*F544</f>
        <v>0</v>
      </c>
      <c r="H544" s="185" t="s">
        <v>217</v>
      </c>
      <c r="I544" s="122" t="s">
        <v>756</v>
      </c>
      <c r="J544" s="122" t="str">
        <f>VLOOKUP(I544,Presupuesto!$B$11:$C$587,2,0)</f>
        <v>SERVICIOS DE PROFESIONALES Y TECNICOS</v>
      </c>
      <c r="K544" s="263" t="s">
        <v>211</v>
      </c>
      <c r="L544" s="122" t="s">
        <v>485</v>
      </c>
    </row>
    <row r="545" spans="3:12" x14ac:dyDescent="0.25">
      <c r="C545" s="123" t="s">
        <v>48</v>
      </c>
      <c r="D545" s="624"/>
      <c r="E545" s="229">
        <f>D544</f>
        <v>0</v>
      </c>
      <c r="F545" s="124">
        <v>50</v>
      </c>
      <c r="G545" s="121">
        <f t="shared" si="48"/>
        <v>0</v>
      </c>
      <c r="H545" s="185"/>
      <c r="I545" s="122" t="s">
        <v>1517</v>
      </c>
      <c r="J545" s="122" t="str">
        <f>VLOOKUP(I545,Presupuesto!$B$11:$C$587,2,0)</f>
        <v>OTROS INTERESES</v>
      </c>
      <c r="K545" s="122" t="str">
        <f>$K$17</f>
        <v>Desarrollo Curricular</v>
      </c>
      <c r="L545" s="122" t="s">
        <v>503</v>
      </c>
    </row>
    <row r="546" spans="3:12" x14ac:dyDescent="0.25">
      <c r="C546" s="123" t="s">
        <v>49</v>
      </c>
      <c r="D546" s="624"/>
      <c r="E546" s="229">
        <f>D544</f>
        <v>0</v>
      </c>
      <c r="F546" s="124">
        <v>150</v>
      </c>
      <c r="G546" s="121">
        <f t="shared" si="48"/>
        <v>0</v>
      </c>
      <c r="H546" s="185"/>
      <c r="I546" s="122" t="s">
        <v>1517</v>
      </c>
      <c r="J546" s="122" t="str">
        <f>VLOOKUP(I546,Presupuesto!$B$11:$C$587,2,0)</f>
        <v>OTROS INTERESES</v>
      </c>
      <c r="K546" s="122" t="str">
        <f t="shared" ref="K546:K553" si="49">$K$17</f>
        <v>Desarrollo Curricular</v>
      </c>
      <c r="L546" s="122" t="s">
        <v>487</v>
      </c>
    </row>
    <row r="547" spans="3:12" x14ac:dyDescent="0.25">
      <c r="C547" s="123" t="s">
        <v>50</v>
      </c>
      <c r="D547" s="624"/>
      <c r="E547" s="175">
        <v>0</v>
      </c>
      <c r="F547" s="142">
        <v>10000</v>
      </c>
      <c r="G547" s="121">
        <f t="shared" si="48"/>
        <v>0</v>
      </c>
      <c r="H547" s="185"/>
      <c r="I547" s="122" t="s">
        <v>1517</v>
      </c>
      <c r="J547" s="122" t="str">
        <f>VLOOKUP(I547,Presupuesto!$B$11:$C$587,2,0)</f>
        <v>OTROS INTERESES</v>
      </c>
      <c r="K547" s="122" t="str">
        <f t="shared" si="49"/>
        <v>Desarrollo Curricular</v>
      </c>
      <c r="L547" s="122" t="s">
        <v>503</v>
      </c>
    </row>
    <row r="548" spans="3:12" x14ac:dyDescent="0.25">
      <c r="C548" s="123" t="s">
        <v>510</v>
      </c>
      <c r="D548" s="624"/>
      <c r="E548" s="175">
        <v>0</v>
      </c>
      <c r="F548" s="142">
        <v>250</v>
      </c>
      <c r="G548" s="121">
        <f t="shared" si="48"/>
        <v>0</v>
      </c>
      <c r="H548" s="185"/>
      <c r="I548" s="122" t="s">
        <v>1517</v>
      </c>
      <c r="J548" s="122" t="str">
        <f>VLOOKUP(I548,Presupuesto!$B$11:$C$587,2,0)</f>
        <v>OTROS INTERESES</v>
      </c>
      <c r="K548" s="122" t="str">
        <f t="shared" si="49"/>
        <v>Desarrollo Curricular</v>
      </c>
      <c r="L548" s="122" t="s">
        <v>503</v>
      </c>
    </row>
    <row r="549" spans="3:12" x14ac:dyDescent="0.25">
      <c r="C549" s="123" t="s">
        <v>51</v>
      </c>
      <c r="D549" s="624"/>
      <c r="E549" s="229">
        <f>(D544*25)/500</f>
        <v>0</v>
      </c>
      <c r="F549" s="124">
        <v>85</v>
      </c>
      <c r="G549" s="121">
        <f t="shared" si="48"/>
        <v>0</v>
      </c>
      <c r="H549" s="185"/>
      <c r="I549" s="122" t="s">
        <v>1517</v>
      </c>
      <c r="J549" s="122" t="str">
        <f>VLOOKUP(I549,Presupuesto!$B$11:$C$587,2,0)</f>
        <v>OTROS INTERESES</v>
      </c>
      <c r="K549" s="122" t="str">
        <f t="shared" si="49"/>
        <v>Desarrollo Curricular</v>
      </c>
      <c r="L549" s="122" t="s">
        <v>503</v>
      </c>
    </row>
    <row r="550" spans="3:12" x14ac:dyDescent="0.25">
      <c r="C550" s="123" t="s">
        <v>204</v>
      </c>
      <c r="D550" s="624"/>
      <c r="E550" s="229">
        <f>D544/12</f>
        <v>0</v>
      </c>
      <c r="F550" s="124">
        <v>36</v>
      </c>
      <c r="G550" s="121">
        <f t="shared" si="48"/>
        <v>0</v>
      </c>
      <c r="H550" s="185"/>
      <c r="I550" s="122" t="s">
        <v>1517</v>
      </c>
      <c r="J550" s="122" t="str">
        <f>VLOOKUP(I550,Presupuesto!$B$11:$C$587,2,0)</f>
        <v>OTROS INTERESES</v>
      </c>
      <c r="K550" s="122" t="str">
        <f t="shared" si="49"/>
        <v>Desarrollo Curricular</v>
      </c>
      <c r="L550" s="122" t="s">
        <v>503</v>
      </c>
    </row>
    <row r="551" spans="3:12" x14ac:dyDescent="0.25">
      <c r="C551" s="123" t="s">
        <v>34</v>
      </c>
      <c r="D551" s="624"/>
      <c r="E551" s="229">
        <f>D544/12</f>
        <v>0</v>
      </c>
      <c r="F551" s="124">
        <v>80</v>
      </c>
      <c r="G551" s="121">
        <f t="shared" si="48"/>
        <v>0</v>
      </c>
      <c r="H551" s="185"/>
      <c r="I551" s="122" t="s">
        <v>1517</v>
      </c>
      <c r="J551" s="122" t="str">
        <f>VLOOKUP(I551,Presupuesto!$B$11:$C$587,2,0)</f>
        <v>OTROS INTERESES</v>
      </c>
      <c r="K551" s="122" t="str">
        <f t="shared" si="49"/>
        <v>Desarrollo Curricular</v>
      </c>
      <c r="L551" s="122" t="s">
        <v>503</v>
      </c>
    </row>
    <row r="552" spans="3:12" x14ac:dyDescent="0.25">
      <c r="C552" s="133" t="s">
        <v>52</v>
      </c>
      <c r="D552" s="624"/>
      <c r="E552" s="256">
        <v>0</v>
      </c>
      <c r="F552" s="143">
        <v>25</v>
      </c>
      <c r="G552" s="121">
        <f t="shared" si="48"/>
        <v>0</v>
      </c>
      <c r="H552" s="185"/>
      <c r="I552" s="122" t="s">
        <v>1517</v>
      </c>
      <c r="J552" s="122" t="str">
        <f>VLOOKUP(I552,Presupuesto!$B$11:$C$587,2,0)</f>
        <v>OTROS INTERESES</v>
      </c>
      <c r="K552" s="122" t="str">
        <f t="shared" si="49"/>
        <v>Desarrollo Curricular</v>
      </c>
      <c r="L552" s="122" t="s">
        <v>503</v>
      </c>
    </row>
    <row r="553" spans="3:12" ht="15.75" thickBot="1" x14ac:dyDescent="0.3">
      <c r="C553" s="260" t="s">
        <v>523</v>
      </c>
      <c r="D553" s="261">
        <v>0</v>
      </c>
      <c r="E553" s="262">
        <v>0</v>
      </c>
      <c r="F553" s="128">
        <f>HLOOKUP(C553,$AH$2:$BU$3,2,0)</f>
        <v>1150</v>
      </c>
      <c r="G553" s="129">
        <f>D553*E553*F553</f>
        <v>0</v>
      </c>
      <c r="H553" s="185"/>
      <c r="I553" s="122" t="s">
        <v>1517</v>
      </c>
      <c r="J553" s="130" t="str">
        <f>VLOOKUP(I553,Presupuesto!$B$11:$C$587,2,0)</f>
        <v>OTROS INTERESES</v>
      </c>
      <c r="K553" s="122" t="str">
        <f t="shared" si="49"/>
        <v>Desarrollo Curricular</v>
      </c>
      <c r="L553" s="122" t="s">
        <v>503</v>
      </c>
    </row>
    <row r="555" spans="3:12" x14ac:dyDescent="0.25">
      <c r="C555" s="72" t="s">
        <v>41</v>
      </c>
      <c r="D555" s="72"/>
      <c r="E555" s="72"/>
      <c r="F555" s="72"/>
      <c r="G555" s="72"/>
      <c r="H555" s="97"/>
      <c r="I555" s="72"/>
      <c r="J555" s="72"/>
    </row>
    <row r="556" spans="3:12" x14ac:dyDescent="0.25">
      <c r="C556" s="72" t="s">
        <v>42</v>
      </c>
      <c r="D556" s="72"/>
      <c r="E556" s="72"/>
      <c r="F556" s="72"/>
      <c r="G556" s="72"/>
      <c r="H556" s="97"/>
      <c r="I556" s="72"/>
      <c r="J556" s="72"/>
    </row>
    <row r="557" spans="3:12" ht="15.75" thickBot="1" x14ac:dyDescent="0.3">
      <c r="C557" s="202"/>
      <c r="D557" s="202"/>
      <c r="E557" s="202"/>
      <c r="F557" s="202"/>
      <c r="G557" s="202"/>
      <c r="H557" s="97"/>
      <c r="I557" s="202"/>
      <c r="J557" s="202"/>
      <c r="K557" s="136"/>
    </row>
    <row r="558" spans="3:12" ht="15.75" thickBot="1" x14ac:dyDescent="0.3">
      <c r="C558" s="29" t="s">
        <v>43</v>
      </c>
      <c r="D558" s="30">
        <f>SUM(G565:G574)</f>
        <v>9600</v>
      </c>
      <c r="E558" s="117"/>
      <c r="F558" s="117"/>
      <c r="G558" s="117"/>
      <c r="H558" s="94"/>
      <c r="I558" s="94"/>
      <c r="J558" s="94"/>
      <c r="K558" s="136"/>
    </row>
    <row r="559" spans="3:12" x14ac:dyDescent="0.25">
      <c r="C559" s="72"/>
      <c r="D559" s="31"/>
      <c r="E559" s="117"/>
      <c r="F559" s="117"/>
      <c r="G559" s="117"/>
      <c r="H559" s="94"/>
      <c r="I559" s="94"/>
      <c r="J559" s="94"/>
      <c r="K559" s="136"/>
    </row>
    <row r="560" spans="3:12" x14ac:dyDescent="0.25">
      <c r="C560" s="72"/>
      <c r="D560" s="31"/>
      <c r="E560" s="117"/>
      <c r="F560" s="117"/>
      <c r="G560" s="117"/>
      <c r="H560" s="94"/>
      <c r="I560" s="94"/>
      <c r="J560" s="94"/>
      <c r="K560" s="136"/>
    </row>
    <row r="561" spans="3:12" ht="15.75" x14ac:dyDescent="0.25">
      <c r="C561" s="235" t="s">
        <v>481</v>
      </c>
      <c r="D561" s="585" t="s">
        <v>2329</v>
      </c>
      <c r="E561" s="117"/>
      <c r="F561" s="117"/>
      <c r="G561" s="117"/>
      <c r="H561" s="94"/>
      <c r="I561" s="94"/>
      <c r="J561" s="94"/>
      <c r="K561" s="136"/>
    </row>
    <row r="562" spans="3:12" ht="18.75" x14ac:dyDescent="0.25">
      <c r="C562" s="252" t="str">
        <f>IFERROR(VLOOKUP(D561,'Desarrollo e Innov. Curricular'!$E:$F,2,FALSE),IFERROR(VLOOKUP(D561,Investigación!$E:$F,2,FALSE),IFERROR(VLOOKUP(D561,'Vinculación Univ. Sociedad'!$E:$F,2,FALSE),IFERROR(VLOOKUP(D561,'Docencia y Profesorado Universi'!$E:$F,2,FALSE),IFERROR(VLOOKUP(D561,Estudiantes!$E:$F,2,FALSE),IFERROR(VLOOKUP(D561,'Gestion Administrativa'!#REF!,2,FALSE),IFERROR(VLOOKUP(D561,'Gestion Academica'!$E:$F,2,FALSE),IFERROR(VLOOKUP(D561,Graduados!$E:$F,2,FALSE),IFERROR(VLOOKUP(D561,'Gestión del Conocimiento'!$E:$F,2,FALSE),IFERROR(VLOOKUP(D561,Gobernabilidad!$E:$F,2,FALSE),IFERROR(VLOOKUP(D561,'NIVEL DE ES Y  SISTEMA NACIONAL'!$E:$F,2,FALSE),VLOOKUP(D561,'Lo Esencial'!$E:$F,2,0))))))))))))</f>
        <v>Taller Planificación, Monitoreo y Seguimiento</v>
      </c>
      <c r="D562" s="31"/>
      <c r="E562" s="117"/>
      <c r="F562" s="117"/>
      <c r="G562" s="117"/>
      <c r="H562" s="94"/>
      <c r="I562" s="94"/>
      <c r="J562" s="94"/>
      <c r="K562" s="136"/>
    </row>
    <row r="563" spans="3:12" ht="15.75" thickBot="1" x14ac:dyDescent="0.3">
      <c r="C563" s="72"/>
      <c r="D563" s="31"/>
      <c r="E563" s="117"/>
      <c r="F563" s="117"/>
      <c r="G563" s="117"/>
      <c r="H563" s="94"/>
      <c r="I563" s="94"/>
      <c r="J563" s="94"/>
      <c r="K563" s="136"/>
    </row>
    <row r="564" spans="3:12" ht="30.75" thickBot="1" x14ac:dyDescent="0.3">
      <c r="C564" s="150" t="s">
        <v>44</v>
      </c>
      <c r="D564" s="153" t="s">
        <v>45</v>
      </c>
      <c r="E564" s="152" t="s">
        <v>55</v>
      </c>
      <c r="F564" s="152" t="s">
        <v>57</v>
      </c>
      <c r="G564" s="151" t="s">
        <v>27</v>
      </c>
      <c r="H564" s="157" t="s">
        <v>218</v>
      </c>
      <c r="I564" s="152" t="s">
        <v>46</v>
      </c>
      <c r="J564" s="152" t="s">
        <v>219</v>
      </c>
      <c r="K564" s="152" t="s">
        <v>501</v>
      </c>
      <c r="L564" s="152" t="s">
        <v>502</v>
      </c>
    </row>
    <row r="565" spans="3:12" x14ac:dyDescent="0.25">
      <c r="C565" s="119" t="s">
        <v>47</v>
      </c>
      <c r="D565" s="623">
        <v>40</v>
      </c>
      <c r="E565" s="182"/>
      <c r="F565" s="139">
        <v>30000</v>
      </c>
      <c r="G565" s="121">
        <f t="shared" ref="G565:G573" si="50">E565*F565</f>
        <v>0</v>
      </c>
      <c r="H565" s="185" t="s">
        <v>217</v>
      </c>
      <c r="I565" s="122" t="s">
        <v>756</v>
      </c>
      <c r="J565" s="122" t="str">
        <f>VLOOKUP(I565,Presupuesto!$B$11:$C$587,2,0)</f>
        <v>SERVICIOS DE PROFESIONALES Y TECNICOS</v>
      </c>
      <c r="K565" s="263" t="s">
        <v>211</v>
      </c>
      <c r="L565" s="122" t="s">
        <v>485</v>
      </c>
    </row>
    <row r="566" spans="3:12" x14ac:dyDescent="0.25">
      <c r="C566" s="123" t="s">
        <v>48</v>
      </c>
      <c r="D566" s="624"/>
      <c r="E566" s="229">
        <v>0</v>
      </c>
      <c r="F566" s="124">
        <v>50</v>
      </c>
      <c r="G566" s="121">
        <f t="shared" si="50"/>
        <v>0</v>
      </c>
      <c r="H566" s="185"/>
      <c r="I566" s="122" t="s">
        <v>1517</v>
      </c>
      <c r="J566" s="122" t="str">
        <f>VLOOKUP(I566,Presupuesto!$B$11:$C$587,2,0)</f>
        <v>OTROS INTERESES</v>
      </c>
      <c r="K566" s="122" t="str">
        <f>$K$17</f>
        <v>Desarrollo Curricular</v>
      </c>
      <c r="L566" s="122" t="s">
        <v>503</v>
      </c>
    </row>
    <row r="567" spans="3:12" x14ac:dyDescent="0.25">
      <c r="C567" s="123" t="s">
        <v>49</v>
      </c>
      <c r="D567" s="624"/>
      <c r="E567" s="229">
        <v>60</v>
      </c>
      <c r="F567" s="124">
        <v>160</v>
      </c>
      <c r="G567" s="121">
        <f t="shared" si="50"/>
        <v>9600</v>
      </c>
      <c r="H567" s="185"/>
      <c r="I567" s="122" t="s">
        <v>1517</v>
      </c>
      <c r="J567" s="122" t="str">
        <f>VLOOKUP(I567,Presupuesto!$B$11:$C$587,2,0)</f>
        <v>OTROS INTERESES</v>
      </c>
      <c r="K567" s="122" t="str">
        <f t="shared" ref="K567:K574" si="51">$K$17</f>
        <v>Desarrollo Curricular</v>
      </c>
      <c r="L567" s="122" t="s">
        <v>487</v>
      </c>
    </row>
    <row r="568" spans="3:12" x14ac:dyDescent="0.25">
      <c r="C568" s="123" t="s">
        <v>50</v>
      </c>
      <c r="D568" s="624"/>
      <c r="E568" s="175">
        <v>0</v>
      </c>
      <c r="F568" s="142">
        <v>10000</v>
      </c>
      <c r="G568" s="121">
        <f t="shared" si="50"/>
        <v>0</v>
      </c>
      <c r="H568" s="185"/>
      <c r="I568" s="122" t="s">
        <v>1517</v>
      </c>
      <c r="J568" s="122" t="str">
        <f>VLOOKUP(I568,Presupuesto!$B$11:$C$587,2,0)</f>
        <v>OTROS INTERESES</v>
      </c>
      <c r="K568" s="122" t="str">
        <f t="shared" si="51"/>
        <v>Desarrollo Curricular</v>
      </c>
      <c r="L568" s="122" t="s">
        <v>503</v>
      </c>
    </row>
    <row r="569" spans="3:12" x14ac:dyDescent="0.25">
      <c r="C569" s="123" t="s">
        <v>510</v>
      </c>
      <c r="D569" s="624"/>
      <c r="E569" s="175">
        <v>0</v>
      </c>
      <c r="F569" s="142">
        <v>250</v>
      </c>
      <c r="G569" s="121">
        <f t="shared" si="50"/>
        <v>0</v>
      </c>
      <c r="H569" s="185"/>
      <c r="I569" s="122" t="s">
        <v>1517</v>
      </c>
      <c r="J569" s="122" t="str">
        <f>VLOOKUP(I569,Presupuesto!$B$11:$C$587,2,0)</f>
        <v>OTROS INTERESES</v>
      </c>
      <c r="K569" s="122" t="str">
        <f t="shared" si="51"/>
        <v>Desarrollo Curricular</v>
      </c>
      <c r="L569" s="122" t="s">
        <v>503</v>
      </c>
    </row>
    <row r="570" spans="3:12" x14ac:dyDescent="0.25">
      <c r="C570" s="123" t="s">
        <v>51</v>
      </c>
      <c r="D570" s="624"/>
      <c r="E570" s="229">
        <v>0</v>
      </c>
      <c r="F570" s="124">
        <v>85</v>
      </c>
      <c r="G570" s="121">
        <f t="shared" si="50"/>
        <v>0</v>
      </c>
      <c r="H570" s="185"/>
      <c r="I570" s="122" t="s">
        <v>1517</v>
      </c>
      <c r="J570" s="122" t="str">
        <f>VLOOKUP(I570,Presupuesto!$B$11:$C$587,2,0)</f>
        <v>OTROS INTERESES</v>
      </c>
      <c r="K570" s="122" t="str">
        <f t="shared" si="51"/>
        <v>Desarrollo Curricular</v>
      </c>
      <c r="L570" s="122" t="s">
        <v>503</v>
      </c>
    </row>
    <row r="571" spans="3:12" x14ac:dyDescent="0.25">
      <c r="C571" s="123" t="s">
        <v>204</v>
      </c>
      <c r="D571" s="624"/>
      <c r="E571" s="229">
        <v>0</v>
      </c>
      <c r="F571" s="124">
        <v>36</v>
      </c>
      <c r="G571" s="121">
        <f t="shared" si="50"/>
        <v>0</v>
      </c>
      <c r="H571" s="185"/>
      <c r="I571" s="122" t="s">
        <v>1517</v>
      </c>
      <c r="J571" s="122" t="str">
        <f>VLOOKUP(I571,Presupuesto!$B$11:$C$587,2,0)</f>
        <v>OTROS INTERESES</v>
      </c>
      <c r="K571" s="122" t="str">
        <f t="shared" si="51"/>
        <v>Desarrollo Curricular</v>
      </c>
      <c r="L571" s="122" t="s">
        <v>503</v>
      </c>
    </row>
    <row r="572" spans="3:12" x14ac:dyDescent="0.25">
      <c r="C572" s="123" t="s">
        <v>34</v>
      </c>
      <c r="D572" s="624"/>
      <c r="E572" s="229">
        <v>0</v>
      </c>
      <c r="F572" s="124">
        <v>80</v>
      </c>
      <c r="G572" s="121">
        <f t="shared" si="50"/>
        <v>0</v>
      </c>
      <c r="H572" s="185"/>
      <c r="I572" s="122" t="s">
        <v>1517</v>
      </c>
      <c r="J572" s="122" t="str">
        <f>VLOOKUP(I572,Presupuesto!$B$11:$C$587,2,0)</f>
        <v>OTROS INTERESES</v>
      </c>
      <c r="K572" s="122" t="str">
        <f t="shared" si="51"/>
        <v>Desarrollo Curricular</v>
      </c>
      <c r="L572" s="122" t="s">
        <v>503</v>
      </c>
    </row>
    <row r="573" spans="3:12" x14ac:dyDescent="0.25">
      <c r="C573" s="133" t="s">
        <v>52</v>
      </c>
      <c r="D573" s="624"/>
      <c r="E573" s="256">
        <v>0</v>
      </c>
      <c r="F573" s="143">
        <v>25</v>
      </c>
      <c r="G573" s="121">
        <f t="shared" si="50"/>
        <v>0</v>
      </c>
      <c r="H573" s="185"/>
      <c r="I573" s="122" t="s">
        <v>1517</v>
      </c>
      <c r="J573" s="122" t="str">
        <f>VLOOKUP(I573,Presupuesto!$B$11:$C$587,2,0)</f>
        <v>OTROS INTERESES</v>
      </c>
      <c r="K573" s="122" t="str">
        <f t="shared" si="51"/>
        <v>Desarrollo Curricular</v>
      </c>
      <c r="L573" s="122" t="s">
        <v>503</v>
      </c>
    </row>
    <row r="574" spans="3:12" ht="15.75" thickBot="1" x14ac:dyDescent="0.3">
      <c r="C574" s="260" t="s">
        <v>523</v>
      </c>
      <c r="D574" s="261">
        <v>0</v>
      </c>
      <c r="E574" s="262">
        <v>0</v>
      </c>
      <c r="F574" s="128">
        <f>HLOOKUP(C574,$AH$2:$BU$3,2,0)</f>
        <v>1150</v>
      </c>
      <c r="G574" s="129">
        <f>D574*E574*F574</f>
        <v>0</v>
      </c>
      <c r="H574" s="185"/>
      <c r="I574" s="122" t="s">
        <v>1517</v>
      </c>
      <c r="J574" s="130" t="str">
        <f>VLOOKUP(I574,Presupuesto!$B$11:$C$587,2,0)</f>
        <v>OTROS INTERESES</v>
      </c>
      <c r="K574" s="122" t="str">
        <f t="shared" si="51"/>
        <v>Desarrollo Curricular</v>
      </c>
      <c r="L574" s="122" t="s">
        <v>503</v>
      </c>
    </row>
    <row r="576" spans="3:12" x14ac:dyDescent="0.25">
      <c r="C576" s="72" t="s">
        <v>41</v>
      </c>
      <c r="D576" s="72"/>
      <c r="E576" s="72"/>
      <c r="F576" s="72"/>
      <c r="G576" s="72"/>
      <c r="H576" s="97"/>
      <c r="I576" s="72"/>
      <c r="J576" s="72"/>
    </row>
    <row r="577" spans="3:12" x14ac:dyDescent="0.25">
      <c r="C577" s="72" t="s">
        <v>42</v>
      </c>
      <c r="D577" s="72"/>
      <c r="E577" s="72"/>
      <c r="F577" s="72"/>
      <c r="G577" s="72"/>
      <c r="H577" s="97"/>
      <c r="I577" s="72"/>
      <c r="J577" s="72"/>
    </row>
    <row r="578" spans="3:12" ht="15.75" thickBot="1" x14ac:dyDescent="0.3">
      <c r="C578" s="202"/>
      <c r="D578" s="202"/>
      <c r="E578" s="202"/>
      <c r="F578" s="202"/>
      <c r="G578" s="202"/>
      <c r="H578" s="97"/>
      <c r="I578" s="202"/>
      <c r="J578" s="202"/>
      <c r="K578" s="136"/>
    </row>
    <row r="579" spans="3:12" ht="15.75" thickBot="1" x14ac:dyDescent="0.3">
      <c r="C579" s="29" t="s">
        <v>43</v>
      </c>
      <c r="D579" s="30">
        <f>SUM(G586:G595)</f>
        <v>45012</v>
      </c>
      <c r="E579" s="117"/>
      <c r="F579" s="117"/>
      <c r="G579" s="117"/>
      <c r="H579" s="94"/>
      <c r="I579" s="94"/>
      <c r="J579" s="94"/>
      <c r="K579" s="136"/>
    </row>
    <row r="580" spans="3:12" x14ac:dyDescent="0.25">
      <c r="C580" s="72"/>
      <c r="D580" s="31"/>
      <c r="E580" s="117"/>
      <c r="F580" s="117"/>
      <c r="G580" s="117"/>
      <c r="H580" s="94"/>
      <c r="I580" s="94"/>
      <c r="J580" s="94"/>
      <c r="K580" s="136"/>
    </row>
    <row r="581" spans="3:12" x14ac:dyDescent="0.25">
      <c r="C581" s="72"/>
      <c r="D581" s="31"/>
      <c r="E581" s="117"/>
      <c r="F581" s="117"/>
      <c r="G581" s="117"/>
      <c r="H581" s="94"/>
      <c r="I581" s="94"/>
      <c r="J581" s="94"/>
      <c r="K581" s="136"/>
    </row>
    <row r="582" spans="3:12" ht="15.75" x14ac:dyDescent="0.25">
      <c r="C582" s="235" t="s">
        <v>481</v>
      </c>
      <c r="D582" s="448" t="s">
        <v>1797</v>
      </c>
      <c r="E582" s="117"/>
      <c r="F582" s="117"/>
      <c r="G582" s="117"/>
      <c r="H582" s="94"/>
      <c r="I582" s="94"/>
      <c r="J582" s="94"/>
      <c r="K582" s="136"/>
    </row>
    <row r="583" spans="3:12" ht="18.75" x14ac:dyDescent="0.25">
      <c r="C583" s="252" t="str">
        <f>IFERROR(VLOOKUP(D582,'Desarrollo e Innov. Curricular'!$E:$F,2,FALSE),IFERROR(VLOOKUP(D582,Investigación!$E:$F,2,FALSE),IFERROR(VLOOKUP(D582,'Vinculación Univ. Sociedad'!$E:$F,2,FALSE),IFERROR(VLOOKUP(D582,'Docencia y Profesorado Universi'!$E:$F,2,FALSE),IFERROR(VLOOKUP(D582,Estudiantes!$E:$F,2,FALSE),IFERROR(VLOOKUP(D582,'Gestion Administrativa'!#REF!,2,FALSE),IFERROR(VLOOKUP(D582,'Gestion Academica'!$E:$F,2,FALSE),IFERROR(VLOOKUP(D582,Graduados!$E:$F,2,FALSE),IFERROR(VLOOKUP(D582,'Gestión del Conocimiento'!$E:$F,2,FALSE),IFERROR(VLOOKUP(D582,Gobernabilidad!$E:$F,2,FALSE),IFERROR(VLOOKUP(D582,'NIVEL DE ES Y  SISTEMA NACIONAL'!$E:$F,2,FALSE),VLOOKUP(D582,'Lo Esencial'!$E:$F,2,0))))))))))))</f>
        <v xml:space="preserve">1) Sistematizar las experiencias desarrolladas en las prácticas profesionales y publicarlas.
</v>
      </c>
      <c r="D583" s="31"/>
      <c r="E583" s="117"/>
      <c r="F583" s="117"/>
      <c r="G583" s="117"/>
      <c r="H583" s="94"/>
      <c r="I583" s="94"/>
      <c r="J583" s="94"/>
      <c r="K583" s="136"/>
    </row>
    <row r="584" spans="3:12" ht="15.75" thickBot="1" x14ac:dyDescent="0.3">
      <c r="C584" s="72"/>
      <c r="D584" s="31"/>
      <c r="E584" s="117"/>
      <c r="F584" s="117"/>
      <c r="G584" s="117"/>
      <c r="H584" s="94"/>
      <c r="I584" s="94"/>
      <c r="J584" s="94"/>
      <c r="K584" s="136"/>
    </row>
    <row r="585" spans="3:12" ht="30.75" thickBot="1" x14ac:dyDescent="0.3">
      <c r="C585" s="150" t="s">
        <v>44</v>
      </c>
      <c r="D585" s="153" t="s">
        <v>45</v>
      </c>
      <c r="E585" s="152" t="s">
        <v>55</v>
      </c>
      <c r="F585" s="152" t="s">
        <v>57</v>
      </c>
      <c r="G585" s="151" t="s">
        <v>27</v>
      </c>
      <c r="H585" s="157" t="s">
        <v>218</v>
      </c>
      <c r="I585" s="152" t="s">
        <v>46</v>
      </c>
      <c r="J585" s="152" t="s">
        <v>219</v>
      </c>
      <c r="K585" s="152" t="s">
        <v>501</v>
      </c>
      <c r="L585" s="152" t="s">
        <v>502</v>
      </c>
    </row>
    <row r="586" spans="3:12" x14ac:dyDescent="0.25">
      <c r="C586" s="119" t="s">
        <v>47</v>
      </c>
      <c r="D586" s="623"/>
      <c r="E586" s="182"/>
      <c r="F586" s="139">
        <v>30000</v>
      </c>
      <c r="G586" s="121">
        <f t="shared" ref="G586:G594" si="52">E586*F586</f>
        <v>0</v>
      </c>
      <c r="H586" s="185" t="s">
        <v>217</v>
      </c>
      <c r="I586" s="122" t="s">
        <v>756</v>
      </c>
      <c r="J586" s="122" t="str">
        <f>VLOOKUP(I586,Presupuesto!$B$11:$C$587,2,0)</f>
        <v>SERVICIOS DE PROFESIONALES Y TECNICOS</v>
      </c>
      <c r="K586" s="263" t="s">
        <v>211</v>
      </c>
      <c r="L586" s="122" t="s">
        <v>485</v>
      </c>
    </row>
    <row r="587" spans="3:12" x14ac:dyDescent="0.25">
      <c r="C587" s="123" t="s">
        <v>48</v>
      </c>
      <c r="D587" s="624"/>
      <c r="E587" s="229">
        <v>300</v>
      </c>
      <c r="F587" s="124">
        <v>85</v>
      </c>
      <c r="G587" s="121">
        <f t="shared" si="52"/>
        <v>25500</v>
      </c>
      <c r="H587" s="185"/>
      <c r="I587" s="122" t="s">
        <v>1517</v>
      </c>
      <c r="J587" s="122" t="str">
        <f>VLOOKUP(I587,Presupuesto!$B$11:$C$587,2,0)</f>
        <v>OTROS INTERESES</v>
      </c>
      <c r="K587" s="122" t="str">
        <f>$K$17</f>
        <v>Desarrollo Curricular</v>
      </c>
      <c r="L587" s="122" t="s">
        <v>503</v>
      </c>
    </row>
    <row r="588" spans="3:12" x14ac:dyDescent="0.25">
      <c r="C588" s="123" t="s">
        <v>49</v>
      </c>
      <c r="D588" s="624"/>
      <c r="E588" s="229">
        <v>24</v>
      </c>
      <c r="F588" s="124">
        <v>417</v>
      </c>
      <c r="G588" s="121">
        <f t="shared" si="52"/>
        <v>10008</v>
      </c>
      <c r="H588" s="185"/>
      <c r="I588" s="122" t="s">
        <v>1517</v>
      </c>
      <c r="J588" s="122" t="str">
        <f>VLOOKUP(I588,Presupuesto!$B$11:$C$587,2,0)</f>
        <v>OTROS INTERESES</v>
      </c>
      <c r="K588" s="122" t="str">
        <f t="shared" ref="K588:K595" si="53">$K$17</f>
        <v>Desarrollo Curricular</v>
      </c>
      <c r="L588" s="122" t="s">
        <v>487</v>
      </c>
    </row>
    <row r="589" spans="3:12" x14ac:dyDescent="0.25">
      <c r="C589" s="123" t="s">
        <v>2330</v>
      </c>
      <c r="D589" s="624"/>
      <c r="E589" s="175">
        <v>24</v>
      </c>
      <c r="F589" s="142">
        <v>396</v>
      </c>
      <c r="G589" s="121">
        <f t="shared" si="52"/>
        <v>9504</v>
      </c>
      <c r="H589" s="185"/>
      <c r="I589" s="122" t="s">
        <v>1517</v>
      </c>
      <c r="J589" s="122" t="str">
        <f>VLOOKUP(I589,Presupuesto!$B$11:$C$587,2,0)</f>
        <v>OTROS INTERESES</v>
      </c>
      <c r="K589" s="122" t="str">
        <f t="shared" si="53"/>
        <v>Desarrollo Curricular</v>
      </c>
      <c r="L589" s="122" t="s">
        <v>503</v>
      </c>
    </row>
    <row r="590" spans="3:12" x14ac:dyDescent="0.25">
      <c r="C590" s="123" t="s">
        <v>510</v>
      </c>
      <c r="D590" s="624"/>
      <c r="E590" s="175">
        <v>0</v>
      </c>
      <c r="F590" s="142">
        <v>250</v>
      </c>
      <c r="G590" s="121">
        <f t="shared" si="52"/>
        <v>0</v>
      </c>
      <c r="H590" s="185"/>
      <c r="I590" s="122" t="s">
        <v>1517</v>
      </c>
      <c r="J590" s="122" t="str">
        <f>VLOOKUP(I590,Presupuesto!$B$11:$C$587,2,0)</f>
        <v>OTROS INTERESES</v>
      </c>
      <c r="K590" s="122" t="str">
        <f t="shared" si="53"/>
        <v>Desarrollo Curricular</v>
      </c>
      <c r="L590" s="122" t="s">
        <v>503</v>
      </c>
    </row>
    <row r="591" spans="3:12" x14ac:dyDescent="0.25">
      <c r="C591" s="123" t="s">
        <v>51</v>
      </c>
      <c r="D591" s="624"/>
      <c r="E591" s="229">
        <f>(D586*25)/500</f>
        <v>0</v>
      </c>
      <c r="F591" s="124">
        <v>85</v>
      </c>
      <c r="G591" s="121">
        <f t="shared" si="52"/>
        <v>0</v>
      </c>
      <c r="H591" s="185"/>
      <c r="I591" s="122" t="s">
        <v>1517</v>
      </c>
      <c r="J591" s="122" t="str">
        <f>VLOOKUP(I591,Presupuesto!$B$11:$C$587,2,0)</f>
        <v>OTROS INTERESES</v>
      </c>
      <c r="K591" s="122" t="str">
        <f t="shared" si="53"/>
        <v>Desarrollo Curricular</v>
      </c>
      <c r="L591" s="122" t="s">
        <v>503</v>
      </c>
    </row>
    <row r="592" spans="3:12" x14ac:dyDescent="0.25">
      <c r="C592" s="123" t="s">
        <v>204</v>
      </c>
      <c r="D592" s="624"/>
      <c r="E592" s="229">
        <f>D586/12</f>
        <v>0</v>
      </c>
      <c r="F592" s="124">
        <v>36</v>
      </c>
      <c r="G592" s="121">
        <f t="shared" si="52"/>
        <v>0</v>
      </c>
      <c r="H592" s="185"/>
      <c r="I592" s="122" t="s">
        <v>1517</v>
      </c>
      <c r="J592" s="122" t="str">
        <f>VLOOKUP(I592,Presupuesto!$B$11:$C$587,2,0)</f>
        <v>OTROS INTERESES</v>
      </c>
      <c r="K592" s="122" t="str">
        <f t="shared" si="53"/>
        <v>Desarrollo Curricular</v>
      </c>
      <c r="L592" s="122" t="s">
        <v>503</v>
      </c>
    </row>
    <row r="593" spans="3:12" x14ac:dyDescent="0.25">
      <c r="C593" s="123" t="s">
        <v>34</v>
      </c>
      <c r="D593" s="624"/>
      <c r="E593" s="229">
        <f>D586/12</f>
        <v>0</v>
      </c>
      <c r="F593" s="124">
        <v>80</v>
      </c>
      <c r="G593" s="121">
        <f t="shared" si="52"/>
        <v>0</v>
      </c>
      <c r="H593" s="185"/>
      <c r="I593" s="122" t="s">
        <v>1517</v>
      </c>
      <c r="J593" s="122" t="str">
        <f>VLOOKUP(I593,Presupuesto!$B$11:$C$587,2,0)</f>
        <v>OTROS INTERESES</v>
      </c>
      <c r="K593" s="122" t="str">
        <f t="shared" si="53"/>
        <v>Desarrollo Curricular</v>
      </c>
      <c r="L593" s="122" t="s">
        <v>503</v>
      </c>
    </row>
    <row r="594" spans="3:12" x14ac:dyDescent="0.25">
      <c r="C594" s="133" t="s">
        <v>52</v>
      </c>
      <c r="D594" s="624"/>
      <c r="E594" s="256">
        <v>0</v>
      </c>
      <c r="F594" s="143">
        <v>25</v>
      </c>
      <c r="G594" s="121">
        <f t="shared" si="52"/>
        <v>0</v>
      </c>
      <c r="H594" s="185"/>
      <c r="I594" s="122" t="s">
        <v>1517</v>
      </c>
      <c r="J594" s="122" t="str">
        <f>VLOOKUP(I594,Presupuesto!$B$11:$C$587,2,0)</f>
        <v>OTROS INTERESES</v>
      </c>
      <c r="K594" s="122" t="str">
        <f t="shared" si="53"/>
        <v>Desarrollo Curricular</v>
      </c>
      <c r="L594" s="122" t="s">
        <v>503</v>
      </c>
    </row>
    <row r="595" spans="3:12" ht="15.75" thickBot="1" x14ac:dyDescent="0.3">
      <c r="C595" s="260" t="s">
        <v>523</v>
      </c>
      <c r="D595" s="261">
        <v>0</v>
      </c>
      <c r="E595" s="262">
        <v>0</v>
      </c>
      <c r="F595" s="128">
        <f>HLOOKUP(C595,$AH$2:$BU$3,2,0)</f>
        <v>1150</v>
      </c>
      <c r="G595" s="129">
        <f>D595*E595*F595</f>
        <v>0</v>
      </c>
      <c r="H595" s="185"/>
      <c r="I595" s="122" t="s">
        <v>1517</v>
      </c>
      <c r="J595" s="130" t="str">
        <f>VLOOKUP(I595,Presupuesto!$B$11:$C$587,2,0)</f>
        <v>OTROS INTERESES</v>
      </c>
      <c r="K595" s="122" t="str">
        <f t="shared" si="53"/>
        <v>Desarrollo Curricular</v>
      </c>
      <c r="L595" s="122" t="s">
        <v>503</v>
      </c>
    </row>
    <row r="597" spans="3:12" x14ac:dyDescent="0.25">
      <c r="C597" s="72" t="s">
        <v>41</v>
      </c>
      <c r="D597" s="72"/>
      <c r="E597" s="72"/>
      <c r="F597" s="72"/>
      <c r="G597" s="72"/>
      <c r="H597" s="97"/>
      <c r="I597" s="72"/>
      <c r="J597" s="72"/>
    </row>
    <row r="598" spans="3:12" x14ac:dyDescent="0.25">
      <c r="C598" s="72" t="s">
        <v>42</v>
      </c>
      <c r="D598" s="72"/>
      <c r="E598" s="72"/>
      <c r="F598" s="72"/>
      <c r="G598" s="72"/>
      <c r="H598" s="97"/>
      <c r="I598" s="72"/>
      <c r="J598" s="72"/>
    </row>
    <row r="599" spans="3:12" ht="15.75" thickBot="1" x14ac:dyDescent="0.3">
      <c r="C599" s="202"/>
      <c r="D599" s="202"/>
      <c r="E599" s="202"/>
      <c r="F599" s="202"/>
      <c r="G599" s="202"/>
      <c r="H599" s="97"/>
      <c r="I599" s="202"/>
      <c r="J599" s="202"/>
      <c r="K599" s="136"/>
    </row>
    <row r="600" spans="3:12" ht="15.75" thickBot="1" x14ac:dyDescent="0.3">
      <c r="C600" s="29" t="s">
        <v>43</v>
      </c>
      <c r="D600" s="30">
        <f>SUM(G607:G616)</f>
        <v>30000</v>
      </c>
      <c r="E600" s="117"/>
      <c r="F600" s="117"/>
      <c r="G600" s="117"/>
      <c r="H600" s="94"/>
      <c r="I600" s="94"/>
      <c r="J600" s="94"/>
      <c r="K600" s="136"/>
    </row>
    <row r="601" spans="3:12" x14ac:dyDescent="0.25">
      <c r="C601" s="72"/>
      <c r="D601" s="31"/>
      <c r="E601" s="117"/>
      <c r="F601" s="117"/>
      <c r="G601" s="117"/>
      <c r="H601" s="94"/>
      <c r="I601" s="94"/>
      <c r="J601" s="94"/>
      <c r="K601" s="136"/>
    </row>
    <row r="602" spans="3:12" x14ac:dyDescent="0.25">
      <c r="C602" s="72"/>
      <c r="D602" s="31"/>
      <c r="E602" s="117"/>
      <c r="F602" s="117"/>
      <c r="G602" s="117"/>
      <c r="H602" s="94"/>
      <c r="I602" s="94"/>
      <c r="J602" s="94"/>
      <c r="K602" s="136"/>
    </row>
    <row r="603" spans="3:12" ht="15.75" x14ac:dyDescent="0.25">
      <c r="C603" s="235" t="s">
        <v>481</v>
      </c>
      <c r="D603" s="448" t="s">
        <v>1798</v>
      </c>
      <c r="E603" s="117"/>
      <c r="F603" s="117"/>
      <c r="G603" s="117"/>
      <c r="H603" s="94"/>
      <c r="I603" s="94"/>
      <c r="J603" s="94"/>
      <c r="K603" s="136"/>
    </row>
    <row r="604" spans="3:12" ht="18.75" x14ac:dyDescent="0.25">
      <c r="C604" s="252" t="str">
        <f>IFERROR(VLOOKUP(D603,'Desarrollo e Innov. Curricular'!$E:$F,2,FALSE),IFERROR(VLOOKUP(D603,Investigación!$E:$F,2,FALSE),IFERROR(VLOOKUP(D603,'Vinculación Univ. Sociedad'!$E:$F,2,FALSE),IFERROR(VLOOKUP(D603,'Docencia y Profesorado Universi'!$E:$F,2,FALSE),IFERROR(VLOOKUP(D603,Estudiantes!$E:$F,2,FALSE),IFERROR(VLOOKUP(D603,'Gestion Administrativa'!#REF!,2,FALSE),IFERROR(VLOOKUP(D603,'Gestion Academica'!$E:$F,2,FALSE),IFERROR(VLOOKUP(D603,Graduados!$E:$F,2,FALSE),IFERROR(VLOOKUP(D603,'Gestión del Conocimiento'!$E:$F,2,FALSE),IFERROR(VLOOKUP(D603,Gobernabilidad!$E:$F,2,FALSE),IFERROR(VLOOKUP(D603,'NIVEL DE ES Y  SISTEMA NACIONAL'!$E:$F,2,FALSE),VLOOKUP(D603,'Lo Esencial'!$E:$F,2,0))))))))))))</f>
        <v>2) Estudios de opinión universitaria (30,000)</v>
      </c>
      <c r="D604" s="31"/>
      <c r="E604" s="117"/>
      <c r="F604" s="117"/>
      <c r="G604" s="117"/>
      <c r="H604" s="94"/>
      <c r="I604" s="94"/>
      <c r="J604" s="94"/>
      <c r="K604" s="136"/>
    </row>
    <row r="605" spans="3:12" ht="15.75" thickBot="1" x14ac:dyDescent="0.3">
      <c r="C605" s="72"/>
      <c r="D605" s="31"/>
      <c r="E605" s="117"/>
      <c r="F605" s="117"/>
      <c r="G605" s="117"/>
      <c r="H605" s="94"/>
      <c r="I605" s="94"/>
      <c r="J605" s="94"/>
      <c r="K605" s="136"/>
    </row>
    <row r="606" spans="3:12" ht="30.75" thickBot="1" x14ac:dyDescent="0.3">
      <c r="C606" s="150" t="s">
        <v>44</v>
      </c>
      <c r="D606" s="153" t="s">
        <v>45</v>
      </c>
      <c r="E606" s="152" t="s">
        <v>55</v>
      </c>
      <c r="F606" s="152" t="s">
        <v>57</v>
      </c>
      <c r="G606" s="151" t="s">
        <v>27</v>
      </c>
      <c r="H606" s="157" t="s">
        <v>218</v>
      </c>
      <c r="I606" s="152" t="s">
        <v>46</v>
      </c>
      <c r="J606" s="152" t="s">
        <v>219</v>
      </c>
      <c r="K606" s="152" t="s">
        <v>501</v>
      </c>
      <c r="L606" s="152" t="s">
        <v>502</v>
      </c>
    </row>
    <row r="607" spans="3:12" x14ac:dyDescent="0.25">
      <c r="C607" s="119" t="s">
        <v>47</v>
      </c>
      <c r="D607" s="623"/>
      <c r="E607" s="182"/>
      <c r="F607" s="139">
        <v>30000</v>
      </c>
      <c r="G607" s="121">
        <f t="shared" ref="G607:G615" si="54">E607*F607</f>
        <v>0</v>
      </c>
      <c r="H607" s="185" t="s">
        <v>217</v>
      </c>
      <c r="I607" s="122" t="s">
        <v>756</v>
      </c>
      <c r="J607" s="122" t="str">
        <f>VLOOKUP(I607,Presupuesto!$B$11:$C$587,2,0)</f>
        <v>SERVICIOS DE PROFESIONALES Y TECNICOS</v>
      </c>
      <c r="K607" s="263" t="s">
        <v>211</v>
      </c>
      <c r="L607" s="122" t="s">
        <v>485</v>
      </c>
    </row>
    <row r="608" spans="3:12" x14ac:dyDescent="0.25">
      <c r="C608" s="123" t="s">
        <v>48</v>
      </c>
      <c r="D608" s="624"/>
      <c r="E608" s="229">
        <v>300</v>
      </c>
      <c r="F608" s="124">
        <v>100</v>
      </c>
      <c r="G608" s="121">
        <f t="shared" si="54"/>
        <v>30000</v>
      </c>
      <c r="H608" s="185"/>
      <c r="I608" s="122" t="s">
        <v>1517</v>
      </c>
      <c r="J608" s="122" t="str">
        <f>VLOOKUP(I608,Presupuesto!$B$11:$C$587,2,0)</f>
        <v>OTROS INTERESES</v>
      </c>
      <c r="K608" s="122" t="str">
        <f>$K$17</f>
        <v>Desarrollo Curricular</v>
      </c>
      <c r="L608" s="122" t="s">
        <v>503</v>
      </c>
    </row>
    <row r="609" spans="3:12" x14ac:dyDescent="0.25">
      <c r="C609" s="123" t="s">
        <v>49</v>
      </c>
      <c r="D609" s="624"/>
      <c r="E609" s="229">
        <f>D607</f>
        <v>0</v>
      </c>
      <c r="F609" s="124">
        <v>150</v>
      </c>
      <c r="G609" s="121">
        <f t="shared" si="54"/>
        <v>0</v>
      </c>
      <c r="H609" s="185"/>
      <c r="I609" s="122" t="s">
        <v>1517</v>
      </c>
      <c r="J609" s="122" t="str">
        <f>VLOOKUP(I609,Presupuesto!$B$11:$C$587,2,0)</f>
        <v>OTROS INTERESES</v>
      </c>
      <c r="K609" s="122" t="str">
        <f t="shared" ref="K609:K616" si="55">$K$17</f>
        <v>Desarrollo Curricular</v>
      </c>
      <c r="L609" s="122" t="s">
        <v>487</v>
      </c>
    </row>
    <row r="610" spans="3:12" x14ac:dyDescent="0.25">
      <c r="C610" s="123" t="s">
        <v>50</v>
      </c>
      <c r="D610" s="624"/>
      <c r="E610" s="175">
        <v>0</v>
      </c>
      <c r="F610" s="142">
        <v>10000</v>
      </c>
      <c r="G610" s="121">
        <f t="shared" si="54"/>
        <v>0</v>
      </c>
      <c r="H610" s="185"/>
      <c r="I610" s="122" t="s">
        <v>1517</v>
      </c>
      <c r="J610" s="122" t="str">
        <f>VLOOKUP(I610,Presupuesto!$B$11:$C$587,2,0)</f>
        <v>OTROS INTERESES</v>
      </c>
      <c r="K610" s="122" t="str">
        <f t="shared" si="55"/>
        <v>Desarrollo Curricular</v>
      </c>
      <c r="L610" s="122" t="s">
        <v>503</v>
      </c>
    </row>
    <row r="611" spans="3:12" x14ac:dyDescent="0.25">
      <c r="C611" s="123" t="s">
        <v>510</v>
      </c>
      <c r="D611" s="624"/>
      <c r="E611" s="175">
        <v>0</v>
      </c>
      <c r="F611" s="142">
        <v>250</v>
      </c>
      <c r="G611" s="121">
        <f t="shared" si="54"/>
        <v>0</v>
      </c>
      <c r="H611" s="185"/>
      <c r="I611" s="122" t="s">
        <v>1517</v>
      </c>
      <c r="J611" s="122" t="str">
        <f>VLOOKUP(I611,Presupuesto!$B$11:$C$587,2,0)</f>
        <v>OTROS INTERESES</v>
      </c>
      <c r="K611" s="122" t="str">
        <f t="shared" si="55"/>
        <v>Desarrollo Curricular</v>
      </c>
      <c r="L611" s="122" t="s">
        <v>503</v>
      </c>
    </row>
    <row r="612" spans="3:12" x14ac:dyDescent="0.25">
      <c r="C612" s="123" t="s">
        <v>51</v>
      </c>
      <c r="D612" s="624"/>
      <c r="E612" s="229">
        <f>(D607*25)/500</f>
        <v>0</v>
      </c>
      <c r="F612" s="124">
        <v>85</v>
      </c>
      <c r="G612" s="121">
        <f t="shared" si="54"/>
        <v>0</v>
      </c>
      <c r="H612" s="185"/>
      <c r="I612" s="122" t="s">
        <v>1517</v>
      </c>
      <c r="J612" s="122" t="str">
        <f>VLOOKUP(I612,Presupuesto!$B$11:$C$587,2,0)</f>
        <v>OTROS INTERESES</v>
      </c>
      <c r="K612" s="122" t="str">
        <f t="shared" si="55"/>
        <v>Desarrollo Curricular</v>
      </c>
      <c r="L612" s="122" t="s">
        <v>503</v>
      </c>
    </row>
    <row r="613" spans="3:12" x14ac:dyDescent="0.25">
      <c r="C613" s="123" t="s">
        <v>204</v>
      </c>
      <c r="D613" s="624"/>
      <c r="E613" s="229">
        <f>D607/12</f>
        <v>0</v>
      </c>
      <c r="F613" s="124">
        <v>36</v>
      </c>
      <c r="G613" s="121">
        <f t="shared" si="54"/>
        <v>0</v>
      </c>
      <c r="H613" s="185"/>
      <c r="I613" s="122" t="s">
        <v>1517</v>
      </c>
      <c r="J613" s="122" t="str">
        <f>VLOOKUP(I613,Presupuesto!$B$11:$C$587,2,0)</f>
        <v>OTROS INTERESES</v>
      </c>
      <c r="K613" s="122" t="str">
        <f t="shared" si="55"/>
        <v>Desarrollo Curricular</v>
      </c>
      <c r="L613" s="122" t="s">
        <v>503</v>
      </c>
    </row>
    <row r="614" spans="3:12" x14ac:dyDescent="0.25">
      <c r="C614" s="123" t="s">
        <v>34</v>
      </c>
      <c r="D614" s="624"/>
      <c r="E614" s="229">
        <f>D607/12</f>
        <v>0</v>
      </c>
      <c r="F614" s="124">
        <v>80</v>
      </c>
      <c r="G614" s="121">
        <f t="shared" si="54"/>
        <v>0</v>
      </c>
      <c r="H614" s="185"/>
      <c r="I614" s="122" t="s">
        <v>1517</v>
      </c>
      <c r="J614" s="122" t="str">
        <f>VLOOKUP(I614,Presupuesto!$B$11:$C$587,2,0)</f>
        <v>OTROS INTERESES</v>
      </c>
      <c r="K614" s="122" t="str">
        <f t="shared" si="55"/>
        <v>Desarrollo Curricular</v>
      </c>
      <c r="L614" s="122" t="s">
        <v>503</v>
      </c>
    </row>
    <row r="615" spans="3:12" x14ac:dyDescent="0.25">
      <c r="C615" s="133" t="s">
        <v>52</v>
      </c>
      <c r="D615" s="624"/>
      <c r="E615" s="256">
        <v>0</v>
      </c>
      <c r="F615" s="143">
        <v>25</v>
      </c>
      <c r="G615" s="121">
        <f t="shared" si="54"/>
        <v>0</v>
      </c>
      <c r="H615" s="185"/>
      <c r="I615" s="122" t="s">
        <v>1517</v>
      </c>
      <c r="J615" s="122" t="str">
        <f>VLOOKUP(I615,Presupuesto!$B$11:$C$587,2,0)</f>
        <v>OTROS INTERESES</v>
      </c>
      <c r="K615" s="122" t="str">
        <f t="shared" si="55"/>
        <v>Desarrollo Curricular</v>
      </c>
      <c r="L615" s="122" t="s">
        <v>503</v>
      </c>
    </row>
    <row r="616" spans="3:12" ht="15.75" thickBot="1" x14ac:dyDescent="0.3">
      <c r="C616" s="260" t="s">
        <v>523</v>
      </c>
      <c r="D616" s="261">
        <v>0</v>
      </c>
      <c r="E616" s="262">
        <v>0</v>
      </c>
      <c r="F616" s="128">
        <f>HLOOKUP(C616,$AH$2:$BU$3,2,0)</f>
        <v>1150</v>
      </c>
      <c r="G616" s="129">
        <f>D616*E616*F616</f>
        <v>0</v>
      </c>
      <c r="H616" s="185"/>
      <c r="I616" s="122" t="s">
        <v>1517</v>
      </c>
      <c r="J616" s="130" t="str">
        <f>VLOOKUP(I616,Presupuesto!$B$11:$C$587,2,0)</f>
        <v>OTROS INTERESES</v>
      </c>
      <c r="K616" s="122" t="str">
        <f t="shared" si="55"/>
        <v>Desarrollo Curricular</v>
      </c>
      <c r="L616" s="122" t="s">
        <v>503</v>
      </c>
    </row>
    <row r="618" spans="3:12" x14ac:dyDescent="0.25">
      <c r="C618" s="72" t="s">
        <v>41</v>
      </c>
      <c r="D618" s="72"/>
      <c r="E618" s="72"/>
      <c r="F618" s="72"/>
      <c r="G618" s="72"/>
      <c r="H618" s="97"/>
      <c r="I618" s="72"/>
      <c r="J618" s="72"/>
    </row>
    <row r="619" spans="3:12" x14ac:dyDescent="0.25">
      <c r="C619" s="72" t="s">
        <v>42</v>
      </c>
      <c r="D619" s="72"/>
      <c r="E619" s="72"/>
      <c r="F619" s="72"/>
      <c r="G619" s="72"/>
      <c r="H619" s="97"/>
      <c r="I619" s="72"/>
      <c r="J619" s="72"/>
    </row>
    <row r="620" spans="3:12" ht="15.75" thickBot="1" x14ac:dyDescent="0.3">
      <c r="C620" s="202"/>
      <c r="D620" s="202"/>
      <c r="E620" s="202"/>
      <c r="F620" s="202"/>
      <c r="G620" s="202"/>
      <c r="H620" s="97"/>
      <c r="I620" s="202"/>
      <c r="J620" s="202"/>
      <c r="K620" s="136"/>
    </row>
    <row r="621" spans="3:12" ht="15.75" thickBot="1" x14ac:dyDescent="0.3">
      <c r="C621" s="29" t="s">
        <v>43</v>
      </c>
      <c r="D621" s="30">
        <f>SUM(G628:G637)</f>
        <v>75000</v>
      </c>
      <c r="E621" s="117"/>
      <c r="F621" s="117"/>
      <c r="G621" s="117"/>
      <c r="H621" s="94"/>
      <c r="I621" s="94"/>
      <c r="J621" s="94"/>
      <c r="K621" s="136"/>
    </row>
    <row r="622" spans="3:12" x14ac:dyDescent="0.25">
      <c r="C622" s="72"/>
      <c r="D622" s="31"/>
      <c r="E622" s="117"/>
      <c r="F622" s="117"/>
      <c r="G622" s="117"/>
      <c r="H622" s="94"/>
      <c r="I622" s="94"/>
      <c r="J622" s="94"/>
      <c r="K622" s="136"/>
    </row>
    <row r="623" spans="3:12" x14ac:dyDescent="0.25">
      <c r="C623" s="72"/>
      <c r="D623" s="31"/>
      <c r="E623" s="117"/>
      <c r="F623" s="117"/>
      <c r="G623" s="117"/>
      <c r="H623" s="94"/>
      <c r="I623" s="94"/>
      <c r="J623" s="94"/>
      <c r="K623" s="136"/>
    </row>
    <row r="624" spans="3:12" ht="15.75" x14ac:dyDescent="0.25">
      <c r="C624" s="235" t="s">
        <v>481</v>
      </c>
      <c r="D624" s="448" t="s">
        <v>1799</v>
      </c>
      <c r="E624" s="117"/>
      <c r="F624" s="117"/>
      <c r="G624" s="117"/>
      <c r="H624" s="94"/>
      <c r="I624" s="94"/>
      <c r="J624" s="94"/>
      <c r="K624" s="136"/>
    </row>
    <row r="625" spans="3:12" ht="18.75" x14ac:dyDescent="0.25">
      <c r="C625" s="252" t="str">
        <f>IFERROR(VLOOKUP(D624,'Desarrollo e Innov. Curricular'!$E:$F,2,FALSE),IFERROR(VLOOKUP(D624,Investigación!$E:$F,2,FALSE),IFERROR(VLOOKUP(D624,'Vinculación Univ. Sociedad'!$E:$F,2,FALSE),IFERROR(VLOOKUP(D624,'Docencia y Profesorado Universi'!$E:$F,2,FALSE),IFERROR(VLOOKUP(D624,Estudiantes!$E:$F,2,FALSE),IFERROR(VLOOKUP(D624,'Gestion Administrativa'!#REF!,2,FALSE),IFERROR(VLOOKUP(D624,'Gestion Academica'!$E:$F,2,FALSE),IFERROR(VLOOKUP(D624,Graduados!$E:$F,2,FALSE),IFERROR(VLOOKUP(D624,'Gestión del Conocimiento'!$E:$F,2,FALSE),IFERROR(VLOOKUP(D624,Gobernabilidad!$E:$F,2,FALSE),IFERROR(VLOOKUP(D624,'NIVEL DE ES Y  SISTEMA NACIONAL'!$E:$F,2,FALSE),VLOOKUP(D624,'Lo Esencial'!$E:$F,2,0))))))))))))</f>
        <v>3) Investigación sobre Desigualdad y Políticas Públicas (75,000)</v>
      </c>
      <c r="D625" s="31"/>
      <c r="E625" s="117"/>
      <c r="F625" s="117"/>
      <c r="G625" s="117"/>
      <c r="H625" s="94"/>
      <c r="I625" s="94"/>
      <c r="J625" s="94"/>
      <c r="K625" s="136"/>
    </row>
    <row r="626" spans="3:12" ht="15.75" thickBot="1" x14ac:dyDescent="0.3">
      <c r="C626" s="72"/>
      <c r="D626" s="31"/>
      <c r="E626" s="117"/>
      <c r="F626" s="117"/>
      <c r="G626" s="117"/>
      <c r="H626" s="94"/>
      <c r="I626" s="94"/>
      <c r="J626" s="94"/>
      <c r="K626" s="136"/>
    </row>
    <row r="627" spans="3:12" ht="30.75" thickBot="1" x14ac:dyDescent="0.3">
      <c r="C627" s="150" t="s">
        <v>44</v>
      </c>
      <c r="D627" s="153" t="s">
        <v>45</v>
      </c>
      <c r="E627" s="152" t="s">
        <v>55</v>
      </c>
      <c r="F627" s="152" t="s">
        <v>57</v>
      </c>
      <c r="G627" s="151" t="s">
        <v>27</v>
      </c>
      <c r="H627" s="157" t="s">
        <v>218</v>
      </c>
      <c r="I627" s="152" t="s">
        <v>46</v>
      </c>
      <c r="J627" s="152" t="s">
        <v>219</v>
      </c>
      <c r="K627" s="152" t="s">
        <v>501</v>
      </c>
      <c r="L627" s="152" t="s">
        <v>502</v>
      </c>
    </row>
    <row r="628" spans="3:12" x14ac:dyDescent="0.25">
      <c r="C628" s="119" t="s">
        <v>47</v>
      </c>
      <c r="D628" s="623"/>
      <c r="E628" s="182"/>
      <c r="F628" s="139">
        <v>30000</v>
      </c>
      <c r="G628" s="121">
        <f t="shared" ref="G628:G636" si="56">E628*F628</f>
        <v>0</v>
      </c>
      <c r="H628" s="185" t="s">
        <v>217</v>
      </c>
      <c r="I628" s="122" t="s">
        <v>756</v>
      </c>
      <c r="J628" s="122" t="str">
        <f>VLOOKUP(I628,Presupuesto!$B$11:$C$587,2,0)</f>
        <v>SERVICIOS DE PROFESIONALES Y TECNICOS</v>
      </c>
      <c r="K628" s="263" t="s">
        <v>211</v>
      </c>
      <c r="L628" s="122" t="s">
        <v>485</v>
      </c>
    </row>
    <row r="629" spans="3:12" x14ac:dyDescent="0.25">
      <c r="C629" s="123" t="s">
        <v>48</v>
      </c>
      <c r="D629" s="624"/>
      <c r="E629" s="229">
        <v>750</v>
      </c>
      <c r="F629" s="124">
        <v>100</v>
      </c>
      <c r="G629" s="121">
        <f t="shared" si="56"/>
        <v>75000</v>
      </c>
      <c r="H629" s="185"/>
      <c r="I629" s="122" t="s">
        <v>1517</v>
      </c>
      <c r="J629" s="122" t="str">
        <f>VLOOKUP(I629,Presupuesto!$B$11:$C$587,2,0)</f>
        <v>OTROS INTERESES</v>
      </c>
      <c r="K629" s="122" t="str">
        <f>$K$17</f>
        <v>Desarrollo Curricular</v>
      </c>
      <c r="L629" s="122" t="s">
        <v>503</v>
      </c>
    </row>
    <row r="630" spans="3:12" x14ac:dyDescent="0.25">
      <c r="C630" s="123" t="s">
        <v>49</v>
      </c>
      <c r="D630" s="624"/>
      <c r="E630" s="229">
        <f>D628</f>
        <v>0</v>
      </c>
      <c r="F630" s="124">
        <v>150</v>
      </c>
      <c r="G630" s="121">
        <f t="shared" si="56"/>
        <v>0</v>
      </c>
      <c r="H630" s="185"/>
      <c r="I630" s="122" t="s">
        <v>1517</v>
      </c>
      <c r="J630" s="122" t="str">
        <f>VLOOKUP(I630,Presupuesto!$B$11:$C$587,2,0)</f>
        <v>OTROS INTERESES</v>
      </c>
      <c r="K630" s="122" t="str">
        <f t="shared" ref="K630:K637" si="57">$K$17</f>
        <v>Desarrollo Curricular</v>
      </c>
      <c r="L630" s="122" t="s">
        <v>487</v>
      </c>
    </row>
    <row r="631" spans="3:12" x14ac:dyDescent="0.25">
      <c r="C631" s="123" t="s">
        <v>50</v>
      </c>
      <c r="D631" s="624"/>
      <c r="E631" s="175">
        <v>0</v>
      </c>
      <c r="F631" s="142">
        <v>10000</v>
      </c>
      <c r="G631" s="121">
        <f t="shared" si="56"/>
        <v>0</v>
      </c>
      <c r="H631" s="185"/>
      <c r="I631" s="122" t="s">
        <v>1517</v>
      </c>
      <c r="J631" s="122" t="str">
        <f>VLOOKUP(I631,Presupuesto!$B$11:$C$587,2,0)</f>
        <v>OTROS INTERESES</v>
      </c>
      <c r="K631" s="122" t="str">
        <f t="shared" si="57"/>
        <v>Desarrollo Curricular</v>
      </c>
      <c r="L631" s="122" t="s">
        <v>503</v>
      </c>
    </row>
    <row r="632" spans="3:12" x14ac:dyDescent="0.25">
      <c r="C632" s="123" t="s">
        <v>510</v>
      </c>
      <c r="D632" s="624"/>
      <c r="E632" s="175">
        <v>0</v>
      </c>
      <c r="F632" s="142">
        <v>250</v>
      </c>
      <c r="G632" s="121">
        <f t="shared" si="56"/>
        <v>0</v>
      </c>
      <c r="H632" s="185"/>
      <c r="I632" s="122" t="s">
        <v>1517</v>
      </c>
      <c r="J632" s="122" t="str">
        <f>VLOOKUP(I632,Presupuesto!$B$11:$C$587,2,0)</f>
        <v>OTROS INTERESES</v>
      </c>
      <c r="K632" s="122" t="str">
        <f t="shared" si="57"/>
        <v>Desarrollo Curricular</v>
      </c>
      <c r="L632" s="122" t="s">
        <v>503</v>
      </c>
    </row>
    <row r="633" spans="3:12" x14ac:dyDescent="0.25">
      <c r="C633" s="123" t="s">
        <v>51</v>
      </c>
      <c r="D633" s="624"/>
      <c r="E633" s="229">
        <f>(D628*25)/500</f>
        <v>0</v>
      </c>
      <c r="F633" s="124">
        <v>85</v>
      </c>
      <c r="G633" s="121">
        <f t="shared" si="56"/>
        <v>0</v>
      </c>
      <c r="H633" s="185"/>
      <c r="I633" s="122" t="s">
        <v>1517</v>
      </c>
      <c r="J633" s="122" t="str">
        <f>VLOOKUP(I633,Presupuesto!$B$11:$C$587,2,0)</f>
        <v>OTROS INTERESES</v>
      </c>
      <c r="K633" s="122" t="str">
        <f t="shared" si="57"/>
        <v>Desarrollo Curricular</v>
      </c>
      <c r="L633" s="122" t="s">
        <v>503</v>
      </c>
    </row>
    <row r="634" spans="3:12" x14ac:dyDescent="0.25">
      <c r="C634" s="123" t="s">
        <v>204</v>
      </c>
      <c r="D634" s="624"/>
      <c r="E634" s="229">
        <f>D628/12</f>
        <v>0</v>
      </c>
      <c r="F634" s="124">
        <v>36</v>
      </c>
      <c r="G634" s="121">
        <f t="shared" si="56"/>
        <v>0</v>
      </c>
      <c r="H634" s="185"/>
      <c r="I634" s="122" t="s">
        <v>1517</v>
      </c>
      <c r="J634" s="122" t="str">
        <f>VLOOKUP(I634,Presupuesto!$B$11:$C$587,2,0)</f>
        <v>OTROS INTERESES</v>
      </c>
      <c r="K634" s="122" t="str">
        <f t="shared" si="57"/>
        <v>Desarrollo Curricular</v>
      </c>
      <c r="L634" s="122" t="s">
        <v>503</v>
      </c>
    </row>
    <row r="635" spans="3:12" x14ac:dyDescent="0.25">
      <c r="C635" s="123" t="s">
        <v>34</v>
      </c>
      <c r="D635" s="624"/>
      <c r="E635" s="229">
        <f>D628/12</f>
        <v>0</v>
      </c>
      <c r="F635" s="124">
        <v>80</v>
      </c>
      <c r="G635" s="121">
        <f t="shared" si="56"/>
        <v>0</v>
      </c>
      <c r="H635" s="185"/>
      <c r="I635" s="122" t="s">
        <v>1517</v>
      </c>
      <c r="J635" s="122" t="str">
        <f>VLOOKUP(I635,Presupuesto!$B$11:$C$587,2,0)</f>
        <v>OTROS INTERESES</v>
      </c>
      <c r="K635" s="122" t="str">
        <f t="shared" si="57"/>
        <v>Desarrollo Curricular</v>
      </c>
      <c r="L635" s="122" t="s">
        <v>503</v>
      </c>
    </row>
    <row r="636" spans="3:12" x14ac:dyDescent="0.25">
      <c r="C636" s="133" t="s">
        <v>52</v>
      </c>
      <c r="D636" s="624"/>
      <c r="E636" s="256">
        <v>0</v>
      </c>
      <c r="F636" s="143">
        <v>25</v>
      </c>
      <c r="G636" s="121">
        <f t="shared" si="56"/>
        <v>0</v>
      </c>
      <c r="H636" s="185"/>
      <c r="I636" s="122" t="s">
        <v>1517</v>
      </c>
      <c r="J636" s="122" t="str">
        <f>VLOOKUP(I636,Presupuesto!$B$11:$C$587,2,0)</f>
        <v>OTROS INTERESES</v>
      </c>
      <c r="K636" s="122" t="str">
        <f t="shared" si="57"/>
        <v>Desarrollo Curricular</v>
      </c>
      <c r="L636" s="122" t="s">
        <v>503</v>
      </c>
    </row>
    <row r="637" spans="3:12" ht="15.75" thickBot="1" x14ac:dyDescent="0.3">
      <c r="C637" s="260" t="s">
        <v>523</v>
      </c>
      <c r="D637" s="261">
        <v>0</v>
      </c>
      <c r="E637" s="262">
        <v>0</v>
      </c>
      <c r="F637" s="128">
        <f>HLOOKUP(C637,$AH$2:$BU$3,2,0)</f>
        <v>1150</v>
      </c>
      <c r="G637" s="129">
        <f>D637*E637*F637</f>
        <v>0</v>
      </c>
      <c r="H637" s="185"/>
      <c r="I637" s="122" t="s">
        <v>1517</v>
      </c>
      <c r="J637" s="130" t="str">
        <f>VLOOKUP(I637,Presupuesto!$B$11:$C$587,2,0)</f>
        <v>OTROS INTERESES</v>
      </c>
      <c r="K637" s="122" t="str">
        <f t="shared" si="57"/>
        <v>Desarrollo Curricular</v>
      </c>
      <c r="L637" s="122" t="s">
        <v>503</v>
      </c>
    </row>
    <row r="639" spans="3:12" x14ac:dyDescent="0.25">
      <c r="C639" s="72" t="s">
        <v>41</v>
      </c>
      <c r="D639" s="72"/>
      <c r="E639" s="72"/>
      <c r="F639" s="72"/>
      <c r="G639" s="72"/>
      <c r="H639" s="97"/>
      <c r="I639" s="72"/>
      <c r="J639" s="72"/>
    </row>
    <row r="640" spans="3:12" x14ac:dyDescent="0.25">
      <c r="C640" s="72" t="s">
        <v>42</v>
      </c>
      <c r="D640" s="72"/>
      <c r="E640" s="72"/>
      <c r="F640" s="72"/>
      <c r="G640" s="72"/>
      <c r="H640" s="97"/>
      <c r="I640" s="72"/>
      <c r="J640" s="72"/>
    </row>
    <row r="641" spans="3:12" ht="15.75" thickBot="1" x14ac:dyDescent="0.3">
      <c r="C641" s="202"/>
      <c r="D641" s="202"/>
      <c r="E641" s="202"/>
      <c r="F641" s="202"/>
      <c r="G641" s="202"/>
      <c r="H641" s="97"/>
      <c r="I641" s="202"/>
      <c r="J641" s="202"/>
      <c r="K641" s="136"/>
    </row>
    <row r="642" spans="3:12" ht="15.75" thickBot="1" x14ac:dyDescent="0.3">
      <c r="C642" s="29" t="s">
        <v>43</v>
      </c>
      <c r="D642" s="30">
        <f>SUM(G649:G658)</f>
        <v>4999.96</v>
      </c>
      <c r="E642" s="117"/>
      <c r="F642" s="117"/>
      <c r="G642" s="117"/>
      <c r="H642" s="94"/>
      <c r="I642" s="94"/>
      <c r="J642" s="94"/>
      <c r="K642" s="136"/>
    </row>
    <row r="643" spans="3:12" x14ac:dyDescent="0.25">
      <c r="C643" s="72"/>
      <c r="D643" s="31"/>
      <c r="E643" s="117"/>
      <c r="F643" s="117"/>
      <c r="G643" s="117"/>
      <c r="H643" s="94"/>
      <c r="I643" s="94"/>
      <c r="J643" s="94"/>
      <c r="K643" s="136"/>
    </row>
    <row r="644" spans="3:12" x14ac:dyDescent="0.25">
      <c r="C644" s="72"/>
      <c r="D644" s="31"/>
      <c r="E644" s="117"/>
      <c r="F644" s="117"/>
      <c r="G644" s="117"/>
      <c r="H644" s="94"/>
      <c r="I644" s="94"/>
      <c r="J644" s="94"/>
      <c r="K644" s="136"/>
    </row>
    <row r="645" spans="3:12" ht="15.75" x14ac:dyDescent="0.25">
      <c r="C645" s="235" t="s">
        <v>481</v>
      </c>
      <c r="D645" s="448" t="s">
        <v>1948</v>
      </c>
      <c r="E645" s="117"/>
      <c r="F645" s="117"/>
      <c r="G645" s="117"/>
      <c r="H645" s="94"/>
      <c r="I645" s="94"/>
      <c r="J645" s="94"/>
      <c r="K645" s="136"/>
    </row>
    <row r="646" spans="3:12" ht="18.75" x14ac:dyDescent="0.25">
      <c r="C646" s="252" t="str">
        <f>IFERROR(VLOOKUP(D645,'Desarrollo e Innov. Curricular'!$E:$F,2,FALSE),IFERROR(VLOOKUP(D645,Investigación!$E:$F,2,FALSE),IFERROR(VLOOKUP(D645,'Vinculación Univ. Sociedad'!$E:$F,2,FALSE),IFERROR(VLOOKUP(D645,'Docencia y Profesorado Universi'!$E:$F,2,FALSE),IFERROR(VLOOKUP(D645,Estudiantes!$E:$F,2,FALSE),IFERROR(VLOOKUP(D645,'Gestion Administrativa'!#REF!,2,FALSE),IFERROR(VLOOKUP(D645,'Gestion Academica'!$E:$F,2,FALSE),IFERROR(VLOOKUP(D645,Graduados!$E:$F,2,FALSE),IFERROR(VLOOKUP(D645,'Gestión del Conocimiento'!$E:$F,2,FALSE),IFERROR(VLOOKUP(D645,Gobernabilidad!$E:$F,2,FALSE),IFERROR(VLOOKUP(D645,'NIVEL DE ES Y  SISTEMA NACIONAL'!$E:$F,2,FALSE),VLOOKUP(D645,'Lo Esencial'!$E:$F,2,0))))))))))))</f>
        <v>a.1 “Ruta del Guancasco”. Investigación para la documentación antropológica e histórica de la celebración del Guancasco entre Ojojona y Lepaterique.</v>
      </c>
      <c r="D646" s="31"/>
      <c r="E646" s="117"/>
      <c r="F646" s="117"/>
      <c r="G646" s="117"/>
      <c r="H646" s="94"/>
      <c r="I646" s="94"/>
      <c r="J646" s="94"/>
      <c r="K646" s="136"/>
    </row>
    <row r="647" spans="3:12" ht="15.75" thickBot="1" x14ac:dyDescent="0.3">
      <c r="C647" s="72"/>
      <c r="D647" s="31"/>
      <c r="E647" s="117"/>
      <c r="F647" s="117"/>
      <c r="G647" s="117"/>
      <c r="H647" s="94"/>
      <c r="I647" s="94"/>
      <c r="J647" s="94"/>
      <c r="K647" s="136"/>
    </row>
    <row r="648" spans="3:12" ht="30.75" thickBot="1" x14ac:dyDescent="0.3">
      <c r="C648" s="150" t="s">
        <v>44</v>
      </c>
      <c r="D648" s="153" t="s">
        <v>45</v>
      </c>
      <c r="E648" s="152" t="s">
        <v>55</v>
      </c>
      <c r="F648" s="152" t="s">
        <v>57</v>
      </c>
      <c r="G648" s="151" t="s">
        <v>27</v>
      </c>
      <c r="H648" s="157" t="s">
        <v>218</v>
      </c>
      <c r="I648" s="152" t="s">
        <v>46</v>
      </c>
      <c r="J648" s="152" t="s">
        <v>219</v>
      </c>
      <c r="K648" s="152" t="s">
        <v>501</v>
      </c>
      <c r="L648" s="152" t="s">
        <v>502</v>
      </c>
    </row>
    <row r="649" spans="3:12" x14ac:dyDescent="0.25">
      <c r="C649" s="119" t="s">
        <v>47</v>
      </c>
      <c r="D649" s="623"/>
      <c r="E649" s="182"/>
      <c r="F649" s="139">
        <v>30000</v>
      </c>
      <c r="G649" s="121">
        <f t="shared" ref="G649:G657" si="58">E649*F649</f>
        <v>0</v>
      </c>
      <c r="H649" s="185" t="s">
        <v>217</v>
      </c>
      <c r="I649" s="122" t="s">
        <v>756</v>
      </c>
      <c r="J649" s="122" t="str">
        <f>VLOOKUP(I649,Presupuesto!$B$11:$C$587,2,0)</f>
        <v>SERVICIOS DE PROFESIONALES Y TECNICOS</v>
      </c>
      <c r="K649" s="263" t="s">
        <v>211</v>
      </c>
      <c r="L649" s="122" t="s">
        <v>485</v>
      </c>
    </row>
    <row r="650" spans="3:12" x14ac:dyDescent="0.25">
      <c r="C650" s="123" t="s">
        <v>48</v>
      </c>
      <c r="D650" s="624"/>
      <c r="E650" s="229">
        <f>D649</f>
        <v>0</v>
      </c>
      <c r="F650" s="124">
        <v>50</v>
      </c>
      <c r="G650" s="121">
        <f t="shared" si="58"/>
        <v>0</v>
      </c>
      <c r="H650" s="185"/>
      <c r="I650" s="122" t="s">
        <v>1517</v>
      </c>
      <c r="J650" s="122" t="str">
        <f>VLOOKUP(I650,Presupuesto!$B$11:$C$587,2,0)</f>
        <v>OTROS INTERESES</v>
      </c>
      <c r="K650" s="122" t="str">
        <f>$K$17</f>
        <v>Desarrollo Curricular</v>
      </c>
      <c r="L650" s="122" t="s">
        <v>503</v>
      </c>
    </row>
    <row r="651" spans="3:12" x14ac:dyDescent="0.25">
      <c r="C651" s="123" t="s">
        <v>49</v>
      </c>
      <c r="D651" s="624"/>
      <c r="E651" s="229">
        <v>7</v>
      </c>
      <c r="F651" s="124">
        <v>414.28</v>
      </c>
      <c r="G651" s="121">
        <f t="shared" si="58"/>
        <v>2899.96</v>
      </c>
      <c r="H651" s="185"/>
      <c r="I651" s="122" t="s">
        <v>1517</v>
      </c>
      <c r="J651" s="122" t="str">
        <f>VLOOKUP(I651,Presupuesto!$B$11:$C$587,2,0)</f>
        <v>OTROS INTERESES</v>
      </c>
      <c r="K651" s="122" t="str">
        <f t="shared" ref="K651:K658" si="59">$K$17</f>
        <v>Desarrollo Curricular</v>
      </c>
      <c r="L651" s="122" t="s">
        <v>487</v>
      </c>
    </row>
    <row r="652" spans="3:12" x14ac:dyDescent="0.25">
      <c r="C652" s="123" t="s">
        <v>50</v>
      </c>
      <c r="D652" s="624"/>
      <c r="E652" s="175">
        <v>7</v>
      </c>
      <c r="F652" s="142">
        <v>300</v>
      </c>
      <c r="G652" s="121">
        <f t="shared" si="58"/>
        <v>2100</v>
      </c>
      <c r="H652" s="185"/>
      <c r="I652" s="122" t="s">
        <v>1517</v>
      </c>
      <c r="J652" s="122" t="str">
        <f>VLOOKUP(I652,Presupuesto!$B$11:$C$587,2,0)</f>
        <v>OTROS INTERESES</v>
      </c>
      <c r="K652" s="122" t="str">
        <f t="shared" si="59"/>
        <v>Desarrollo Curricular</v>
      </c>
      <c r="L652" s="122" t="s">
        <v>503</v>
      </c>
    </row>
    <row r="653" spans="3:12" x14ac:dyDescent="0.25">
      <c r="C653" s="123" t="s">
        <v>510</v>
      </c>
      <c r="D653" s="624"/>
      <c r="E653" s="175">
        <v>0</v>
      </c>
      <c r="F653" s="142">
        <v>250</v>
      </c>
      <c r="G653" s="121">
        <f t="shared" si="58"/>
        <v>0</v>
      </c>
      <c r="H653" s="185"/>
      <c r="I653" s="122" t="s">
        <v>1517</v>
      </c>
      <c r="J653" s="122" t="str">
        <f>VLOOKUP(I653,Presupuesto!$B$11:$C$587,2,0)</f>
        <v>OTROS INTERESES</v>
      </c>
      <c r="K653" s="122" t="str">
        <f t="shared" si="59"/>
        <v>Desarrollo Curricular</v>
      </c>
      <c r="L653" s="122" t="s">
        <v>503</v>
      </c>
    </row>
    <row r="654" spans="3:12" x14ac:dyDescent="0.25">
      <c r="C654" s="123" t="s">
        <v>51</v>
      </c>
      <c r="D654" s="624"/>
      <c r="E654" s="229">
        <f>(D649*25)/500</f>
        <v>0</v>
      </c>
      <c r="F654" s="124">
        <v>85</v>
      </c>
      <c r="G654" s="121">
        <f t="shared" si="58"/>
        <v>0</v>
      </c>
      <c r="H654" s="185"/>
      <c r="I654" s="122" t="s">
        <v>1517</v>
      </c>
      <c r="J654" s="122" t="str">
        <f>VLOOKUP(I654,Presupuesto!$B$11:$C$587,2,0)</f>
        <v>OTROS INTERESES</v>
      </c>
      <c r="K654" s="122" t="str">
        <f t="shared" si="59"/>
        <v>Desarrollo Curricular</v>
      </c>
      <c r="L654" s="122" t="s">
        <v>503</v>
      </c>
    </row>
    <row r="655" spans="3:12" x14ac:dyDescent="0.25">
      <c r="C655" s="123" t="s">
        <v>204</v>
      </c>
      <c r="D655" s="624"/>
      <c r="E655" s="229">
        <f>D649/12</f>
        <v>0</v>
      </c>
      <c r="F655" s="124">
        <v>36</v>
      </c>
      <c r="G655" s="121">
        <f t="shared" si="58"/>
        <v>0</v>
      </c>
      <c r="H655" s="185"/>
      <c r="I655" s="122" t="s">
        <v>1517</v>
      </c>
      <c r="J655" s="122" t="str">
        <f>VLOOKUP(I655,Presupuesto!$B$11:$C$587,2,0)</f>
        <v>OTROS INTERESES</v>
      </c>
      <c r="K655" s="122" t="str">
        <f t="shared" si="59"/>
        <v>Desarrollo Curricular</v>
      </c>
      <c r="L655" s="122" t="s">
        <v>503</v>
      </c>
    </row>
    <row r="656" spans="3:12" x14ac:dyDescent="0.25">
      <c r="C656" s="123" t="s">
        <v>34</v>
      </c>
      <c r="D656" s="624"/>
      <c r="E656" s="229">
        <f>D649/12</f>
        <v>0</v>
      </c>
      <c r="F656" s="124">
        <v>80</v>
      </c>
      <c r="G656" s="121">
        <f t="shared" si="58"/>
        <v>0</v>
      </c>
      <c r="H656" s="185"/>
      <c r="I656" s="122" t="s">
        <v>1517</v>
      </c>
      <c r="J656" s="122" t="str">
        <f>VLOOKUP(I656,Presupuesto!$B$11:$C$587,2,0)</f>
        <v>OTROS INTERESES</v>
      </c>
      <c r="K656" s="122" t="str">
        <f t="shared" si="59"/>
        <v>Desarrollo Curricular</v>
      </c>
      <c r="L656" s="122" t="s">
        <v>503</v>
      </c>
    </row>
    <row r="657" spans="3:12" x14ac:dyDescent="0.25">
      <c r="C657" s="133" t="s">
        <v>52</v>
      </c>
      <c r="D657" s="624"/>
      <c r="E657" s="256">
        <v>0</v>
      </c>
      <c r="F657" s="143">
        <v>25</v>
      </c>
      <c r="G657" s="121">
        <f t="shared" si="58"/>
        <v>0</v>
      </c>
      <c r="H657" s="185"/>
      <c r="I657" s="122" t="s">
        <v>1517</v>
      </c>
      <c r="J657" s="122" t="str">
        <f>VLOOKUP(I657,Presupuesto!$B$11:$C$587,2,0)</f>
        <v>OTROS INTERESES</v>
      </c>
      <c r="K657" s="122" t="str">
        <f t="shared" si="59"/>
        <v>Desarrollo Curricular</v>
      </c>
      <c r="L657" s="122" t="s">
        <v>503</v>
      </c>
    </row>
    <row r="658" spans="3:12" ht="15.75" thickBot="1" x14ac:dyDescent="0.3">
      <c r="C658" s="260" t="s">
        <v>523</v>
      </c>
      <c r="D658" s="261">
        <v>0</v>
      </c>
      <c r="E658" s="262">
        <v>0</v>
      </c>
      <c r="F658" s="128">
        <f>HLOOKUP(C658,$AH$2:$BU$3,2,0)</f>
        <v>1150</v>
      </c>
      <c r="G658" s="129">
        <f>D658*E658*F658</f>
        <v>0</v>
      </c>
      <c r="H658" s="185"/>
      <c r="I658" s="122" t="s">
        <v>1517</v>
      </c>
      <c r="J658" s="130" t="str">
        <f>VLOOKUP(I658,Presupuesto!$B$11:$C$587,2,0)</f>
        <v>OTROS INTERESES</v>
      </c>
      <c r="K658" s="122" t="str">
        <f t="shared" si="59"/>
        <v>Desarrollo Curricular</v>
      </c>
      <c r="L658" s="122" t="s">
        <v>503</v>
      </c>
    </row>
    <row r="660" spans="3:12" x14ac:dyDescent="0.25">
      <c r="C660" s="72" t="s">
        <v>41</v>
      </c>
      <c r="D660" s="72"/>
      <c r="E660" s="72"/>
      <c r="F660" s="72"/>
      <c r="G660" s="72"/>
      <c r="H660" s="97"/>
      <c r="I660" s="72"/>
      <c r="J660" s="72"/>
    </row>
    <row r="661" spans="3:12" x14ac:dyDescent="0.25">
      <c r="C661" s="72" t="s">
        <v>42</v>
      </c>
      <c r="D661" s="72"/>
      <c r="E661" s="72"/>
      <c r="F661" s="72"/>
      <c r="G661" s="72"/>
      <c r="H661" s="97"/>
      <c r="I661" s="72"/>
      <c r="J661" s="72"/>
    </row>
    <row r="662" spans="3:12" ht="15.75" thickBot="1" x14ac:dyDescent="0.3">
      <c r="C662" s="202"/>
      <c r="D662" s="202"/>
      <c r="E662" s="202"/>
      <c r="F662" s="202"/>
      <c r="G662" s="202"/>
      <c r="H662" s="97"/>
      <c r="I662" s="202"/>
      <c r="J662" s="202"/>
      <c r="K662" s="136"/>
    </row>
    <row r="663" spans="3:12" ht="15.75" thickBot="1" x14ac:dyDescent="0.3">
      <c r="C663" s="29" t="s">
        <v>43</v>
      </c>
      <c r="D663" s="30">
        <f>SUM(G670:G679)</f>
        <v>100000</v>
      </c>
      <c r="E663" s="117"/>
      <c r="F663" s="117"/>
      <c r="G663" s="117"/>
      <c r="H663" s="94"/>
      <c r="I663" s="94"/>
      <c r="J663" s="94"/>
      <c r="K663" s="136"/>
    </row>
    <row r="664" spans="3:12" x14ac:dyDescent="0.25">
      <c r="C664" s="72"/>
      <c r="D664" s="31"/>
      <c r="E664" s="117"/>
      <c r="F664" s="117"/>
      <c r="G664" s="117"/>
      <c r="H664" s="94"/>
      <c r="I664" s="94"/>
      <c r="J664" s="94"/>
      <c r="K664" s="136"/>
    </row>
    <row r="665" spans="3:12" x14ac:dyDescent="0.25">
      <c r="C665" s="72"/>
      <c r="D665" s="31"/>
      <c r="E665" s="117"/>
      <c r="F665" s="117"/>
      <c r="G665" s="117"/>
      <c r="H665" s="94"/>
      <c r="I665" s="94"/>
      <c r="J665" s="94"/>
      <c r="K665" s="136"/>
    </row>
    <row r="666" spans="3:12" ht="15.75" x14ac:dyDescent="0.25">
      <c r="C666" s="235" t="s">
        <v>481</v>
      </c>
      <c r="D666" s="448" t="s">
        <v>1949</v>
      </c>
      <c r="E666" s="117"/>
      <c r="F666" s="117"/>
      <c r="G666" s="117"/>
      <c r="H666" s="94"/>
      <c r="I666" s="94"/>
      <c r="J666" s="94"/>
      <c r="K666" s="136"/>
    </row>
    <row r="667" spans="3:12" ht="18.75" x14ac:dyDescent="0.25">
      <c r="C667" s="252" t="str">
        <f>IFERROR(VLOOKUP(D666,'Desarrollo e Innov. Curricular'!$E:$F,2,FALSE),IFERROR(VLOOKUP(D666,Investigación!$E:$F,2,FALSE),IFERROR(VLOOKUP(D666,'Vinculación Univ. Sociedad'!$E:$F,2,FALSE),IFERROR(VLOOKUP(D666,'Docencia y Profesorado Universi'!$E:$F,2,FALSE),IFERROR(VLOOKUP(D666,Estudiantes!$E:$F,2,FALSE),IFERROR(VLOOKUP(D666,'Gestion Administrativa'!#REF!,2,FALSE),IFERROR(VLOOKUP(D666,'Gestion Academica'!$E:$F,2,FALSE),IFERROR(VLOOKUP(D666,Graduados!$E:$F,2,FALSE),IFERROR(VLOOKUP(D666,'Gestión del Conocimiento'!$E:$F,2,FALSE),IFERROR(VLOOKUP(D666,Gobernabilidad!$E:$F,2,FALSE),IFERROR(VLOOKUP(D666,'NIVEL DE ES Y  SISTEMA NACIONAL'!$E:$F,2,FALSE),VLOOKUP(D666,'Lo Esencial'!$E:$F,2,0))))))))))))</f>
        <v>a.2 Investigación sobre la Situación de la Mujer  en 7  pueblos culturalmente diferenciados</v>
      </c>
      <c r="D667" s="31"/>
      <c r="E667" s="117"/>
      <c r="F667" s="117"/>
      <c r="G667" s="117"/>
      <c r="H667" s="94"/>
      <c r="I667" s="94"/>
      <c r="J667" s="94"/>
      <c r="K667" s="136"/>
    </row>
    <row r="668" spans="3:12" ht="15.75" thickBot="1" x14ac:dyDescent="0.3">
      <c r="C668" s="72"/>
      <c r="D668" s="31"/>
      <c r="E668" s="117"/>
      <c r="F668" s="117"/>
      <c r="G668" s="117"/>
      <c r="H668" s="94"/>
      <c r="I668" s="94"/>
      <c r="J668" s="94"/>
      <c r="K668" s="136"/>
    </row>
    <row r="669" spans="3:12" ht="30.75" thickBot="1" x14ac:dyDescent="0.3">
      <c r="C669" s="150" t="s">
        <v>44</v>
      </c>
      <c r="D669" s="153" t="s">
        <v>45</v>
      </c>
      <c r="E669" s="152" t="s">
        <v>55</v>
      </c>
      <c r="F669" s="152" t="s">
        <v>57</v>
      </c>
      <c r="G669" s="151" t="s">
        <v>27</v>
      </c>
      <c r="H669" s="157" t="s">
        <v>218</v>
      </c>
      <c r="I669" s="152" t="s">
        <v>46</v>
      </c>
      <c r="J669" s="152" t="s">
        <v>219</v>
      </c>
      <c r="K669" s="152" t="s">
        <v>501</v>
      </c>
      <c r="L669" s="152" t="s">
        <v>502</v>
      </c>
    </row>
    <row r="670" spans="3:12" x14ac:dyDescent="0.25">
      <c r="C670" s="119" t="s">
        <v>47</v>
      </c>
      <c r="D670" s="623"/>
      <c r="E670" s="182"/>
      <c r="F670" s="139">
        <v>30000</v>
      </c>
      <c r="G670" s="121">
        <f t="shared" ref="G670:G679" si="60">E670*F670</f>
        <v>0</v>
      </c>
      <c r="H670" s="185" t="s">
        <v>217</v>
      </c>
      <c r="I670" s="122" t="s">
        <v>756</v>
      </c>
      <c r="J670" s="122" t="str">
        <f>VLOOKUP(I670,Presupuesto!$B$11:$C$587,2,0)</f>
        <v>SERVICIOS DE PROFESIONALES Y TECNICOS</v>
      </c>
      <c r="K670" s="263" t="s">
        <v>211</v>
      </c>
      <c r="L670" s="122" t="s">
        <v>485</v>
      </c>
    </row>
    <row r="671" spans="3:12" x14ac:dyDescent="0.25">
      <c r="C671" s="123" t="s">
        <v>48</v>
      </c>
      <c r="D671" s="624"/>
      <c r="E671" s="229">
        <v>400</v>
      </c>
      <c r="F671" s="124">
        <v>100</v>
      </c>
      <c r="G671" s="121">
        <f t="shared" si="60"/>
        <v>40000</v>
      </c>
      <c r="H671" s="185"/>
      <c r="I671" s="122" t="s">
        <v>1517</v>
      </c>
      <c r="J671" s="122" t="str">
        <f>VLOOKUP(I671,Presupuesto!$B$11:$C$587,2,0)</f>
        <v>OTROS INTERESES</v>
      </c>
      <c r="K671" s="122" t="str">
        <f>$K$17</f>
        <v>Desarrollo Curricular</v>
      </c>
      <c r="L671" s="122" t="s">
        <v>503</v>
      </c>
    </row>
    <row r="672" spans="3:12" x14ac:dyDescent="0.25">
      <c r="C672" s="123" t="s">
        <v>49</v>
      </c>
      <c r="D672" s="624"/>
      <c r="E672" s="229">
        <f>D670</f>
        <v>0</v>
      </c>
      <c r="F672" s="124">
        <v>150</v>
      </c>
      <c r="G672" s="121">
        <f t="shared" si="60"/>
        <v>0</v>
      </c>
      <c r="H672" s="185"/>
      <c r="I672" s="122" t="s">
        <v>1517</v>
      </c>
      <c r="J672" s="122" t="str">
        <f>VLOOKUP(I672,Presupuesto!$B$11:$C$587,2,0)</f>
        <v>OTROS INTERESES</v>
      </c>
      <c r="K672" s="122" t="str">
        <f t="shared" ref="K672:K679" si="61">$K$17</f>
        <v>Desarrollo Curricular</v>
      </c>
      <c r="L672" s="122" t="s">
        <v>487</v>
      </c>
    </row>
    <row r="673" spans="3:12" x14ac:dyDescent="0.25">
      <c r="C673" s="123" t="s">
        <v>50</v>
      </c>
      <c r="D673" s="624"/>
      <c r="E673" s="175">
        <v>0</v>
      </c>
      <c r="F673" s="142">
        <v>10000</v>
      </c>
      <c r="G673" s="121">
        <f t="shared" si="60"/>
        <v>0</v>
      </c>
      <c r="H673" s="185"/>
      <c r="I673" s="122" t="s">
        <v>1517</v>
      </c>
      <c r="J673" s="122" t="str">
        <f>VLOOKUP(I673,Presupuesto!$B$11:$C$587,2,0)</f>
        <v>OTROS INTERESES</v>
      </c>
      <c r="K673" s="122" t="str">
        <f t="shared" si="61"/>
        <v>Desarrollo Curricular</v>
      </c>
      <c r="L673" s="122" t="s">
        <v>503</v>
      </c>
    </row>
    <row r="674" spans="3:12" x14ac:dyDescent="0.25">
      <c r="C674" s="123" t="s">
        <v>510</v>
      </c>
      <c r="D674" s="624"/>
      <c r="E674" s="175">
        <v>0</v>
      </c>
      <c r="F674" s="142">
        <v>250</v>
      </c>
      <c r="G674" s="121">
        <f t="shared" si="60"/>
        <v>0</v>
      </c>
      <c r="H674" s="185"/>
      <c r="I674" s="122" t="s">
        <v>1517</v>
      </c>
      <c r="J674" s="122" t="str">
        <f>VLOOKUP(I674,Presupuesto!$B$11:$C$587,2,0)</f>
        <v>OTROS INTERESES</v>
      </c>
      <c r="K674" s="122" t="str">
        <f t="shared" si="61"/>
        <v>Desarrollo Curricular</v>
      </c>
      <c r="L674" s="122" t="s">
        <v>503</v>
      </c>
    </row>
    <row r="675" spans="3:12" x14ac:dyDescent="0.25">
      <c r="C675" s="123" t="s">
        <v>51</v>
      </c>
      <c r="D675" s="624"/>
      <c r="E675" s="229">
        <f>(D670*25)/500</f>
        <v>0</v>
      </c>
      <c r="F675" s="124">
        <v>85</v>
      </c>
      <c r="G675" s="121">
        <f t="shared" si="60"/>
        <v>0</v>
      </c>
      <c r="H675" s="185"/>
      <c r="I675" s="122" t="s">
        <v>1517</v>
      </c>
      <c r="J675" s="122" t="str">
        <f>VLOOKUP(I675,Presupuesto!$B$11:$C$587,2,0)</f>
        <v>OTROS INTERESES</v>
      </c>
      <c r="K675" s="122" t="str">
        <f t="shared" si="61"/>
        <v>Desarrollo Curricular</v>
      </c>
      <c r="L675" s="122" t="s">
        <v>503</v>
      </c>
    </row>
    <row r="676" spans="3:12" x14ac:dyDescent="0.25">
      <c r="C676" s="123" t="s">
        <v>204</v>
      </c>
      <c r="D676" s="624"/>
      <c r="E676" s="229">
        <f>D670/12</f>
        <v>0</v>
      </c>
      <c r="F676" s="124">
        <v>36</v>
      </c>
      <c r="G676" s="121">
        <f t="shared" si="60"/>
        <v>0</v>
      </c>
      <c r="H676" s="185"/>
      <c r="I676" s="122" t="s">
        <v>1517</v>
      </c>
      <c r="J676" s="122" t="str">
        <f>VLOOKUP(I676,Presupuesto!$B$11:$C$587,2,0)</f>
        <v>OTROS INTERESES</v>
      </c>
      <c r="K676" s="122" t="str">
        <f t="shared" si="61"/>
        <v>Desarrollo Curricular</v>
      </c>
      <c r="L676" s="122" t="s">
        <v>503</v>
      </c>
    </row>
    <row r="677" spans="3:12" x14ac:dyDescent="0.25">
      <c r="C677" s="123" t="s">
        <v>34</v>
      </c>
      <c r="D677" s="624"/>
      <c r="E677" s="229">
        <f>D670/12</f>
        <v>0</v>
      </c>
      <c r="F677" s="124">
        <v>80</v>
      </c>
      <c r="G677" s="121">
        <f t="shared" si="60"/>
        <v>0</v>
      </c>
      <c r="H677" s="185"/>
      <c r="I677" s="122" t="s">
        <v>1517</v>
      </c>
      <c r="J677" s="122" t="str">
        <f>VLOOKUP(I677,Presupuesto!$B$11:$C$587,2,0)</f>
        <v>OTROS INTERESES</v>
      </c>
      <c r="K677" s="122" t="str">
        <f t="shared" si="61"/>
        <v>Desarrollo Curricular</v>
      </c>
      <c r="L677" s="122" t="s">
        <v>503</v>
      </c>
    </row>
    <row r="678" spans="3:12" x14ac:dyDescent="0.25">
      <c r="C678" s="133" t="s">
        <v>52</v>
      </c>
      <c r="D678" s="624"/>
      <c r="E678" s="256">
        <v>8</v>
      </c>
      <c r="F678" s="143">
        <v>25</v>
      </c>
      <c r="G678" s="121">
        <f t="shared" si="60"/>
        <v>200</v>
      </c>
      <c r="H678" s="185"/>
      <c r="I678" s="122" t="s">
        <v>1517</v>
      </c>
      <c r="J678" s="122" t="str">
        <f>VLOOKUP(I678,Presupuesto!$B$11:$C$587,2,0)</f>
        <v>OTROS INTERESES</v>
      </c>
      <c r="K678" s="122" t="str">
        <f t="shared" si="61"/>
        <v>Desarrollo Curricular</v>
      </c>
      <c r="L678" s="122" t="s">
        <v>503</v>
      </c>
    </row>
    <row r="679" spans="3:12" ht="15.75" thickBot="1" x14ac:dyDescent="0.3">
      <c r="C679" s="260" t="s">
        <v>523</v>
      </c>
      <c r="D679" s="261">
        <v>0</v>
      </c>
      <c r="E679" s="262">
        <v>52</v>
      </c>
      <c r="F679" s="128">
        <f>HLOOKUP(C679,$AH$2:$BU$3,2,0)</f>
        <v>1150</v>
      </c>
      <c r="G679" s="121">
        <f t="shared" si="60"/>
        <v>59800</v>
      </c>
      <c r="H679" s="185"/>
      <c r="I679" s="122" t="s">
        <v>1517</v>
      </c>
      <c r="J679" s="130" t="str">
        <f>VLOOKUP(I679,Presupuesto!$B$11:$C$587,2,0)</f>
        <v>OTROS INTERESES</v>
      </c>
      <c r="K679" s="122" t="str">
        <f t="shared" si="61"/>
        <v>Desarrollo Curricular</v>
      </c>
      <c r="L679" s="122" t="s">
        <v>503</v>
      </c>
    </row>
    <row r="681" spans="3:12" x14ac:dyDescent="0.25">
      <c r="C681" s="72" t="s">
        <v>41</v>
      </c>
      <c r="D681" s="72"/>
      <c r="E681" s="72"/>
      <c r="F681" s="72"/>
      <c r="G681" s="72"/>
      <c r="H681" s="97"/>
      <c r="I681" s="72"/>
      <c r="J681" s="72"/>
    </row>
    <row r="682" spans="3:12" x14ac:dyDescent="0.25">
      <c r="C682" s="72" t="s">
        <v>42</v>
      </c>
      <c r="D682" s="72"/>
      <c r="E682" s="72"/>
      <c r="F682" s="72"/>
      <c r="G682" s="72"/>
      <c r="H682" s="97"/>
      <c r="I682" s="72"/>
      <c r="J682" s="72"/>
    </row>
    <row r="683" spans="3:12" ht="15.75" thickBot="1" x14ac:dyDescent="0.3">
      <c r="C683" s="202"/>
      <c r="D683" s="202"/>
      <c r="E683" s="202"/>
      <c r="F683" s="202"/>
      <c r="G683" s="202"/>
      <c r="H683" s="97"/>
      <c r="I683" s="202"/>
      <c r="J683" s="202"/>
      <c r="K683" s="136"/>
    </row>
    <row r="684" spans="3:12" ht="15.75" thickBot="1" x14ac:dyDescent="0.3">
      <c r="C684" s="29" t="s">
        <v>43</v>
      </c>
      <c r="D684" s="30">
        <f>SUM(G691:G700)</f>
        <v>100000</v>
      </c>
      <c r="E684" s="117"/>
      <c r="F684" s="117"/>
      <c r="G684" s="117"/>
      <c r="H684" s="94"/>
      <c r="I684" s="94"/>
      <c r="J684" s="94"/>
      <c r="K684" s="136"/>
    </row>
    <row r="685" spans="3:12" x14ac:dyDescent="0.25">
      <c r="C685" s="72"/>
      <c r="D685" s="31"/>
      <c r="E685" s="117"/>
      <c r="F685" s="117"/>
      <c r="G685" s="117"/>
      <c r="H685" s="94"/>
      <c r="I685" s="94"/>
      <c r="J685" s="94"/>
      <c r="K685" s="136"/>
    </row>
    <row r="686" spans="3:12" x14ac:dyDescent="0.25">
      <c r="C686" s="72"/>
      <c r="D686" s="31"/>
      <c r="E686" s="117"/>
      <c r="F686" s="117"/>
      <c r="G686" s="117"/>
      <c r="H686" s="94"/>
      <c r="I686" s="94"/>
      <c r="J686" s="94"/>
      <c r="K686" s="136"/>
    </row>
    <row r="687" spans="3:12" ht="15.75" x14ac:dyDescent="0.25">
      <c r="C687" s="235" t="s">
        <v>481</v>
      </c>
      <c r="D687" s="448" t="s">
        <v>1950</v>
      </c>
      <c r="E687" s="117"/>
      <c r="F687" s="117"/>
      <c r="G687" s="117"/>
      <c r="H687" s="94"/>
      <c r="I687" s="94"/>
      <c r="J687" s="94"/>
      <c r="K687" s="136"/>
    </row>
    <row r="688" spans="3:12" ht="18.75" x14ac:dyDescent="0.25">
      <c r="C688" s="252" t="str">
        <f>IFERROR(VLOOKUP(D687,'Desarrollo e Innov. Curricular'!$E:$F,2,FALSE),IFERROR(VLOOKUP(D687,Investigación!$E:$F,2,FALSE),IFERROR(VLOOKUP(D687,'Vinculación Univ. Sociedad'!$E:$F,2,FALSE),IFERROR(VLOOKUP(D687,'Docencia y Profesorado Universi'!$E:$F,2,FALSE),IFERROR(VLOOKUP(D687,Estudiantes!$E:$F,2,FALSE),IFERROR(VLOOKUP(D687,'Gestion Administrativa'!#REF!,2,FALSE),IFERROR(VLOOKUP(D687,'Gestion Academica'!$E:$F,2,FALSE),IFERROR(VLOOKUP(D687,Graduados!$E:$F,2,FALSE),IFERROR(VLOOKUP(D687,'Gestión del Conocimiento'!$E:$F,2,FALSE),IFERROR(VLOOKUP(D687,Gobernabilidad!$E:$F,2,FALSE),IFERROR(VLOOKUP(D687,'NIVEL DE ES Y  SISTEMA NACIONAL'!$E:$F,2,FALSE),VLOOKUP(D687,'Lo Esencial'!$E:$F,2,0))))))))))))</f>
        <v>a.3 Diagnostico Socio-Cultural en la Comunidad de Cristales y la Comunidad de San Juan. Colon.</v>
      </c>
      <c r="D688" s="31"/>
      <c r="E688" s="117"/>
      <c r="F688" s="117"/>
      <c r="G688" s="117"/>
      <c r="H688" s="94"/>
      <c r="I688" s="94"/>
      <c r="J688" s="94"/>
      <c r="K688" s="136"/>
    </row>
    <row r="689" spans="3:12" ht="15.75" thickBot="1" x14ac:dyDescent="0.3">
      <c r="C689" s="72"/>
      <c r="D689" s="31"/>
      <c r="E689" s="117"/>
      <c r="F689" s="117"/>
      <c r="G689" s="117"/>
      <c r="H689" s="94"/>
      <c r="I689" s="94"/>
      <c r="J689" s="94"/>
      <c r="K689" s="136"/>
    </row>
    <row r="690" spans="3:12" ht="30.75" thickBot="1" x14ac:dyDescent="0.3">
      <c r="C690" s="150" t="s">
        <v>44</v>
      </c>
      <c r="D690" s="153" t="s">
        <v>45</v>
      </c>
      <c r="E690" s="152" t="s">
        <v>55</v>
      </c>
      <c r="F690" s="152" t="s">
        <v>57</v>
      </c>
      <c r="G690" s="151" t="s">
        <v>27</v>
      </c>
      <c r="H690" s="157" t="s">
        <v>218</v>
      </c>
      <c r="I690" s="152" t="s">
        <v>46</v>
      </c>
      <c r="J690" s="152" t="s">
        <v>219</v>
      </c>
      <c r="K690" s="152" t="s">
        <v>501</v>
      </c>
      <c r="L690" s="152" t="s">
        <v>502</v>
      </c>
    </row>
    <row r="691" spans="3:12" x14ac:dyDescent="0.25">
      <c r="C691" s="119" t="s">
        <v>47</v>
      </c>
      <c r="D691" s="623"/>
      <c r="E691" s="182"/>
      <c r="F691" s="139">
        <v>30000</v>
      </c>
      <c r="G691" s="121">
        <f t="shared" ref="G691:G700" si="62">E691*F691</f>
        <v>0</v>
      </c>
      <c r="H691" s="185" t="s">
        <v>217</v>
      </c>
      <c r="I691" s="122" t="s">
        <v>756</v>
      </c>
      <c r="J691" s="122" t="str">
        <f>VLOOKUP(I691,Presupuesto!$B$11:$C$587,2,0)</f>
        <v>SERVICIOS DE PROFESIONALES Y TECNICOS</v>
      </c>
      <c r="K691" s="263" t="s">
        <v>211</v>
      </c>
      <c r="L691" s="122" t="s">
        <v>485</v>
      </c>
    </row>
    <row r="692" spans="3:12" x14ac:dyDescent="0.25">
      <c r="C692" s="123" t="s">
        <v>48</v>
      </c>
      <c r="D692" s="624"/>
      <c r="E692" s="229">
        <v>400</v>
      </c>
      <c r="F692" s="124">
        <v>50</v>
      </c>
      <c r="G692" s="121">
        <f t="shared" si="62"/>
        <v>20000</v>
      </c>
      <c r="H692" s="185"/>
      <c r="I692" s="122" t="s">
        <v>1517</v>
      </c>
      <c r="J692" s="122" t="str">
        <f>VLOOKUP(I692,Presupuesto!$B$11:$C$587,2,0)</f>
        <v>OTROS INTERESES</v>
      </c>
      <c r="K692" s="122" t="str">
        <f>$K$17</f>
        <v>Desarrollo Curricular</v>
      </c>
      <c r="L692" s="122" t="s">
        <v>503</v>
      </c>
    </row>
    <row r="693" spans="3:12" x14ac:dyDescent="0.25">
      <c r="C693" s="123" t="s">
        <v>49</v>
      </c>
      <c r="D693" s="624"/>
      <c r="E693" s="229">
        <v>100</v>
      </c>
      <c r="F693" s="124">
        <v>150</v>
      </c>
      <c r="G693" s="121">
        <f t="shared" si="62"/>
        <v>15000</v>
      </c>
      <c r="H693" s="185"/>
      <c r="I693" s="122" t="s">
        <v>1517</v>
      </c>
      <c r="J693" s="122" t="str">
        <f>VLOOKUP(I693,Presupuesto!$B$11:$C$587,2,0)</f>
        <v>OTROS INTERESES</v>
      </c>
      <c r="K693" s="122" t="str">
        <f t="shared" ref="K693:K700" si="63">$K$17</f>
        <v>Desarrollo Curricular</v>
      </c>
      <c r="L693" s="122" t="s">
        <v>487</v>
      </c>
    </row>
    <row r="694" spans="3:12" x14ac:dyDescent="0.25">
      <c r="C694" s="123" t="s">
        <v>50</v>
      </c>
      <c r="D694" s="624"/>
      <c r="E694" s="175">
        <v>1</v>
      </c>
      <c r="F694" s="142">
        <v>10000</v>
      </c>
      <c r="G694" s="121">
        <f t="shared" si="62"/>
        <v>10000</v>
      </c>
      <c r="H694" s="185"/>
      <c r="I694" s="122" t="s">
        <v>1517</v>
      </c>
      <c r="J694" s="122" t="str">
        <f>VLOOKUP(I694,Presupuesto!$B$11:$C$587,2,0)</f>
        <v>OTROS INTERESES</v>
      </c>
      <c r="K694" s="122" t="str">
        <f t="shared" si="63"/>
        <v>Desarrollo Curricular</v>
      </c>
      <c r="L694" s="122" t="s">
        <v>503</v>
      </c>
    </row>
    <row r="695" spans="3:12" x14ac:dyDescent="0.25">
      <c r="C695" s="123" t="s">
        <v>510</v>
      </c>
      <c r="D695" s="624"/>
      <c r="E695" s="175">
        <v>400</v>
      </c>
      <c r="F695" s="142">
        <v>100</v>
      </c>
      <c r="G695" s="121">
        <f t="shared" si="62"/>
        <v>40000</v>
      </c>
      <c r="H695" s="185"/>
      <c r="I695" s="122" t="s">
        <v>1517</v>
      </c>
      <c r="J695" s="122" t="str">
        <f>VLOOKUP(I695,Presupuesto!$B$11:$C$587,2,0)</f>
        <v>OTROS INTERESES</v>
      </c>
      <c r="K695" s="122" t="str">
        <f t="shared" si="63"/>
        <v>Desarrollo Curricular</v>
      </c>
      <c r="L695" s="122" t="s">
        <v>503</v>
      </c>
    </row>
    <row r="696" spans="3:12" x14ac:dyDescent="0.25">
      <c r="C696" s="123" t="s">
        <v>51</v>
      </c>
      <c r="D696" s="624"/>
      <c r="E696" s="229">
        <v>0</v>
      </c>
      <c r="F696" s="124">
        <v>85</v>
      </c>
      <c r="G696" s="121">
        <f t="shared" si="62"/>
        <v>0</v>
      </c>
      <c r="H696" s="185"/>
      <c r="I696" s="122" t="s">
        <v>1517</v>
      </c>
      <c r="J696" s="122" t="str">
        <f>VLOOKUP(I696,Presupuesto!$B$11:$C$587,2,0)</f>
        <v>OTROS INTERESES</v>
      </c>
      <c r="K696" s="122" t="str">
        <f t="shared" si="63"/>
        <v>Desarrollo Curricular</v>
      </c>
      <c r="L696" s="122" t="s">
        <v>503</v>
      </c>
    </row>
    <row r="697" spans="3:12" x14ac:dyDescent="0.25">
      <c r="C697" s="123" t="s">
        <v>204</v>
      </c>
      <c r="D697" s="624"/>
      <c r="E697" s="229">
        <f>D691/12</f>
        <v>0</v>
      </c>
      <c r="F697" s="124">
        <v>36</v>
      </c>
      <c r="G697" s="121">
        <f t="shared" si="62"/>
        <v>0</v>
      </c>
      <c r="H697" s="185"/>
      <c r="I697" s="122" t="s">
        <v>1517</v>
      </c>
      <c r="J697" s="122" t="str">
        <f>VLOOKUP(I697,Presupuesto!$B$11:$C$587,2,0)</f>
        <v>OTROS INTERESES</v>
      </c>
      <c r="K697" s="122" t="str">
        <f t="shared" si="63"/>
        <v>Desarrollo Curricular</v>
      </c>
      <c r="L697" s="122" t="s">
        <v>503</v>
      </c>
    </row>
    <row r="698" spans="3:12" x14ac:dyDescent="0.25">
      <c r="C698" s="123" t="s">
        <v>34</v>
      </c>
      <c r="D698" s="624"/>
      <c r="E698" s="229">
        <v>5</v>
      </c>
      <c r="F698" s="124">
        <v>10</v>
      </c>
      <c r="G698" s="121">
        <f t="shared" si="62"/>
        <v>50</v>
      </c>
      <c r="H698" s="185"/>
      <c r="I698" s="122" t="s">
        <v>1517</v>
      </c>
      <c r="J698" s="122" t="str">
        <f>VLOOKUP(I698,Presupuesto!$B$11:$C$587,2,0)</f>
        <v>OTROS INTERESES</v>
      </c>
      <c r="K698" s="122" t="str">
        <f t="shared" si="63"/>
        <v>Desarrollo Curricular</v>
      </c>
      <c r="L698" s="122" t="s">
        <v>503</v>
      </c>
    </row>
    <row r="699" spans="3:12" x14ac:dyDescent="0.25">
      <c r="C699" s="133" t="s">
        <v>52</v>
      </c>
      <c r="D699" s="624"/>
      <c r="E699" s="256">
        <v>0</v>
      </c>
      <c r="F699" s="143">
        <v>25</v>
      </c>
      <c r="G699" s="121">
        <f t="shared" si="62"/>
        <v>0</v>
      </c>
      <c r="H699" s="185"/>
      <c r="I699" s="122" t="s">
        <v>1517</v>
      </c>
      <c r="J699" s="122" t="str">
        <f>VLOOKUP(I699,Presupuesto!$B$11:$C$587,2,0)</f>
        <v>OTROS INTERESES</v>
      </c>
      <c r="K699" s="122" t="str">
        <f t="shared" si="63"/>
        <v>Desarrollo Curricular</v>
      </c>
      <c r="L699" s="122" t="s">
        <v>503</v>
      </c>
    </row>
    <row r="700" spans="3:12" ht="15.75" thickBot="1" x14ac:dyDescent="0.3">
      <c r="C700" s="260" t="s">
        <v>523</v>
      </c>
      <c r="D700" s="261">
        <v>0</v>
      </c>
      <c r="E700" s="262">
        <v>13</v>
      </c>
      <c r="F700" s="128">
        <f>HLOOKUP(C700,$AH$2:$BU$3,2,0)</f>
        <v>1150</v>
      </c>
      <c r="G700" s="121">
        <f t="shared" si="62"/>
        <v>14950</v>
      </c>
      <c r="H700" s="185"/>
      <c r="I700" s="122" t="s">
        <v>1517</v>
      </c>
      <c r="J700" s="130" t="str">
        <f>VLOOKUP(I700,Presupuesto!$B$11:$C$587,2,0)</f>
        <v>OTROS INTERESES</v>
      </c>
      <c r="K700" s="122" t="str">
        <f t="shared" si="63"/>
        <v>Desarrollo Curricular</v>
      </c>
      <c r="L700" s="122" t="s">
        <v>503</v>
      </c>
    </row>
    <row r="702" spans="3:12" x14ac:dyDescent="0.25">
      <c r="C702" s="72" t="s">
        <v>41</v>
      </c>
      <c r="D702" s="72"/>
      <c r="E702" s="72"/>
      <c r="F702" s="72"/>
      <c r="G702" s="72"/>
      <c r="H702" s="97"/>
      <c r="I702" s="72"/>
      <c r="J702" s="72"/>
    </row>
    <row r="703" spans="3:12" x14ac:dyDescent="0.25">
      <c r="C703" s="72" t="s">
        <v>42</v>
      </c>
      <c r="D703" s="72"/>
      <c r="E703" s="72"/>
      <c r="F703" s="72"/>
      <c r="G703" s="72"/>
      <c r="H703" s="97"/>
      <c r="I703" s="72"/>
      <c r="J703" s="72"/>
    </row>
    <row r="704" spans="3:12" ht="15.75" thickBot="1" x14ac:dyDescent="0.3">
      <c r="C704" s="202"/>
      <c r="D704" s="202"/>
      <c r="E704" s="202"/>
      <c r="F704" s="202"/>
      <c r="G704" s="202"/>
      <c r="H704" s="97"/>
      <c r="I704" s="202"/>
      <c r="J704" s="202"/>
      <c r="K704" s="136"/>
    </row>
    <row r="705" spans="3:12" ht="15.75" thickBot="1" x14ac:dyDescent="0.3">
      <c r="C705" s="29" t="s">
        <v>43</v>
      </c>
      <c r="D705" s="30">
        <f>SUM(G712:G721)</f>
        <v>50000</v>
      </c>
      <c r="E705" s="117"/>
      <c r="F705" s="117"/>
      <c r="G705" s="117"/>
      <c r="H705" s="94"/>
      <c r="I705" s="94"/>
      <c r="J705" s="94"/>
      <c r="K705" s="136"/>
    </row>
    <row r="706" spans="3:12" x14ac:dyDescent="0.25">
      <c r="C706" s="72"/>
      <c r="D706" s="31"/>
      <c r="E706" s="117"/>
      <c r="F706" s="117"/>
      <c r="G706" s="117"/>
      <c r="H706" s="94"/>
      <c r="I706" s="94"/>
      <c r="J706" s="94"/>
      <c r="K706" s="136"/>
    </row>
    <row r="707" spans="3:12" x14ac:dyDescent="0.25">
      <c r="C707" s="72"/>
      <c r="D707" s="31"/>
      <c r="E707" s="117"/>
      <c r="F707" s="117"/>
      <c r="G707" s="117"/>
      <c r="H707" s="94"/>
      <c r="I707" s="94"/>
      <c r="J707" s="94"/>
      <c r="K707" s="136"/>
    </row>
    <row r="708" spans="3:12" ht="15.75" x14ac:dyDescent="0.25">
      <c r="C708" s="235" t="s">
        <v>481</v>
      </c>
      <c r="D708" s="448" t="s">
        <v>2048</v>
      </c>
      <c r="E708" s="117"/>
      <c r="F708" s="117"/>
      <c r="G708" s="117"/>
      <c r="H708" s="94"/>
      <c r="I708" s="94"/>
      <c r="J708" s="94"/>
      <c r="K708" s="136"/>
    </row>
    <row r="709" spans="3:12" ht="18.75" x14ac:dyDescent="0.25">
      <c r="C709" s="252" t="str">
        <f>IFERROR(VLOOKUP(D708,'Desarrollo e Innov. Curricular'!$E:$F,2,FALSE),IFERROR(VLOOKUP(D708,Investigación!$E:$F,2,FALSE),IFERROR(VLOOKUP(D708,'Vinculación Univ. Sociedad'!$E:$F,2,FALSE),IFERROR(VLOOKUP(D708,'Docencia y Profesorado Universi'!$E:$F,2,FALSE),IFERROR(VLOOKUP(D708,Estudiantes!$E:$F,2,FALSE),IFERROR(VLOOKUP(D708,'Gestion Administrativa'!#REF!,2,FALSE),IFERROR(VLOOKUP(D708,'Gestion Academica'!$E:$F,2,FALSE),IFERROR(VLOOKUP(D708,Graduados!$E:$F,2,FALSE),IFERROR(VLOOKUP(D708,'Gestión del Conocimiento'!$E:$F,2,FALSE),IFERROR(VLOOKUP(D708,Gobernabilidad!$E:$F,2,FALSE),IFERROR(VLOOKUP(D708,'NIVEL DE ES Y  SISTEMA NACIONAL'!$E:$F,2,FALSE),VLOOKUP(D708,'Lo Esencial'!$E:$F,2,0))))))))))))</f>
        <v>Realizar las investigaciones multidisciplinarias o interdisciplinarias  entre Carreras de grado .</v>
      </c>
      <c r="D709" s="31"/>
      <c r="E709" s="117"/>
      <c r="F709" s="117"/>
      <c r="G709" s="117"/>
      <c r="H709" s="94"/>
      <c r="I709" s="94"/>
      <c r="J709" s="94"/>
      <c r="K709" s="136"/>
    </row>
    <row r="710" spans="3:12" ht="15.75" thickBot="1" x14ac:dyDescent="0.3">
      <c r="C710" s="72"/>
      <c r="D710" s="31"/>
      <c r="E710" s="117"/>
      <c r="F710" s="117"/>
      <c r="G710" s="117"/>
      <c r="H710" s="94"/>
      <c r="I710" s="94"/>
      <c r="J710" s="94"/>
      <c r="K710" s="136"/>
    </row>
    <row r="711" spans="3:12" ht="30.75" thickBot="1" x14ac:dyDescent="0.3">
      <c r="C711" s="150" t="s">
        <v>44</v>
      </c>
      <c r="D711" s="153" t="s">
        <v>45</v>
      </c>
      <c r="E711" s="152" t="s">
        <v>55</v>
      </c>
      <c r="F711" s="152" t="s">
        <v>57</v>
      </c>
      <c r="G711" s="151" t="s">
        <v>27</v>
      </c>
      <c r="H711" s="157" t="s">
        <v>218</v>
      </c>
      <c r="I711" s="152" t="s">
        <v>46</v>
      </c>
      <c r="J711" s="152" t="s">
        <v>219</v>
      </c>
      <c r="K711" s="152" t="s">
        <v>501</v>
      </c>
      <c r="L711" s="152" t="s">
        <v>502</v>
      </c>
    </row>
    <row r="712" spans="3:12" x14ac:dyDescent="0.25">
      <c r="C712" s="119" t="s">
        <v>47</v>
      </c>
      <c r="D712" s="623"/>
      <c r="E712" s="182"/>
      <c r="F712" s="139">
        <v>30000</v>
      </c>
      <c r="G712" s="121">
        <f t="shared" ref="G712:G720" si="64">E712*F712</f>
        <v>0</v>
      </c>
      <c r="H712" s="185" t="s">
        <v>217</v>
      </c>
      <c r="I712" s="122" t="s">
        <v>756</v>
      </c>
      <c r="J712" s="122" t="str">
        <f>VLOOKUP(I712,Presupuesto!$B$11:$C$587,2,0)</f>
        <v>SERVICIOS DE PROFESIONALES Y TECNICOS</v>
      </c>
      <c r="K712" s="263" t="s">
        <v>211</v>
      </c>
      <c r="L712" s="122" t="s">
        <v>485</v>
      </c>
    </row>
    <row r="713" spans="3:12" x14ac:dyDescent="0.25">
      <c r="C713" s="123" t="s">
        <v>48</v>
      </c>
      <c r="D713" s="624"/>
      <c r="E713" s="229">
        <v>500</v>
      </c>
      <c r="F713" s="124">
        <v>100</v>
      </c>
      <c r="G713" s="121">
        <f t="shared" si="64"/>
        <v>50000</v>
      </c>
      <c r="H713" s="185"/>
      <c r="I713" s="122" t="s">
        <v>1517</v>
      </c>
      <c r="J713" s="122" t="str">
        <f>VLOOKUP(I713,Presupuesto!$B$11:$C$587,2,0)</f>
        <v>OTROS INTERESES</v>
      </c>
      <c r="K713" s="122" t="str">
        <f>$K$17</f>
        <v>Desarrollo Curricular</v>
      </c>
      <c r="L713" s="122" t="s">
        <v>503</v>
      </c>
    </row>
    <row r="714" spans="3:12" x14ac:dyDescent="0.25">
      <c r="C714" s="123" t="s">
        <v>49</v>
      </c>
      <c r="D714" s="624"/>
      <c r="E714" s="229">
        <f>D712</f>
        <v>0</v>
      </c>
      <c r="F714" s="124">
        <v>150</v>
      </c>
      <c r="G714" s="121">
        <f t="shared" si="64"/>
        <v>0</v>
      </c>
      <c r="H714" s="185"/>
      <c r="I714" s="122" t="s">
        <v>1517</v>
      </c>
      <c r="J714" s="122" t="str">
        <f>VLOOKUP(I714,Presupuesto!$B$11:$C$587,2,0)</f>
        <v>OTROS INTERESES</v>
      </c>
      <c r="K714" s="122" t="str">
        <f t="shared" ref="K714:K721" si="65">$K$17</f>
        <v>Desarrollo Curricular</v>
      </c>
      <c r="L714" s="122" t="s">
        <v>487</v>
      </c>
    </row>
    <row r="715" spans="3:12" x14ac:dyDescent="0.25">
      <c r="C715" s="123" t="s">
        <v>50</v>
      </c>
      <c r="D715" s="624"/>
      <c r="E715" s="175">
        <v>0</v>
      </c>
      <c r="F715" s="142">
        <v>10000</v>
      </c>
      <c r="G715" s="121">
        <f t="shared" si="64"/>
        <v>0</v>
      </c>
      <c r="H715" s="185"/>
      <c r="I715" s="122" t="s">
        <v>1517</v>
      </c>
      <c r="J715" s="122" t="str">
        <f>VLOOKUP(I715,Presupuesto!$B$11:$C$587,2,0)</f>
        <v>OTROS INTERESES</v>
      </c>
      <c r="K715" s="122" t="str">
        <f t="shared" si="65"/>
        <v>Desarrollo Curricular</v>
      </c>
      <c r="L715" s="122" t="s">
        <v>503</v>
      </c>
    </row>
    <row r="716" spans="3:12" x14ac:dyDescent="0.25">
      <c r="C716" s="123" t="s">
        <v>510</v>
      </c>
      <c r="D716" s="624"/>
      <c r="E716" s="175">
        <v>0</v>
      </c>
      <c r="F716" s="142">
        <v>250</v>
      </c>
      <c r="G716" s="121">
        <f t="shared" si="64"/>
        <v>0</v>
      </c>
      <c r="H716" s="185"/>
      <c r="I716" s="122" t="s">
        <v>1517</v>
      </c>
      <c r="J716" s="122" t="str">
        <f>VLOOKUP(I716,Presupuesto!$B$11:$C$587,2,0)</f>
        <v>OTROS INTERESES</v>
      </c>
      <c r="K716" s="122" t="str">
        <f t="shared" si="65"/>
        <v>Desarrollo Curricular</v>
      </c>
      <c r="L716" s="122" t="s">
        <v>503</v>
      </c>
    </row>
    <row r="717" spans="3:12" x14ac:dyDescent="0.25">
      <c r="C717" s="123" t="s">
        <v>51</v>
      </c>
      <c r="D717" s="624"/>
      <c r="E717" s="229">
        <f>(D712*25)/500</f>
        <v>0</v>
      </c>
      <c r="F717" s="124">
        <v>85</v>
      </c>
      <c r="G717" s="121">
        <f t="shared" si="64"/>
        <v>0</v>
      </c>
      <c r="H717" s="185"/>
      <c r="I717" s="122" t="s">
        <v>1517</v>
      </c>
      <c r="J717" s="122" t="str">
        <f>VLOOKUP(I717,Presupuesto!$B$11:$C$587,2,0)</f>
        <v>OTROS INTERESES</v>
      </c>
      <c r="K717" s="122" t="str">
        <f t="shared" si="65"/>
        <v>Desarrollo Curricular</v>
      </c>
      <c r="L717" s="122" t="s">
        <v>503</v>
      </c>
    </row>
    <row r="718" spans="3:12" x14ac:dyDescent="0.25">
      <c r="C718" s="123" t="s">
        <v>204</v>
      </c>
      <c r="D718" s="624"/>
      <c r="E718" s="229">
        <f>D712/12</f>
        <v>0</v>
      </c>
      <c r="F718" s="124">
        <v>36</v>
      </c>
      <c r="G718" s="121">
        <f t="shared" si="64"/>
        <v>0</v>
      </c>
      <c r="H718" s="185"/>
      <c r="I718" s="122" t="s">
        <v>1517</v>
      </c>
      <c r="J718" s="122" t="str">
        <f>VLOOKUP(I718,Presupuesto!$B$11:$C$587,2,0)</f>
        <v>OTROS INTERESES</v>
      </c>
      <c r="K718" s="122" t="str">
        <f t="shared" si="65"/>
        <v>Desarrollo Curricular</v>
      </c>
      <c r="L718" s="122" t="s">
        <v>503</v>
      </c>
    </row>
    <row r="719" spans="3:12" x14ac:dyDescent="0.25">
      <c r="C719" s="123" t="s">
        <v>34</v>
      </c>
      <c r="D719" s="624"/>
      <c r="E719" s="229">
        <f>D712/12</f>
        <v>0</v>
      </c>
      <c r="F719" s="124">
        <v>80</v>
      </c>
      <c r="G719" s="121">
        <f t="shared" si="64"/>
        <v>0</v>
      </c>
      <c r="H719" s="185"/>
      <c r="I719" s="122" t="s">
        <v>1517</v>
      </c>
      <c r="J719" s="122" t="str">
        <f>VLOOKUP(I719,Presupuesto!$B$11:$C$587,2,0)</f>
        <v>OTROS INTERESES</v>
      </c>
      <c r="K719" s="122" t="str">
        <f t="shared" si="65"/>
        <v>Desarrollo Curricular</v>
      </c>
      <c r="L719" s="122" t="s">
        <v>503</v>
      </c>
    </row>
    <row r="720" spans="3:12" x14ac:dyDescent="0.25">
      <c r="C720" s="133" t="s">
        <v>52</v>
      </c>
      <c r="D720" s="624"/>
      <c r="E720" s="256">
        <v>0</v>
      </c>
      <c r="F720" s="143">
        <v>25</v>
      </c>
      <c r="G720" s="121">
        <f t="shared" si="64"/>
        <v>0</v>
      </c>
      <c r="H720" s="185"/>
      <c r="I720" s="122" t="s">
        <v>1517</v>
      </c>
      <c r="J720" s="122" t="str">
        <f>VLOOKUP(I720,Presupuesto!$B$11:$C$587,2,0)</f>
        <v>OTROS INTERESES</v>
      </c>
      <c r="K720" s="122" t="str">
        <f t="shared" si="65"/>
        <v>Desarrollo Curricular</v>
      </c>
      <c r="L720" s="122" t="s">
        <v>503</v>
      </c>
    </row>
    <row r="721" spans="3:12" ht="15.75" thickBot="1" x14ac:dyDescent="0.3">
      <c r="C721" s="260" t="s">
        <v>523</v>
      </c>
      <c r="D721" s="261">
        <v>0</v>
      </c>
      <c r="E721" s="262">
        <v>0</v>
      </c>
      <c r="F721" s="128">
        <f>HLOOKUP(C721,$AH$2:$BU$3,2,0)</f>
        <v>1150</v>
      </c>
      <c r="G721" s="129">
        <f>D721*E721*F721</f>
        <v>0</v>
      </c>
      <c r="H721" s="185"/>
      <c r="I721" s="122" t="s">
        <v>1517</v>
      </c>
      <c r="J721" s="130" t="str">
        <f>VLOOKUP(I721,Presupuesto!$B$11:$C$587,2,0)</f>
        <v>OTROS INTERESES</v>
      </c>
      <c r="K721" s="122" t="str">
        <f t="shared" si="65"/>
        <v>Desarrollo Curricular</v>
      </c>
      <c r="L721" s="122" t="s">
        <v>503</v>
      </c>
    </row>
    <row r="723" spans="3:12" x14ac:dyDescent="0.25">
      <c r="C723" s="72" t="s">
        <v>41</v>
      </c>
      <c r="D723" s="72"/>
      <c r="E723" s="72"/>
      <c r="F723" s="72"/>
      <c r="G723" s="72"/>
      <c r="H723" s="97"/>
      <c r="I723" s="72"/>
      <c r="J723" s="72"/>
    </row>
    <row r="724" spans="3:12" x14ac:dyDescent="0.25">
      <c r="C724" s="72" t="s">
        <v>42</v>
      </c>
      <c r="D724" s="72"/>
      <c r="E724" s="72"/>
      <c r="F724" s="72"/>
      <c r="G724" s="72"/>
      <c r="H724" s="97"/>
      <c r="I724" s="72"/>
      <c r="J724" s="72"/>
    </row>
    <row r="725" spans="3:12" ht="15.75" thickBot="1" x14ac:dyDescent="0.3">
      <c r="C725" s="202"/>
      <c r="D725" s="202"/>
      <c r="E725" s="202"/>
      <c r="F725" s="202"/>
      <c r="G725" s="202"/>
      <c r="H725" s="97"/>
      <c r="I725" s="202"/>
      <c r="J725" s="202"/>
      <c r="K725" s="136"/>
    </row>
    <row r="726" spans="3:12" ht="15.75" thickBot="1" x14ac:dyDescent="0.3">
      <c r="C726" s="29" t="s">
        <v>43</v>
      </c>
      <c r="D726" s="30">
        <f>SUM(G733:G742)</f>
        <v>0</v>
      </c>
      <c r="E726" s="117"/>
      <c r="F726" s="117"/>
      <c r="G726" s="117"/>
      <c r="H726" s="94"/>
      <c r="I726" s="94"/>
      <c r="J726" s="94"/>
      <c r="K726" s="136"/>
    </row>
    <row r="727" spans="3:12" x14ac:dyDescent="0.25">
      <c r="C727" s="72"/>
      <c r="D727" s="31"/>
      <c r="E727" s="117"/>
      <c r="F727" s="117"/>
      <c r="G727" s="117"/>
      <c r="H727" s="94"/>
      <c r="I727" s="94"/>
      <c r="J727" s="94"/>
      <c r="K727" s="136"/>
    </row>
    <row r="728" spans="3:12" x14ac:dyDescent="0.25">
      <c r="C728" s="72"/>
      <c r="D728" s="31"/>
      <c r="E728" s="117"/>
      <c r="F728" s="117"/>
      <c r="G728" s="117"/>
      <c r="H728" s="94"/>
      <c r="I728" s="94"/>
      <c r="J728" s="94"/>
      <c r="K728" s="136"/>
    </row>
    <row r="729" spans="3:12" ht="15.75" x14ac:dyDescent="0.25">
      <c r="C729" s="235" t="s">
        <v>481</v>
      </c>
      <c r="D729" s="448" t="s">
        <v>2186</v>
      </c>
      <c r="E729" s="117"/>
      <c r="F729" s="117"/>
      <c r="G729" s="117"/>
      <c r="H729" s="94"/>
      <c r="I729" s="94"/>
      <c r="J729" s="94"/>
      <c r="K729" s="136"/>
    </row>
    <row r="730" spans="3:12" ht="18.75" x14ac:dyDescent="0.25">
      <c r="C730" s="252" t="str">
        <f>IFERROR(VLOOKUP(D729,'Desarrollo e Innov. Curricular'!$E:$F,2,FALSE),IFERROR(VLOOKUP(D729,Investigación!$E:$F,2,FALSE),IFERROR(VLOOKUP(D729,'Vinculación Univ. Sociedad'!$E:$F,2,FALSE),IFERROR(VLOOKUP(D729,'Docencia y Profesorado Universi'!$E:$F,2,FALSE),IFERROR(VLOOKUP(D729,Estudiantes!$E:$F,2,FALSE),IFERROR(VLOOKUP(D729,'Gestion Administrativa'!#REF!,2,FALSE),IFERROR(VLOOKUP(D729,'Gestion Academica'!$E:$F,2,FALSE),IFERROR(VLOOKUP(D729,Graduados!$E:$F,2,FALSE),IFERROR(VLOOKUP(D729,'Gestión del Conocimiento'!$E:$F,2,FALSE),IFERROR(VLOOKUP(D729,Gobernabilidad!$E:$F,2,FALSE),IFERROR(VLOOKUP(D729,'NIVEL DE ES Y  SISTEMA NACIONAL'!$E:$F,2,FALSE),VLOOKUP(D729,'Lo Esencial'!$E:$F,2,0))))))))))))</f>
        <v>Realizar por lo menos un proyecto de investigación interdisciplinarios con la carrera de sociología.</v>
      </c>
      <c r="D730" s="31"/>
      <c r="E730" s="117"/>
      <c r="F730" s="117"/>
      <c r="G730" s="117"/>
      <c r="H730" s="94"/>
      <c r="I730" s="94"/>
      <c r="J730" s="94"/>
      <c r="K730" s="136"/>
    </row>
    <row r="731" spans="3:12" ht="15.75" thickBot="1" x14ac:dyDescent="0.3">
      <c r="C731" s="72"/>
      <c r="D731" s="31"/>
      <c r="E731" s="117"/>
      <c r="F731" s="117"/>
      <c r="G731" s="117"/>
      <c r="H731" s="94"/>
      <c r="I731" s="94"/>
      <c r="J731" s="94"/>
      <c r="K731" s="136"/>
    </row>
    <row r="732" spans="3:12" ht="30.75" thickBot="1" x14ac:dyDescent="0.3">
      <c r="C732" s="150" t="s">
        <v>44</v>
      </c>
      <c r="D732" s="153" t="s">
        <v>45</v>
      </c>
      <c r="E732" s="152" t="s">
        <v>55</v>
      </c>
      <c r="F732" s="152" t="s">
        <v>57</v>
      </c>
      <c r="G732" s="151" t="s">
        <v>27</v>
      </c>
      <c r="H732" s="157" t="s">
        <v>218</v>
      </c>
      <c r="I732" s="152" t="s">
        <v>46</v>
      </c>
      <c r="J732" s="152" t="s">
        <v>219</v>
      </c>
      <c r="K732" s="152" t="s">
        <v>501</v>
      </c>
      <c r="L732" s="152" t="s">
        <v>502</v>
      </c>
    </row>
    <row r="733" spans="3:12" x14ac:dyDescent="0.25">
      <c r="C733" s="119" t="s">
        <v>47</v>
      </c>
      <c r="D733" s="623"/>
      <c r="E733" s="182"/>
      <c r="F733" s="139">
        <v>30000</v>
      </c>
      <c r="G733" s="121">
        <f t="shared" ref="G733:G741" si="66">E733*F733</f>
        <v>0</v>
      </c>
      <c r="H733" s="185" t="s">
        <v>217</v>
      </c>
      <c r="I733" s="122" t="s">
        <v>756</v>
      </c>
      <c r="J733" s="122" t="str">
        <f>VLOOKUP(I733,Presupuesto!$B$11:$C$587,2,0)</f>
        <v>SERVICIOS DE PROFESIONALES Y TECNICOS</v>
      </c>
      <c r="K733" s="263" t="s">
        <v>211</v>
      </c>
      <c r="L733" s="122" t="s">
        <v>485</v>
      </c>
    </row>
    <row r="734" spans="3:12" x14ac:dyDescent="0.25">
      <c r="C734" s="123" t="s">
        <v>48</v>
      </c>
      <c r="D734" s="624"/>
      <c r="E734" s="229">
        <f>D733</f>
        <v>0</v>
      </c>
      <c r="F734" s="124">
        <v>50</v>
      </c>
      <c r="G734" s="121">
        <f t="shared" si="66"/>
        <v>0</v>
      </c>
      <c r="H734" s="185"/>
      <c r="I734" s="122" t="s">
        <v>1517</v>
      </c>
      <c r="J734" s="122" t="str">
        <f>VLOOKUP(I734,Presupuesto!$B$11:$C$587,2,0)</f>
        <v>OTROS INTERESES</v>
      </c>
      <c r="K734" s="122" t="str">
        <f>$K$17</f>
        <v>Desarrollo Curricular</v>
      </c>
      <c r="L734" s="122" t="s">
        <v>503</v>
      </c>
    </row>
    <row r="735" spans="3:12" x14ac:dyDescent="0.25">
      <c r="C735" s="123" t="s">
        <v>49</v>
      </c>
      <c r="D735" s="624"/>
      <c r="E735" s="229">
        <f>D733</f>
        <v>0</v>
      </c>
      <c r="F735" s="124">
        <v>150</v>
      </c>
      <c r="G735" s="121">
        <f t="shared" si="66"/>
        <v>0</v>
      </c>
      <c r="H735" s="185"/>
      <c r="I735" s="122" t="s">
        <v>1517</v>
      </c>
      <c r="J735" s="122" t="str">
        <f>VLOOKUP(I735,Presupuesto!$B$11:$C$587,2,0)</f>
        <v>OTROS INTERESES</v>
      </c>
      <c r="K735" s="122" t="str">
        <f t="shared" ref="K735:K742" si="67">$K$17</f>
        <v>Desarrollo Curricular</v>
      </c>
      <c r="L735" s="122" t="s">
        <v>487</v>
      </c>
    </row>
    <row r="736" spans="3:12" x14ac:dyDescent="0.25">
      <c r="C736" s="123" t="s">
        <v>50</v>
      </c>
      <c r="D736" s="624"/>
      <c r="E736" s="175">
        <v>0</v>
      </c>
      <c r="F736" s="142">
        <v>10000</v>
      </c>
      <c r="G736" s="121">
        <f t="shared" si="66"/>
        <v>0</v>
      </c>
      <c r="H736" s="185"/>
      <c r="I736" s="122" t="s">
        <v>1517</v>
      </c>
      <c r="J736" s="122" t="str">
        <f>VLOOKUP(I736,Presupuesto!$B$11:$C$587,2,0)</f>
        <v>OTROS INTERESES</v>
      </c>
      <c r="K736" s="122" t="str">
        <f t="shared" si="67"/>
        <v>Desarrollo Curricular</v>
      </c>
      <c r="L736" s="122" t="s">
        <v>503</v>
      </c>
    </row>
    <row r="737" spans="3:12" x14ac:dyDescent="0.25">
      <c r="C737" s="123" t="s">
        <v>510</v>
      </c>
      <c r="D737" s="624"/>
      <c r="E737" s="175">
        <v>0</v>
      </c>
      <c r="F737" s="142">
        <v>250</v>
      </c>
      <c r="G737" s="121">
        <f t="shared" si="66"/>
        <v>0</v>
      </c>
      <c r="H737" s="185"/>
      <c r="I737" s="122" t="s">
        <v>1517</v>
      </c>
      <c r="J737" s="122" t="str">
        <f>VLOOKUP(I737,Presupuesto!$B$11:$C$587,2,0)</f>
        <v>OTROS INTERESES</v>
      </c>
      <c r="K737" s="122" t="str">
        <f t="shared" si="67"/>
        <v>Desarrollo Curricular</v>
      </c>
      <c r="L737" s="122" t="s">
        <v>503</v>
      </c>
    </row>
    <row r="738" spans="3:12" x14ac:dyDescent="0.25">
      <c r="C738" s="123" t="s">
        <v>51</v>
      </c>
      <c r="D738" s="624"/>
      <c r="E738" s="229">
        <f>(D733*25)/500</f>
        <v>0</v>
      </c>
      <c r="F738" s="124">
        <v>85</v>
      </c>
      <c r="G738" s="121">
        <f t="shared" si="66"/>
        <v>0</v>
      </c>
      <c r="H738" s="185"/>
      <c r="I738" s="122" t="s">
        <v>1517</v>
      </c>
      <c r="J738" s="122" t="str">
        <f>VLOOKUP(I738,Presupuesto!$B$11:$C$587,2,0)</f>
        <v>OTROS INTERESES</v>
      </c>
      <c r="K738" s="122" t="str">
        <f t="shared" si="67"/>
        <v>Desarrollo Curricular</v>
      </c>
      <c r="L738" s="122" t="s">
        <v>503</v>
      </c>
    </row>
    <row r="739" spans="3:12" x14ac:dyDescent="0.25">
      <c r="C739" s="123" t="s">
        <v>204</v>
      </c>
      <c r="D739" s="624"/>
      <c r="E739" s="229">
        <f>D733/12</f>
        <v>0</v>
      </c>
      <c r="F739" s="124">
        <v>36</v>
      </c>
      <c r="G739" s="121">
        <f t="shared" si="66"/>
        <v>0</v>
      </c>
      <c r="H739" s="185"/>
      <c r="I739" s="122" t="s">
        <v>1517</v>
      </c>
      <c r="J739" s="122" t="str">
        <f>VLOOKUP(I739,Presupuesto!$B$11:$C$587,2,0)</f>
        <v>OTROS INTERESES</v>
      </c>
      <c r="K739" s="122" t="str">
        <f t="shared" si="67"/>
        <v>Desarrollo Curricular</v>
      </c>
      <c r="L739" s="122" t="s">
        <v>503</v>
      </c>
    </row>
    <row r="740" spans="3:12" x14ac:dyDescent="0.25">
      <c r="C740" s="123" t="s">
        <v>34</v>
      </c>
      <c r="D740" s="624"/>
      <c r="E740" s="229">
        <f>D733/12</f>
        <v>0</v>
      </c>
      <c r="F740" s="124">
        <v>80</v>
      </c>
      <c r="G740" s="121">
        <f t="shared" si="66"/>
        <v>0</v>
      </c>
      <c r="H740" s="185"/>
      <c r="I740" s="122" t="s">
        <v>1517</v>
      </c>
      <c r="J740" s="122" t="str">
        <f>VLOOKUP(I740,Presupuesto!$B$11:$C$587,2,0)</f>
        <v>OTROS INTERESES</v>
      </c>
      <c r="K740" s="122" t="str">
        <f t="shared" si="67"/>
        <v>Desarrollo Curricular</v>
      </c>
      <c r="L740" s="122" t="s">
        <v>503</v>
      </c>
    </row>
    <row r="741" spans="3:12" x14ac:dyDescent="0.25">
      <c r="C741" s="133" t="s">
        <v>52</v>
      </c>
      <c r="D741" s="624"/>
      <c r="E741" s="256">
        <v>0</v>
      </c>
      <c r="F741" s="143">
        <v>25</v>
      </c>
      <c r="G741" s="121">
        <f t="shared" si="66"/>
        <v>0</v>
      </c>
      <c r="H741" s="185"/>
      <c r="I741" s="122" t="s">
        <v>1517</v>
      </c>
      <c r="J741" s="122" t="str">
        <f>VLOOKUP(I741,Presupuesto!$B$11:$C$587,2,0)</f>
        <v>OTROS INTERESES</v>
      </c>
      <c r="K741" s="122" t="str">
        <f t="shared" si="67"/>
        <v>Desarrollo Curricular</v>
      </c>
      <c r="L741" s="122" t="s">
        <v>503</v>
      </c>
    </row>
    <row r="742" spans="3:12" ht="15.75" thickBot="1" x14ac:dyDescent="0.3">
      <c r="C742" s="260" t="s">
        <v>523</v>
      </c>
      <c r="D742" s="261">
        <v>0</v>
      </c>
      <c r="E742" s="262">
        <v>0</v>
      </c>
      <c r="F742" s="128">
        <f>HLOOKUP(C742,$AH$2:$BU$3,2,0)</f>
        <v>1150</v>
      </c>
      <c r="G742" s="129">
        <f>D742*E742*F742</f>
        <v>0</v>
      </c>
      <c r="H742" s="185"/>
      <c r="I742" s="122" t="s">
        <v>1517</v>
      </c>
      <c r="J742" s="130" t="str">
        <f>VLOOKUP(I742,Presupuesto!$B$11:$C$587,2,0)</f>
        <v>OTROS INTERESES</v>
      </c>
      <c r="K742" s="122" t="str">
        <f t="shared" si="67"/>
        <v>Desarrollo Curricular</v>
      </c>
      <c r="L742" s="122" t="s">
        <v>503</v>
      </c>
    </row>
    <row r="744" spans="3:12" x14ac:dyDescent="0.25">
      <c r="C744" s="72" t="s">
        <v>41</v>
      </c>
      <c r="D744" s="72"/>
      <c r="E744" s="72"/>
      <c r="F744" s="72"/>
      <c r="G744" s="72"/>
      <c r="H744" s="97"/>
      <c r="I744" s="72"/>
      <c r="J744" s="72"/>
    </row>
    <row r="745" spans="3:12" x14ac:dyDescent="0.25">
      <c r="C745" s="72" t="s">
        <v>42</v>
      </c>
      <c r="D745" s="72"/>
      <c r="E745" s="72"/>
      <c r="F745" s="72"/>
      <c r="G745" s="72"/>
      <c r="H745" s="97"/>
      <c r="I745" s="72"/>
      <c r="J745" s="72"/>
    </row>
    <row r="746" spans="3:12" ht="15.75" thickBot="1" x14ac:dyDescent="0.3">
      <c r="C746" s="202"/>
      <c r="D746" s="202"/>
      <c r="E746" s="202"/>
      <c r="F746" s="202"/>
      <c r="G746" s="202"/>
      <c r="H746" s="97"/>
      <c r="I746" s="202"/>
      <c r="J746" s="202"/>
      <c r="K746" s="136"/>
    </row>
    <row r="747" spans="3:12" ht="15.75" thickBot="1" x14ac:dyDescent="0.3">
      <c r="C747" s="29" t="s">
        <v>43</v>
      </c>
      <c r="D747" s="30">
        <f>SUM(G754:G763)</f>
        <v>35000</v>
      </c>
      <c r="E747" s="117"/>
      <c r="F747" s="117"/>
      <c r="G747" s="117"/>
      <c r="H747" s="94"/>
      <c r="I747" s="94"/>
      <c r="J747" s="94"/>
      <c r="K747" s="136"/>
    </row>
    <row r="748" spans="3:12" x14ac:dyDescent="0.25">
      <c r="C748" s="72"/>
      <c r="D748" s="31"/>
      <c r="E748" s="117"/>
      <c r="F748" s="117"/>
      <c r="G748" s="117"/>
      <c r="H748" s="94"/>
      <c r="I748" s="94"/>
      <c r="J748" s="94"/>
      <c r="K748" s="136"/>
    </row>
    <row r="749" spans="3:12" x14ac:dyDescent="0.25">
      <c r="C749" s="72"/>
      <c r="D749" s="31"/>
      <c r="E749" s="117"/>
      <c r="F749" s="117"/>
      <c r="G749" s="117"/>
      <c r="H749" s="94"/>
      <c r="I749" s="94"/>
      <c r="J749" s="94"/>
      <c r="K749" s="136"/>
    </row>
    <row r="750" spans="3:12" ht="15.75" x14ac:dyDescent="0.25">
      <c r="C750" s="235" t="s">
        <v>481</v>
      </c>
      <c r="D750" s="448" t="s">
        <v>2248</v>
      </c>
      <c r="E750" s="117"/>
      <c r="F750" s="117"/>
      <c r="G750" s="117"/>
      <c r="H750" s="94"/>
      <c r="I750" s="94"/>
      <c r="J750" s="94"/>
      <c r="K750" s="136"/>
    </row>
    <row r="751" spans="3:12" ht="18.75" x14ac:dyDescent="0.25">
      <c r="C751" s="252" t="str">
        <f>IFERROR(VLOOKUP(D750,'Desarrollo e Innov. Curricular'!$E:$F,2,FALSE),IFERROR(VLOOKUP(D750,Investigación!$E:$F,2,FALSE),IFERROR(VLOOKUP(D750,'Vinculación Univ. Sociedad'!$E:$F,2,FALSE),IFERROR(VLOOKUP(D750,'Docencia y Profesorado Universi'!$E:$F,2,FALSE),IFERROR(VLOOKUP(D750,Estudiantes!$E:$F,2,FALSE),IFERROR(VLOOKUP(D750,'Gestion Administrativa'!#REF!,2,FALSE),IFERROR(VLOOKUP(D750,'Gestion Academica'!$E:$F,2,FALSE),IFERROR(VLOOKUP(D750,Graduados!$E:$F,2,FALSE),IFERROR(VLOOKUP(D750,'Gestión del Conocimiento'!$E:$F,2,FALSE),IFERROR(VLOOKUP(D750,Gobernabilidad!$E:$F,2,FALSE),IFERROR(VLOOKUP(D750,'NIVEL DE ES Y  SISTEMA NACIONAL'!$E:$F,2,FALSE),VLOOKUP(D750,'Lo Esencial'!$E:$F,2,0))))))))))))</f>
        <v xml:space="preserve">  Publicar anualmente  "Cuaderno de Investigaciones Estudiantiles" ,    que contenga las mejores investigaciones realizada  por los alumnos de las asignaturas de Ciencias Políticas y Derechos Humanos </v>
      </c>
      <c r="D751" s="31"/>
      <c r="E751" s="117"/>
      <c r="F751" s="117"/>
      <c r="G751" s="117"/>
      <c r="H751" s="94"/>
      <c r="I751" s="94"/>
      <c r="J751" s="94"/>
      <c r="K751" s="136"/>
    </row>
    <row r="752" spans="3:12" ht="15.75" thickBot="1" x14ac:dyDescent="0.3">
      <c r="C752" s="72"/>
      <c r="D752" s="31"/>
      <c r="E752" s="117"/>
      <c r="F752" s="117"/>
      <c r="G752" s="117"/>
      <c r="H752" s="94"/>
      <c r="I752" s="94"/>
      <c r="J752" s="94"/>
      <c r="K752" s="136"/>
    </row>
    <row r="753" spans="3:12" ht="30.75" thickBot="1" x14ac:dyDescent="0.3">
      <c r="C753" s="150" t="s">
        <v>44</v>
      </c>
      <c r="D753" s="153" t="s">
        <v>45</v>
      </c>
      <c r="E753" s="152" t="s">
        <v>55</v>
      </c>
      <c r="F753" s="152" t="s">
        <v>57</v>
      </c>
      <c r="G753" s="151" t="s">
        <v>27</v>
      </c>
      <c r="H753" s="157" t="s">
        <v>218</v>
      </c>
      <c r="I753" s="152" t="s">
        <v>46</v>
      </c>
      <c r="J753" s="152" t="s">
        <v>219</v>
      </c>
      <c r="K753" s="152" t="s">
        <v>501</v>
      </c>
      <c r="L753" s="152" t="s">
        <v>502</v>
      </c>
    </row>
    <row r="754" spans="3:12" x14ac:dyDescent="0.25">
      <c r="C754" s="119" t="s">
        <v>47</v>
      </c>
      <c r="D754" s="623"/>
      <c r="E754" s="182"/>
      <c r="F754" s="139">
        <v>30000</v>
      </c>
      <c r="G754" s="121">
        <f t="shared" ref="G754:G762" si="68">E754*F754</f>
        <v>0</v>
      </c>
      <c r="H754" s="185" t="s">
        <v>217</v>
      </c>
      <c r="I754" s="122" t="s">
        <v>756</v>
      </c>
      <c r="J754" s="122" t="str">
        <f>VLOOKUP(I754,Presupuesto!$B$11:$C$587,2,0)</f>
        <v>SERVICIOS DE PROFESIONALES Y TECNICOS</v>
      </c>
      <c r="K754" s="263" t="s">
        <v>211</v>
      </c>
      <c r="L754" s="122" t="s">
        <v>485</v>
      </c>
    </row>
    <row r="755" spans="3:12" x14ac:dyDescent="0.25">
      <c r="C755" s="123" t="s">
        <v>48</v>
      </c>
      <c r="D755" s="624"/>
      <c r="E755" s="229">
        <f>D754</f>
        <v>0</v>
      </c>
      <c r="F755" s="124">
        <v>50</v>
      </c>
      <c r="G755" s="121">
        <f t="shared" si="68"/>
        <v>0</v>
      </c>
      <c r="H755" s="185"/>
      <c r="I755" s="122" t="s">
        <v>1517</v>
      </c>
      <c r="J755" s="122" t="str">
        <f>VLOOKUP(I755,Presupuesto!$B$11:$C$587,2,0)</f>
        <v>OTROS INTERESES</v>
      </c>
      <c r="K755" s="122" t="str">
        <f>$K$17</f>
        <v>Desarrollo Curricular</v>
      </c>
      <c r="L755" s="122" t="s">
        <v>503</v>
      </c>
    </row>
    <row r="756" spans="3:12" x14ac:dyDescent="0.25">
      <c r="C756" s="123" t="s">
        <v>49</v>
      </c>
      <c r="D756" s="624"/>
      <c r="E756" s="229">
        <f>D754</f>
        <v>0</v>
      </c>
      <c r="F756" s="124">
        <v>150</v>
      </c>
      <c r="G756" s="121">
        <f t="shared" si="68"/>
        <v>0</v>
      </c>
      <c r="H756" s="185"/>
      <c r="I756" s="122" t="s">
        <v>1517</v>
      </c>
      <c r="J756" s="122" t="str">
        <f>VLOOKUP(I756,Presupuesto!$B$11:$C$587,2,0)</f>
        <v>OTROS INTERESES</v>
      </c>
      <c r="K756" s="122" t="str">
        <f t="shared" ref="K756:K763" si="69">$K$17</f>
        <v>Desarrollo Curricular</v>
      </c>
      <c r="L756" s="122" t="s">
        <v>487</v>
      </c>
    </row>
    <row r="757" spans="3:12" x14ac:dyDescent="0.25">
      <c r="C757" s="123" t="s">
        <v>50</v>
      </c>
      <c r="D757" s="624"/>
      <c r="E757" s="175">
        <v>0</v>
      </c>
      <c r="F757" s="142">
        <v>10000</v>
      </c>
      <c r="G757" s="121">
        <f t="shared" si="68"/>
        <v>0</v>
      </c>
      <c r="H757" s="185"/>
      <c r="I757" s="122" t="s">
        <v>1517</v>
      </c>
      <c r="J757" s="122" t="str">
        <f>VLOOKUP(I757,Presupuesto!$B$11:$C$587,2,0)</f>
        <v>OTROS INTERESES</v>
      </c>
      <c r="K757" s="122" t="str">
        <f t="shared" si="69"/>
        <v>Desarrollo Curricular</v>
      </c>
      <c r="L757" s="122" t="s">
        <v>503</v>
      </c>
    </row>
    <row r="758" spans="3:12" x14ac:dyDescent="0.25">
      <c r="C758" s="123" t="s">
        <v>510</v>
      </c>
      <c r="D758" s="624"/>
      <c r="E758" s="175">
        <v>350</v>
      </c>
      <c r="F758" s="142">
        <v>100</v>
      </c>
      <c r="G758" s="121">
        <f t="shared" si="68"/>
        <v>35000</v>
      </c>
      <c r="H758" s="185"/>
      <c r="I758" s="122" t="s">
        <v>1517</v>
      </c>
      <c r="J758" s="122" t="str">
        <f>VLOOKUP(I758,Presupuesto!$B$11:$C$587,2,0)</f>
        <v>OTROS INTERESES</v>
      </c>
      <c r="K758" s="122" t="str">
        <f t="shared" si="69"/>
        <v>Desarrollo Curricular</v>
      </c>
      <c r="L758" s="122" t="s">
        <v>503</v>
      </c>
    </row>
    <row r="759" spans="3:12" x14ac:dyDescent="0.25">
      <c r="C759" s="123" t="s">
        <v>51</v>
      </c>
      <c r="D759" s="624"/>
      <c r="E759" s="229">
        <f>(D754*25)/500</f>
        <v>0</v>
      </c>
      <c r="F759" s="124">
        <v>85</v>
      </c>
      <c r="G759" s="121">
        <f t="shared" si="68"/>
        <v>0</v>
      </c>
      <c r="H759" s="185"/>
      <c r="I759" s="122" t="s">
        <v>1517</v>
      </c>
      <c r="J759" s="122" t="str">
        <f>VLOOKUP(I759,Presupuesto!$B$11:$C$587,2,0)</f>
        <v>OTROS INTERESES</v>
      </c>
      <c r="K759" s="122" t="str">
        <f t="shared" si="69"/>
        <v>Desarrollo Curricular</v>
      </c>
      <c r="L759" s="122" t="s">
        <v>503</v>
      </c>
    </row>
    <row r="760" spans="3:12" x14ac:dyDescent="0.25">
      <c r="C760" s="123" t="s">
        <v>204</v>
      </c>
      <c r="D760" s="624"/>
      <c r="E760" s="229">
        <f>D754/12</f>
        <v>0</v>
      </c>
      <c r="F760" s="124">
        <v>36</v>
      </c>
      <c r="G760" s="121">
        <f t="shared" si="68"/>
        <v>0</v>
      </c>
      <c r="H760" s="185"/>
      <c r="I760" s="122" t="s">
        <v>1517</v>
      </c>
      <c r="J760" s="122" t="str">
        <f>VLOOKUP(I760,Presupuesto!$B$11:$C$587,2,0)</f>
        <v>OTROS INTERESES</v>
      </c>
      <c r="K760" s="122" t="str">
        <f t="shared" si="69"/>
        <v>Desarrollo Curricular</v>
      </c>
      <c r="L760" s="122" t="s">
        <v>503</v>
      </c>
    </row>
    <row r="761" spans="3:12" x14ac:dyDescent="0.25">
      <c r="C761" s="123" t="s">
        <v>34</v>
      </c>
      <c r="D761" s="624"/>
      <c r="E761" s="229">
        <f>D754/12</f>
        <v>0</v>
      </c>
      <c r="F761" s="124">
        <v>80</v>
      </c>
      <c r="G761" s="121">
        <f t="shared" si="68"/>
        <v>0</v>
      </c>
      <c r="H761" s="185"/>
      <c r="I761" s="122" t="s">
        <v>1517</v>
      </c>
      <c r="J761" s="122" t="str">
        <f>VLOOKUP(I761,Presupuesto!$B$11:$C$587,2,0)</f>
        <v>OTROS INTERESES</v>
      </c>
      <c r="K761" s="122" t="str">
        <f t="shared" si="69"/>
        <v>Desarrollo Curricular</v>
      </c>
      <c r="L761" s="122" t="s">
        <v>503</v>
      </c>
    </row>
    <row r="762" spans="3:12" x14ac:dyDescent="0.25">
      <c r="C762" s="133" t="s">
        <v>52</v>
      </c>
      <c r="D762" s="624"/>
      <c r="E762" s="256">
        <v>0</v>
      </c>
      <c r="F762" s="143">
        <v>25</v>
      </c>
      <c r="G762" s="121">
        <f t="shared" si="68"/>
        <v>0</v>
      </c>
      <c r="H762" s="185"/>
      <c r="I762" s="122" t="s">
        <v>1517</v>
      </c>
      <c r="J762" s="122" t="str">
        <f>VLOOKUP(I762,Presupuesto!$B$11:$C$587,2,0)</f>
        <v>OTROS INTERESES</v>
      </c>
      <c r="K762" s="122" t="str">
        <f t="shared" si="69"/>
        <v>Desarrollo Curricular</v>
      </c>
      <c r="L762" s="122" t="s">
        <v>503</v>
      </c>
    </row>
    <row r="763" spans="3:12" ht="15.75" thickBot="1" x14ac:dyDescent="0.3">
      <c r="C763" s="260" t="s">
        <v>523</v>
      </c>
      <c r="D763" s="261">
        <v>0</v>
      </c>
      <c r="E763" s="262">
        <v>0</v>
      </c>
      <c r="F763" s="128">
        <f>HLOOKUP(C763,$AH$2:$BU$3,2,0)</f>
        <v>1150</v>
      </c>
      <c r="G763" s="129">
        <f>D763*E763*F763</f>
        <v>0</v>
      </c>
      <c r="H763" s="185"/>
      <c r="I763" s="122" t="s">
        <v>1517</v>
      </c>
      <c r="J763" s="130" t="str">
        <f>VLOOKUP(I763,Presupuesto!$B$11:$C$587,2,0)</f>
        <v>OTROS INTERESES</v>
      </c>
      <c r="K763" s="122" t="str">
        <f t="shared" si="69"/>
        <v>Desarrollo Curricular</v>
      </c>
      <c r="L763" s="122" t="s">
        <v>503</v>
      </c>
    </row>
    <row r="765" spans="3:12" x14ac:dyDescent="0.25">
      <c r="C765" s="72" t="s">
        <v>41</v>
      </c>
      <c r="D765" s="72"/>
      <c r="E765" s="72"/>
      <c r="F765" s="72"/>
      <c r="G765" s="72"/>
      <c r="H765" s="97"/>
      <c r="I765" s="72"/>
      <c r="J765" s="72"/>
    </row>
    <row r="766" spans="3:12" x14ac:dyDescent="0.25">
      <c r="C766" s="72" t="s">
        <v>42</v>
      </c>
      <c r="D766" s="72"/>
      <c r="E766" s="72"/>
      <c r="F766" s="72"/>
      <c r="G766" s="72"/>
      <c r="H766" s="97"/>
      <c r="I766" s="72"/>
      <c r="J766" s="72"/>
    </row>
    <row r="767" spans="3:12" ht="15.75" thickBot="1" x14ac:dyDescent="0.3">
      <c r="C767" s="202"/>
      <c r="D767" s="202"/>
      <c r="E767" s="202"/>
      <c r="F767" s="202"/>
      <c r="G767" s="202"/>
      <c r="H767" s="97"/>
      <c r="I767" s="202"/>
      <c r="J767" s="202"/>
      <c r="K767" s="136"/>
    </row>
    <row r="768" spans="3:12" ht="15.75" thickBot="1" x14ac:dyDescent="0.3">
      <c r="C768" s="29" t="s">
        <v>43</v>
      </c>
      <c r="D768" s="30">
        <f>SUM(G775:G784)</f>
        <v>0</v>
      </c>
      <c r="E768" s="117"/>
      <c r="F768" s="117"/>
      <c r="G768" s="117"/>
      <c r="H768" s="94"/>
      <c r="I768" s="94"/>
      <c r="J768" s="94"/>
      <c r="K768" s="136"/>
    </row>
    <row r="769" spans="3:12" x14ac:dyDescent="0.25">
      <c r="C769" s="72"/>
      <c r="D769" s="31"/>
      <c r="E769" s="117"/>
      <c r="F769" s="117"/>
      <c r="G769" s="117"/>
      <c r="H769" s="94"/>
      <c r="I769" s="94"/>
      <c r="J769" s="94"/>
      <c r="K769" s="136"/>
    </row>
    <row r="770" spans="3:12" x14ac:dyDescent="0.25">
      <c r="C770" s="72"/>
      <c r="D770" s="31"/>
      <c r="E770" s="117"/>
      <c r="F770" s="117"/>
      <c r="G770" s="117"/>
      <c r="H770" s="94"/>
      <c r="I770" s="94"/>
      <c r="J770" s="94"/>
      <c r="K770" s="136"/>
    </row>
    <row r="771" spans="3:12" ht="15.75" x14ac:dyDescent="0.25">
      <c r="C771" s="235" t="s">
        <v>481</v>
      </c>
      <c r="D771" s="547" t="s">
        <v>2193</v>
      </c>
      <c r="E771" s="117"/>
      <c r="F771" s="117"/>
      <c r="G771" s="117"/>
      <c r="H771" s="94"/>
      <c r="I771" s="94"/>
      <c r="J771" s="94"/>
      <c r="K771" s="136"/>
    </row>
    <row r="772" spans="3:12" ht="18.75" x14ac:dyDescent="0.25">
      <c r="C772" s="252" t="str">
        <f>IFERROR(VLOOKUP(D771,'Desarrollo e Innov. Curricular'!$E:$F,2,FALSE),IFERROR(VLOOKUP(D771,Investigación!$E:$F,2,FALSE),IFERROR(VLOOKUP(D771,'Vinculación Univ. Sociedad'!$E:$F,2,FALSE),IFERROR(VLOOKUP(D771,'Docencia y Profesorado Universi'!$E:$F,2,FALSE),IFERROR(VLOOKUP(D771,Estudiantes!$E:$F,2,FALSE),IFERROR(VLOOKUP(D771,'Gestion Administrativa'!#REF!,2,FALSE),IFERROR(VLOOKUP(D771,'Gestion Academica'!$E:$F,2,FALSE),IFERROR(VLOOKUP(D771,Graduados!$E:$F,2,FALSE),IFERROR(VLOOKUP(D771,'Gestión del Conocimiento'!$E:$F,2,FALSE),IFERROR(VLOOKUP(D771,Gobernabilidad!$E:$F,2,FALSE),IFERROR(VLOOKUP(D771,'NIVEL DE ES Y  SISTEMA NACIONAL'!$E:$F,2,FALSE),VLOOKUP(D771,'Lo Esencial'!$E:$F,2,0))))))))))))</f>
        <v>Participar en por lo menos una convocatorias de becas de investigación, profesores-investigadores de las facultad.</v>
      </c>
      <c r="D772" s="31"/>
      <c r="E772" s="117"/>
      <c r="F772" s="117"/>
      <c r="G772" s="117"/>
      <c r="H772" s="94"/>
      <c r="I772" s="94"/>
      <c r="J772" s="94"/>
      <c r="K772" s="136"/>
    </row>
    <row r="773" spans="3:12" ht="15.75" thickBot="1" x14ac:dyDescent="0.3">
      <c r="C773" s="72"/>
      <c r="D773" s="31"/>
      <c r="E773" s="117"/>
      <c r="F773" s="117"/>
      <c r="G773" s="117"/>
      <c r="H773" s="94"/>
      <c r="I773" s="94"/>
      <c r="J773" s="94"/>
      <c r="K773" s="136"/>
    </row>
    <row r="774" spans="3:12" ht="30.75" thickBot="1" x14ac:dyDescent="0.3">
      <c r="C774" s="150" t="s">
        <v>44</v>
      </c>
      <c r="D774" s="153" t="s">
        <v>45</v>
      </c>
      <c r="E774" s="152" t="s">
        <v>55</v>
      </c>
      <c r="F774" s="152" t="s">
        <v>57</v>
      </c>
      <c r="G774" s="151" t="s">
        <v>27</v>
      </c>
      <c r="H774" s="157" t="s">
        <v>218</v>
      </c>
      <c r="I774" s="152" t="s">
        <v>46</v>
      </c>
      <c r="J774" s="152" t="s">
        <v>219</v>
      </c>
      <c r="K774" s="152" t="s">
        <v>501</v>
      </c>
      <c r="L774" s="152" t="s">
        <v>502</v>
      </c>
    </row>
    <row r="775" spans="3:12" x14ac:dyDescent="0.25">
      <c r="C775" s="119" t="s">
        <v>47</v>
      </c>
      <c r="D775" s="623"/>
      <c r="E775" s="182"/>
      <c r="F775" s="139">
        <v>30000</v>
      </c>
      <c r="G775" s="121">
        <f t="shared" ref="G775:G783" si="70">E775*F775</f>
        <v>0</v>
      </c>
      <c r="H775" s="185" t="s">
        <v>217</v>
      </c>
      <c r="I775" s="122" t="s">
        <v>756</v>
      </c>
      <c r="J775" s="122" t="str">
        <f>VLOOKUP(I775,Presupuesto!$B$11:$C$587,2,0)</f>
        <v>SERVICIOS DE PROFESIONALES Y TECNICOS</v>
      </c>
      <c r="K775" s="263" t="s">
        <v>211</v>
      </c>
      <c r="L775" s="122" t="s">
        <v>485</v>
      </c>
    </row>
    <row r="776" spans="3:12" x14ac:dyDescent="0.25">
      <c r="C776" s="123" t="s">
        <v>48</v>
      </c>
      <c r="D776" s="624"/>
      <c r="E776" s="229">
        <f>D775</f>
        <v>0</v>
      </c>
      <c r="F776" s="124">
        <v>50</v>
      </c>
      <c r="G776" s="121">
        <f t="shared" si="70"/>
        <v>0</v>
      </c>
      <c r="H776" s="185"/>
      <c r="I776" s="122" t="s">
        <v>1517</v>
      </c>
      <c r="J776" s="122" t="str">
        <f>VLOOKUP(I776,Presupuesto!$B$11:$C$587,2,0)</f>
        <v>OTROS INTERESES</v>
      </c>
      <c r="K776" s="122" t="str">
        <f>$K$17</f>
        <v>Desarrollo Curricular</v>
      </c>
      <c r="L776" s="122" t="s">
        <v>503</v>
      </c>
    </row>
    <row r="777" spans="3:12" x14ac:dyDescent="0.25">
      <c r="C777" s="123" t="s">
        <v>49</v>
      </c>
      <c r="D777" s="624"/>
      <c r="E777" s="229">
        <f>D775</f>
        <v>0</v>
      </c>
      <c r="F777" s="124">
        <v>150</v>
      </c>
      <c r="G777" s="121">
        <f t="shared" si="70"/>
        <v>0</v>
      </c>
      <c r="H777" s="185"/>
      <c r="I777" s="122" t="s">
        <v>1517</v>
      </c>
      <c r="J777" s="122" t="str">
        <f>VLOOKUP(I777,Presupuesto!$B$11:$C$587,2,0)</f>
        <v>OTROS INTERESES</v>
      </c>
      <c r="K777" s="122" t="str">
        <f t="shared" ref="K777:K784" si="71">$K$17</f>
        <v>Desarrollo Curricular</v>
      </c>
      <c r="L777" s="122" t="s">
        <v>487</v>
      </c>
    </row>
    <row r="778" spans="3:12" x14ac:dyDescent="0.25">
      <c r="C778" s="123" t="s">
        <v>50</v>
      </c>
      <c r="D778" s="624"/>
      <c r="E778" s="175">
        <v>0</v>
      </c>
      <c r="F778" s="142">
        <v>10000</v>
      </c>
      <c r="G778" s="121">
        <f t="shared" si="70"/>
        <v>0</v>
      </c>
      <c r="H778" s="185"/>
      <c r="I778" s="122" t="s">
        <v>1517</v>
      </c>
      <c r="J778" s="122" t="str">
        <f>VLOOKUP(I778,Presupuesto!$B$11:$C$587,2,0)</f>
        <v>OTROS INTERESES</v>
      </c>
      <c r="K778" s="122" t="str">
        <f t="shared" si="71"/>
        <v>Desarrollo Curricular</v>
      </c>
      <c r="L778" s="122" t="s">
        <v>503</v>
      </c>
    </row>
    <row r="779" spans="3:12" x14ac:dyDescent="0.25">
      <c r="C779" s="123" t="s">
        <v>510</v>
      </c>
      <c r="D779" s="624"/>
      <c r="E779" s="175">
        <v>0</v>
      </c>
      <c r="F779" s="142">
        <v>250</v>
      </c>
      <c r="G779" s="121">
        <f t="shared" si="70"/>
        <v>0</v>
      </c>
      <c r="H779" s="185"/>
      <c r="I779" s="122" t="s">
        <v>1517</v>
      </c>
      <c r="J779" s="122" t="str">
        <f>VLOOKUP(I779,Presupuesto!$B$11:$C$587,2,0)</f>
        <v>OTROS INTERESES</v>
      </c>
      <c r="K779" s="122" t="str">
        <f t="shared" si="71"/>
        <v>Desarrollo Curricular</v>
      </c>
      <c r="L779" s="122" t="s">
        <v>503</v>
      </c>
    </row>
    <row r="780" spans="3:12" x14ac:dyDescent="0.25">
      <c r="C780" s="123" t="s">
        <v>51</v>
      </c>
      <c r="D780" s="624"/>
      <c r="E780" s="229">
        <f>(D775*25)/500</f>
        <v>0</v>
      </c>
      <c r="F780" s="124">
        <v>85</v>
      </c>
      <c r="G780" s="121">
        <f t="shared" si="70"/>
        <v>0</v>
      </c>
      <c r="H780" s="185"/>
      <c r="I780" s="122" t="s">
        <v>1517</v>
      </c>
      <c r="J780" s="122" t="str">
        <f>VLOOKUP(I780,Presupuesto!$B$11:$C$587,2,0)</f>
        <v>OTROS INTERESES</v>
      </c>
      <c r="K780" s="122" t="str">
        <f t="shared" si="71"/>
        <v>Desarrollo Curricular</v>
      </c>
      <c r="L780" s="122" t="s">
        <v>503</v>
      </c>
    </row>
    <row r="781" spans="3:12" x14ac:dyDescent="0.25">
      <c r="C781" s="123" t="s">
        <v>204</v>
      </c>
      <c r="D781" s="624"/>
      <c r="E781" s="229">
        <f>D775/12</f>
        <v>0</v>
      </c>
      <c r="F781" s="124">
        <v>36</v>
      </c>
      <c r="G781" s="121">
        <f t="shared" si="70"/>
        <v>0</v>
      </c>
      <c r="H781" s="185"/>
      <c r="I781" s="122" t="s">
        <v>1517</v>
      </c>
      <c r="J781" s="122" t="str">
        <f>VLOOKUP(I781,Presupuesto!$B$11:$C$587,2,0)</f>
        <v>OTROS INTERESES</v>
      </c>
      <c r="K781" s="122" t="str">
        <f t="shared" si="71"/>
        <v>Desarrollo Curricular</v>
      </c>
      <c r="L781" s="122" t="s">
        <v>503</v>
      </c>
    </row>
    <row r="782" spans="3:12" x14ac:dyDescent="0.25">
      <c r="C782" s="123" t="s">
        <v>34</v>
      </c>
      <c r="D782" s="624"/>
      <c r="E782" s="229">
        <f>D775/12</f>
        <v>0</v>
      </c>
      <c r="F782" s="124">
        <v>80</v>
      </c>
      <c r="G782" s="121">
        <f t="shared" si="70"/>
        <v>0</v>
      </c>
      <c r="H782" s="185"/>
      <c r="I782" s="122" t="s">
        <v>1517</v>
      </c>
      <c r="J782" s="122" t="str">
        <f>VLOOKUP(I782,Presupuesto!$B$11:$C$587,2,0)</f>
        <v>OTROS INTERESES</v>
      </c>
      <c r="K782" s="122" t="str">
        <f t="shared" si="71"/>
        <v>Desarrollo Curricular</v>
      </c>
      <c r="L782" s="122" t="s">
        <v>503</v>
      </c>
    </row>
    <row r="783" spans="3:12" x14ac:dyDescent="0.25">
      <c r="C783" s="133" t="s">
        <v>52</v>
      </c>
      <c r="D783" s="624"/>
      <c r="E783" s="256">
        <v>0</v>
      </c>
      <c r="F783" s="143">
        <v>25</v>
      </c>
      <c r="G783" s="121">
        <f t="shared" si="70"/>
        <v>0</v>
      </c>
      <c r="H783" s="185"/>
      <c r="I783" s="122" t="s">
        <v>1517</v>
      </c>
      <c r="J783" s="122" t="str">
        <f>VLOOKUP(I783,Presupuesto!$B$11:$C$587,2,0)</f>
        <v>OTROS INTERESES</v>
      </c>
      <c r="K783" s="122" t="str">
        <f t="shared" si="71"/>
        <v>Desarrollo Curricular</v>
      </c>
      <c r="L783" s="122" t="s">
        <v>503</v>
      </c>
    </row>
    <row r="784" spans="3:12" ht="15.75" thickBot="1" x14ac:dyDescent="0.3">
      <c r="C784" s="260" t="s">
        <v>523</v>
      </c>
      <c r="D784" s="261">
        <v>0</v>
      </c>
      <c r="E784" s="262">
        <v>0</v>
      </c>
      <c r="F784" s="128">
        <f>HLOOKUP(C784,$AH$2:$BU$3,2,0)</f>
        <v>1150</v>
      </c>
      <c r="G784" s="129">
        <f>D784*E784*F784</f>
        <v>0</v>
      </c>
      <c r="H784" s="185"/>
      <c r="I784" s="122" t="s">
        <v>1517</v>
      </c>
      <c r="J784" s="130" t="str">
        <f>VLOOKUP(I784,Presupuesto!$B$11:$C$587,2,0)</f>
        <v>OTROS INTERESES</v>
      </c>
      <c r="K784" s="122" t="str">
        <f t="shared" si="71"/>
        <v>Desarrollo Curricular</v>
      </c>
      <c r="L784" s="122" t="s">
        <v>503</v>
      </c>
    </row>
    <row r="786" spans="3:12" x14ac:dyDescent="0.25">
      <c r="C786" s="72" t="s">
        <v>41</v>
      </c>
      <c r="D786" s="72"/>
      <c r="E786" s="72"/>
      <c r="F786" s="72"/>
      <c r="G786" s="72"/>
      <c r="H786" s="97"/>
      <c r="I786" s="72"/>
      <c r="J786" s="72"/>
    </row>
    <row r="787" spans="3:12" x14ac:dyDescent="0.25">
      <c r="C787" s="72" t="s">
        <v>42</v>
      </c>
      <c r="D787" s="72"/>
      <c r="E787" s="72"/>
      <c r="F787" s="72"/>
      <c r="G787" s="72"/>
      <c r="H787" s="97"/>
      <c r="I787" s="72"/>
      <c r="J787" s="72"/>
    </row>
    <row r="788" spans="3:12" ht="15.75" thickBot="1" x14ac:dyDescent="0.3">
      <c r="C788" s="202"/>
      <c r="D788" s="202"/>
      <c r="E788" s="202"/>
      <c r="F788" s="202"/>
      <c r="G788" s="202"/>
      <c r="H788" s="97"/>
      <c r="I788" s="202"/>
      <c r="J788" s="202"/>
      <c r="K788" s="136"/>
    </row>
    <row r="789" spans="3:12" ht="15.75" thickBot="1" x14ac:dyDescent="0.3">
      <c r="C789" s="29" t="s">
        <v>43</v>
      </c>
      <c r="D789" s="30">
        <f>SUM(G796:G805)</f>
        <v>3000</v>
      </c>
      <c r="E789" s="117"/>
      <c r="F789" s="117"/>
      <c r="G789" s="117"/>
      <c r="H789" s="94"/>
      <c r="I789" s="94"/>
      <c r="J789" s="94"/>
      <c r="K789" s="136"/>
    </row>
    <row r="790" spans="3:12" x14ac:dyDescent="0.25">
      <c r="C790" s="72"/>
      <c r="D790" s="31"/>
      <c r="E790" s="117"/>
      <c r="F790" s="117"/>
      <c r="G790" s="117"/>
      <c r="H790" s="94"/>
      <c r="I790" s="94"/>
      <c r="J790" s="94"/>
      <c r="K790" s="136"/>
    </row>
    <row r="791" spans="3:12" x14ac:dyDescent="0.25">
      <c r="C791" s="72"/>
      <c r="D791" s="31"/>
      <c r="E791" s="117"/>
      <c r="F791" s="117"/>
      <c r="G791" s="117"/>
      <c r="H791" s="94"/>
      <c r="I791" s="94"/>
      <c r="J791" s="94"/>
      <c r="K791" s="136"/>
    </row>
    <row r="792" spans="3:12" ht="15.75" x14ac:dyDescent="0.25">
      <c r="C792" s="235" t="s">
        <v>481</v>
      </c>
      <c r="D792" s="547" t="s">
        <v>2104</v>
      </c>
      <c r="E792" s="117"/>
      <c r="F792" s="117"/>
      <c r="G792" s="117"/>
      <c r="H792" s="94"/>
      <c r="I792" s="94"/>
      <c r="J792" s="94"/>
      <c r="K792" s="136"/>
    </row>
    <row r="793" spans="3:12" ht="18.75" x14ac:dyDescent="0.25">
      <c r="C793" s="252" t="str">
        <f>IFERROR(VLOOKUP(D792,'Desarrollo e Innov. Curricular'!$E:$F,2,FALSE),IFERROR(VLOOKUP(D792,Investigación!$E:$F,2,FALSE),IFERROR(VLOOKUP(D792,'Vinculación Univ. Sociedad'!$E:$F,2,FALSE),IFERROR(VLOOKUP(D792,'Docencia y Profesorado Universi'!$E:$F,2,FALSE),IFERROR(VLOOKUP(D792,Estudiantes!$E:$F,2,FALSE),IFERROR(VLOOKUP(D792,'Gestion Administrativa'!#REF!,2,FALSE),IFERROR(VLOOKUP(D792,'Gestion Academica'!$E:$F,2,FALSE),IFERROR(VLOOKUP(D792,Graduados!$E:$F,2,FALSE),IFERROR(VLOOKUP(D792,'Gestión del Conocimiento'!$E:$F,2,FALSE),IFERROR(VLOOKUP(D792,Gobernabilidad!$E:$F,2,FALSE),IFERROR(VLOOKUP(D792,'NIVEL DE ES Y  SISTEMA NACIONAL'!$E:$F,2,FALSE),VLOOKUP(D792,'Lo Esencial'!$E:$F,2,0))))))))))))</f>
        <v>Elaborar una politica de incentivos, por parte de las autoridades de la escuela, para motivar al personal docente en el desarrollo de investigaciones</v>
      </c>
      <c r="D793" s="31"/>
      <c r="E793" s="117"/>
      <c r="F793" s="117"/>
      <c r="G793" s="117"/>
      <c r="H793" s="94"/>
      <c r="I793" s="94"/>
      <c r="J793" s="94"/>
      <c r="K793" s="136"/>
    </row>
    <row r="794" spans="3:12" ht="15.75" thickBot="1" x14ac:dyDescent="0.3">
      <c r="C794" s="72"/>
      <c r="D794" s="31"/>
      <c r="E794" s="117"/>
      <c r="F794" s="117"/>
      <c r="G794" s="117"/>
      <c r="H794" s="94"/>
      <c r="I794" s="94"/>
      <c r="J794" s="94"/>
      <c r="K794" s="136"/>
    </row>
    <row r="795" spans="3:12" ht="30.75" thickBot="1" x14ac:dyDescent="0.3">
      <c r="C795" s="150" t="s">
        <v>44</v>
      </c>
      <c r="D795" s="153" t="s">
        <v>45</v>
      </c>
      <c r="E795" s="152" t="s">
        <v>55</v>
      </c>
      <c r="F795" s="152" t="s">
        <v>57</v>
      </c>
      <c r="G795" s="151" t="s">
        <v>27</v>
      </c>
      <c r="H795" s="157" t="s">
        <v>218</v>
      </c>
      <c r="I795" s="152" t="s">
        <v>46</v>
      </c>
      <c r="J795" s="152" t="s">
        <v>219</v>
      </c>
      <c r="K795" s="152" t="s">
        <v>501</v>
      </c>
      <c r="L795" s="152" t="s">
        <v>502</v>
      </c>
    </row>
    <row r="796" spans="3:12" x14ac:dyDescent="0.25">
      <c r="C796" s="119" t="s">
        <v>47</v>
      </c>
      <c r="D796" s="623"/>
      <c r="E796" s="182"/>
      <c r="F796" s="139">
        <v>30000</v>
      </c>
      <c r="G796" s="121">
        <f t="shared" ref="G796:G804" si="72">E796*F796</f>
        <v>0</v>
      </c>
      <c r="H796" s="185" t="s">
        <v>217</v>
      </c>
      <c r="I796" s="122" t="s">
        <v>756</v>
      </c>
      <c r="J796" s="122" t="str">
        <f>VLOOKUP(I796,Presupuesto!$B$11:$C$587,2,0)</f>
        <v>SERVICIOS DE PROFESIONALES Y TECNICOS</v>
      </c>
      <c r="K796" s="263" t="s">
        <v>211</v>
      </c>
      <c r="L796" s="122" t="s">
        <v>485</v>
      </c>
    </row>
    <row r="797" spans="3:12" x14ac:dyDescent="0.25">
      <c r="C797" s="123" t="s">
        <v>48</v>
      </c>
      <c r="D797" s="624"/>
      <c r="E797" s="229">
        <f>D796</f>
        <v>0</v>
      </c>
      <c r="F797" s="124">
        <v>50</v>
      </c>
      <c r="G797" s="121">
        <f t="shared" si="72"/>
        <v>0</v>
      </c>
      <c r="H797" s="185"/>
      <c r="I797" s="122" t="s">
        <v>1517</v>
      </c>
      <c r="J797" s="122" t="str">
        <f>VLOOKUP(I797,Presupuesto!$B$11:$C$587,2,0)</f>
        <v>OTROS INTERESES</v>
      </c>
      <c r="K797" s="122" t="str">
        <f>$K$17</f>
        <v>Desarrollo Curricular</v>
      </c>
      <c r="L797" s="122" t="s">
        <v>503</v>
      </c>
    </row>
    <row r="798" spans="3:12" x14ac:dyDescent="0.25">
      <c r="C798" s="123" t="s">
        <v>49</v>
      </c>
      <c r="D798" s="624"/>
      <c r="E798" s="229">
        <v>50</v>
      </c>
      <c r="F798" s="124">
        <v>60</v>
      </c>
      <c r="G798" s="121">
        <f t="shared" si="72"/>
        <v>3000</v>
      </c>
      <c r="H798" s="185"/>
      <c r="I798" s="122" t="s">
        <v>1517</v>
      </c>
      <c r="J798" s="122" t="str">
        <f>VLOOKUP(I798,Presupuesto!$B$11:$C$587,2,0)</f>
        <v>OTROS INTERESES</v>
      </c>
      <c r="K798" s="122" t="str">
        <f t="shared" ref="K798:K805" si="73">$K$17</f>
        <v>Desarrollo Curricular</v>
      </c>
      <c r="L798" s="122" t="s">
        <v>487</v>
      </c>
    </row>
    <row r="799" spans="3:12" x14ac:dyDescent="0.25">
      <c r="C799" s="123" t="s">
        <v>50</v>
      </c>
      <c r="D799" s="624"/>
      <c r="E799" s="175">
        <v>0</v>
      </c>
      <c r="F799" s="142">
        <v>10000</v>
      </c>
      <c r="G799" s="121">
        <f t="shared" si="72"/>
        <v>0</v>
      </c>
      <c r="H799" s="185"/>
      <c r="I799" s="122" t="s">
        <v>1517</v>
      </c>
      <c r="J799" s="122" t="str">
        <f>VLOOKUP(I799,Presupuesto!$B$11:$C$587,2,0)</f>
        <v>OTROS INTERESES</v>
      </c>
      <c r="K799" s="122" t="str">
        <f t="shared" si="73"/>
        <v>Desarrollo Curricular</v>
      </c>
      <c r="L799" s="122" t="s">
        <v>503</v>
      </c>
    </row>
    <row r="800" spans="3:12" x14ac:dyDescent="0.25">
      <c r="C800" s="123" t="s">
        <v>510</v>
      </c>
      <c r="D800" s="624"/>
      <c r="E800" s="175">
        <v>0</v>
      </c>
      <c r="F800" s="142">
        <v>250</v>
      </c>
      <c r="G800" s="121">
        <f t="shared" si="72"/>
        <v>0</v>
      </c>
      <c r="H800" s="185"/>
      <c r="I800" s="122" t="s">
        <v>1517</v>
      </c>
      <c r="J800" s="122" t="str">
        <f>VLOOKUP(I800,Presupuesto!$B$11:$C$587,2,0)</f>
        <v>OTROS INTERESES</v>
      </c>
      <c r="K800" s="122" t="str">
        <f t="shared" si="73"/>
        <v>Desarrollo Curricular</v>
      </c>
      <c r="L800" s="122" t="s">
        <v>503</v>
      </c>
    </row>
    <row r="801" spans="3:12" x14ac:dyDescent="0.25">
      <c r="C801" s="123" t="s">
        <v>51</v>
      </c>
      <c r="D801" s="624"/>
      <c r="E801" s="229">
        <f>(D796*25)/500</f>
        <v>0</v>
      </c>
      <c r="F801" s="124">
        <v>85</v>
      </c>
      <c r="G801" s="121">
        <f t="shared" si="72"/>
        <v>0</v>
      </c>
      <c r="H801" s="185"/>
      <c r="I801" s="122" t="s">
        <v>1517</v>
      </c>
      <c r="J801" s="122" t="str">
        <f>VLOOKUP(I801,Presupuesto!$B$11:$C$587,2,0)</f>
        <v>OTROS INTERESES</v>
      </c>
      <c r="K801" s="122" t="str">
        <f t="shared" si="73"/>
        <v>Desarrollo Curricular</v>
      </c>
      <c r="L801" s="122" t="s">
        <v>503</v>
      </c>
    </row>
    <row r="802" spans="3:12" x14ac:dyDescent="0.25">
      <c r="C802" s="123" t="s">
        <v>204</v>
      </c>
      <c r="D802" s="624"/>
      <c r="E802" s="229">
        <f>D796/12</f>
        <v>0</v>
      </c>
      <c r="F802" s="124">
        <v>36</v>
      </c>
      <c r="G802" s="121">
        <f t="shared" si="72"/>
        <v>0</v>
      </c>
      <c r="H802" s="185"/>
      <c r="I802" s="122" t="s">
        <v>1517</v>
      </c>
      <c r="J802" s="122" t="str">
        <f>VLOOKUP(I802,Presupuesto!$B$11:$C$587,2,0)</f>
        <v>OTROS INTERESES</v>
      </c>
      <c r="K802" s="122" t="str">
        <f t="shared" si="73"/>
        <v>Desarrollo Curricular</v>
      </c>
      <c r="L802" s="122" t="s">
        <v>503</v>
      </c>
    </row>
    <row r="803" spans="3:12" x14ac:dyDescent="0.25">
      <c r="C803" s="123" t="s">
        <v>34</v>
      </c>
      <c r="D803" s="624"/>
      <c r="E803" s="229">
        <f>D796/12</f>
        <v>0</v>
      </c>
      <c r="F803" s="124">
        <v>80</v>
      </c>
      <c r="G803" s="121">
        <f t="shared" si="72"/>
        <v>0</v>
      </c>
      <c r="H803" s="185"/>
      <c r="I803" s="122" t="s">
        <v>1517</v>
      </c>
      <c r="J803" s="122" t="str">
        <f>VLOOKUP(I803,Presupuesto!$B$11:$C$587,2,0)</f>
        <v>OTROS INTERESES</v>
      </c>
      <c r="K803" s="122" t="str">
        <f t="shared" si="73"/>
        <v>Desarrollo Curricular</v>
      </c>
      <c r="L803" s="122" t="s">
        <v>503</v>
      </c>
    </row>
    <row r="804" spans="3:12" x14ac:dyDescent="0.25">
      <c r="C804" s="133" t="s">
        <v>52</v>
      </c>
      <c r="D804" s="624"/>
      <c r="E804" s="256">
        <v>0</v>
      </c>
      <c r="F804" s="143">
        <v>25</v>
      </c>
      <c r="G804" s="121">
        <f t="shared" si="72"/>
        <v>0</v>
      </c>
      <c r="H804" s="185"/>
      <c r="I804" s="122" t="s">
        <v>1517</v>
      </c>
      <c r="J804" s="122" t="str">
        <f>VLOOKUP(I804,Presupuesto!$B$11:$C$587,2,0)</f>
        <v>OTROS INTERESES</v>
      </c>
      <c r="K804" s="122" t="str">
        <f t="shared" si="73"/>
        <v>Desarrollo Curricular</v>
      </c>
      <c r="L804" s="122" t="s">
        <v>503</v>
      </c>
    </row>
    <row r="805" spans="3:12" ht="15.75" thickBot="1" x14ac:dyDescent="0.3">
      <c r="C805" s="260" t="s">
        <v>523</v>
      </c>
      <c r="D805" s="261">
        <v>0</v>
      </c>
      <c r="E805" s="262">
        <v>0</v>
      </c>
      <c r="F805" s="128">
        <f>HLOOKUP(C805,$AH$2:$BU$3,2,0)</f>
        <v>1150</v>
      </c>
      <c r="G805" s="129">
        <f>D805*E805*F805</f>
        <v>0</v>
      </c>
      <c r="H805" s="185"/>
      <c r="I805" s="122" t="s">
        <v>1517</v>
      </c>
      <c r="J805" s="130" t="str">
        <f>VLOOKUP(I805,Presupuesto!$B$11:$C$587,2,0)</f>
        <v>OTROS INTERESES</v>
      </c>
      <c r="K805" s="122" t="str">
        <f t="shared" si="73"/>
        <v>Desarrollo Curricular</v>
      </c>
      <c r="L805" s="122" t="s">
        <v>503</v>
      </c>
    </row>
    <row r="807" spans="3:12" x14ac:dyDescent="0.25">
      <c r="C807" s="72" t="s">
        <v>41</v>
      </c>
      <c r="D807" s="72"/>
      <c r="E807" s="72"/>
      <c r="F807" s="72"/>
      <c r="G807" s="72"/>
      <c r="H807" s="97"/>
      <c r="I807" s="72"/>
      <c r="J807" s="72"/>
    </row>
    <row r="808" spans="3:12" x14ac:dyDescent="0.25">
      <c r="C808" s="72" t="s">
        <v>42</v>
      </c>
      <c r="D808" s="72"/>
      <c r="E808" s="72"/>
      <c r="F808" s="72"/>
      <c r="G808" s="72"/>
      <c r="H808" s="97"/>
      <c r="I808" s="72"/>
      <c r="J808" s="72"/>
    </row>
    <row r="809" spans="3:12" ht="15.75" thickBot="1" x14ac:dyDescent="0.3">
      <c r="C809" s="202"/>
      <c r="D809" s="202"/>
      <c r="E809" s="202"/>
      <c r="F809" s="202"/>
      <c r="G809" s="202"/>
      <c r="H809" s="97"/>
      <c r="I809" s="202"/>
      <c r="J809" s="202"/>
      <c r="K809" s="136"/>
    </row>
    <row r="810" spans="3:12" ht="15.75" thickBot="1" x14ac:dyDescent="0.3">
      <c r="C810" s="29" t="s">
        <v>43</v>
      </c>
      <c r="D810" s="30">
        <f>SUM(G817:G826)</f>
        <v>0</v>
      </c>
      <c r="E810" s="117"/>
      <c r="F810" s="117"/>
      <c r="G810" s="117"/>
      <c r="H810" s="94"/>
      <c r="I810" s="94"/>
      <c r="J810" s="94"/>
      <c r="K810" s="136"/>
    </row>
    <row r="811" spans="3:12" x14ac:dyDescent="0.25">
      <c r="C811" s="72"/>
      <c r="D811" s="31"/>
      <c r="E811" s="117"/>
      <c r="F811" s="117"/>
      <c r="G811" s="117"/>
      <c r="H811" s="94"/>
      <c r="I811" s="94"/>
      <c r="J811" s="94"/>
      <c r="K811" s="136"/>
    </row>
    <row r="812" spans="3:12" x14ac:dyDescent="0.25">
      <c r="C812" s="72"/>
      <c r="D812" s="31"/>
      <c r="E812" s="117"/>
      <c r="F812" s="117"/>
      <c r="G812" s="117"/>
      <c r="H812" s="94"/>
      <c r="I812" s="94"/>
      <c r="J812" s="94"/>
      <c r="K812" s="136"/>
    </row>
    <row r="813" spans="3:12" ht="15.75" x14ac:dyDescent="0.25">
      <c r="C813" s="235" t="s">
        <v>481</v>
      </c>
      <c r="D813" s="547" t="s">
        <v>2259</v>
      </c>
      <c r="E813" s="117"/>
      <c r="F813" s="117"/>
      <c r="G813" s="117"/>
      <c r="H813" s="94"/>
      <c r="I813" s="94"/>
      <c r="J813" s="94"/>
      <c r="K813" s="136"/>
    </row>
    <row r="814" spans="3:12" ht="18.75" x14ac:dyDescent="0.25">
      <c r="C814" s="252" t="str">
        <f>IFERROR(VLOOKUP(D813,'Desarrollo e Innov. Curricular'!$E:$F,2,FALSE),IFERROR(VLOOKUP(D813,Investigación!$E:$F,2,FALSE),IFERROR(VLOOKUP(D813,'Vinculación Univ. Sociedad'!$E:$F,2,FALSE),IFERROR(VLOOKUP(D813,'Docencia y Profesorado Universi'!$E:$F,2,FALSE),IFERROR(VLOOKUP(D813,Estudiantes!$E:$F,2,FALSE),IFERROR(VLOOKUP(D813,'Gestion Administrativa'!#REF!,2,FALSE),IFERROR(VLOOKUP(D813,'Gestion Academica'!$E:$F,2,FALSE),IFERROR(VLOOKUP(D813,Graduados!$E:$F,2,FALSE),IFERROR(VLOOKUP(D813,'Gestión del Conocimiento'!$E:$F,2,FALSE),IFERROR(VLOOKUP(D813,Gobernabilidad!$E:$F,2,FALSE),IFERROR(VLOOKUP(D813,'NIVEL DE ES Y  SISTEMA NACIONAL'!$E:$F,2,FALSE),VLOOKUP(D813,'Lo Esencial'!$E:$F,2,0))))))))))))</f>
        <v xml:space="preserve">Formacion Academica en Grado de Doctorado de un Docente del Departamento. </v>
      </c>
      <c r="D814" s="31"/>
      <c r="E814" s="117"/>
      <c r="F814" s="117"/>
      <c r="G814" s="117"/>
      <c r="H814" s="94"/>
      <c r="I814" s="94"/>
      <c r="J814" s="94"/>
      <c r="K814" s="136"/>
    </row>
    <row r="815" spans="3:12" ht="15.75" thickBot="1" x14ac:dyDescent="0.3">
      <c r="C815" s="72"/>
      <c r="D815" s="31"/>
      <c r="E815" s="117"/>
      <c r="F815" s="117"/>
      <c r="G815" s="117"/>
      <c r="H815" s="94"/>
      <c r="I815" s="94"/>
      <c r="J815" s="94"/>
      <c r="K815" s="136"/>
    </row>
    <row r="816" spans="3:12" ht="30.75" thickBot="1" x14ac:dyDescent="0.3">
      <c r="C816" s="150" t="s">
        <v>44</v>
      </c>
      <c r="D816" s="153" t="s">
        <v>45</v>
      </c>
      <c r="E816" s="152" t="s">
        <v>55</v>
      </c>
      <c r="F816" s="152" t="s">
        <v>57</v>
      </c>
      <c r="G816" s="151" t="s">
        <v>27</v>
      </c>
      <c r="H816" s="157" t="s">
        <v>218</v>
      </c>
      <c r="I816" s="152" t="s">
        <v>46</v>
      </c>
      <c r="J816" s="152" t="s">
        <v>219</v>
      </c>
      <c r="K816" s="152" t="s">
        <v>501</v>
      </c>
      <c r="L816" s="152" t="s">
        <v>502</v>
      </c>
    </row>
    <row r="817" spans="3:12" x14ac:dyDescent="0.25">
      <c r="C817" s="119" t="s">
        <v>47</v>
      </c>
      <c r="D817" s="623"/>
      <c r="E817" s="182"/>
      <c r="F817" s="139">
        <v>30000</v>
      </c>
      <c r="G817" s="121">
        <f t="shared" ref="G817:G825" si="74">E817*F817</f>
        <v>0</v>
      </c>
      <c r="H817" s="185" t="s">
        <v>217</v>
      </c>
      <c r="I817" s="122" t="s">
        <v>756</v>
      </c>
      <c r="J817" s="122" t="str">
        <f>VLOOKUP(I817,Presupuesto!$B$11:$C$587,2,0)</f>
        <v>SERVICIOS DE PROFESIONALES Y TECNICOS</v>
      </c>
      <c r="K817" s="263" t="s">
        <v>211</v>
      </c>
      <c r="L817" s="122" t="s">
        <v>485</v>
      </c>
    </row>
    <row r="818" spans="3:12" x14ac:dyDescent="0.25">
      <c r="C818" s="123" t="s">
        <v>48</v>
      </c>
      <c r="D818" s="624"/>
      <c r="E818" s="229">
        <f>D817</f>
        <v>0</v>
      </c>
      <c r="F818" s="124">
        <v>50</v>
      </c>
      <c r="G818" s="121">
        <f t="shared" si="74"/>
        <v>0</v>
      </c>
      <c r="H818" s="185"/>
      <c r="I818" s="122" t="s">
        <v>1517</v>
      </c>
      <c r="J818" s="122" t="str">
        <f>VLOOKUP(I818,Presupuesto!$B$11:$C$587,2,0)</f>
        <v>OTROS INTERESES</v>
      </c>
      <c r="K818" s="122" t="str">
        <f>$K$17</f>
        <v>Desarrollo Curricular</v>
      </c>
      <c r="L818" s="122" t="s">
        <v>503</v>
      </c>
    </row>
    <row r="819" spans="3:12" x14ac:dyDescent="0.25">
      <c r="C819" s="123" t="s">
        <v>49</v>
      </c>
      <c r="D819" s="624"/>
      <c r="E819" s="229">
        <f>D817</f>
        <v>0</v>
      </c>
      <c r="F819" s="124">
        <v>150</v>
      </c>
      <c r="G819" s="121">
        <f t="shared" si="74"/>
        <v>0</v>
      </c>
      <c r="H819" s="185"/>
      <c r="I819" s="122" t="s">
        <v>1517</v>
      </c>
      <c r="J819" s="122" t="str">
        <f>VLOOKUP(I819,Presupuesto!$B$11:$C$587,2,0)</f>
        <v>OTROS INTERESES</v>
      </c>
      <c r="K819" s="122" t="str">
        <f t="shared" ref="K819:K826" si="75">$K$17</f>
        <v>Desarrollo Curricular</v>
      </c>
      <c r="L819" s="122" t="s">
        <v>487</v>
      </c>
    </row>
    <row r="820" spans="3:12" x14ac:dyDescent="0.25">
      <c r="C820" s="123" t="s">
        <v>50</v>
      </c>
      <c r="D820" s="624"/>
      <c r="E820" s="175">
        <v>0</v>
      </c>
      <c r="F820" s="142">
        <v>10000</v>
      </c>
      <c r="G820" s="121">
        <f t="shared" si="74"/>
        <v>0</v>
      </c>
      <c r="H820" s="185"/>
      <c r="I820" s="122" t="s">
        <v>1517</v>
      </c>
      <c r="J820" s="122" t="str">
        <f>VLOOKUP(I820,Presupuesto!$B$11:$C$587,2,0)</f>
        <v>OTROS INTERESES</v>
      </c>
      <c r="K820" s="122" t="str">
        <f t="shared" si="75"/>
        <v>Desarrollo Curricular</v>
      </c>
      <c r="L820" s="122" t="s">
        <v>503</v>
      </c>
    </row>
    <row r="821" spans="3:12" x14ac:dyDescent="0.25">
      <c r="C821" s="123" t="s">
        <v>510</v>
      </c>
      <c r="D821" s="624"/>
      <c r="E821" s="175">
        <v>0</v>
      </c>
      <c r="F821" s="142">
        <v>250</v>
      </c>
      <c r="G821" s="121">
        <f t="shared" si="74"/>
        <v>0</v>
      </c>
      <c r="H821" s="185"/>
      <c r="I821" s="122" t="s">
        <v>1517</v>
      </c>
      <c r="J821" s="122" t="str">
        <f>VLOOKUP(I821,Presupuesto!$B$11:$C$587,2,0)</f>
        <v>OTROS INTERESES</v>
      </c>
      <c r="K821" s="122" t="str">
        <f t="shared" si="75"/>
        <v>Desarrollo Curricular</v>
      </c>
      <c r="L821" s="122" t="s">
        <v>503</v>
      </c>
    </row>
    <row r="822" spans="3:12" x14ac:dyDescent="0.25">
      <c r="C822" s="123" t="s">
        <v>51</v>
      </c>
      <c r="D822" s="624"/>
      <c r="E822" s="229">
        <f>(D817*25)/500</f>
        <v>0</v>
      </c>
      <c r="F822" s="124">
        <v>85</v>
      </c>
      <c r="G822" s="121">
        <f t="shared" si="74"/>
        <v>0</v>
      </c>
      <c r="H822" s="185"/>
      <c r="I822" s="122" t="s">
        <v>1517</v>
      </c>
      <c r="J822" s="122" t="str">
        <f>VLOOKUP(I822,Presupuesto!$B$11:$C$587,2,0)</f>
        <v>OTROS INTERESES</v>
      </c>
      <c r="K822" s="122" t="str">
        <f t="shared" si="75"/>
        <v>Desarrollo Curricular</v>
      </c>
      <c r="L822" s="122" t="s">
        <v>503</v>
      </c>
    </row>
    <row r="823" spans="3:12" x14ac:dyDescent="0.25">
      <c r="C823" s="123" t="s">
        <v>204</v>
      </c>
      <c r="D823" s="624"/>
      <c r="E823" s="229">
        <f>D817/12</f>
        <v>0</v>
      </c>
      <c r="F823" s="124">
        <v>36</v>
      </c>
      <c r="G823" s="121">
        <f t="shared" si="74"/>
        <v>0</v>
      </c>
      <c r="H823" s="185"/>
      <c r="I823" s="122" t="s">
        <v>1517</v>
      </c>
      <c r="J823" s="122" t="str">
        <f>VLOOKUP(I823,Presupuesto!$B$11:$C$587,2,0)</f>
        <v>OTROS INTERESES</v>
      </c>
      <c r="K823" s="122" t="str">
        <f t="shared" si="75"/>
        <v>Desarrollo Curricular</v>
      </c>
      <c r="L823" s="122" t="s">
        <v>503</v>
      </c>
    </row>
    <row r="824" spans="3:12" x14ac:dyDescent="0.25">
      <c r="C824" s="123" t="s">
        <v>34</v>
      </c>
      <c r="D824" s="624"/>
      <c r="E824" s="229">
        <f>D817/12</f>
        <v>0</v>
      </c>
      <c r="F824" s="124">
        <v>80</v>
      </c>
      <c r="G824" s="121">
        <f t="shared" si="74"/>
        <v>0</v>
      </c>
      <c r="H824" s="185"/>
      <c r="I824" s="122" t="s">
        <v>1517</v>
      </c>
      <c r="J824" s="122" t="str">
        <f>VLOOKUP(I824,Presupuesto!$B$11:$C$587,2,0)</f>
        <v>OTROS INTERESES</v>
      </c>
      <c r="K824" s="122" t="str">
        <f t="shared" si="75"/>
        <v>Desarrollo Curricular</v>
      </c>
      <c r="L824" s="122" t="s">
        <v>503</v>
      </c>
    </row>
    <row r="825" spans="3:12" x14ac:dyDescent="0.25">
      <c r="C825" s="133" t="s">
        <v>52</v>
      </c>
      <c r="D825" s="624"/>
      <c r="E825" s="256">
        <v>0</v>
      </c>
      <c r="F825" s="143">
        <v>25</v>
      </c>
      <c r="G825" s="121">
        <f t="shared" si="74"/>
        <v>0</v>
      </c>
      <c r="H825" s="185"/>
      <c r="I825" s="122" t="s">
        <v>1517</v>
      </c>
      <c r="J825" s="122" t="str">
        <f>VLOOKUP(I825,Presupuesto!$B$11:$C$587,2,0)</f>
        <v>OTROS INTERESES</v>
      </c>
      <c r="K825" s="122" t="str">
        <f t="shared" si="75"/>
        <v>Desarrollo Curricular</v>
      </c>
      <c r="L825" s="122" t="s">
        <v>503</v>
      </c>
    </row>
    <row r="826" spans="3:12" ht="15.75" thickBot="1" x14ac:dyDescent="0.3">
      <c r="C826" s="260" t="s">
        <v>523</v>
      </c>
      <c r="D826" s="261">
        <v>0</v>
      </c>
      <c r="E826" s="262">
        <v>0</v>
      </c>
      <c r="F826" s="128">
        <f>HLOOKUP(C826,$AH$2:$BU$3,2,0)</f>
        <v>1150</v>
      </c>
      <c r="G826" s="129">
        <f>D826*E826*F826</f>
        <v>0</v>
      </c>
      <c r="H826" s="185"/>
      <c r="I826" s="122" t="s">
        <v>1517</v>
      </c>
      <c r="J826" s="130" t="str">
        <f>VLOOKUP(I826,Presupuesto!$B$11:$C$587,2,0)</f>
        <v>OTROS INTERESES</v>
      </c>
      <c r="K826" s="122" t="str">
        <f t="shared" si="75"/>
        <v>Desarrollo Curricular</v>
      </c>
      <c r="L826" s="122" t="s">
        <v>503</v>
      </c>
    </row>
    <row r="828" spans="3:12" x14ac:dyDescent="0.25">
      <c r="C828" s="72" t="s">
        <v>41</v>
      </c>
      <c r="D828" s="72"/>
      <c r="E828" s="72"/>
      <c r="F828" s="72"/>
      <c r="G828" s="72"/>
      <c r="H828" s="97"/>
      <c r="I828" s="72"/>
      <c r="J828" s="72"/>
    </row>
    <row r="829" spans="3:12" x14ac:dyDescent="0.25">
      <c r="C829" s="72" t="s">
        <v>42</v>
      </c>
      <c r="D829" s="72"/>
      <c r="E829" s="72"/>
      <c r="F829" s="72"/>
      <c r="G829" s="72"/>
      <c r="H829" s="97"/>
      <c r="I829" s="72"/>
      <c r="J829" s="72"/>
    </row>
    <row r="830" spans="3:12" ht="15.75" thickBot="1" x14ac:dyDescent="0.3">
      <c r="C830" s="202"/>
      <c r="D830" s="202"/>
      <c r="E830" s="202"/>
      <c r="F830" s="202"/>
      <c r="G830" s="202"/>
      <c r="H830" s="97"/>
      <c r="I830" s="202"/>
      <c r="J830" s="202"/>
      <c r="K830" s="136"/>
    </row>
    <row r="831" spans="3:12" ht="15.75" thickBot="1" x14ac:dyDescent="0.3">
      <c r="C831" s="29" t="s">
        <v>43</v>
      </c>
      <c r="D831" s="30">
        <f>SUM(G838:G847)</f>
        <v>30000</v>
      </c>
      <c r="E831" s="117"/>
      <c r="F831" s="117"/>
      <c r="G831" s="117"/>
      <c r="H831" s="94"/>
      <c r="I831" s="94"/>
      <c r="J831" s="94"/>
      <c r="K831" s="136"/>
    </row>
    <row r="832" spans="3:12" x14ac:dyDescent="0.25">
      <c r="C832" s="72"/>
      <c r="D832" s="31"/>
      <c r="E832" s="117"/>
      <c r="F832" s="117"/>
      <c r="G832" s="117"/>
      <c r="H832" s="94"/>
      <c r="I832" s="94"/>
      <c r="J832" s="94"/>
      <c r="K832" s="136"/>
    </row>
    <row r="833" spans="3:12" x14ac:dyDescent="0.25">
      <c r="C833" s="72"/>
      <c r="D833" s="31"/>
      <c r="E833" s="117"/>
      <c r="F833" s="117"/>
      <c r="G833" s="117"/>
      <c r="H833" s="94"/>
      <c r="I833" s="94"/>
      <c r="J833" s="94"/>
      <c r="K833" s="136"/>
    </row>
    <row r="834" spans="3:12" ht="15.75" x14ac:dyDescent="0.25">
      <c r="C834" s="235" t="s">
        <v>481</v>
      </c>
      <c r="D834" s="448" t="s">
        <v>1805</v>
      </c>
      <c r="E834" s="117"/>
      <c r="F834" s="117"/>
      <c r="G834" s="117"/>
      <c r="H834" s="94"/>
      <c r="I834" s="94"/>
      <c r="J834" s="94"/>
      <c r="K834" s="136"/>
    </row>
    <row r="835" spans="3:12" ht="18.75" x14ac:dyDescent="0.25">
      <c r="C835" s="252" t="str">
        <f>IFERROR(VLOOKUP(D834,'Desarrollo e Innov. Curricular'!$E:$F,2,FALSE),IFERROR(VLOOKUP(D834,Investigación!$E:$F,2,FALSE),IFERROR(VLOOKUP(D834,'Vinculación Univ. Sociedad'!$E:$F,2,FALSE),IFERROR(VLOOKUP(D834,'Docencia y Profesorado Universi'!$E:$F,2,FALSE),IFERROR(VLOOKUP(D834,Estudiantes!$E:$F,2,FALSE),IFERROR(VLOOKUP(D834,'Gestion Administrativa'!#REF!,2,FALSE),IFERROR(VLOOKUP(D834,'Gestion Academica'!$E:$F,2,FALSE),IFERROR(VLOOKUP(D834,Graduados!$E:$F,2,FALSE),IFERROR(VLOOKUP(D834,'Gestión del Conocimiento'!$E:$F,2,FALSE),IFERROR(VLOOKUP(D834,Gobernabilidad!$E:$F,2,FALSE),IFERROR(VLOOKUP(D834,'NIVEL DE ES Y  SISTEMA NACIONAL'!$E:$F,2,FALSE),VLOOKUP(D834,'Lo Esencial'!$E:$F,2,0))))))))))))</f>
        <v>Publicación semestral de la Revista del Depto. De Sociología</v>
      </c>
      <c r="D835" s="31"/>
      <c r="E835" s="117"/>
      <c r="F835" s="117"/>
      <c r="G835" s="117"/>
      <c r="H835" s="94"/>
      <c r="I835" s="94"/>
      <c r="J835" s="94"/>
      <c r="K835" s="136"/>
    </row>
    <row r="836" spans="3:12" ht="15.75" thickBot="1" x14ac:dyDescent="0.3">
      <c r="C836" s="72"/>
      <c r="D836" s="31"/>
      <c r="E836" s="117"/>
      <c r="F836" s="117"/>
      <c r="G836" s="117"/>
      <c r="H836" s="94"/>
      <c r="I836" s="94"/>
      <c r="J836" s="94"/>
      <c r="K836" s="136"/>
    </row>
    <row r="837" spans="3:12" ht="30.75" thickBot="1" x14ac:dyDescent="0.3">
      <c r="C837" s="150" t="s">
        <v>44</v>
      </c>
      <c r="D837" s="153" t="s">
        <v>45</v>
      </c>
      <c r="E837" s="152" t="s">
        <v>55</v>
      </c>
      <c r="F837" s="152" t="s">
        <v>57</v>
      </c>
      <c r="G837" s="151" t="s">
        <v>27</v>
      </c>
      <c r="H837" s="157" t="s">
        <v>218</v>
      </c>
      <c r="I837" s="152" t="s">
        <v>46</v>
      </c>
      <c r="J837" s="152" t="s">
        <v>219</v>
      </c>
      <c r="K837" s="152" t="s">
        <v>501</v>
      </c>
      <c r="L837" s="152" t="s">
        <v>502</v>
      </c>
    </row>
    <row r="838" spans="3:12" x14ac:dyDescent="0.25">
      <c r="C838" s="119" t="s">
        <v>47</v>
      </c>
      <c r="D838" s="623"/>
      <c r="E838" s="182"/>
      <c r="F838" s="139">
        <v>30000</v>
      </c>
      <c r="G838" s="121">
        <f t="shared" ref="G838:G846" si="76">E838*F838</f>
        <v>0</v>
      </c>
      <c r="H838" s="185" t="s">
        <v>217</v>
      </c>
      <c r="I838" s="122" t="s">
        <v>756</v>
      </c>
      <c r="J838" s="122" t="str">
        <f>VLOOKUP(I838,Presupuesto!$B$11:$C$587,2,0)</f>
        <v>SERVICIOS DE PROFESIONALES Y TECNICOS</v>
      </c>
      <c r="K838" s="263" t="s">
        <v>211</v>
      </c>
      <c r="L838" s="122" t="s">
        <v>485</v>
      </c>
    </row>
    <row r="839" spans="3:12" x14ac:dyDescent="0.25">
      <c r="C839" s="123" t="s">
        <v>48</v>
      </c>
      <c r="D839" s="624"/>
      <c r="E839" s="229">
        <f>D838</f>
        <v>0</v>
      </c>
      <c r="F839" s="124">
        <v>50</v>
      </c>
      <c r="G839" s="121">
        <f t="shared" si="76"/>
        <v>0</v>
      </c>
      <c r="H839" s="185"/>
      <c r="I839" s="122" t="s">
        <v>1517</v>
      </c>
      <c r="J839" s="122" t="str">
        <f>VLOOKUP(I839,Presupuesto!$B$11:$C$587,2,0)</f>
        <v>OTROS INTERESES</v>
      </c>
      <c r="K839" s="122" t="str">
        <f>$K$17</f>
        <v>Desarrollo Curricular</v>
      </c>
      <c r="L839" s="122" t="s">
        <v>503</v>
      </c>
    </row>
    <row r="840" spans="3:12" x14ac:dyDescent="0.25">
      <c r="C840" s="123" t="s">
        <v>49</v>
      </c>
      <c r="D840" s="624"/>
      <c r="E840" s="229">
        <f>D838</f>
        <v>0</v>
      </c>
      <c r="F840" s="124">
        <v>150</v>
      </c>
      <c r="G840" s="121">
        <f t="shared" si="76"/>
        <v>0</v>
      </c>
      <c r="H840" s="185"/>
      <c r="I840" s="122" t="s">
        <v>1517</v>
      </c>
      <c r="J840" s="122" t="str">
        <f>VLOOKUP(I840,Presupuesto!$B$11:$C$587,2,0)</f>
        <v>OTROS INTERESES</v>
      </c>
      <c r="K840" s="122" t="str">
        <f t="shared" ref="K840:K847" si="77">$K$17</f>
        <v>Desarrollo Curricular</v>
      </c>
      <c r="L840" s="122" t="s">
        <v>487</v>
      </c>
    </row>
    <row r="841" spans="3:12" x14ac:dyDescent="0.25">
      <c r="C841" s="123" t="s">
        <v>50</v>
      </c>
      <c r="D841" s="624"/>
      <c r="E841" s="175">
        <v>0</v>
      </c>
      <c r="F841" s="142">
        <v>10000</v>
      </c>
      <c r="G841" s="121">
        <f t="shared" si="76"/>
        <v>0</v>
      </c>
      <c r="H841" s="185"/>
      <c r="I841" s="122" t="s">
        <v>1517</v>
      </c>
      <c r="J841" s="122" t="str">
        <f>VLOOKUP(I841,Presupuesto!$B$11:$C$587,2,0)</f>
        <v>OTROS INTERESES</v>
      </c>
      <c r="K841" s="122" t="str">
        <f t="shared" si="77"/>
        <v>Desarrollo Curricular</v>
      </c>
      <c r="L841" s="122" t="s">
        <v>503</v>
      </c>
    </row>
    <row r="842" spans="3:12" x14ac:dyDescent="0.25">
      <c r="C842" s="123" t="s">
        <v>510</v>
      </c>
      <c r="D842" s="624"/>
      <c r="E842" s="175">
        <v>300</v>
      </c>
      <c r="F842" s="142">
        <v>100</v>
      </c>
      <c r="G842" s="121">
        <f t="shared" si="76"/>
        <v>30000</v>
      </c>
      <c r="H842" s="185"/>
      <c r="I842" s="122" t="s">
        <v>1517</v>
      </c>
      <c r="J842" s="122" t="str">
        <f>VLOOKUP(I842,Presupuesto!$B$11:$C$587,2,0)</f>
        <v>OTROS INTERESES</v>
      </c>
      <c r="K842" s="122" t="str">
        <f t="shared" si="77"/>
        <v>Desarrollo Curricular</v>
      </c>
      <c r="L842" s="122" t="s">
        <v>503</v>
      </c>
    </row>
    <row r="843" spans="3:12" x14ac:dyDescent="0.25">
      <c r="C843" s="123" t="s">
        <v>51</v>
      </c>
      <c r="D843" s="624"/>
      <c r="E843" s="229">
        <f>(D838*25)/500</f>
        <v>0</v>
      </c>
      <c r="F843" s="124">
        <v>85</v>
      </c>
      <c r="G843" s="121">
        <f t="shared" si="76"/>
        <v>0</v>
      </c>
      <c r="H843" s="185"/>
      <c r="I843" s="122" t="s">
        <v>1517</v>
      </c>
      <c r="J843" s="122" t="str">
        <f>VLOOKUP(I843,Presupuesto!$B$11:$C$587,2,0)</f>
        <v>OTROS INTERESES</v>
      </c>
      <c r="K843" s="122" t="str">
        <f t="shared" si="77"/>
        <v>Desarrollo Curricular</v>
      </c>
      <c r="L843" s="122" t="s">
        <v>503</v>
      </c>
    </row>
    <row r="844" spans="3:12" x14ac:dyDescent="0.25">
      <c r="C844" s="123" t="s">
        <v>204</v>
      </c>
      <c r="D844" s="624"/>
      <c r="E844" s="229">
        <f>D838/12</f>
        <v>0</v>
      </c>
      <c r="F844" s="124">
        <v>36</v>
      </c>
      <c r="G844" s="121">
        <f t="shared" si="76"/>
        <v>0</v>
      </c>
      <c r="H844" s="185"/>
      <c r="I844" s="122" t="s">
        <v>1517</v>
      </c>
      <c r="J844" s="122" t="str">
        <f>VLOOKUP(I844,Presupuesto!$B$11:$C$587,2,0)</f>
        <v>OTROS INTERESES</v>
      </c>
      <c r="K844" s="122" t="str">
        <f t="shared" si="77"/>
        <v>Desarrollo Curricular</v>
      </c>
      <c r="L844" s="122" t="s">
        <v>503</v>
      </c>
    </row>
    <row r="845" spans="3:12" x14ac:dyDescent="0.25">
      <c r="C845" s="123" t="s">
        <v>34</v>
      </c>
      <c r="D845" s="624"/>
      <c r="E845" s="229">
        <f>D838/12</f>
        <v>0</v>
      </c>
      <c r="F845" s="124">
        <v>80</v>
      </c>
      <c r="G845" s="121">
        <f t="shared" si="76"/>
        <v>0</v>
      </c>
      <c r="H845" s="185"/>
      <c r="I845" s="122" t="s">
        <v>1517</v>
      </c>
      <c r="J845" s="122" t="str">
        <f>VLOOKUP(I845,Presupuesto!$B$11:$C$587,2,0)</f>
        <v>OTROS INTERESES</v>
      </c>
      <c r="K845" s="122" t="str">
        <f t="shared" si="77"/>
        <v>Desarrollo Curricular</v>
      </c>
      <c r="L845" s="122" t="s">
        <v>503</v>
      </c>
    </row>
    <row r="846" spans="3:12" x14ac:dyDescent="0.25">
      <c r="C846" s="133" t="s">
        <v>52</v>
      </c>
      <c r="D846" s="624"/>
      <c r="E846" s="256">
        <v>0</v>
      </c>
      <c r="F846" s="143">
        <v>25</v>
      </c>
      <c r="G846" s="121">
        <f t="shared" si="76"/>
        <v>0</v>
      </c>
      <c r="H846" s="185"/>
      <c r="I846" s="122" t="s">
        <v>1517</v>
      </c>
      <c r="J846" s="122" t="str">
        <f>VLOOKUP(I846,Presupuesto!$B$11:$C$587,2,0)</f>
        <v>OTROS INTERESES</v>
      </c>
      <c r="K846" s="122" t="str">
        <f t="shared" si="77"/>
        <v>Desarrollo Curricular</v>
      </c>
      <c r="L846" s="122" t="s">
        <v>503</v>
      </c>
    </row>
    <row r="847" spans="3:12" ht="15.75" thickBot="1" x14ac:dyDescent="0.3">
      <c r="C847" s="260" t="s">
        <v>523</v>
      </c>
      <c r="D847" s="261">
        <v>0</v>
      </c>
      <c r="E847" s="262">
        <v>0</v>
      </c>
      <c r="F847" s="128">
        <f>HLOOKUP(C847,$AH$2:$BU$3,2,0)</f>
        <v>1150</v>
      </c>
      <c r="G847" s="129">
        <f>D847*E847*F847</f>
        <v>0</v>
      </c>
      <c r="H847" s="185"/>
      <c r="I847" s="122" t="s">
        <v>1517</v>
      </c>
      <c r="J847" s="130" t="str">
        <f>VLOOKUP(I847,Presupuesto!$B$11:$C$587,2,0)</f>
        <v>OTROS INTERESES</v>
      </c>
      <c r="K847" s="122" t="str">
        <f t="shared" si="77"/>
        <v>Desarrollo Curricular</v>
      </c>
      <c r="L847" s="122" t="s">
        <v>503</v>
      </c>
    </row>
    <row r="849" spans="3:12" x14ac:dyDescent="0.25">
      <c r="C849" s="72" t="s">
        <v>41</v>
      </c>
      <c r="D849" s="72"/>
      <c r="E849" s="72"/>
      <c r="F849" s="72"/>
      <c r="G849" s="72"/>
      <c r="H849" s="97"/>
      <c r="I849" s="72"/>
      <c r="J849" s="72"/>
    </row>
    <row r="850" spans="3:12" x14ac:dyDescent="0.25">
      <c r="C850" s="72" t="s">
        <v>42</v>
      </c>
      <c r="D850" s="72"/>
      <c r="E850" s="72"/>
      <c r="F850" s="72"/>
      <c r="G850" s="72"/>
      <c r="H850" s="97"/>
      <c r="I850" s="72"/>
      <c r="J850" s="72"/>
    </row>
    <row r="851" spans="3:12" ht="15.75" thickBot="1" x14ac:dyDescent="0.3">
      <c r="C851" s="202"/>
      <c r="D851" s="202"/>
      <c r="E851" s="202"/>
      <c r="F851" s="202"/>
      <c r="G851" s="202"/>
      <c r="H851" s="97"/>
      <c r="I851" s="202"/>
      <c r="J851" s="202"/>
      <c r="K851" s="136"/>
    </row>
    <row r="852" spans="3:12" ht="15.75" thickBot="1" x14ac:dyDescent="0.3">
      <c r="C852" s="29" t="s">
        <v>43</v>
      </c>
      <c r="D852" s="30">
        <f>SUM(G859:G868)</f>
        <v>200000</v>
      </c>
      <c r="E852" s="117"/>
      <c r="F852" s="117"/>
      <c r="G852" s="117"/>
      <c r="H852" s="94"/>
      <c r="I852" s="94"/>
      <c r="J852" s="94"/>
      <c r="K852" s="136"/>
    </row>
    <row r="853" spans="3:12" x14ac:dyDescent="0.25">
      <c r="C853" s="72"/>
      <c r="D853" s="31"/>
      <c r="E853" s="117"/>
      <c r="F853" s="117"/>
      <c r="G853" s="117"/>
      <c r="H853" s="94"/>
      <c r="I853" s="94"/>
      <c r="J853" s="94"/>
      <c r="K853" s="136"/>
    </row>
    <row r="854" spans="3:12" x14ac:dyDescent="0.25">
      <c r="C854" s="72"/>
      <c r="D854" s="31"/>
      <c r="E854" s="117"/>
      <c r="F854" s="117"/>
      <c r="G854" s="117"/>
      <c r="H854" s="94"/>
      <c r="I854" s="94"/>
      <c r="J854" s="94"/>
      <c r="K854" s="136"/>
    </row>
    <row r="855" spans="3:12" ht="15.75" x14ac:dyDescent="0.25">
      <c r="C855" s="235" t="s">
        <v>481</v>
      </c>
      <c r="D855" s="448" t="s">
        <v>1904</v>
      </c>
      <c r="E855" s="117"/>
      <c r="F855" s="117"/>
      <c r="G855" s="117"/>
      <c r="H855" s="94"/>
      <c r="I855" s="94"/>
      <c r="J855" s="94"/>
      <c r="K855" s="136"/>
    </row>
    <row r="856" spans="3:12" ht="18.75" x14ac:dyDescent="0.25">
      <c r="C856" s="252" t="str">
        <f>IFERROR(VLOOKUP(D855,'Desarrollo e Innov. Curricular'!$E:$F,2,FALSE),IFERROR(VLOOKUP(D855,Investigación!$E:$F,2,FALSE),IFERROR(VLOOKUP(D855,'Vinculación Univ. Sociedad'!$E:$F,2,FALSE),IFERROR(VLOOKUP(D855,'Docencia y Profesorado Universi'!$E:$F,2,FALSE),IFERROR(VLOOKUP(D855,Estudiantes!$E:$F,2,FALSE),IFERROR(VLOOKUP(D855,'Gestion Administrativa'!#REF!,2,FALSE),IFERROR(VLOOKUP(D855,'Gestion Academica'!$E:$F,2,FALSE),IFERROR(VLOOKUP(D855,Graduados!$E:$F,2,FALSE),IFERROR(VLOOKUP(D855,'Gestión del Conocimiento'!$E:$F,2,FALSE),IFERROR(VLOOKUP(D855,Gobernabilidad!$E:$F,2,FALSE),IFERROR(VLOOKUP(D855,'NIVEL DE ES Y  SISTEMA NACIONAL'!$E:$F,2,FALSE),VLOOKUP(D855,'Lo Esencial'!$E:$F,2,0))))))))))))</f>
        <v>Actualización del proyecto relacionado a la elaboración de tres tomos sobre la Historia de Honduras.</v>
      </c>
      <c r="D856" s="31"/>
      <c r="E856" s="117"/>
      <c r="F856" s="117"/>
      <c r="G856" s="117"/>
      <c r="H856" s="94"/>
      <c r="I856" s="94"/>
      <c r="J856" s="94"/>
      <c r="K856" s="136"/>
    </row>
    <row r="857" spans="3:12" ht="15.75" thickBot="1" x14ac:dyDescent="0.3">
      <c r="C857" s="72"/>
      <c r="D857" s="31"/>
      <c r="E857" s="117"/>
      <c r="F857" s="117"/>
      <c r="G857" s="117"/>
      <c r="H857" s="94"/>
      <c r="I857" s="94"/>
      <c r="J857" s="94"/>
      <c r="K857" s="136"/>
    </row>
    <row r="858" spans="3:12" ht="30.75" thickBot="1" x14ac:dyDescent="0.3">
      <c r="C858" s="150" t="s">
        <v>44</v>
      </c>
      <c r="D858" s="153" t="s">
        <v>45</v>
      </c>
      <c r="E858" s="152" t="s">
        <v>55</v>
      </c>
      <c r="F858" s="152" t="s">
        <v>57</v>
      </c>
      <c r="G858" s="151" t="s">
        <v>27</v>
      </c>
      <c r="H858" s="157" t="s">
        <v>218</v>
      </c>
      <c r="I858" s="152" t="s">
        <v>46</v>
      </c>
      <c r="J858" s="152" t="s">
        <v>219</v>
      </c>
      <c r="K858" s="152" t="s">
        <v>501</v>
      </c>
      <c r="L858" s="152" t="s">
        <v>502</v>
      </c>
    </row>
    <row r="859" spans="3:12" x14ac:dyDescent="0.25">
      <c r="C859" s="119" t="s">
        <v>47</v>
      </c>
      <c r="D859" s="623"/>
      <c r="E859" s="182"/>
      <c r="F859" s="139">
        <v>30000</v>
      </c>
      <c r="G859" s="121">
        <f t="shared" ref="G859:G868" si="78">E859*F859</f>
        <v>0</v>
      </c>
      <c r="H859" s="185" t="s">
        <v>217</v>
      </c>
      <c r="I859" s="122" t="s">
        <v>756</v>
      </c>
      <c r="J859" s="122" t="str">
        <f>VLOOKUP(I859,Presupuesto!$B$11:$C$587,2,0)</f>
        <v>SERVICIOS DE PROFESIONALES Y TECNICOS</v>
      </c>
      <c r="K859" s="263" t="s">
        <v>211</v>
      </c>
      <c r="L859" s="122" t="s">
        <v>485</v>
      </c>
    </row>
    <row r="860" spans="3:12" x14ac:dyDescent="0.25">
      <c r="C860" s="123" t="s">
        <v>48</v>
      </c>
      <c r="D860" s="624"/>
      <c r="E860" s="229">
        <v>1200</v>
      </c>
      <c r="F860" s="124">
        <v>25</v>
      </c>
      <c r="G860" s="121">
        <f t="shared" si="78"/>
        <v>30000</v>
      </c>
      <c r="H860" s="185"/>
      <c r="I860" s="122" t="s">
        <v>1517</v>
      </c>
      <c r="J860" s="122" t="str">
        <f>VLOOKUP(I860,Presupuesto!$B$11:$C$587,2,0)</f>
        <v>OTROS INTERESES</v>
      </c>
      <c r="K860" s="122" t="str">
        <f>$K$17</f>
        <v>Desarrollo Curricular</v>
      </c>
      <c r="L860" s="122" t="s">
        <v>503</v>
      </c>
    </row>
    <row r="861" spans="3:12" x14ac:dyDescent="0.25">
      <c r="C861" s="123" t="s">
        <v>49</v>
      </c>
      <c r="D861" s="624"/>
      <c r="E861" s="229">
        <f>D859</f>
        <v>0</v>
      </c>
      <c r="F861" s="124">
        <v>150</v>
      </c>
      <c r="G861" s="121">
        <f t="shared" si="78"/>
        <v>0</v>
      </c>
      <c r="H861" s="185"/>
      <c r="I861" s="122" t="s">
        <v>1517</v>
      </c>
      <c r="J861" s="122" t="str">
        <f>VLOOKUP(I861,Presupuesto!$B$11:$C$587,2,0)</f>
        <v>OTROS INTERESES</v>
      </c>
      <c r="K861" s="122" t="str">
        <f t="shared" ref="K861:K868" si="79">$K$17</f>
        <v>Desarrollo Curricular</v>
      </c>
      <c r="L861" s="122" t="s">
        <v>487</v>
      </c>
    </row>
    <row r="862" spans="3:12" x14ac:dyDescent="0.25">
      <c r="C862" s="123" t="s">
        <v>50</v>
      </c>
      <c r="D862" s="624"/>
      <c r="E862" s="175">
        <v>0</v>
      </c>
      <c r="F862" s="142">
        <v>10000</v>
      </c>
      <c r="G862" s="121">
        <f t="shared" si="78"/>
        <v>0</v>
      </c>
      <c r="H862" s="185"/>
      <c r="I862" s="122" t="s">
        <v>1517</v>
      </c>
      <c r="J862" s="122" t="str">
        <f>VLOOKUP(I862,Presupuesto!$B$11:$C$587,2,0)</f>
        <v>OTROS INTERESES</v>
      </c>
      <c r="K862" s="122" t="str">
        <f t="shared" si="79"/>
        <v>Desarrollo Curricular</v>
      </c>
      <c r="L862" s="122" t="s">
        <v>503</v>
      </c>
    </row>
    <row r="863" spans="3:12" x14ac:dyDescent="0.25">
      <c r="C863" s="123" t="s">
        <v>510</v>
      </c>
      <c r="D863" s="624"/>
      <c r="E863" s="175">
        <v>4</v>
      </c>
      <c r="F863" s="142">
        <v>250</v>
      </c>
      <c r="G863" s="121">
        <f t="shared" si="78"/>
        <v>1000</v>
      </c>
      <c r="H863" s="185"/>
      <c r="I863" s="122" t="s">
        <v>1517</v>
      </c>
      <c r="J863" s="122" t="str">
        <f>VLOOKUP(I863,Presupuesto!$B$11:$C$587,2,0)</f>
        <v>OTROS INTERESES</v>
      </c>
      <c r="K863" s="122" t="str">
        <f t="shared" si="79"/>
        <v>Desarrollo Curricular</v>
      </c>
      <c r="L863" s="122" t="s">
        <v>503</v>
      </c>
    </row>
    <row r="864" spans="3:12" x14ac:dyDescent="0.25">
      <c r="C864" s="123" t="s">
        <v>51</v>
      </c>
      <c r="D864" s="624"/>
      <c r="E864" s="229">
        <v>0</v>
      </c>
      <c r="F864" s="124">
        <v>85</v>
      </c>
      <c r="G864" s="121">
        <f t="shared" si="78"/>
        <v>0</v>
      </c>
      <c r="H864" s="185"/>
      <c r="I864" s="122" t="s">
        <v>1517</v>
      </c>
      <c r="J864" s="122" t="str">
        <f>VLOOKUP(I864,Presupuesto!$B$11:$C$587,2,0)</f>
        <v>OTROS INTERESES</v>
      </c>
      <c r="K864" s="122" t="str">
        <f t="shared" si="79"/>
        <v>Desarrollo Curricular</v>
      </c>
      <c r="L864" s="122" t="s">
        <v>503</v>
      </c>
    </row>
    <row r="865" spans="3:12" x14ac:dyDescent="0.25">
      <c r="C865" s="123" t="s">
        <v>204</v>
      </c>
      <c r="D865" s="624"/>
      <c r="E865" s="229">
        <v>0</v>
      </c>
      <c r="F865" s="124">
        <v>2.25</v>
      </c>
      <c r="G865" s="121">
        <f t="shared" si="78"/>
        <v>0</v>
      </c>
      <c r="H865" s="185"/>
      <c r="I865" s="122" t="s">
        <v>1517</v>
      </c>
      <c r="J865" s="122" t="str">
        <f>VLOOKUP(I865,Presupuesto!$B$11:$C$587,2,0)</f>
        <v>OTROS INTERESES</v>
      </c>
      <c r="K865" s="122" t="str">
        <f t="shared" si="79"/>
        <v>Desarrollo Curricular</v>
      </c>
      <c r="L865" s="122" t="s">
        <v>503</v>
      </c>
    </row>
    <row r="866" spans="3:12" x14ac:dyDescent="0.25">
      <c r="C866" s="123" t="s">
        <v>34</v>
      </c>
      <c r="D866" s="624"/>
      <c r="E866" s="229">
        <v>90</v>
      </c>
      <c r="F866" s="124">
        <v>10</v>
      </c>
      <c r="G866" s="121">
        <f t="shared" si="78"/>
        <v>900</v>
      </c>
      <c r="H866" s="185"/>
      <c r="I866" s="122" t="s">
        <v>1517</v>
      </c>
      <c r="J866" s="122" t="str">
        <f>VLOOKUP(I866,Presupuesto!$B$11:$C$587,2,0)</f>
        <v>OTROS INTERESES</v>
      </c>
      <c r="K866" s="122" t="str">
        <f t="shared" si="79"/>
        <v>Desarrollo Curricular</v>
      </c>
      <c r="L866" s="122" t="s">
        <v>503</v>
      </c>
    </row>
    <row r="867" spans="3:12" x14ac:dyDescent="0.25">
      <c r="C867" s="133" t="s">
        <v>52</v>
      </c>
      <c r="D867" s="624"/>
      <c r="E867" s="256">
        <v>100</v>
      </c>
      <c r="F867" s="143">
        <v>25</v>
      </c>
      <c r="G867" s="121">
        <f t="shared" si="78"/>
        <v>2500</v>
      </c>
      <c r="H867" s="185"/>
      <c r="I867" s="122" t="s">
        <v>1517</v>
      </c>
      <c r="J867" s="122" t="str">
        <f>VLOOKUP(I867,Presupuesto!$B$11:$C$587,2,0)</f>
        <v>OTROS INTERESES</v>
      </c>
      <c r="K867" s="122" t="str">
        <f t="shared" si="79"/>
        <v>Desarrollo Curricular</v>
      </c>
      <c r="L867" s="122" t="s">
        <v>503</v>
      </c>
    </row>
    <row r="868" spans="3:12" ht="15.75" thickBot="1" x14ac:dyDescent="0.3">
      <c r="C868" s="260" t="s">
        <v>523</v>
      </c>
      <c r="D868" s="261">
        <v>12</v>
      </c>
      <c r="E868" s="262">
        <v>12</v>
      </c>
      <c r="F868" s="128">
        <v>13800</v>
      </c>
      <c r="G868" s="121">
        <f t="shared" si="78"/>
        <v>165600</v>
      </c>
      <c r="H868" s="185"/>
      <c r="I868" s="122" t="s">
        <v>1517</v>
      </c>
      <c r="J868" s="130" t="str">
        <f>VLOOKUP(I868,Presupuesto!$B$11:$C$587,2,0)</f>
        <v>OTROS INTERESES</v>
      </c>
      <c r="K868" s="122" t="str">
        <f t="shared" si="79"/>
        <v>Desarrollo Curricular</v>
      </c>
      <c r="L868" s="122" t="s">
        <v>503</v>
      </c>
    </row>
    <row r="870" spans="3:12" x14ac:dyDescent="0.25">
      <c r="C870" s="72" t="s">
        <v>41</v>
      </c>
      <c r="D870" s="72"/>
      <c r="E870" s="72"/>
      <c r="F870" s="72"/>
      <c r="G870" s="72"/>
      <c r="H870" s="97"/>
      <c r="I870" s="72"/>
      <c r="J870" s="72"/>
    </row>
    <row r="871" spans="3:12" x14ac:dyDescent="0.25">
      <c r="C871" s="72" t="s">
        <v>42</v>
      </c>
      <c r="D871" s="72"/>
      <c r="E871" s="72"/>
      <c r="F871" s="72"/>
      <c r="G871" s="72"/>
      <c r="H871" s="97"/>
      <c r="I871" s="72"/>
      <c r="J871" s="72"/>
    </row>
    <row r="872" spans="3:12" ht="15.75" thickBot="1" x14ac:dyDescent="0.3">
      <c r="C872" s="202"/>
      <c r="D872" s="202"/>
      <c r="E872" s="202"/>
      <c r="F872" s="202"/>
      <c r="G872" s="202"/>
      <c r="H872" s="97"/>
      <c r="I872" s="202"/>
      <c r="J872" s="202"/>
      <c r="K872" s="136"/>
    </row>
    <row r="873" spans="3:12" ht="15.75" thickBot="1" x14ac:dyDescent="0.3">
      <c r="C873" s="29" t="s">
        <v>43</v>
      </c>
      <c r="D873" s="30">
        <f>SUM(G880:G889)</f>
        <v>50000</v>
      </c>
      <c r="E873" s="117"/>
      <c r="F873" s="117"/>
      <c r="G873" s="117"/>
      <c r="H873" s="94"/>
      <c r="I873" s="94"/>
      <c r="J873" s="94"/>
      <c r="K873" s="136"/>
    </row>
    <row r="874" spans="3:12" x14ac:dyDescent="0.25">
      <c r="C874" s="72"/>
      <c r="D874" s="31"/>
      <c r="E874" s="117"/>
      <c r="F874" s="117"/>
      <c r="G874" s="117"/>
      <c r="H874" s="94"/>
      <c r="I874" s="94"/>
      <c r="J874" s="94"/>
      <c r="K874" s="136"/>
    </row>
    <row r="875" spans="3:12" x14ac:dyDescent="0.25">
      <c r="C875" s="72"/>
      <c r="D875" s="31"/>
      <c r="E875" s="117"/>
      <c r="F875" s="117"/>
      <c r="G875" s="117"/>
      <c r="H875" s="94"/>
      <c r="I875" s="94"/>
      <c r="J875" s="94"/>
      <c r="K875" s="136"/>
    </row>
    <row r="876" spans="3:12" ht="15.75" x14ac:dyDescent="0.25">
      <c r="C876" s="235" t="s">
        <v>481</v>
      </c>
      <c r="D876" s="448" t="s">
        <v>1965</v>
      </c>
      <c r="E876" s="117"/>
      <c r="F876" s="117"/>
      <c r="G876" s="117"/>
      <c r="H876" s="94"/>
      <c r="I876" s="94"/>
      <c r="J876" s="94"/>
      <c r="K876" s="136"/>
    </row>
    <row r="877" spans="3:12" ht="18.75" x14ac:dyDescent="0.25">
      <c r="C877" s="252" t="str">
        <f>IFERROR(VLOOKUP(D876,'Desarrollo e Innov. Curricular'!$E:$F,2,FALSE),IFERROR(VLOOKUP(D876,Investigación!$E:$F,2,FALSE),IFERROR(VLOOKUP(D876,'Vinculación Univ. Sociedad'!$E:$F,2,FALSE),IFERROR(VLOOKUP(D876,'Docencia y Profesorado Universi'!$E:$F,2,FALSE),IFERROR(VLOOKUP(D876,Estudiantes!$E:$F,2,FALSE),IFERROR(VLOOKUP(D876,'Gestion Administrativa'!#REF!,2,FALSE),IFERROR(VLOOKUP(D876,'Gestion Academica'!$E:$F,2,FALSE),IFERROR(VLOOKUP(D876,Graduados!$E:$F,2,FALSE),IFERROR(VLOOKUP(D876,'Gestión del Conocimiento'!$E:$F,2,FALSE),IFERROR(VLOOKUP(D876,Gobernabilidad!$E:$F,2,FALSE),IFERROR(VLOOKUP(D876,'NIVEL DE ES Y  SISTEMA NACIONAL'!$E:$F,2,FALSE),VLOOKUP(D876,'Lo Esencial'!$E:$F,2,0))))))))))))</f>
        <v>Diseño y publicación de la Memoria del VIII Congreso Centroamericano de Antropología</v>
      </c>
      <c r="D877" s="31"/>
      <c r="E877" s="117"/>
      <c r="F877" s="117"/>
      <c r="G877" s="117"/>
      <c r="H877" s="94"/>
      <c r="I877" s="94"/>
      <c r="J877" s="94"/>
      <c r="K877" s="136"/>
    </row>
    <row r="878" spans="3:12" ht="15.75" thickBot="1" x14ac:dyDescent="0.3">
      <c r="C878" s="72"/>
      <c r="D878" s="31"/>
      <c r="E878" s="117"/>
      <c r="F878" s="117"/>
      <c r="G878" s="117"/>
      <c r="H878" s="94"/>
      <c r="I878" s="94"/>
      <c r="J878" s="94"/>
      <c r="K878" s="136"/>
    </row>
    <row r="879" spans="3:12" ht="30.75" thickBot="1" x14ac:dyDescent="0.3">
      <c r="C879" s="150" t="s">
        <v>44</v>
      </c>
      <c r="D879" s="153" t="s">
        <v>45</v>
      </c>
      <c r="E879" s="152" t="s">
        <v>55</v>
      </c>
      <c r="F879" s="152" t="s">
        <v>57</v>
      </c>
      <c r="G879" s="151" t="s">
        <v>27</v>
      </c>
      <c r="H879" s="157" t="s">
        <v>218</v>
      </c>
      <c r="I879" s="152" t="s">
        <v>46</v>
      </c>
      <c r="J879" s="152" t="s">
        <v>219</v>
      </c>
      <c r="K879" s="152" t="s">
        <v>501</v>
      </c>
      <c r="L879" s="152" t="s">
        <v>502</v>
      </c>
    </row>
    <row r="880" spans="3:12" x14ac:dyDescent="0.25">
      <c r="C880" s="119" t="s">
        <v>47</v>
      </c>
      <c r="D880" s="623"/>
      <c r="E880" s="182"/>
      <c r="F880" s="139">
        <v>30000</v>
      </c>
      <c r="G880" s="121">
        <f t="shared" ref="G880:G888" si="80">E880*F880</f>
        <v>0</v>
      </c>
      <c r="H880" s="185" t="s">
        <v>217</v>
      </c>
      <c r="I880" s="122" t="s">
        <v>756</v>
      </c>
      <c r="J880" s="122" t="str">
        <f>VLOOKUP(I880,Presupuesto!$B$11:$C$587,2,0)</f>
        <v>SERVICIOS DE PROFESIONALES Y TECNICOS</v>
      </c>
      <c r="K880" s="263" t="s">
        <v>211</v>
      </c>
      <c r="L880" s="122" t="s">
        <v>485</v>
      </c>
    </row>
    <row r="881" spans="3:12" x14ac:dyDescent="0.25">
      <c r="C881" s="123" t="s">
        <v>48</v>
      </c>
      <c r="D881" s="624"/>
      <c r="E881" s="229">
        <v>500</v>
      </c>
      <c r="F881" s="124">
        <v>100</v>
      </c>
      <c r="G881" s="121">
        <f t="shared" si="80"/>
        <v>50000</v>
      </c>
      <c r="H881" s="185"/>
      <c r="I881" s="122" t="s">
        <v>1517</v>
      </c>
      <c r="J881" s="122" t="str">
        <f>VLOOKUP(I881,Presupuesto!$B$11:$C$587,2,0)</f>
        <v>OTROS INTERESES</v>
      </c>
      <c r="K881" s="122" t="str">
        <f>$K$17</f>
        <v>Desarrollo Curricular</v>
      </c>
      <c r="L881" s="122" t="s">
        <v>503</v>
      </c>
    </row>
    <row r="882" spans="3:12" x14ac:dyDescent="0.25">
      <c r="C882" s="123" t="s">
        <v>49</v>
      </c>
      <c r="D882" s="624"/>
      <c r="E882" s="229">
        <f>D880</f>
        <v>0</v>
      </c>
      <c r="F882" s="124">
        <v>150</v>
      </c>
      <c r="G882" s="121">
        <f t="shared" si="80"/>
        <v>0</v>
      </c>
      <c r="H882" s="185"/>
      <c r="I882" s="122" t="s">
        <v>1517</v>
      </c>
      <c r="J882" s="122" t="str">
        <f>VLOOKUP(I882,Presupuesto!$B$11:$C$587,2,0)</f>
        <v>OTROS INTERESES</v>
      </c>
      <c r="K882" s="122" t="str">
        <f t="shared" ref="K882:K889" si="81">$K$17</f>
        <v>Desarrollo Curricular</v>
      </c>
      <c r="L882" s="122" t="s">
        <v>487</v>
      </c>
    </row>
    <row r="883" spans="3:12" x14ac:dyDescent="0.25">
      <c r="C883" s="123" t="s">
        <v>50</v>
      </c>
      <c r="D883" s="624"/>
      <c r="E883" s="175">
        <v>0</v>
      </c>
      <c r="F883" s="142">
        <v>10000</v>
      </c>
      <c r="G883" s="121">
        <f t="shared" si="80"/>
        <v>0</v>
      </c>
      <c r="H883" s="185"/>
      <c r="I883" s="122" t="s">
        <v>1517</v>
      </c>
      <c r="J883" s="122" t="str">
        <f>VLOOKUP(I883,Presupuesto!$B$11:$C$587,2,0)</f>
        <v>OTROS INTERESES</v>
      </c>
      <c r="K883" s="122" t="str">
        <f t="shared" si="81"/>
        <v>Desarrollo Curricular</v>
      </c>
      <c r="L883" s="122" t="s">
        <v>503</v>
      </c>
    </row>
    <row r="884" spans="3:12" x14ac:dyDescent="0.25">
      <c r="C884" s="123" t="s">
        <v>510</v>
      </c>
      <c r="D884" s="624"/>
      <c r="E884" s="175">
        <v>0</v>
      </c>
      <c r="F884" s="142">
        <v>250</v>
      </c>
      <c r="G884" s="121">
        <f t="shared" si="80"/>
        <v>0</v>
      </c>
      <c r="H884" s="185"/>
      <c r="I884" s="122" t="s">
        <v>1517</v>
      </c>
      <c r="J884" s="122" t="str">
        <f>VLOOKUP(I884,Presupuesto!$B$11:$C$587,2,0)</f>
        <v>OTROS INTERESES</v>
      </c>
      <c r="K884" s="122" t="str">
        <f t="shared" si="81"/>
        <v>Desarrollo Curricular</v>
      </c>
      <c r="L884" s="122" t="s">
        <v>503</v>
      </c>
    </row>
    <row r="885" spans="3:12" x14ac:dyDescent="0.25">
      <c r="C885" s="123" t="s">
        <v>51</v>
      </c>
      <c r="D885" s="624"/>
      <c r="E885" s="229">
        <f>(D880*25)/500</f>
        <v>0</v>
      </c>
      <c r="F885" s="124">
        <v>85</v>
      </c>
      <c r="G885" s="121">
        <f t="shared" si="80"/>
        <v>0</v>
      </c>
      <c r="H885" s="185"/>
      <c r="I885" s="122" t="s">
        <v>1517</v>
      </c>
      <c r="J885" s="122" t="str">
        <f>VLOOKUP(I885,Presupuesto!$B$11:$C$587,2,0)</f>
        <v>OTROS INTERESES</v>
      </c>
      <c r="K885" s="122" t="str">
        <f t="shared" si="81"/>
        <v>Desarrollo Curricular</v>
      </c>
      <c r="L885" s="122" t="s">
        <v>503</v>
      </c>
    </row>
    <row r="886" spans="3:12" x14ac:dyDescent="0.25">
      <c r="C886" s="123" t="s">
        <v>204</v>
      </c>
      <c r="D886" s="624"/>
      <c r="E886" s="229">
        <f>D880/12</f>
        <v>0</v>
      </c>
      <c r="F886" s="124">
        <v>36</v>
      </c>
      <c r="G886" s="121">
        <f t="shared" si="80"/>
        <v>0</v>
      </c>
      <c r="H886" s="185"/>
      <c r="I886" s="122" t="s">
        <v>1517</v>
      </c>
      <c r="J886" s="122" t="str">
        <f>VLOOKUP(I886,Presupuesto!$B$11:$C$587,2,0)</f>
        <v>OTROS INTERESES</v>
      </c>
      <c r="K886" s="122" t="str">
        <f t="shared" si="81"/>
        <v>Desarrollo Curricular</v>
      </c>
      <c r="L886" s="122" t="s">
        <v>503</v>
      </c>
    </row>
    <row r="887" spans="3:12" x14ac:dyDescent="0.25">
      <c r="C887" s="123" t="s">
        <v>34</v>
      </c>
      <c r="D887" s="624"/>
      <c r="E887" s="229">
        <f>D880/12</f>
        <v>0</v>
      </c>
      <c r="F887" s="124">
        <v>80</v>
      </c>
      <c r="G887" s="121">
        <f t="shared" si="80"/>
        <v>0</v>
      </c>
      <c r="H887" s="185"/>
      <c r="I887" s="122" t="s">
        <v>1517</v>
      </c>
      <c r="J887" s="122" t="str">
        <f>VLOOKUP(I887,Presupuesto!$B$11:$C$587,2,0)</f>
        <v>OTROS INTERESES</v>
      </c>
      <c r="K887" s="122" t="str">
        <f t="shared" si="81"/>
        <v>Desarrollo Curricular</v>
      </c>
      <c r="L887" s="122" t="s">
        <v>503</v>
      </c>
    </row>
    <row r="888" spans="3:12" x14ac:dyDescent="0.25">
      <c r="C888" s="133" t="s">
        <v>52</v>
      </c>
      <c r="D888" s="624"/>
      <c r="E888" s="256">
        <v>0</v>
      </c>
      <c r="F888" s="143">
        <v>25</v>
      </c>
      <c r="G888" s="121">
        <f t="shared" si="80"/>
        <v>0</v>
      </c>
      <c r="H888" s="185"/>
      <c r="I888" s="122" t="s">
        <v>1517</v>
      </c>
      <c r="J888" s="122" t="str">
        <f>VLOOKUP(I888,Presupuesto!$B$11:$C$587,2,0)</f>
        <v>OTROS INTERESES</v>
      </c>
      <c r="K888" s="122" t="str">
        <f t="shared" si="81"/>
        <v>Desarrollo Curricular</v>
      </c>
      <c r="L888" s="122" t="s">
        <v>503</v>
      </c>
    </row>
    <row r="889" spans="3:12" ht="15.75" thickBot="1" x14ac:dyDescent="0.3">
      <c r="C889" s="260" t="s">
        <v>523</v>
      </c>
      <c r="D889" s="261">
        <v>0</v>
      </c>
      <c r="E889" s="262">
        <v>0</v>
      </c>
      <c r="F889" s="128">
        <f>HLOOKUP(C889,$AH$2:$BU$3,2,0)</f>
        <v>1150</v>
      </c>
      <c r="G889" s="129">
        <f>D889*E889*F889</f>
        <v>0</v>
      </c>
      <c r="H889" s="185"/>
      <c r="I889" s="122" t="s">
        <v>1517</v>
      </c>
      <c r="J889" s="130" t="str">
        <f>VLOOKUP(I889,Presupuesto!$B$11:$C$587,2,0)</f>
        <v>OTROS INTERESES</v>
      </c>
      <c r="K889" s="122" t="str">
        <f t="shared" si="81"/>
        <v>Desarrollo Curricular</v>
      </c>
      <c r="L889" s="122" t="s">
        <v>503</v>
      </c>
    </row>
    <row r="891" spans="3:12" x14ac:dyDescent="0.25">
      <c r="C891" s="72" t="s">
        <v>41</v>
      </c>
      <c r="D891" s="72"/>
      <c r="E891" s="72"/>
      <c r="F891" s="72"/>
      <c r="G891" s="72"/>
      <c r="H891" s="97"/>
      <c r="I891" s="72"/>
      <c r="J891" s="72"/>
    </row>
    <row r="892" spans="3:12" x14ac:dyDescent="0.25">
      <c r="C892" s="72" t="s">
        <v>42</v>
      </c>
      <c r="D892" s="72"/>
      <c r="E892" s="72"/>
      <c r="F892" s="72"/>
      <c r="G892" s="72"/>
      <c r="H892" s="97"/>
      <c r="I892" s="72"/>
      <c r="J892" s="72"/>
    </row>
    <row r="893" spans="3:12" ht="15.75" thickBot="1" x14ac:dyDescent="0.3">
      <c r="C893" s="202"/>
      <c r="D893" s="202"/>
      <c r="E893" s="202"/>
      <c r="F893" s="202"/>
      <c r="G893" s="202"/>
      <c r="H893" s="97"/>
      <c r="I893" s="202"/>
      <c r="J893" s="202"/>
      <c r="K893" s="136"/>
    </row>
    <row r="894" spans="3:12" ht="15.75" thickBot="1" x14ac:dyDescent="0.3">
      <c r="C894" s="29" t="s">
        <v>43</v>
      </c>
      <c r="D894" s="30">
        <f>SUM(G901:G910)</f>
        <v>10000</v>
      </c>
      <c r="E894" s="117"/>
      <c r="F894" s="117"/>
      <c r="G894" s="117"/>
      <c r="H894" s="94"/>
      <c r="I894" s="94"/>
      <c r="J894" s="94"/>
      <c r="K894" s="136"/>
    </row>
    <row r="895" spans="3:12" x14ac:dyDescent="0.25">
      <c r="C895" s="72"/>
      <c r="D895" s="31"/>
      <c r="E895" s="117"/>
      <c r="F895" s="117"/>
      <c r="G895" s="117"/>
      <c r="H895" s="94"/>
      <c r="I895" s="94"/>
      <c r="J895" s="94"/>
      <c r="K895" s="136"/>
    </row>
    <row r="896" spans="3:12" x14ac:dyDescent="0.25">
      <c r="C896" s="72"/>
      <c r="D896" s="31"/>
      <c r="E896" s="117"/>
      <c r="F896" s="117"/>
      <c r="G896" s="117"/>
      <c r="H896" s="94"/>
      <c r="I896" s="94"/>
      <c r="J896" s="94"/>
      <c r="K896" s="136"/>
    </row>
    <row r="897" spans="3:12" ht="15.75" x14ac:dyDescent="0.25">
      <c r="C897" s="235" t="s">
        <v>481</v>
      </c>
      <c r="D897" s="448" t="s">
        <v>1966</v>
      </c>
      <c r="E897" s="117"/>
      <c r="F897" s="117"/>
      <c r="G897" s="117"/>
      <c r="H897" s="94"/>
      <c r="I897" s="94"/>
      <c r="J897" s="94"/>
      <c r="K897" s="136"/>
    </row>
    <row r="898" spans="3:12" ht="18.75" x14ac:dyDescent="0.25">
      <c r="C898" s="252" t="str">
        <f>IFERROR(VLOOKUP(D897,'Desarrollo e Innov. Curricular'!$E:$F,2,FALSE),IFERROR(VLOOKUP(D897,Investigación!$E:$F,2,FALSE),IFERROR(VLOOKUP(D897,'Vinculación Univ. Sociedad'!$E:$F,2,FALSE),IFERROR(VLOOKUP(D897,'Docencia y Profesorado Universi'!$E:$F,2,FALSE),IFERROR(VLOOKUP(D897,Estudiantes!$E:$F,2,FALSE),IFERROR(VLOOKUP(D897,'Gestion Administrativa'!#REF!,2,FALSE),IFERROR(VLOOKUP(D897,'Gestion Academica'!$E:$F,2,FALSE),IFERROR(VLOOKUP(D897,Graduados!$E:$F,2,FALSE),IFERROR(VLOOKUP(D897,'Gestión del Conocimiento'!$E:$F,2,FALSE),IFERROR(VLOOKUP(D897,Gobernabilidad!$E:$F,2,FALSE),IFERROR(VLOOKUP(D897,'NIVEL DE ES Y  SISTEMA NACIONAL'!$E:$F,2,FALSE),VLOOKUP(D897,'Lo Esencial'!$E:$F,2,0))))))))))))</f>
        <v>Publicación de la  Revista Digital de Estudios Antropológicos, de la Carrera de Antropología.</v>
      </c>
      <c r="D898" s="31"/>
      <c r="E898" s="117"/>
      <c r="F898" s="117"/>
      <c r="G898" s="117"/>
      <c r="H898" s="94"/>
      <c r="I898" s="94"/>
      <c r="J898" s="94"/>
      <c r="K898" s="136"/>
    </row>
    <row r="899" spans="3:12" ht="15.75" thickBot="1" x14ac:dyDescent="0.3">
      <c r="C899" s="72"/>
      <c r="D899" s="31"/>
      <c r="E899" s="117"/>
      <c r="F899" s="117"/>
      <c r="G899" s="117"/>
      <c r="H899" s="94"/>
      <c r="I899" s="94"/>
      <c r="J899" s="94"/>
      <c r="K899" s="136"/>
    </row>
    <row r="900" spans="3:12" ht="30.75" thickBot="1" x14ac:dyDescent="0.3">
      <c r="C900" s="150" t="s">
        <v>44</v>
      </c>
      <c r="D900" s="153" t="s">
        <v>45</v>
      </c>
      <c r="E900" s="152" t="s">
        <v>55</v>
      </c>
      <c r="F900" s="152" t="s">
        <v>57</v>
      </c>
      <c r="G900" s="151" t="s">
        <v>27</v>
      </c>
      <c r="H900" s="157" t="s">
        <v>218</v>
      </c>
      <c r="I900" s="152" t="s">
        <v>46</v>
      </c>
      <c r="J900" s="152" t="s">
        <v>219</v>
      </c>
      <c r="K900" s="152" t="s">
        <v>501</v>
      </c>
      <c r="L900" s="152" t="s">
        <v>502</v>
      </c>
    </row>
    <row r="901" spans="3:12" x14ac:dyDescent="0.25">
      <c r="C901" s="119" t="s">
        <v>47</v>
      </c>
      <c r="D901" s="623"/>
      <c r="E901" s="182"/>
      <c r="F901" s="139">
        <v>30000</v>
      </c>
      <c r="G901" s="121">
        <f t="shared" ref="G901:G909" si="82">E901*F901</f>
        <v>0</v>
      </c>
      <c r="H901" s="185" t="s">
        <v>217</v>
      </c>
      <c r="I901" s="122" t="s">
        <v>756</v>
      </c>
      <c r="J901" s="122" t="str">
        <f>VLOOKUP(I901,Presupuesto!$B$11:$C$587,2,0)</f>
        <v>SERVICIOS DE PROFESIONALES Y TECNICOS</v>
      </c>
      <c r="K901" s="263" t="s">
        <v>211</v>
      </c>
      <c r="L901" s="122" t="s">
        <v>485</v>
      </c>
    </row>
    <row r="902" spans="3:12" x14ac:dyDescent="0.25">
      <c r="C902" s="123" t="s">
        <v>48</v>
      </c>
      <c r="D902" s="624"/>
      <c r="E902" s="229">
        <v>200</v>
      </c>
      <c r="F902" s="124">
        <v>50</v>
      </c>
      <c r="G902" s="121">
        <f t="shared" si="82"/>
        <v>10000</v>
      </c>
      <c r="H902" s="185"/>
      <c r="I902" s="122" t="s">
        <v>1517</v>
      </c>
      <c r="J902" s="122" t="str">
        <f>VLOOKUP(I902,Presupuesto!$B$11:$C$587,2,0)</f>
        <v>OTROS INTERESES</v>
      </c>
      <c r="K902" s="122" t="str">
        <f>$K$17</f>
        <v>Desarrollo Curricular</v>
      </c>
      <c r="L902" s="122" t="s">
        <v>503</v>
      </c>
    </row>
    <row r="903" spans="3:12" x14ac:dyDescent="0.25">
      <c r="C903" s="123" t="s">
        <v>49</v>
      </c>
      <c r="D903" s="624"/>
      <c r="E903" s="229">
        <f>D901</f>
        <v>0</v>
      </c>
      <c r="F903" s="124">
        <v>150</v>
      </c>
      <c r="G903" s="121">
        <f t="shared" si="82"/>
        <v>0</v>
      </c>
      <c r="H903" s="185"/>
      <c r="I903" s="122" t="s">
        <v>1517</v>
      </c>
      <c r="J903" s="122" t="str">
        <f>VLOOKUP(I903,Presupuesto!$B$11:$C$587,2,0)</f>
        <v>OTROS INTERESES</v>
      </c>
      <c r="K903" s="122" t="str">
        <f t="shared" ref="K903:K910" si="83">$K$17</f>
        <v>Desarrollo Curricular</v>
      </c>
      <c r="L903" s="122" t="s">
        <v>487</v>
      </c>
    </row>
    <row r="904" spans="3:12" x14ac:dyDescent="0.25">
      <c r="C904" s="123" t="s">
        <v>50</v>
      </c>
      <c r="D904" s="624"/>
      <c r="E904" s="175">
        <v>0</v>
      </c>
      <c r="F904" s="142">
        <v>10000</v>
      </c>
      <c r="G904" s="121">
        <f t="shared" si="82"/>
        <v>0</v>
      </c>
      <c r="H904" s="185"/>
      <c r="I904" s="122" t="s">
        <v>1517</v>
      </c>
      <c r="J904" s="122" t="str">
        <f>VLOOKUP(I904,Presupuesto!$B$11:$C$587,2,0)</f>
        <v>OTROS INTERESES</v>
      </c>
      <c r="K904" s="122" t="str">
        <f t="shared" si="83"/>
        <v>Desarrollo Curricular</v>
      </c>
      <c r="L904" s="122" t="s">
        <v>503</v>
      </c>
    </row>
    <row r="905" spans="3:12" x14ac:dyDescent="0.25">
      <c r="C905" s="123" t="s">
        <v>510</v>
      </c>
      <c r="D905" s="624"/>
      <c r="E905" s="175">
        <v>0</v>
      </c>
      <c r="F905" s="142">
        <v>250</v>
      </c>
      <c r="G905" s="121">
        <f t="shared" si="82"/>
        <v>0</v>
      </c>
      <c r="H905" s="185"/>
      <c r="I905" s="122" t="s">
        <v>1517</v>
      </c>
      <c r="J905" s="122" t="str">
        <f>VLOOKUP(I905,Presupuesto!$B$11:$C$587,2,0)</f>
        <v>OTROS INTERESES</v>
      </c>
      <c r="K905" s="122" t="str">
        <f t="shared" si="83"/>
        <v>Desarrollo Curricular</v>
      </c>
      <c r="L905" s="122" t="s">
        <v>503</v>
      </c>
    </row>
    <row r="906" spans="3:12" x14ac:dyDescent="0.25">
      <c r="C906" s="123" t="s">
        <v>51</v>
      </c>
      <c r="D906" s="624"/>
      <c r="E906" s="229">
        <f>(D901*25)/500</f>
        <v>0</v>
      </c>
      <c r="F906" s="124">
        <v>85</v>
      </c>
      <c r="G906" s="121">
        <f t="shared" si="82"/>
        <v>0</v>
      </c>
      <c r="H906" s="185"/>
      <c r="I906" s="122" t="s">
        <v>1517</v>
      </c>
      <c r="J906" s="122" t="str">
        <f>VLOOKUP(I906,Presupuesto!$B$11:$C$587,2,0)</f>
        <v>OTROS INTERESES</v>
      </c>
      <c r="K906" s="122" t="str">
        <f t="shared" si="83"/>
        <v>Desarrollo Curricular</v>
      </c>
      <c r="L906" s="122" t="s">
        <v>503</v>
      </c>
    </row>
    <row r="907" spans="3:12" x14ac:dyDescent="0.25">
      <c r="C907" s="123" t="s">
        <v>204</v>
      </c>
      <c r="D907" s="624"/>
      <c r="E907" s="229">
        <f>D901/12</f>
        <v>0</v>
      </c>
      <c r="F907" s="124">
        <v>36</v>
      </c>
      <c r="G907" s="121">
        <f t="shared" si="82"/>
        <v>0</v>
      </c>
      <c r="H907" s="185"/>
      <c r="I907" s="122" t="s">
        <v>1517</v>
      </c>
      <c r="J907" s="122" t="str">
        <f>VLOOKUP(I907,Presupuesto!$B$11:$C$587,2,0)</f>
        <v>OTROS INTERESES</v>
      </c>
      <c r="K907" s="122" t="str">
        <f t="shared" si="83"/>
        <v>Desarrollo Curricular</v>
      </c>
      <c r="L907" s="122" t="s">
        <v>503</v>
      </c>
    </row>
    <row r="908" spans="3:12" x14ac:dyDescent="0.25">
      <c r="C908" s="123" t="s">
        <v>34</v>
      </c>
      <c r="D908" s="624"/>
      <c r="E908" s="229">
        <f>D901/12</f>
        <v>0</v>
      </c>
      <c r="F908" s="124">
        <v>80</v>
      </c>
      <c r="G908" s="121">
        <f t="shared" si="82"/>
        <v>0</v>
      </c>
      <c r="H908" s="185"/>
      <c r="I908" s="122" t="s">
        <v>1517</v>
      </c>
      <c r="J908" s="122" t="str">
        <f>VLOOKUP(I908,Presupuesto!$B$11:$C$587,2,0)</f>
        <v>OTROS INTERESES</v>
      </c>
      <c r="K908" s="122" t="str">
        <f t="shared" si="83"/>
        <v>Desarrollo Curricular</v>
      </c>
      <c r="L908" s="122" t="s">
        <v>503</v>
      </c>
    </row>
    <row r="909" spans="3:12" x14ac:dyDescent="0.25">
      <c r="C909" s="133" t="s">
        <v>52</v>
      </c>
      <c r="D909" s="624"/>
      <c r="E909" s="256">
        <v>0</v>
      </c>
      <c r="F909" s="143">
        <v>25</v>
      </c>
      <c r="G909" s="121">
        <f t="shared" si="82"/>
        <v>0</v>
      </c>
      <c r="H909" s="185"/>
      <c r="I909" s="122" t="s">
        <v>1517</v>
      </c>
      <c r="J909" s="122" t="str">
        <f>VLOOKUP(I909,Presupuesto!$B$11:$C$587,2,0)</f>
        <v>OTROS INTERESES</v>
      </c>
      <c r="K909" s="122" t="str">
        <f t="shared" si="83"/>
        <v>Desarrollo Curricular</v>
      </c>
      <c r="L909" s="122" t="s">
        <v>503</v>
      </c>
    </row>
    <row r="910" spans="3:12" ht="15.75" thickBot="1" x14ac:dyDescent="0.3">
      <c r="C910" s="260" t="s">
        <v>523</v>
      </c>
      <c r="D910" s="261">
        <v>0</v>
      </c>
      <c r="E910" s="262">
        <v>0</v>
      </c>
      <c r="F910" s="128">
        <f>HLOOKUP(C910,$AH$2:$BU$3,2,0)</f>
        <v>1150</v>
      </c>
      <c r="G910" s="129">
        <f>D910*E910*F910</f>
        <v>0</v>
      </c>
      <c r="H910" s="185"/>
      <c r="I910" s="122" t="s">
        <v>1517</v>
      </c>
      <c r="J910" s="130" t="str">
        <f>VLOOKUP(I910,Presupuesto!$B$11:$C$587,2,0)</f>
        <v>OTROS INTERESES</v>
      </c>
      <c r="K910" s="122" t="str">
        <f t="shared" si="83"/>
        <v>Desarrollo Curricular</v>
      </c>
      <c r="L910" s="122" t="s">
        <v>503</v>
      </c>
    </row>
    <row r="912" spans="3:12" x14ac:dyDescent="0.25">
      <c r="C912" s="72" t="s">
        <v>41</v>
      </c>
      <c r="D912" s="72"/>
      <c r="E912" s="72"/>
      <c r="F912" s="72"/>
      <c r="G912" s="72"/>
      <c r="H912" s="97"/>
      <c r="I912" s="72"/>
      <c r="J912" s="72"/>
    </row>
    <row r="913" spans="3:12" x14ac:dyDescent="0.25">
      <c r="C913" s="72" t="s">
        <v>42</v>
      </c>
      <c r="D913" s="72"/>
      <c r="E913" s="72"/>
      <c r="F913" s="72"/>
      <c r="G913" s="72"/>
      <c r="H913" s="97"/>
      <c r="I913" s="72"/>
      <c r="J913" s="72"/>
    </row>
    <row r="914" spans="3:12" ht="15.75" thickBot="1" x14ac:dyDescent="0.3">
      <c r="C914" s="202"/>
      <c r="D914" s="202"/>
      <c r="E914" s="202"/>
      <c r="F914" s="202"/>
      <c r="G914" s="202"/>
      <c r="H914" s="97"/>
      <c r="I914" s="202"/>
      <c r="J914" s="202"/>
      <c r="K914" s="136"/>
    </row>
    <row r="915" spans="3:12" ht="15.75" thickBot="1" x14ac:dyDescent="0.3">
      <c r="C915" s="29" t="s">
        <v>43</v>
      </c>
      <c r="D915" s="30">
        <f>SUM(G922:G931)</f>
        <v>20000</v>
      </c>
      <c r="E915" s="117"/>
      <c r="F915" s="117"/>
      <c r="G915" s="117"/>
      <c r="H915" s="94"/>
      <c r="I915" s="94"/>
      <c r="J915" s="94"/>
      <c r="K915" s="136"/>
    </row>
    <row r="916" spans="3:12" x14ac:dyDescent="0.25">
      <c r="C916" s="72"/>
      <c r="D916" s="31"/>
      <c r="E916" s="117"/>
      <c r="F916" s="117"/>
      <c r="G916" s="117"/>
      <c r="H916" s="94"/>
      <c r="I916" s="94"/>
      <c r="J916" s="94"/>
      <c r="K916" s="136"/>
    </row>
    <row r="917" spans="3:12" x14ac:dyDescent="0.25">
      <c r="C917" s="72"/>
      <c r="D917" s="31"/>
      <c r="E917" s="117"/>
      <c r="F917" s="117"/>
      <c r="G917" s="117"/>
      <c r="H917" s="94"/>
      <c r="I917" s="94"/>
      <c r="J917" s="94"/>
      <c r="K917" s="136"/>
    </row>
    <row r="918" spans="3:12" ht="15.75" x14ac:dyDescent="0.25">
      <c r="C918" s="235" t="s">
        <v>481</v>
      </c>
      <c r="D918" s="448" t="s">
        <v>2105</v>
      </c>
      <c r="E918" s="117"/>
      <c r="F918" s="117"/>
      <c r="G918" s="117"/>
      <c r="H918" s="94"/>
      <c r="I918" s="94"/>
      <c r="J918" s="94"/>
      <c r="K918" s="136"/>
    </row>
    <row r="919" spans="3:12" ht="18.75" x14ac:dyDescent="0.25">
      <c r="C919" s="252" t="str">
        <f>IFERROR(VLOOKUP(D918,'Desarrollo e Innov. Curricular'!$E:$F,2,FALSE),IFERROR(VLOOKUP(D918,Investigación!$E:$F,2,FALSE),IFERROR(VLOOKUP(D918,'Vinculación Univ. Sociedad'!$E:$F,2,FALSE),IFERROR(VLOOKUP(D918,'Docencia y Profesorado Universi'!$E:$F,2,FALSE),IFERROR(VLOOKUP(D918,Estudiantes!$E:$F,2,FALSE),IFERROR(VLOOKUP(D918,'Gestion Administrativa'!#REF!,2,FALSE),IFERROR(VLOOKUP(D918,'Gestion Academica'!$E:$F,2,FALSE),IFERROR(VLOOKUP(D918,Graduados!$E:$F,2,FALSE),IFERROR(VLOOKUP(D918,'Gestión del Conocimiento'!$E:$F,2,FALSE),IFERROR(VLOOKUP(D918,Gobernabilidad!$E:$F,2,FALSE),IFERROR(VLOOKUP(D918,'NIVEL DE ES Y  SISTEMA NACIONAL'!$E:$F,2,FALSE),VLOOKUP(D918,'Lo Esencial'!$E:$F,2,0))))))))))))</f>
        <v xml:space="preserve"> Publicar dos investigaciones en la revista de la Facultad.</v>
      </c>
      <c r="D919" s="31"/>
      <c r="E919" s="117"/>
      <c r="F919" s="117"/>
      <c r="G919" s="117"/>
      <c r="H919" s="94"/>
      <c r="I919" s="94"/>
      <c r="J919" s="94"/>
      <c r="K919" s="136"/>
    </row>
    <row r="920" spans="3:12" ht="15.75" thickBot="1" x14ac:dyDescent="0.3">
      <c r="C920" s="72"/>
      <c r="D920" s="31"/>
      <c r="E920" s="117"/>
      <c r="F920" s="117"/>
      <c r="G920" s="117"/>
      <c r="H920" s="94"/>
      <c r="I920" s="94"/>
      <c r="J920" s="94"/>
      <c r="K920" s="136"/>
    </row>
    <row r="921" spans="3:12" ht="30.75" thickBot="1" x14ac:dyDescent="0.3">
      <c r="C921" s="150" t="s">
        <v>44</v>
      </c>
      <c r="D921" s="153" t="s">
        <v>45</v>
      </c>
      <c r="E921" s="152" t="s">
        <v>55</v>
      </c>
      <c r="F921" s="152" t="s">
        <v>57</v>
      </c>
      <c r="G921" s="151" t="s">
        <v>27</v>
      </c>
      <c r="H921" s="157" t="s">
        <v>218</v>
      </c>
      <c r="I921" s="152" t="s">
        <v>46</v>
      </c>
      <c r="J921" s="152" t="s">
        <v>219</v>
      </c>
      <c r="K921" s="152" t="s">
        <v>501</v>
      </c>
      <c r="L921" s="152" t="s">
        <v>502</v>
      </c>
    </row>
    <row r="922" spans="3:12" x14ac:dyDescent="0.25">
      <c r="C922" s="119" t="s">
        <v>47</v>
      </c>
      <c r="D922" s="623"/>
      <c r="E922" s="182"/>
      <c r="F922" s="139">
        <v>30000</v>
      </c>
      <c r="G922" s="121">
        <f t="shared" ref="G922:G930" si="84">E922*F922</f>
        <v>0</v>
      </c>
      <c r="H922" s="185" t="s">
        <v>217</v>
      </c>
      <c r="I922" s="122" t="s">
        <v>756</v>
      </c>
      <c r="J922" s="122" t="str">
        <f>VLOOKUP(I922,Presupuesto!$B$11:$C$587,2,0)</f>
        <v>SERVICIOS DE PROFESIONALES Y TECNICOS</v>
      </c>
      <c r="K922" s="263" t="s">
        <v>211</v>
      </c>
      <c r="L922" s="122" t="s">
        <v>485</v>
      </c>
    </row>
    <row r="923" spans="3:12" x14ac:dyDescent="0.25">
      <c r="C923" s="123" t="s">
        <v>48</v>
      </c>
      <c r="D923" s="624"/>
      <c r="E923" s="229">
        <v>400</v>
      </c>
      <c r="F923" s="124">
        <v>50</v>
      </c>
      <c r="G923" s="121">
        <f t="shared" si="84"/>
        <v>20000</v>
      </c>
      <c r="H923" s="185"/>
      <c r="I923" s="122" t="s">
        <v>1517</v>
      </c>
      <c r="J923" s="122" t="str">
        <f>VLOOKUP(I923,Presupuesto!$B$11:$C$587,2,0)</f>
        <v>OTROS INTERESES</v>
      </c>
      <c r="K923" s="122" t="str">
        <f>$K$17</f>
        <v>Desarrollo Curricular</v>
      </c>
      <c r="L923" s="122" t="s">
        <v>503</v>
      </c>
    </row>
    <row r="924" spans="3:12" x14ac:dyDescent="0.25">
      <c r="C924" s="123" t="s">
        <v>49</v>
      </c>
      <c r="D924" s="624"/>
      <c r="E924" s="229">
        <f>D922</f>
        <v>0</v>
      </c>
      <c r="F924" s="124">
        <v>150</v>
      </c>
      <c r="G924" s="121">
        <f t="shared" si="84"/>
        <v>0</v>
      </c>
      <c r="H924" s="185"/>
      <c r="I924" s="122" t="s">
        <v>1517</v>
      </c>
      <c r="J924" s="122" t="str">
        <f>VLOOKUP(I924,Presupuesto!$B$11:$C$587,2,0)</f>
        <v>OTROS INTERESES</v>
      </c>
      <c r="K924" s="122" t="str">
        <f t="shared" ref="K924:K931" si="85">$K$17</f>
        <v>Desarrollo Curricular</v>
      </c>
      <c r="L924" s="122" t="s">
        <v>487</v>
      </c>
    </row>
    <row r="925" spans="3:12" x14ac:dyDescent="0.25">
      <c r="C925" s="123" t="s">
        <v>50</v>
      </c>
      <c r="D925" s="624"/>
      <c r="E925" s="175">
        <v>0</v>
      </c>
      <c r="F925" s="142">
        <v>10000</v>
      </c>
      <c r="G925" s="121">
        <f t="shared" si="84"/>
        <v>0</v>
      </c>
      <c r="H925" s="185"/>
      <c r="I925" s="122" t="s">
        <v>1517</v>
      </c>
      <c r="J925" s="122" t="str">
        <f>VLOOKUP(I925,Presupuesto!$B$11:$C$587,2,0)</f>
        <v>OTROS INTERESES</v>
      </c>
      <c r="K925" s="122" t="str">
        <f t="shared" si="85"/>
        <v>Desarrollo Curricular</v>
      </c>
      <c r="L925" s="122" t="s">
        <v>503</v>
      </c>
    </row>
    <row r="926" spans="3:12" x14ac:dyDescent="0.25">
      <c r="C926" s="123" t="s">
        <v>510</v>
      </c>
      <c r="D926" s="624"/>
      <c r="E926" s="175">
        <v>0</v>
      </c>
      <c r="F926" s="142">
        <v>250</v>
      </c>
      <c r="G926" s="121">
        <f t="shared" si="84"/>
        <v>0</v>
      </c>
      <c r="H926" s="185"/>
      <c r="I926" s="122" t="s">
        <v>1517</v>
      </c>
      <c r="J926" s="122" t="str">
        <f>VLOOKUP(I926,Presupuesto!$B$11:$C$587,2,0)</f>
        <v>OTROS INTERESES</v>
      </c>
      <c r="K926" s="122" t="str">
        <f t="shared" si="85"/>
        <v>Desarrollo Curricular</v>
      </c>
      <c r="L926" s="122" t="s">
        <v>503</v>
      </c>
    </row>
    <row r="927" spans="3:12" x14ac:dyDescent="0.25">
      <c r="C927" s="123" t="s">
        <v>51</v>
      </c>
      <c r="D927" s="624"/>
      <c r="E927" s="229">
        <f>(D922*25)/500</f>
        <v>0</v>
      </c>
      <c r="F927" s="124">
        <v>85</v>
      </c>
      <c r="G927" s="121">
        <f t="shared" si="84"/>
        <v>0</v>
      </c>
      <c r="H927" s="185"/>
      <c r="I927" s="122" t="s">
        <v>1517</v>
      </c>
      <c r="J927" s="122" t="str">
        <f>VLOOKUP(I927,Presupuesto!$B$11:$C$587,2,0)</f>
        <v>OTROS INTERESES</v>
      </c>
      <c r="K927" s="122" t="str">
        <f t="shared" si="85"/>
        <v>Desarrollo Curricular</v>
      </c>
      <c r="L927" s="122" t="s">
        <v>503</v>
      </c>
    </row>
    <row r="928" spans="3:12" x14ac:dyDescent="0.25">
      <c r="C928" s="123" t="s">
        <v>204</v>
      </c>
      <c r="D928" s="624"/>
      <c r="E928" s="229">
        <f>D922/12</f>
        <v>0</v>
      </c>
      <c r="F928" s="124">
        <v>36</v>
      </c>
      <c r="G928" s="121">
        <f t="shared" si="84"/>
        <v>0</v>
      </c>
      <c r="H928" s="185"/>
      <c r="I928" s="122" t="s">
        <v>1517</v>
      </c>
      <c r="J928" s="122" t="str">
        <f>VLOOKUP(I928,Presupuesto!$B$11:$C$587,2,0)</f>
        <v>OTROS INTERESES</v>
      </c>
      <c r="K928" s="122" t="str">
        <f t="shared" si="85"/>
        <v>Desarrollo Curricular</v>
      </c>
      <c r="L928" s="122" t="s">
        <v>503</v>
      </c>
    </row>
    <row r="929" spans="3:12" x14ac:dyDescent="0.25">
      <c r="C929" s="123" t="s">
        <v>34</v>
      </c>
      <c r="D929" s="624"/>
      <c r="E929" s="229">
        <f>D922/12</f>
        <v>0</v>
      </c>
      <c r="F929" s="124">
        <v>80</v>
      </c>
      <c r="G929" s="121">
        <f t="shared" si="84"/>
        <v>0</v>
      </c>
      <c r="H929" s="185"/>
      <c r="I929" s="122" t="s">
        <v>1517</v>
      </c>
      <c r="J929" s="122" t="str">
        <f>VLOOKUP(I929,Presupuesto!$B$11:$C$587,2,0)</f>
        <v>OTROS INTERESES</v>
      </c>
      <c r="K929" s="122" t="str">
        <f t="shared" si="85"/>
        <v>Desarrollo Curricular</v>
      </c>
      <c r="L929" s="122" t="s">
        <v>503</v>
      </c>
    </row>
    <row r="930" spans="3:12" x14ac:dyDescent="0.25">
      <c r="C930" s="133" t="s">
        <v>52</v>
      </c>
      <c r="D930" s="624"/>
      <c r="E930" s="256">
        <v>0</v>
      </c>
      <c r="F930" s="143">
        <v>25</v>
      </c>
      <c r="G930" s="121">
        <f t="shared" si="84"/>
        <v>0</v>
      </c>
      <c r="H930" s="185"/>
      <c r="I930" s="122" t="s">
        <v>1517</v>
      </c>
      <c r="J930" s="122" t="str">
        <f>VLOOKUP(I930,Presupuesto!$B$11:$C$587,2,0)</f>
        <v>OTROS INTERESES</v>
      </c>
      <c r="K930" s="122" t="str">
        <f t="shared" si="85"/>
        <v>Desarrollo Curricular</v>
      </c>
      <c r="L930" s="122" t="s">
        <v>503</v>
      </c>
    </row>
    <row r="931" spans="3:12" ht="15.75" thickBot="1" x14ac:dyDescent="0.3">
      <c r="C931" s="260" t="s">
        <v>523</v>
      </c>
      <c r="D931" s="261">
        <v>0</v>
      </c>
      <c r="E931" s="262">
        <v>0</v>
      </c>
      <c r="F931" s="128">
        <f>HLOOKUP(C931,$AH$2:$BU$3,2,0)</f>
        <v>1150</v>
      </c>
      <c r="G931" s="129">
        <f>D931*E931*F931</f>
        <v>0</v>
      </c>
      <c r="H931" s="185"/>
      <c r="I931" s="122" t="s">
        <v>1517</v>
      </c>
      <c r="J931" s="130" t="str">
        <f>VLOOKUP(I931,Presupuesto!$B$11:$C$587,2,0)</f>
        <v>OTROS INTERESES</v>
      </c>
      <c r="K931" s="122" t="str">
        <f t="shared" si="85"/>
        <v>Desarrollo Curricular</v>
      </c>
      <c r="L931" s="122" t="s">
        <v>503</v>
      </c>
    </row>
    <row r="933" spans="3:12" x14ac:dyDescent="0.25">
      <c r="C933" s="72" t="s">
        <v>41</v>
      </c>
      <c r="D933" s="72"/>
      <c r="E933" s="72"/>
      <c r="F933" s="72"/>
      <c r="G933" s="72"/>
      <c r="H933" s="97"/>
      <c r="I933" s="72"/>
      <c r="J933" s="72"/>
    </row>
    <row r="934" spans="3:12" x14ac:dyDescent="0.25">
      <c r="C934" s="72" t="s">
        <v>42</v>
      </c>
      <c r="D934" s="72"/>
      <c r="E934" s="72"/>
      <c r="F934" s="72"/>
      <c r="G934" s="72"/>
      <c r="H934" s="97"/>
      <c r="I934" s="72"/>
      <c r="J934" s="72"/>
    </row>
    <row r="935" spans="3:12" ht="15.75" thickBot="1" x14ac:dyDescent="0.3">
      <c r="C935" s="202"/>
      <c r="D935" s="202"/>
      <c r="E935" s="202"/>
      <c r="F935" s="202"/>
      <c r="G935" s="202"/>
      <c r="H935" s="97"/>
      <c r="I935" s="202"/>
      <c r="J935" s="202"/>
      <c r="K935" s="136"/>
    </row>
    <row r="936" spans="3:12" ht="15.75" thickBot="1" x14ac:dyDescent="0.3">
      <c r="C936" s="29" t="s">
        <v>43</v>
      </c>
      <c r="D936" s="30">
        <f>SUM(G943:G952)</f>
        <v>184353.7</v>
      </c>
      <c r="E936" s="117"/>
      <c r="F936" s="117"/>
      <c r="G936" s="117"/>
      <c r="H936" s="94"/>
      <c r="I936" s="94"/>
      <c r="J936" s="94"/>
      <c r="K936" s="136"/>
    </row>
    <row r="937" spans="3:12" x14ac:dyDescent="0.25">
      <c r="C937" s="72"/>
      <c r="D937" s="31"/>
      <c r="E937" s="117"/>
      <c r="F937" s="117"/>
      <c r="G937" s="117"/>
      <c r="H937" s="94"/>
      <c r="I937" s="94"/>
      <c r="J937" s="94"/>
      <c r="K937" s="136"/>
    </row>
    <row r="938" spans="3:12" x14ac:dyDescent="0.25">
      <c r="C938" s="72"/>
      <c r="D938" s="31"/>
      <c r="E938" s="117"/>
      <c r="F938" s="117"/>
      <c r="G938" s="117"/>
      <c r="H938" s="94"/>
      <c r="I938" s="94"/>
      <c r="J938" s="94"/>
      <c r="K938" s="136"/>
    </row>
    <row r="939" spans="3:12" ht="15.75" x14ac:dyDescent="0.25">
      <c r="C939" s="235" t="s">
        <v>481</v>
      </c>
      <c r="D939" s="448" t="s">
        <v>1806</v>
      </c>
      <c r="E939" s="117"/>
      <c r="F939" s="117"/>
      <c r="G939" s="117"/>
      <c r="H939" s="94"/>
      <c r="I939" s="94"/>
      <c r="J939" s="94"/>
      <c r="K939" s="136"/>
    </row>
    <row r="940" spans="3:12" ht="18.75" x14ac:dyDescent="0.25">
      <c r="C940" s="252" t="str">
        <f>IFERROR(VLOOKUP(D939,'Desarrollo e Innov. Curricular'!$E:$F,2,FALSE),IFERROR(VLOOKUP(D939,Investigación!$E:$F,2,FALSE),IFERROR(VLOOKUP(D939,'Vinculación Univ. Sociedad'!$E:$F,2,FALSE),IFERROR(VLOOKUP(D939,'Docencia y Profesorado Universi'!$E:$F,2,FALSE),IFERROR(VLOOKUP(D939,Estudiantes!$E:$F,2,FALSE),IFERROR(VLOOKUP(D939,'Gestion Administrativa'!#REF!,2,FALSE),IFERROR(VLOOKUP(D939,'Gestion Academica'!$E:$F,2,FALSE),IFERROR(VLOOKUP(D939,Graduados!$E:$F,2,FALSE),IFERROR(VLOOKUP(D939,'Gestión del Conocimiento'!$E:$F,2,FALSE),IFERROR(VLOOKUP(D939,Gobernabilidad!$E:$F,2,FALSE),IFERROR(VLOOKUP(D939,'NIVEL DE ES Y  SISTEMA NACIONAL'!$E:$F,2,FALSE),VLOOKUP(D939,'Lo Esencial'!$E:$F,2,0))))))))))))</f>
        <v>Participación de 10 docentes en el congreso Centroamericano de Sociología ACAS en la ciudad de David, Panamá (Septiembre, 2014)</v>
      </c>
      <c r="D940" s="31"/>
      <c r="E940" s="117"/>
      <c r="F940" s="117"/>
      <c r="G940" s="117"/>
      <c r="H940" s="94"/>
      <c r="I940" s="94"/>
      <c r="J940" s="94"/>
      <c r="K940" s="136"/>
    </row>
    <row r="941" spans="3:12" ht="15.75" thickBot="1" x14ac:dyDescent="0.3">
      <c r="C941" s="72"/>
      <c r="D941" s="31"/>
      <c r="E941" s="117"/>
      <c r="F941" s="117"/>
      <c r="G941" s="117"/>
      <c r="H941" s="94"/>
      <c r="I941" s="94"/>
      <c r="J941" s="94"/>
      <c r="K941" s="136"/>
    </row>
    <row r="942" spans="3:12" ht="30.75" thickBot="1" x14ac:dyDescent="0.3">
      <c r="C942" s="150" t="s">
        <v>44</v>
      </c>
      <c r="D942" s="153" t="s">
        <v>45</v>
      </c>
      <c r="E942" s="152" t="s">
        <v>55</v>
      </c>
      <c r="F942" s="152" t="s">
        <v>57</v>
      </c>
      <c r="G942" s="151" t="s">
        <v>27</v>
      </c>
      <c r="H942" s="157" t="s">
        <v>218</v>
      </c>
      <c r="I942" s="152" t="s">
        <v>46</v>
      </c>
      <c r="J942" s="152" t="s">
        <v>219</v>
      </c>
      <c r="K942" s="152" t="s">
        <v>501</v>
      </c>
      <c r="L942" s="152" t="s">
        <v>502</v>
      </c>
    </row>
    <row r="943" spans="3:12" x14ac:dyDescent="0.25">
      <c r="C943" s="119" t="s">
        <v>47</v>
      </c>
      <c r="D943" s="623"/>
      <c r="E943" s="182"/>
      <c r="F943" s="139">
        <v>30000</v>
      </c>
      <c r="G943" s="121">
        <f t="shared" ref="G943:G952" si="86">E943*F943</f>
        <v>0</v>
      </c>
      <c r="H943" s="185" t="s">
        <v>217</v>
      </c>
      <c r="I943" s="122" t="s">
        <v>756</v>
      </c>
      <c r="J943" s="122" t="str">
        <f>VLOOKUP(I943,Presupuesto!$B$11:$C$587,2,0)</f>
        <v>SERVICIOS DE PROFESIONALES Y TECNICOS</v>
      </c>
      <c r="K943" s="263" t="s">
        <v>211</v>
      </c>
      <c r="L943" s="122" t="s">
        <v>485</v>
      </c>
    </row>
    <row r="944" spans="3:12" x14ac:dyDescent="0.25">
      <c r="C944" s="123" t="s">
        <v>48</v>
      </c>
      <c r="D944" s="624"/>
      <c r="E944" s="229">
        <f>D943</f>
        <v>0</v>
      </c>
      <c r="F944" s="124">
        <v>50</v>
      </c>
      <c r="G944" s="121">
        <f t="shared" si="86"/>
        <v>0</v>
      </c>
      <c r="H944" s="185"/>
      <c r="I944" s="122" t="s">
        <v>1517</v>
      </c>
      <c r="J944" s="122" t="str">
        <f>VLOOKUP(I944,Presupuesto!$B$11:$C$587,2,0)</f>
        <v>OTROS INTERESES</v>
      </c>
      <c r="K944" s="122" t="str">
        <f>$K$17</f>
        <v>Desarrollo Curricular</v>
      </c>
      <c r="L944" s="122" t="s">
        <v>503</v>
      </c>
    </row>
    <row r="945" spans="3:12" x14ac:dyDescent="0.25">
      <c r="C945" s="123" t="s">
        <v>49</v>
      </c>
      <c r="D945" s="624"/>
      <c r="E945" s="229">
        <f>D943</f>
        <v>0</v>
      </c>
      <c r="F945" s="124">
        <v>150</v>
      </c>
      <c r="G945" s="121">
        <f t="shared" si="86"/>
        <v>0</v>
      </c>
      <c r="H945" s="185"/>
      <c r="I945" s="122" t="s">
        <v>1517</v>
      </c>
      <c r="J945" s="122" t="str">
        <f>VLOOKUP(I945,Presupuesto!$B$11:$C$587,2,0)</f>
        <v>OTROS INTERESES</v>
      </c>
      <c r="K945" s="122" t="str">
        <f t="shared" ref="K945:K952" si="87">$K$17</f>
        <v>Desarrollo Curricular</v>
      </c>
      <c r="L945" s="122" t="s">
        <v>487</v>
      </c>
    </row>
    <row r="946" spans="3:12" x14ac:dyDescent="0.25">
      <c r="C946" s="123" t="s">
        <v>50</v>
      </c>
      <c r="D946" s="624"/>
      <c r="E946" s="175">
        <v>10</v>
      </c>
      <c r="F946" s="142">
        <v>12600</v>
      </c>
      <c r="G946" s="121">
        <f t="shared" si="86"/>
        <v>126000</v>
      </c>
      <c r="H946" s="185"/>
      <c r="I946" s="122" t="s">
        <v>1517</v>
      </c>
      <c r="J946" s="122" t="str">
        <f>VLOOKUP(I946,Presupuesto!$B$11:$C$587,2,0)</f>
        <v>OTROS INTERESES</v>
      </c>
      <c r="K946" s="122" t="str">
        <f t="shared" si="87"/>
        <v>Desarrollo Curricular</v>
      </c>
      <c r="L946" s="122" t="s">
        <v>503</v>
      </c>
    </row>
    <row r="947" spans="3:12" x14ac:dyDescent="0.25">
      <c r="C947" s="123" t="s">
        <v>510</v>
      </c>
      <c r="D947" s="624"/>
      <c r="E947" s="175">
        <v>0</v>
      </c>
      <c r="F947" s="142">
        <v>250</v>
      </c>
      <c r="G947" s="121">
        <f t="shared" si="86"/>
        <v>0</v>
      </c>
      <c r="H947" s="185"/>
      <c r="I947" s="122" t="s">
        <v>1517</v>
      </c>
      <c r="J947" s="122" t="str">
        <f>VLOOKUP(I947,Presupuesto!$B$11:$C$587,2,0)</f>
        <v>OTROS INTERESES</v>
      </c>
      <c r="K947" s="122" t="str">
        <f t="shared" si="87"/>
        <v>Desarrollo Curricular</v>
      </c>
      <c r="L947" s="122" t="s">
        <v>503</v>
      </c>
    </row>
    <row r="948" spans="3:12" x14ac:dyDescent="0.25">
      <c r="C948" s="123" t="s">
        <v>51</v>
      </c>
      <c r="D948" s="624"/>
      <c r="E948" s="229">
        <f>(D943*25)/500</f>
        <v>0</v>
      </c>
      <c r="F948" s="124">
        <v>85</v>
      </c>
      <c r="G948" s="121">
        <f t="shared" si="86"/>
        <v>0</v>
      </c>
      <c r="H948" s="185"/>
      <c r="I948" s="122" t="s">
        <v>1517</v>
      </c>
      <c r="J948" s="122" t="str">
        <f>VLOOKUP(I948,Presupuesto!$B$11:$C$587,2,0)</f>
        <v>OTROS INTERESES</v>
      </c>
      <c r="K948" s="122" t="str">
        <f t="shared" si="87"/>
        <v>Desarrollo Curricular</v>
      </c>
      <c r="L948" s="122" t="s">
        <v>503</v>
      </c>
    </row>
    <row r="949" spans="3:12" x14ac:dyDescent="0.25">
      <c r="C949" s="123" t="s">
        <v>204</v>
      </c>
      <c r="D949" s="624"/>
      <c r="E949" s="229">
        <f>D943/12</f>
        <v>0</v>
      </c>
      <c r="F949" s="124">
        <v>36</v>
      </c>
      <c r="G949" s="121">
        <f t="shared" si="86"/>
        <v>0</v>
      </c>
      <c r="H949" s="185"/>
      <c r="I949" s="122" t="s">
        <v>1517</v>
      </c>
      <c r="J949" s="122" t="str">
        <f>VLOOKUP(I949,Presupuesto!$B$11:$C$587,2,0)</f>
        <v>OTROS INTERESES</v>
      </c>
      <c r="K949" s="122" t="str">
        <f t="shared" si="87"/>
        <v>Desarrollo Curricular</v>
      </c>
      <c r="L949" s="122" t="s">
        <v>503</v>
      </c>
    </row>
    <row r="950" spans="3:12" x14ac:dyDescent="0.25">
      <c r="C950" s="123" t="s">
        <v>34</v>
      </c>
      <c r="D950" s="624"/>
      <c r="E950" s="229">
        <f>D943/12</f>
        <v>0</v>
      </c>
      <c r="F950" s="124">
        <v>80</v>
      </c>
      <c r="G950" s="121">
        <f t="shared" si="86"/>
        <v>0</v>
      </c>
      <c r="H950" s="185"/>
      <c r="I950" s="122" t="s">
        <v>1517</v>
      </c>
      <c r="J950" s="122" t="str">
        <f>VLOOKUP(I950,Presupuesto!$B$11:$C$587,2,0)</f>
        <v>OTROS INTERESES</v>
      </c>
      <c r="K950" s="122" t="str">
        <f t="shared" si="87"/>
        <v>Desarrollo Curricular</v>
      </c>
      <c r="L950" s="122" t="s">
        <v>503</v>
      </c>
    </row>
    <row r="951" spans="3:12" x14ac:dyDescent="0.25">
      <c r="C951" s="133" t="s">
        <v>52</v>
      </c>
      <c r="D951" s="624"/>
      <c r="E951" s="256">
        <v>0</v>
      </c>
      <c r="F951" s="143">
        <v>25</v>
      </c>
      <c r="G951" s="121">
        <f t="shared" si="86"/>
        <v>0</v>
      </c>
      <c r="H951" s="185"/>
      <c r="I951" s="122" t="s">
        <v>1517</v>
      </c>
      <c r="J951" s="122" t="str">
        <f>VLOOKUP(I951,Presupuesto!$B$11:$C$587,2,0)</f>
        <v>OTROS INTERESES</v>
      </c>
      <c r="K951" s="122" t="str">
        <f t="shared" si="87"/>
        <v>Desarrollo Curricular</v>
      </c>
      <c r="L951" s="122" t="s">
        <v>503</v>
      </c>
    </row>
    <row r="952" spans="3:12" ht="15.75" thickBot="1" x14ac:dyDescent="0.3">
      <c r="C952" s="260" t="s">
        <v>541</v>
      </c>
      <c r="D952" s="261">
        <v>0</v>
      </c>
      <c r="E952" s="262">
        <v>10</v>
      </c>
      <c r="F952" s="128">
        <v>5835.37</v>
      </c>
      <c r="G952" s="121">
        <f t="shared" si="86"/>
        <v>58353.7</v>
      </c>
      <c r="H952" s="185"/>
      <c r="I952" s="122" t="s">
        <v>1517</v>
      </c>
      <c r="J952" s="130" t="str">
        <f>VLOOKUP(I952,Presupuesto!$B$11:$C$587,2,0)</f>
        <v>OTROS INTERESES</v>
      </c>
      <c r="K952" s="122" t="str">
        <f t="shared" si="87"/>
        <v>Desarrollo Curricular</v>
      </c>
      <c r="L952" s="122" t="s">
        <v>503</v>
      </c>
    </row>
    <row r="954" spans="3:12" x14ac:dyDescent="0.25">
      <c r="C954" s="72" t="s">
        <v>41</v>
      </c>
      <c r="D954" s="72"/>
      <c r="E954" s="72"/>
      <c r="F954" s="72"/>
      <c r="G954" s="72"/>
      <c r="H954" s="97"/>
      <c r="I954" s="72"/>
      <c r="J954" s="72"/>
    </row>
    <row r="955" spans="3:12" x14ac:dyDescent="0.25">
      <c r="C955" s="72" t="s">
        <v>42</v>
      </c>
      <c r="D955" s="72"/>
      <c r="E955" s="72"/>
      <c r="F955" s="72"/>
      <c r="G955" s="72"/>
      <c r="H955" s="97"/>
      <c r="I955" s="72"/>
      <c r="J955" s="72"/>
    </row>
    <row r="956" spans="3:12" ht="15.75" thickBot="1" x14ac:dyDescent="0.3">
      <c r="C956" s="202"/>
      <c r="D956" s="202"/>
      <c r="E956" s="202"/>
      <c r="F956" s="202"/>
      <c r="G956" s="202"/>
      <c r="H956" s="97"/>
      <c r="I956" s="202"/>
      <c r="J956" s="202"/>
      <c r="K956" s="136"/>
    </row>
    <row r="957" spans="3:12" ht="15.75" thickBot="1" x14ac:dyDescent="0.3">
      <c r="C957" s="29" t="s">
        <v>43</v>
      </c>
      <c r="D957" s="30">
        <f>SUM(G964:G973)</f>
        <v>11200</v>
      </c>
      <c r="E957" s="117"/>
      <c r="F957" s="117"/>
      <c r="G957" s="117"/>
      <c r="H957" s="94"/>
      <c r="I957" s="94"/>
      <c r="J957" s="94"/>
      <c r="K957" s="136"/>
    </row>
    <row r="958" spans="3:12" x14ac:dyDescent="0.25">
      <c r="C958" s="72"/>
      <c r="D958" s="31"/>
      <c r="E958" s="117"/>
      <c r="F958" s="117"/>
      <c r="G958" s="117"/>
      <c r="H958" s="94"/>
      <c r="I958" s="94"/>
      <c r="J958" s="94"/>
      <c r="K958" s="136"/>
    </row>
    <row r="959" spans="3:12" x14ac:dyDescent="0.25">
      <c r="C959" s="72"/>
      <c r="D959" s="31"/>
      <c r="E959" s="117"/>
      <c r="F959" s="117"/>
      <c r="G959" s="117"/>
      <c r="H959" s="94"/>
      <c r="I959" s="94"/>
      <c r="J959" s="94"/>
      <c r="K959" s="136"/>
    </row>
    <row r="960" spans="3:12" ht="15.75" x14ac:dyDescent="0.25">
      <c r="C960" s="235" t="s">
        <v>481</v>
      </c>
      <c r="D960" s="547" t="s">
        <v>2325</v>
      </c>
      <c r="E960" s="117"/>
      <c r="F960" s="117"/>
      <c r="G960" s="117"/>
      <c r="H960" s="94"/>
      <c r="I960" s="94"/>
      <c r="J960" s="94"/>
      <c r="K960" s="136"/>
    </row>
    <row r="961" spans="3:12" ht="18.75" x14ac:dyDescent="0.25">
      <c r="C961" s="252" t="str">
        <f>IFERROR(VLOOKUP(D960,'Desarrollo e Innov. Curricular'!$E:$F,2,FALSE),IFERROR(VLOOKUP(D960,Investigación!$E:$F,2,FALSE),IFERROR(VLOOKUP(D960,'Vinculación Univ. Sociedad'!$E:$F,2,FALSE),IFERROR(VLOOKUP(D960,'Docencia y Profesorado Universi'!$E:$F,2,FALSE),IFERROR(VLOOKUP(D960,Estudiantes!$E:$F,2,FALSE),IFERROR(VLOOKUP(D960,'Gestion Administrativa'!#REF!,2,FALSE),IFERROR(VLOOKUP(D960,'Gestion Academica'!$E:$F,2,FALSE),IFERROR(VLOOKUP(D960,Graduados!$E:$F,2,FALSE),IFERROR(VLOOKUP(D960,'Gestión del Conocimiento'!$E:$F,2,FALSE),IFERROR(VLOOKUP(D960,Gobernabilidad!$E:$F,2,FALSE),IFERROR(VLOOKUP(D960,'NIVEL DE ES Y  SISTEMA NACIONAL'!$E:$F,2,FALSE),VLOOKUP(D960,'Lo Esencial'!$E:$F,2,0))))))))))))</f>
        <v>Realizar talleres para el monitoreo y seguimiento de las investigaciones de la facultad</v>
      </c>
      <c r="D961" s="31"/>
      <c r="E961" s="117"/>
      <c r="F961" s="117"/>
      <c r="G961" s="117"/>
      <c r="H961" s="94"/>
      <c r="I961" s="94"/>
      <c r="J961" s="94"/>
      <c r="K961" s="136"/>
    </row>
    <row r="962" spans="3:12" ht="15.75" thickBot="1" x14ac:dyDescent="0.3">
      <c r="C962" s="72"/>
      <c r="D962" s="31"/>
      <c r="E962" s="117"/>
      <c r="F962" s="117"/>
      <c r="G962" s="117"/>
      <c r="H962" s="94"/>
      <c r="I962" s="94"/>
      <c r="J962" s="94"/>
      <c r="K962" s="136"/>
    </row>
    <row r="963" spans="3:12" ht="30.75" thickBot="1" x14ac:dyDescent="0.3">
      <c r="C963" s="150" t="s">
        <v>44</v>
      </c>
      <c r="D963" s="153" t="s">
        <v>45</v>
      </c>
      <c r="E963" s="152" t="s">
        <v>55</v>
      </c>
      <c r="F963" s="152" t="s">
        <v>57</v>
      </c>
      <c r="G963" s="151" t="s">
        <v>27</v>
      </c>
      <c r="H963" s="157" t="s">
        <v>218</v>
      </c>
      <c r="I963" s="152" t="s">
        <v>46</v>
      </c>
      <c r="J963" s="152" t="s">
        <v>219</v>
      </c>
      <c r="K963" s="152" t="s">
        <v>501</v>
      </c>
      <c r="L963" s="152" t="s">
        <v>502</v>
      </c>
    </row>
    <row r="964" spans="3:12" x14ac:dyDescent="0.25">
      <c r="C964" s="119" t="s">
        <v>47</v>
      </c>
      <c r="D964" s="623"/>
      <c r="E964" s="182"/>
      <c r="F964" s="139">
        <v>30000</v>
      </c>
      <c r="G964" s="121">
        <f t="shared" ref="G964:G972" si="88">E964*F964</f>
        <v>0</v>
      </c>
      <c r="H964" s="185" t="s">
        <v>217</v>
      </c>
      <c r="I964" s="122" t="s">
        <v>756</v>
      </c>
      <c r="J964" s="122" t="str">
        <f>VLOOKUP(I964,Presupuesto!$B$11:$C$587,2,0)</f>
        <v>SERVICIOS DE PROFESIONALES Y TECNICOS</v>
      </c>
      <c r="K964" s="263" t="s">
        <v>211</v>
      </c>
      <c r="L964" s="122" t="s">
        <v>485</v>
      </c>
    </row>
    <row r="965" spans="3:12" x14ac:dyDescent="0.25">
      <c r="C965" s="123" t="s">
        <v>48</v>
      </c>
      <c r="D965" s="624"/>
      <c r="E965" s="229">
        <f>D964</f>
        <v>0</v>
      </c>
      <c r="F965" s="124">
        <v>50</v>
      </c>
      <c r="G965" s="121">
        <f t="shared" si="88"/>
        <v>0</v>
      </c>
      <c r="H965" s="185"/>
      <c r="I965" s="122" t="s">
        <v>1517</v>
      </c>
      <c r="J965" s="122" t="str">
        <f>VLOOKUP(I965,Presupuesto!$B$11:$C$587,2,0)</f>
        <v>OTROS INTERESES</v>
      </c>
      <c r="K965" s="122" t="str">
        <f>$K$17</f>
        <v>Desarrollo Curricular</v>
      </c>
      <c r="L965" s="122" t="s">
        <v>503</v>
      </c>
    </row>
    <row r="966" spans="3:12" x14ac:dyDescent="0.25">
      <c r="C966" s="123" t="s">
        <v>49</v>
      </c>
      <c r="D966" s="624"/>
      <c r="E966" s="229">
        <v>70</v>
      </c>
      <c r="F966" s="124">
        <v>160</v>
      </c>
      <c r="G966" s="121">
        <f t="shared" si="88"/>
        <v>11200</v>
      </c>
      <c r="H966" s="185"/>
      <c r="I966" s="122" t="s">
        <v>1517</v>
      </c>
      <c r="J966" s="122" t="str">
        <f>VLOOKUP(I966,Presupuesto!$B$11:$C$587,2,0)</f>
        <v>OTROS INTERESES</v>
      </c>
      <c r="K966" s="122" t="str">
        <f t="shared" ref="K966:K973" si="89">$K$17</f>
        <v>Desarrollo Curricular</v>
      </c>
      <c r="L966" s="122" t="s">
        <v>487</v>
      </c>
    </row>
    <row r="967" spans="3:12" x14ac:dyDescent="0.25">
      <c r="C967" s="123" t="s">
        <v>50</v>
      </c>
      <c r="D967" s="624"/>
      <c r="E967" s="175">
        <v>0</v>
      </c>
      <c r="F967" s="142">
        <v>10000</v>
      </c>
      <c r="G967" s="121">
        <f t="shared" si="88"/>
        <v>0</v>
      </c>
      <c r="H967" s="185"/>
      <c r="I967" s="122" t="s">
        <v>1517</v>
      </c>
      <c r="J967" s="122" t="str">
        <f>VLOOKUP(I967,Presupuesto!$B$11:$C$587,2,0)</f>
        <v>OTROS INTERESES</v>
      </c>
      <c r="K967" s="122" t="str">
        <f t="shared" si="89"/>
        <v>Desarrollo Curricular</v>
      </c>
      <c r="L967" s="122" t="s">
        <v>503</v>
      </c>
    </row>
    <row r="968" spans="3:12" x14ac:dyDescent="0.25">
      <c r="C968" s="123" t="s">
        <v>510</v>
      </c>
      <c r="D968" s="624"/>
      <c r="E968" s="175">
        <v>0</v>
      </c>
      <c r="F968" s="142">
        <v>250</v>
      </c>
      <c r="G968" s="121">
        <f t="shared" si="88"/>
        <v>0</v>
      </c>
      <c r="H968" s="185"/>
      <c r="I968" s="122" t="s">
        <v>1517</v>
      </c>
      <c r="J968" s="122" t="str">
        <f>VLOOKUP(I968,Presupuesto!$B$11:$C$587,2,0)</f>
        <v>OTROS INTERESES</v>
      </c>
      <c r="K968" s="122" t="str">
        <f t="shared" si="89"/>
        <v>Desarrollo Curricular</v>
      </c>
      <c r="L968" s="122" t="s">
        <v>503</v>
      </c>
    </row>
    <row r="969" spans="3:12" x14ac:dyDescent="0.25">
      <c r="C969" s="123" t="s">
        <v>51</v>
      </c>
      <c r="D969" s="624"/>
      <c r="E969" s="229">
        <f>(D964*25)/500</f>
        <v>0</v>
      </c>
      <c r="F969" s="124">
        <v>85</v>
      </c>
      <c r="G969" s="121">
        <f t="shared" si="88"/>
        <v>0</v>
      </c>
      <c r="H969" s="185"/>
      <c r="I969" s="122" t="s">
        <v>1517</v>
      </c>
      <c r="J969" s="122" t="str">
        <f>VLOOKUP(I969,Presupuesto!$B$11:$C$587,2,0)</f>
        <v>OTROS INTERESES</v>
      </c>
      <c r="K969" s="122" t="str">
        <f t="shared" si="89"/>
        <v>Desarrollo Curricular</v>
      </c>
      <c r="L969" s="122" t="s">
        <v>503</v>
      </c>
    </row>
    <row r="970" spans="3:12" x14ac:dyDescent="0.25">
      <c r="C970" s="123" t="s">
        <v>204</v>
      </c>
      <c r="D970" s="624"/>
      <c r="E970" s="229">
        <f>D964/12</f>
        <v>0</v>
      </c>
      <c r="F970" s="124">
        <v>36</v>
      </c>
      <c r="G970" s="121">
        <f t="shared" si="88"/>
        <v>0</v>
      </c>
      <c r="H970" s="185"/>
      <c r="I970" s="122" t="s">
        <v>1517</v>
      </c>
      <c r="J970" s="122" t="str">
        <f>VLOOKUP(I970,Presupuesto!$B$11:$C$587,2,0)</f>
        <v>OTROS INTERESES</v>
      </c>
      <c r="K970" s="122" t="str">
        <f t="shared" si="89"/>
        <v>Desarrollo Curricular</v>
      </c>
      <c r="L970" s="122" t="s">
        <v>503</v>
      </c>
    </row>
    <row r="971" spans="3:12" x14ac:dyDescent="0.25">
      <c r="C971" s="123" t="s">
        <v>34</v>
      </c>
      <c r="D971" s="624"/>
      <c r="E971" s="229">
        <f>D964/12</f>
        <v>0</v>
      </c>
      <c r="F971" s="124">
        <v>80</v>
      </c>
      <c r="G971" s="121">
        <f t="shared" si="88"/>
        <v>0</v>
      </c>
      <c r="H971" s="185"/>
      <c r="I971" s="122" t="s">
        <v>1517</v>
      </c>
      <c r="J971" s="122" t="str">
        <f>VLOOKUP(I971,Presupuesto!$B$11:$C$587,2,0)</f>
        <v>OTROS INTERESES</v>
      </c>
      <c r="K971" s="122" t="str">
        <f t="shared" si="89"/>
        <v>Desarrollo Curricular</v>
      </c>
      <c r="L971" s="122" t="s">
        <v>503</v>
      </c>
    </row>
    <row r="972" spans="3:12" x14ac:dyDescent="0.25">
      <c r="C972" s="133" t="s">
        <v>52</v>
      </c>
      <c r="D972" s="624"/>
      <c r="E972" s="256">
        <v>0</v>
      </c>
      <c r="F972" s="143">
        <v>25</v>
      </c>
      <c r="G972" s="121">
        <f t="shared" si="88"/>
        <v>0</v>
      </c>
      <c r="H972" s="185"/>
      <c r="I972" s="122" t="s">
        <v>1517</v>
      </c>
      <c r="J972" s="122" t="str">
        <f>VLOOKUP(I972,Presupuesto!$B$11:$C$587,2,0)</f>
        <v>OTROS INTERESES</v>
      </c>
      <c r="K972" s="122" t="str">
        <f t="shared" si="89"/>
        <v>Desarrollo Curricular</v>
      </c>
      <c r="L972" s="122" t="s">
        <v>503</v>
      </c>
    </row>
    <row r="973" spans="3:12" ht="15.75" thickBot="1" x14ac:dyDescent="0.3">
      <c r="C973" s="260" t="s">
        <v>523</v>
      </c>
      <c r="D973" s="261">
        <v>0</v>
      </c>
      <c r="E973" s="262">
        <v>0</v>
      </c>
      <c r="F973" s="128">
        <f>HLOOKUP(C973,$AH$2:$BU$3,2,0)</f>
        <v>1150</v>
      </c>
      <c r="G973" s="129">
        <f>D973*E973*F973</f>
        <v>0</v>
      </c>
      <c r="H973" s="185"/>
      <c r="I973" s="122" t="s">
        <v>1517</v>
      </c>
      <c r="J973" s="130" t="str">
        <f>VLOOKUP(I973,Presupuesto!$B$11:$C$587,2,0)</f>
        <v>OTROS INTERESES</v>
      </c>
      <c r="K973" s="122" t="str">
        <f t="shared" si="89"/>
        <v>Desarrollo Curricular</v>
      </c>
      <c r="L973" s="122" t="s">
        <v>503</v>
      </c>
    </row>
    <row r="975" spans="3:12" x14ac:dyDescent="0.25">
      <c r="C975" s="72" t="s">
        <v>41</v>
      </c>
      <c r="D975" s="72"/>
      <c r="E975" s="72"/>
      <c r="F975" s="72"/>
      <c r="G975" s="72"/>
      <c r="H975" s="97"/>
      <c r="I975" s="72"/>
      <c r="J975" s="72"/>
    </row>
    <row r="976" spans="3:12" x14ac:dyDescent="0.25">
      <c r="C976" s="72" t="s">
        <v>42</v>
      </c>
      <c r="D976" s="72"/>
      <c r="E976" s="72"/>
      <c r="F976" s="72"/>
      <c r="G976" s="72"/>
      <c r="H976" s="97"/>
      <c r="I976" s="72"/>
      <c r="J976" s="72"/>
    </row>
    <row r="977" spans="3:12" ht="15.75" thickBot="1" x14ac:dyDescent="0.3">
      <c r="C977" s="202"/>
      <c r="D977" s="202"/>
      <c r="E977" s="202"/>
      <c r="F977" s="202"/>
      <c r="G977" s="202"/>
      <c r="H977" s="97"/>
      <c r="I977" s="202"/>
      <c r="J977" s="202"/>
      <c r="K977" s="136"/>
    </row>
    <row r="978" spans="3:12" ht="15.75" thickBot="1" x14ac:dyDescent="0.3">
      <c r="C978" s="29" t="s">
        <v>43</v>
      </c>
      <c r="D978" s="30">
        <f>SUM(G985:G994)</f>
        <v>16856.25</v>
      </c>
      <c r="E978" s="117"/>
      <c r="F978" s="117"/>
      <c r="G978" s="117"/>
      <c r="H978" s="94"/>
      <c r="I978" s="94"/>
      <c r="J978" s="94"/>
      <c r="K978" s="136"/>
    </row>
    <row r="979" spans="3:12" x14ac:dyDescent="0.25">
      <c r="C979" s="72"/>
      <c r="D979" s="31"/>
      <c r="E979" s="117"/>
      <c r="F979" s="117"/>
      <c r="G979" s="117"/>
      <c r="H979" s="94"/>
      <c r="I979" s="94"/>
      <c r="J979" s="94"/>
      <c r="K979" s="136"/>
    </row>
    <row r="980" spans="3:12" x14ac:dyDescent="0.25">
      <c r="C980" s="72"/>
      <c r="D980" s="31"/>
      <c r="E980" s="117"/>
      <c r="F980" s="117"/>
      <c r="G980" s="117"/>
      <c r="H980" s="94"/>
      <c r="I980" s="94"/>
      <c r="J980" s="94"/>
      <c r="K980" s="136"/>
    </row>
    <row r="981" spans="3:12" ht="15.75" x14ac:dyDescent="0.25">
      <c r="C981" s="235" t="s">
        <v>481</v>
      </c>
      <c r="D981" s="448" t="s">
        <v>1976</v>
      </c>
      <c r="E981" s="117"/>
      <c r="F981" s="117"/>
      <c r="G981" s="117"/>
      <c r="H981" s="94"/>
      <c r="I981" s="94"/>
      <c r="J981" s="94"/>
      <c r="K981" s="136"/>
    </row>
    <row r="982" spans="3:12" ht="18.75" x14ac:dyDescent="0.25">
      <c r="C982" s="252" t="str">
        <f>IFERROR(VLOOKUP(D981,'Desarrollo e Innov. Curricular'!$E:$F,2,FALSE),IFERROR(VLOOKUP(D981,Investigación!$E:$F,2,FALSE),IFERROR(VLOOKUP(D981,'Vinculación Univ. Sociedad'!$E:$F,2,FALSE),IFERROR(VLOOKUP(D981,'Docencia y Profesorado Universi'!$E:$F,2,FALSE),IFERROR(VLOOKUP(D981,Estudiantes!$E:$F,2,FALSE),IFERROR(VLOOKUP(D981,'Gestion Administrativa'!#REF!,2,FALSE),IFERROR(VLOOKUP(D981,'Gestion Academica'!$E:$F,2,FALSE),IFERROR(VLOOKUP(D981,Graduados!$E:$F,2,FALSE),IFERROR(VLOOKUP(D981,'Gestión del Conocimiento'!$E:$F,2,FALSE),IFERROR(VLOOKUP(D981,Gobernabilidad!$E:$F,2,FALSE),IFERROR(VLOOKUP(D981,'NIVEL DE ES Y  SISTEMA NACIONAL'!$E:$F,2,FALSE),VLOOKUP(D981,'Lo Esencial'!$E:$F,2,0))))))))))))</f>
        <v xml:space="preserve">Participación en la reunión Intermedia  de la Red Centroamericana de Antropología </v>
      </c>
      <c r="D982" s="31"/>
      <c r="E982" s="117"/>
      <c r="F982" s="117"/>
      <c r="G982" s="117"/>
      <c r="H982" s="94"/>
      <c r="I982" s="94"/>
      <c r="J982" s="94"/>
      <c r="K982" s="136"/>
    </row>
    <row r="983" spans="3:12" ht="15.75" thickBot="1" x14ac:dyDescent="0.3">
      <c r="C983" s="72"/>
      <c r="D983" s="31"/>
      <c r="E983" s="117"/>
      <c r="F983" s="117"/>
      <c r="G983" s="117"/>
      <c r="H983" s="94"/>
      <c r="I983" s="94"/>
      <c r="J983" s="94"/>
      <c r="K983" s="136"/>
    </row>
    <row r="984" spans="3:12" ht="30.75" thickBot="1" x14ac:dyDescent="0.3">
      <c r="C984" s="150" t="s">
        <v>44</v>
      </c>
      <c r="D984" s="153" t="s">
        <v>45</v>
      </c>
      <c r="E984" s="152" t="s">
        <v>55</v>
      </c>
      <c r="F984" s="152" t="s">
        <v>57</v>
      </c>
      <c r="G984" s="151" t="s">
        <v>27</v>
      </c>
      <c r="H984" s="157" t="s">
        <v>218</v>
      </c>
      <c r="I984" s="152" t="s">
        <v>46</v>
      </c>
      <c r="J984" s="152" t="s">
        <v>219</v>
      </c>
      <c r="K984" s="152" t="s">
        <v>501</v>
      </c>
      <c r="L984" s="152" t="s">
        <v>502</v>
      </c>
    </row>
    <row r="985" spans="3:12" x14ac:dyDescent="0.25">
      <c r="C985" s="119" t="s">
        <v>47</v>
      </c>
      <c r="D985" s="623"/>
      <c r="E985" s="182"/>
      <c r="F985" s="139">
        <v>30000</v>
      </c>
      <c r="G985" s="121">
        <f t="shared" ref="G985:G994" si="90">E985*F985</f>
        <v>0</v>
      </c>
      <c r="H985" s="185" t="s">
        <v>217</v>
      </c>
      <c r="I985" s="122" t="s">
        <v>756</v>
      </c>
      <c r="J985" s="122" t="str">
        <f>VLOOKUP(I985,Presupuesto!$B$11:$C$587,2,0)</f>
        <v>SERVICIOS DE PROFESIONALES Y TECNICOS</v>
      </c>
      <c r="K985" s="263" t="s">
        <v>211</v>
      </c>
      <c r="L985" s="122" t="s">
        <v>485</v>
      </c>
    </row>
    <row r="986" spans="3:12" x14ac:dyDescent="0.25">
      <c r="C986" s="123" t="s">
        <v>48</v>
      </c>
      <c r="D986" s="624"/>
      <c r="E986" s="229">
        <f>D985</f>
        <v>0</v>
      </c>
      <c r="F986" s="124">
        <v>50</v>
      </c>
      <c r="G986" s="121">
        <f t="shared" si="90"/>
        <v>0</v>
      </c>
      <c r="H986" s="185"/>
      <c r="I986" s="122" t="s">
        <v>1517</v>
      </c>
      <c r="J986" s="122" t="str">
        <f>VLOOKUP(I986,Presupuesto!$B$11:$C$587,2,0)</f>
        <v>OTROS INTERESES</v>
      </c>
      <c r="K986" s="122" t="str">
        <f>$K$17</f>
        <v>Desarrollo Curricular</v>
      </c>
      <c r="L986" s="122" t="s">
        <v>503</v>
      </c>
    </row>
    <row r="987" spans="3:12" x14ac:dyDescent="0.25">
      <c r="C987" s="123" t="s">
        <v>49</v>
      </c>
      <c r="D987" s="624"/>
      <c r="E987" s="229">
        <f>D985</f>
        <v>0</v>
      </c>
      <c r="F987" s="124">
        <v>150</v>
      </c>
      <c r="G987" s="121">
        <f t="shared" si="90"/>
        <v>0</v>
      </c>
      <c r="H987" s="185"/>
      <c r="I987" s="122" t="s">
        <v>1517</v>
      </c>
      <c r="J987" s="122" t="str">
        <f>VLOOKUP(I987,Presupuesto!$B$11:$C$587,2,0)</f>
        <v>OTROS INTERESES</v>
      </c>
      <c r="K987" s="122" t="str">
        <f t="shared" ref="K987:K994" si="91">$K$17</f>
        <v>Desarrollo Curricular</v>
      </c>
      <c r="L987" s="122" t="s">
        <v>487</v>
      </c>
    </row>
    <row r="988" spans="3:12" x14ac:dyDescent="0.25">
      <c r="C988" s="123" t="s">
        <v>50</v>
      </c>
      <c r="D988" s="624"/>
      <c r="E988" s="175">
        <v>1</v>
      </c>
      <c r="F988" s="142">
        <v>1500</v>
      </c>
      <c r="G988" s="121">
        <f t="shared" si="90"/>
        <v>1500</v>
      </c>
      <c r="H988" s="185"/>
      <c r="I988" s="122" t="s">
        <v>1517</v>
      </c>
      <c r="J988" s="122" t="str">
        <f>VLOOKUP(I988,Presupuesto!$B$11:$C$587,2,0)</f>
        <v>OTROS INTERESES</v>
      </c>
      <c r="K988" s="122" t="str">
        <f t="shared" si="91"/>
        <v>Desarrollo Curricular</v>
      </c>
      <c r="L988" s="122" t="s">
        <v>503</v>
      </c>
    </row>
    <row r="989" spans="3:12" x14ac:dyDescent="0.25">
      <c r="C989" s="123" t="s">
        <v>510</v>
      </c>
      <c r="D989" s="624"/>
      <c r="E989" s="175">
        <v>0</v>
      </c>
      <c r="F989" s="142">
        <v>250</v>
      </c>
      <c r="G989" s="121">
        <f t="shared" si="90"/>
        <v>0</v>
      </c>
      <c r="H989" s="185"/>
      <c r="I989" s="122" t="s">
        <v>1517</v>
      </c>
      <c r="J989" s="122" t="str">
        <f>VLOOKUP(I989,Presupuesto!$B$11:$C$587,2,0)</f>
        <v>OTROS INTERESES</v>
      </c>
      <c r="K989" s="122" t="str">
        <f t="shared" si="91"/>
        <v>Desarrollo Curricular</v>
      </c>
      <c r="L989" s="122" t="s">
        <v>503</v>
      </c>
    </row>
    <row r="990" spans="3:12" x14ac:dyDescent="0.25">
      <c r="C990" s="123" t="s">
        <v>51</v>
      </c>
      <c r="D990" s="624"/>
      <c r="E990" s="229">
        <f>(D985*25)/500</f>
        <v>0</v>
      </c>
      <c r="F990" s="124">
        <v>85</v>
      </c>
      <c r="G990" s="121">
        <f t="shared" si="90"/>
        <v>0</v>
      </c>
      <c r="H990" s="185"/>
      <c r="I990" s="122" t="s">
        <v>1517</v>
      </c>
      <c r="J990" s="122" t="str">
        <f>VLOOKUP(I990,Presupuesto!$B$11:$C$587,2,0)</f>
        <v>OTROS INTERESES</v>
      </c>
      <c r="K990" s="122" t="str">
        <f t="shared" si="91"/>
        <v>Desarrollo Curricular</v>
      </c>
      <c r="L990" s="122" t="s">
        <v>503</v>
      </c>
    </row>
    <row r="991" spans="3:12" x14ac:dyDescent="0.25">
      <c r="C991" s="123" t="s">
        <v>204</v>
      </c>
      <c r="D991" s="624"/>
      <c r="E991" s="229">
        <f>D985/12</f>
        <v>0</v>
      </c>
      <c r="F991" s="124">
        <v>36</v>
      </c>
      <c r="G991" s="121">
        <f t="shared" si="90"/>
        <v>0</v>
      </c>
      <c r="H991" s="185"/>
      <c r="I991" s="122" t="s">
        <v>1517</v>
      </c>
      <c r="J991" s="122" t="str">
        <f>VLOOKUP(I991,Presupuesto!$B$11:$C$587,2,0)</f>
        <v>OTROS INTERESES</v>
      </c>
      <c r="K991" s="122" t="str">
        <f t="shared" si="91"/>
        <v>Desarrollo Curricular</v>
      </c>
      <c r="L991" s="122" t="s">
        <v>503</v>
      </c>
    </row>
    <row r="992" spans="3:12" x14ac:dyDescent="0.25">
      <c r="C992" s="123" t="s">
        <v>34</v>
      </c>
      <c r="D992" s="624"/>
      <c r="E992" s="229">
        <f>D985/12</f>
        <v>0</v>
      </c>
      <c r="F992" s="124">
        <v>80</v>
      </c>
      <c r="G992" s="121">
        <f t="shared" si="90"/>
        <v>0</v>
      </c>
      <c r="H992" s="185"/>
      <c r="I992" s="122" t="s">
        <v>1517</v>
      </c>
      <c r="J992" s="122" t="str">
        <f>VLOOKUP(I992,Presupuesto!$B$11:$C$587,2,0)</f>
        <v>OTROS INTERESES</v>
      </c>
      <c r="K992" s="122" t="str">
        <f t="shared" si="91"/>
        <v>Desarrollo Curricular</v>
      </c>
      <c r="L992" s="122" t="s">
        <v>503</v>
      </c>
    </row>
    <row r="993" spans="3:12" x14ac:dyDescent="0.25">
      <c r="C993" s="133" t="s">
        <v>52</v>
      </c>
      <c r="D993" s="624"/>
      <c r="E993" s="256">
        <v>0</v>
      </c>
      <c r="F993" s="143">
        <v>25</v>
      </c>
      <c r="G993" s="121">
        <f t="shared" si="90"/>
        <v>0</v>
      </c>
      <c r="H993" s="185"/>
      <c r="I993" s="122" t="s">
        <v>1517</v>
      </c>
      <c r="J993" s="122" t="str">
        <f>VLOOKUP(I993,Presupuesto!$B$11:$C$587,2,0)</f>
        <v>OTROS INTERESES</v>
      </c>
      <c r="K993" s="122" t="str">
        <f t="shared" si="91"/>
        <v>Desarrollo Curricular</v>
      </c>
      <c r="L993" s="122" t="s">
        <v>503</v>
      </c>
    </row>
    <row r="994" spans="3:12" ht="15.75" thickBot="1" x14ac:dyDescent="0.3">
      <c r="C994" s="260" t="s">
        <v>543</v>
      </c>
      <c r="D994" s="261">
        <v>0</v>
      </c>
      <c r="E994" s="262">
        <v>1</v>
      </c>
      <c r="F994" s="128">
        <v>15356.25</v>
      </c>
      <c r="G994" s="121">
        <f t="shared" si="90"/>
        <v>15356.25</v>
      </c>
      <c r="H994" s="185"/>
      <c r="I994" s="122" t="s">
        <v>1517</v>
      </c>
      <c r="J994" s="130" t="str">
        <f>VLOOKUP(I994,Presupuesto!$B$11:$C$587,2,0)</f>
        <v>OTROS INTERESES</v>
      </c>
      <c r="K994" s="122" t="str">
        <f t="shared" si="91"/>
        <v>Desarrollo Curricular</v>
      </c>
      <c r="L994" s="122" t="s">
        <v>503</v>
      </c>
    </row>
    <row r="996" spans="3:12" x14ac:dyDescent="0.25">
      <c r="C996" s="72" t="s">
        <v>41</v>
      </c>
      <c r="D996" s="72"/>
      <c r="E996" s="72"/>
      <c r="F996" s="72"/>
      <c r="G996" s="72"/>
      <c r="H996" s="97"/>
      <c r="I996" s="72"/>
      <c r="J996" s="72"/>
    </row>
    <row r="997" spans="3:12" x14ac:dyDescent="0.25">
      <c r="C997" s="72" t="s">
        <v>42</v>
      </c>
      <c r="D997" s="72"/>
      <c r="E997" s="72"/>
      <c r="F997" s="72"/>
      <c r="G997" s="72"/>
      <c r="H997" s="97"/>
      <c r="I997" s="72"/>
      <c r="J997" s="72"/>
    </row>
    <row r="998" spans="3:12" ht="15.75" thickBot="1" x14ac:dyDescent="0.3">
      <c r="C998" s="202"/>
      <c r="D998" s="202"/>
      <c r="E998" s="202"/>
      <c r="F998" s="202"/>
      <c r="G998" s="202"/>
      <c r="H998" s="97"/>
      <c r="I998" s="202"/>
      <c r="J998" s="202"/>
      <c r="K998" s="136"/>
    </row>
    <row r="999" spans="3:12" ht="15.75" thickBot="1" x14ac:dyDescent="0.3">
      <c r="C999" s="29" t="s">
        <v>43</v>
      </c>
      <c r="D999" s="30">
        <f>SUM(G1006:G1015)</f>
        <v>41887.86</v>
      </c>
      <c r="E999" s="117"/>
      <c r="F999" s="117"/>
      <c r="G999" s="117"/>
      <c r="H999" s="94"/>
      <c r="I999" s="94"/>
      <c r="J999" s="94"/>
      <c r="K999" s="136"/>
    </row>
    <row r="1000" spans="3:12" x14ac:dyDescent="0.25">
      <c r="C1000" s="72"/>
      <c r="D1000" s="31"/>
      <c r="E1000" s="117"/>
      <c r="F1000" s="117"/>
      <c r="G1000" s="117"/>
      <c r="H1000" s="94"/>
      <c r="I1000" s="94"/>
      <c r="J1000" s="94"/>
      <c r="K1000" s="136"/>
    </row>
    <row r="1001" spans="3:12" x14ac:dyDescent="0.25">
      <c r="C1001" s="72"/>
      <c r="D1001" s="31"/>
      <c r="E1001" s="117"/>
      <c r="F1001" s="117"/>
      <c r="G1001" s="117"/>
      <c r="H1001" s="94"/>
      <c r="I1001" s="94"/>
      <c r="J1001" s="94"/>
      <c r="K1001" s="136"/>
    </row>
    <row r="1002" spans="3:12" ht="15.75" x14ac:dyDescent="0.25">
      <c r="C1002" s="235" t="s">
        <v>481</v>
      </c>
      <c r="D1002" s="448" t="s">
        <v>1977</v>
      </c>
      <c r="E1002" s="117"/>
      <c r="F1002" s="117"/>
      <c r="G1002" s="117"/>
      <c r="H1002" s="94"/>
      <c r="I1002" s="94"/>
      <c r="J1002" s="94"/>
      <c r="K1002" s="136"/>
    </row>
    <row r="1003" spans="3:12" ht="18.75" x14ac:dyDescent="0.25">
      <c r="C1003" s="252" t="str">
        <f>IFERROR(VLOOKUP(D1002,'Desarrollo e Innov. Curricular'!$E:$F,2,FALSE),IFERROR(VLOOKUP(D1002,Investigación!$E:$F,2,FALSE),IFERROR(VLOOKUP(D1002,'Vinculación Univ. Sociedad'!$E:$F,2,FALSE),IFERROR(VLOOKUP(D1002,'Docencia y Profesorado Universi'!$E:$F,2,FALSE),IFERROR(VLOOKUP(D1002,Estudiantes!$E:$F,2,FALSE),IFERROR(VLOOKUP(D1002,'Gestion Administrativa'!#REF!,2,FALSE),IFERROR(VLOOKUP(D1002,'Gestion Academica'!$E:$F,2,FALSE),IFERROR(VLOOKUP(D1002,Graduados!$E:$F,2,FALSE),IFERROR(VLOOKUP(D1002,'Gestión del Conocimiento'!$E:$F,2,FALSE),IFERROR(VLOOKUP(D1002,Gobernabilidad!$E:$F,2,FALSE),IFERROR(VLOOKUP(D1002,'NIVEL DE ES Y  SISTEMA NACIONAL'!$E:$F,2,FALSE),VLOOKUP(D1002,'Lo Esencial'!$E:$F,2,0))))))))))))</f>
        <v>Participación en la Mesa de Arqueología en la 79  reunión Anual de la Sociedad Americana de Arqueología (SAA)</v>
      </c>
      <c r="D1003" s="31"/>
      <c r="E1003" s="117"/>
      <c r="F1003" s="117"/>
      <c r="G1003" s="117"/>
      <c r="H1003" s="94"/>
      <c r="I1003" s="94"/>
      <c r="J1003" s="94"/>
      <c r="K1003" s="136"/>
    </row>
    <row r="1004" spans="3:12" ht="15.75" thickBot="1" x14ac:dyDescent="0.3">
      <c r="C1004" s="72"/>
      <c r="D1004" s="31"/>
      <c r="E1004" s="117"/>
      <c r="F1004" s="117"/>
      <c r="G1004" s="117"/>
      <c r="H1004" s="94"/>
      <c r="I1004" s="94"/>
      <c r="J1004" s="94"/>
      <c r="K1004" s="136"/>
    </row>
    <row r="1005" spans="3:12" ht="30.75" thickBot="1" x14ac:dyDescent="0.3">
      <c r="C1005" s="150" t="s">
        <v>44</v>
      </c>
      <c r="D1005" s="153" t="s">
        <v>45</v>
      </c>
      <c r="E1005" s="152" t="s">
        <v>55</v>
      </c>
      <c r="F1005" s="152" t="s">
        <v>57</v>
      </c>
      <c r="G1005" s="151" t="s">
        <v>27</v>
      </c>
      <c r="H1005" s="157" t="s">
        <v>218</v>
      </c>
      <c r="I1005" s="152" t="s">
        <v>46</v>
      </c>
      <c r="J1005" s="152" t="s">
        <v>219</v>
      </c>
      <c r="K1005" s="152" t="s">
        <v>501</v>
      </c>
      <c r="L1005" s="152" t="s">
        <v>502</v>
      </c>
    </row>
    <row r="1006" spans="3:12" x14ac:dyDescent="0.25">
      <c r="C1006" s="119" t="s">
        <v>47</v>
      </c>
      <c r="D1006" s="623"/>
      <c r="E1006" s="182"/>
      <c r="F1006" s="139">
        <v>30000</v>
      </c>
      <c r="G1006" s="121">
        <f t="shared" ref="G1006:G1015" si="92">E1006*F1006</f>
        <v>0</v>
      </c>
      <c r="H1006" s="185" t="s">
        <v>217</v>
      </c>
      <c r="I1006" s="122" t="s">
        <v>756</v>
      </c>
      <c r="J1006" s="122" t="str">
        <f>VLOOKUP(I1006,Presupuesto!$B$11:$C$587,2,0)</f>
        <v>SERVICIOS DE PROFESIONALES Y TECNICOS</v>
      </c>
      <c r="K1006" s="263" t="s">
        <v>211</v>
      </c>
      <c r="L1006" s="122" t="s">
        <v>485</v>
      </c>
    </row>
    <row r="1007" spans="3:12" x14ac:dyDescent="0.25">
      <c r="C1007" s="123" t="s">
        <v>48</v>
      </c>
      <c r="D1007" s="624"/>
      <c r="E1007" s="229">
        <f>D1006</f>
        <v>0</v>
      </c>
      <c r="F1007" s="124">
        <v>50</v>
      </c>
      <c r="G1007" s="121">
        <f t="shared" si="92"/>
        <v>0</v>
      </c>
      <c r="H1007" s="185"/>
      <c r="I1007" s="122" t="s">
        <v>1517</v>
      </c>
      <c r="J1007" s="122" t="str">
        <f>VLOOKUP(I1007,Presupuesto!$B$11:$C$587,2,0)</f>
        <v>OTROS INTERESES</v>
      </c>
      <c r="K1007" s="122" t="str">
        <f>$K$17</f>
        <v>Desarrollo Curricular</v>
      </c>
      <c r="L1007" s="122" t="s">
        <v>503</v>
      </c>
    </row>
    <row r="1008" spans="3:12" x14ac:dyDescent="0.25">
      <c r="C1008" s="123" t="s">
        <v>49</v>
      </c>
      <c r="D1008" s="624"/>
      <c r="E1008" s="229">
        <f>D1006</f>
        <v>0</v>
      </c>
      <c r="F1008" s="124">
        <v>150</v>
      </c>
      <c r="G1008" s="121">
        <f t="shared" si="92"/>
        <v>0</v>
      </c>
      <c r="H1008" s="185"/>
      <c r="I1008" s="122" t="s">
        <v>1517</v>
      </c>
      <c r="J1008" s="122" t="str">
        <f>VLOOKUP(I1008,Presupuesto!$B$11:$C$587,2,0)</f>
        <v>OTROS INTERESES</v>
      </c>
      <c r="K1008" s="122" t="str">
        <f t="shared" ref="K1008:K1015" si="93">$K$17</f>
        <v>Desarrollo Curricular</v>
      </c>
      <c r="L1008" s="122" t="s">
        <v>487</v>
      </c>
    </row>
    <row r="1009" spans="3:12" x14ac:dyDescent="0.25">
      <c r="C1009" s="123" t="s">
        <v>50</v>
      </c>
      <c r="D1009" s="624"/>
      <c r="E1009" s="175">
        <v>1</v>
      </c>
      <c r="F1009" s="142">
        <v>16477.86</v>
      </c>
      <c r="G1009" s="121">
        <f t="shared" si="92"/>
        <v>16477.86</v>
      </c>
      <c r="H1009" s="185"/>
      <c r="I1009" s="122" t="s">
        <v>1517</v>
      </c>
      <c r="J1009" s="122" t="str">
        <f>VLOOKUP(I1009,Presupuesto!$B$11:$C$587,2,0)</f>
        <v>OTROS INTERESES</v>
      </c>
      <c r="K1009" s="122" t="str">
        <f t="shared" si="93"/>
        <v>Desarrollo Curricular</v>
      </c>
      <c r="L1009" s="122" t="s">
        <v>503</v>
      </c>
    </row>
    <row r="1010" spans="3:12" x14ac:dyDescent="0.25">
      <c r="C1010" s="123" t="s">
        <v>510</v>
      </c>
      <c r="D1010" s="624"/>
      <c r="E1010" s="175">
        <v>0</v>
      </c>
      <c r="F1010" s="142">
        <v>250</v>
      </c>
      <c r="G1010" s="121">
        <f t="shared" si="92"/>
        <v>0</v>
      </c>
      <c r="H1010" s="185"/>
      <c r="I1010" s="122" t="s">
        <v>1517</v>
      </c>
      <c r="J1010" s="122" t="str">
        <f>VLOOKUP(I1010,Presupuesto!$B$11:$C$587,2,0)</f>
        <v>OTROS INTERESES</v>
      </c>
      <c r="K1010" s="122" t="str">
        <f t="shared" si="93"/>
        <v>Desarrollo Curricular</v>
      </c>
      <c r="L1010" s="122" t="s">
        <v>503</v>
      </c>
    </row>
    <row r="1011" spans="3:12" x14ac:dyDescent="0.25">
      <c r="C1011" s="123" t="s">
        <v>51</v>
      </c>
      <c r="D1011" s="624"/>
      <c r="E1011" s="229">
        <f>(D1006*25)/500</f>
        <v>0</v>
      </c>
      <c r="F1011" s="124">
        <v>85</v>
      </c>
      <c r="G1011" s="121">
        <f t="shared" si="92"/>
        <v>0</v>
      </c>
      <c r="H1011" s="185"/>
      <c r="I1011" s="122" t="s">
        <v>1517</v>
      </c>
      <c r="J1011" s="122" t="str">
        <f>VLOOKUP(I1011,Presupuesto!$B$11:$C$587,2,0)</f>
        <v>OTROS INTERESES</v>
      </c>
      <c r="K1011" s="122" t="str">
        <f t="shared" si="93"/>
        <v>Desarrollo Curricular</v>
      </c>
      <c r="L1011" s="122" t="s">
        <v>503</v>
      </c>
    </row>
    <row r="1012" spans="3:12" x14ac:dyDescent="0.25">
      <c r="C1012" s="123" t="s">
        <v>204</v>
      </c>
      <c r="D1012" s="624"/>
      <c r="E1012" s="229">
        <f>D1006/12</f>
        <v>0</v>
      </c>
      <c r="F1012" s="124">
        <v>36</v>
      </c>
      <c r="G1012" s="121">
        <f t="shared" si="92"/>
        <v>0</v>
      </c>
      <c r="H1012" s="185"/>
      <c r="I1012" s="122" t="s">
        <v>1517</v>
      </c>
      <c r="J1012" s="122" t="str">
        <f>VLOOKUP(I1012,Presupuesto!$B$11:$C$587,2,0)</f>
        <v>OTROS INTERESES</v>
      </c>
      <c r="K1012" s="122" t="str">
        <f t="shared" si="93"/>
        <v>Desarrollo Curricular</v>
      </c>
      <c r="L1012" s="122" t="s">
        <v>503</v>
      </c>
    </row>
    <row r="1013" spans="3:12" x14ac:dyDescent="0.25">
      <c r="C1013" s="123" t="s">
        <v>34</v>
      </c>
      <c r="D1013" s="624"/>
      <c r="E1013" s="229">
        <f>D1006/12</f>
        <v>0</v>
      </c>
      <c r="F1013" s="124">
        <v>80</v>
      </c>
      <c r="G1013" s="121">
        <f t="shared" si="92"/>
        <v>0</v>
      </c>
      <c r="H1013" s="185"/>
      <c r="I1013" s="122" t="s">
        <v>1517</v>
      </c>
      <c r="J1013" s="122" t="str">
        <f>VLOOKUP(I1013,Presupuesto!$B$11:$C$587,2,0)</f>
        <v>OTROS INTERESES</v>
      </c>
      <c r="K1013" s="122" t="str">
        <f t="shared" si="93"/>
        <v>Desarrollo Curricular</v>
      </c>
      <c r="L1013" s="122" t="s">
        <v>503</v>
      </c>
    </row>
    <row r="1014" spans="3:12" x14ac:dyDescent="0.25">
      <c r="C1014" s="133" t="s">
        <v>52</v>
      </c>
      <c r="D1014" s="624"/>
      <c r="E1014" s="256">
        <v>0</v>
      </c>
      <c r="F1014" s="143">
        <v>25</v>
      </c>
      <c r="G1014" s="121">
        <f t="shared" si="92"/>
        <v>0</v>
      </c>
      <c r="H1014" s="185"/>
      <c r="I1014" s="122" t="s">
        <v>1517</v>
      </c>
      <c r="J1014" s="122" t="str">
        <f>VLOOKUP(I1014,Presupuesto!$B$11:$C$587,2,0)</f>
        <v>OTROS INTERESES</v>
      </c>
      <c r="K1014" s="122" t="str">
        <f t="shared" si="93"/>
        <v>Desarrollo Curricular</v>
      </c>
      <c r="L1014" s="122" t="s">
        <v>503</v>
      </c>
    </row>
    <row r="1015" spans="3:12" ht="15.75" thickBot="1" x14ac:dyDescent="0.3">
      <c r="C1015" s="260" t="s">
        <v>543</v>
      </c>
      <c r="D1015" s="261">
        <v>0</v>
      </c>
      <c r="E1015" s="262">
        <v>1</v>
      </c>
      <c r="F1015" s="128">
        <v>25410</v>
      </c>
      <c r="G1015" s="121">
        <f t="shared" si="92"/>
        <v>25410</v>
      </c>
      <c r="H1015" s="185"/>
      <c r="I1015" s="122" t="s">
        <v>1517</v>
      </c>
      <c r="J1015" s="130" t="str">
        <f>VLOOKUP(I1015,Presupuesto!$B$11:$C$587,2,0)</f>
        <v>OTROS INTERESES</v>
      </c>
      <c r="K1015" s="122" t="str">
        <f t="shared" si="93"/>
        <v>Desarrollo Curricular</v>
      </c>
      <c r="L1015" s="122" t="s">
        <v>503</v>
      </c>
    </row>
    <row r="1017" spans="3:12" x14ac:dyDescent="0.25">
      <c r="C1017" s="72" t="s">
        <v>41</v>
      </c>
      <c r="D1017" s="72"/>
      <c r="E1017" s="72"/>
      <c r="F1017" s="72"/>
      <c r="G1017" s="72"/>
      <c r="H1017" s="97"/>
      <c r="I1017" s="72"/>
      <c r="J1017" s="72"/>
    </row>
    <row r="1018" spans="3:12" x14ac:dyDescent="0.25">
      <c r="C1018" s="72" t="s">
        <v>42</v>
      </c>
      <c r="D1018" s="72"/>
      <c r="E1018" s="72"/>
      <c r="F1018" s="72"/>
      <c r="G1018" s="72"/>
      <c r="H1018" s="97"/>
      <c r="I1018" s="72"/>
      <c r="J1018" s="72"/>
    </row>
    <row r="1019" spans="3:12" ht="15.75" thickBot="1" x14ac:dyDescent="0.3">
      <c r="C1019" s="202"/>
      <c r="D1019" s="202"/>
      <c r="E1019" s="202"/>
      <c r="F1019" s="202"/>
      <c r="G1019" s="202"/>
      <c r="H1019" s="97"/>
      <c r="I1019" s="202"/>
      <c r="J1019" s="202"/>
      <c r="K1019" s="136"/>
    </row>
    <row r="1020" spans="3:12" ht="15.75" thickBot="1" x14ac:dyDescent="0.3">
      <c r="C1020" s="29" t="s">
        <v>43</v>
      </c>
      <c r="D1020" s="30">
        <f>SUM(G1027:G1036)</f>
        <v>98000</v>
      </c>
      <c r="E1020" s="117"/>
      <c r="F1020" s="117"/>
      <c r="G1020" s="117"/>
      <c r="H1020" s="94"/>
      <c r="I1020" s="94"/>
      <c r="J1020" s="94"/>
      <c r="K1020" s="136"/>
    </row>
    <row r="1021" spans="3:12" x14ac:dyDescent="0.25">
      <c r="C1021" s="72"/>
      <c r="D1021" s="31"/>
      <c r="E1021" s="117"/>
      <c r="F1021" s="117"/>
      <c r="G1021" s="117"/>
      <c r="H1021" s="94"/>
      <c r="I1021" s="94"/>
      <c r="J1021" s="94"/>
      <c r="K1021" s="136"/>
    </row>
    <row r="1022" spans="3:12" x14ac:dyDescent="0.25">
      <c r="C1022" s="72"/>
      <c r="D1022" s="31"/>
      <c r="E1022" s="117"/>
      <c r="F1022" s="117"/>
      <c r="G1022" s="117"/>
      <c r="H1022" s="94"/>
      <c r="I1022" s="94"/>
      <c r="J1022" s="94"/>
      <c r="K1022" s="136"/>
    </row>
    <row r="1023" spans="3:12" ht="15.75" x14ac:dyDescent="0.25">
      <c r="C1023" s="235" t="s">
        <v>481</v>
      </c>
      <c r="D1023" s="448" t="s">
        <v>1978</v>
      </c>
      <c r="E1023" s="117"/>
      <c r="F1023" s="117"/>
      <c r="G1023" s="117"/>
      <c r="H1023" s="94"/>
      <c r="I1023" s="94"/>
      <c r="J1023" s="94"/>
      <c r="K1023" s="136"/>
    </row>
    <row r="1024" spans="3:12" ht="18.75" x14ac:dyDescent="0.25">
      <c r="C1024" s="252" t="str">
        <f>IFERROR(VLOOKUP(D1023,'Desarrollo e Innov. Curricular'!$E:$F,2,FALSE),IFERROR(VLOOKUP(D1023,Investigación!$E:$F,2,FALSE),IFERROR(VLOOKUP(D1023,'Vinculación Univ. Sociedad'!$E:$F,2,FALSE),IFERROR(VLOOKUP(D1023,'Docencia y Profesorado Universi'!$E:$F,2,FALSE),IFERROR(VLOOKUP(D1023,Estudiantes!$E:$F,2,FALSE),IFERROR(VLOOKUP(D1023,'Gestion Administrativa'!#REF!,2,FALSE),IFERROR(VLOOKUP(D1023,'Gestion Academica'!$E:$F,2,FALSE),IFERROR(VLOOKUP(D1023,Graduados!$E:$F,2,FALSE),IFERROR(VLOOKUP(D1023,'Gestión del Conocimiento'!$E:$F,2,FALSE),IFERROR(VLOOKUP(D1023,Gobernabilidad!$E:$F,2,FALSE),IFERROR(VLOOKUP(D1023,'NIVEL DE ES Y  SISTEMA NACIONAL'!$E:$F,2,FALSE),VLOOKUP(D1023,'Lo Esencial'!$E:$F,2,0))))))))))))</f>
        <v>Giras centros Regionales de Universidad</v>
      </c>
      <c r="D1024" s="31"/>
      <c r="E1024" s="117"/>
      <c r="F1024" s="117"/>
      <c r="G1024" s="117"/>
      <c r="H1024" s="94"/>
      <c r="I1024" s="94"/>
      <c r="J1024" s="94"/>
      <c r="K1024" s="136"/>
    </row>
    <row r="1025" spans="3:12" ht="15.75" thickBot="1" x14ac:dyDescent="0.3">
      <c r="C1025" s="72"/>
      <c r="D1025" s="31"/>
      <c r="E1025" s="117"/>
      <c r="F1025" s="117"/>
      <c r="G1025" s="117"/>
      <c r="H1025" s="94"/>
      <c r="I1025" s="94"/>
      <c r="J1025" s="94"/>
      <c r="K1025" s="136"/>
    </row>
    <row r="1026" spans="3:12" ht="30.75" thickBot="1" x14ac:dyDescent="0.3">
      <c r="C1026" s="150" t="s">
        <v>44</v>
      </c>
      <c r="D1026" s="153" t="s">
        <v>45</v>
      </c>
      <c r="E1026" s="152" t="s">
        <v>55</v>
      </c>
      <c r="F1026" s="152" t="s">
        <v>57</v>
      </c>
      <c r="G1026" s="151" t="s">
        <v>27</v>
      </c>
      <c r="H1026" s="157" t="s">
        <v>218</v>
      </c>
      <c r="I1026" s="152" t="s">
        <v>46</v>
      </c>
      <c r="J1026" s="152" t="s">
        <v>219</v>
      </c>
      <c r="K1026" s="152" t="s">
        <v>501</v>
      </c>
      <c r="L1026" s="152" t="s">
        <v>502</v>
      </c>
    </row>
    <row r="1027" spans="3:12" x14ac:dyDescent="0.25">
      <c r="C1027" s="119" t="s">
        <v>47</v>
      </c>
      <c r="D1027" s="623"/>
      <c r="E1027" s="182"/>
      <c r="F1027" s="139">
        <v>30000</v>
      </c>
      <c r="G1027" s="121">
        <f t="shared" ref="G1027:G1036" si="94">E1027*F1027</f>
        <v>0</v>
      </c>
      <c r="H1027" s="185" t="s">
        <v>217</v>
      </c>
      <c r="I1027" s="122" t="s">
        <v>756</v>
      </c>
      <c r="J1027" s="122" t="str">
        <f>VLOOKUP(I1027,Presupuesto!$B$11:$C$587,2,0)</f>
        <v>SERVICIOS DE PROFESIONALES Y TECNICOS</v>
      </c>
      <c r="K1027" s="263" t="s">
        <v>211</v>
      </c>
      <c r="L1027" s="122" t="s">
        <v>485</v>
      </c>
    </row>
    <row r="1028" spans="3:12" x14ac:dyDescent="0.25">
      <c r="C1028" s="123" t="s">
        <v>48</v>
      </c>
      <c r="D1028" s="624"/>
      <c r="E1028" s="229">
        <f>D1027</f>
        <v>0</v>
      </c>
      <c r="F1028" s="124">
        <v>50</v>
      </c>
      <c r="G1028" s="121">
        <f t="shared" si="94"/>
        <v>0</v>
      </c>
      <c r="H1028" s="185"/>
      <c r="I1028" s="122" t="s">
        <v>1517</v>
      </c>
      <c r="J1028" s="122" t="str">
        <f>VLOOKUP(I1028,Presupuesto!$B$11:$C$587,2,0)</f>
        <v>OTROS INTERESES</v>
      </c>
      <c r="K1028" s="122" t="str">
        <f>$K$17</f>
        <v>Desarrollo Curricular</v>
      </c>
      <c r="L1028" s="122" t="s">
        <v>503</v>
      </c>
    </row>
    <row r="1029" spans="3:12" x14ac:dyDescent="0.25">
      <c r="C1029" s="123" t="s">
        <v>49</v>
      </c>
      <c r="D1029" s="624"/>
      <c r="E1029" s="229">
        <f>D1027</f>
        <v>0</v>
      </c>
      <c r="F1029" s="124">
        <v>150</v>
      </c>
      <c r="G1029" s="121">
        <f t="shared" si="94"/>
        <v>0</v>
      </c>
      <c r="H1029" s="185"/>
      <c r="I1029" s="122" t="s">
        <v>1517</v>
      </c>
      <c r="J1029" s="122" t="str">
        <f>VLOOKUP(I1029,Presupuesto!$B$11:$C$587,2,0)</f>
        <v>OTROS INTERESES</v>
      </c>
      <c r="K1029" s="122" t="str">
        <f t="shared" ref="K1029:K1036" si="95">$K$17</f>
        <v>Desarrollo Curricular</v>
      </c>
      <c r="L1029" s="122" t="s">
        <v>487</v>
      </c>
    </row>
    <row r="1030" spans="3:12" x14ac:dyDescent="0.25">
      <c r="C1030" s="123" t="s">
        <v>50</v>
      </c>
      <c r="D1030" s="624"/>
      <c r="E1030" s="175">
        <v>0</v>
      </c>
      <c r="F1030" s="142">
        <v>10000</v>
      </c>
      <c r="G1030" s="121">
        <f t="shared" si="94"/>
        <v>0</v>
      </c>
      <c r="H1030" s="185"/>
      <c r="I1030" s="122" t="s">
        <v>1517</v>
      </c>
      <c r="J1030" s="122" t="str">
        <f>VLOOKUP(I1030,Presupuesto!$B$11:$C$587,2,0)</f>
        <v>OTROS INTERESES</v>
      </c>
      <c r="K1030" s="122" t="str">
        <f t="shared" si="95"/>
        <v>Desarrollo Curricular</v>
      </c>
      <c r="L1030" s="122" t="s">
        <v>503</v>
      </c>
    </row>
    <row r="1031" spans="3:12" x14ac:dyDescent="0.25">
      <c r="C1031" s="123" t="s">
        <v>510</v>
      </c>
      <c r="D1031" s="624"/>
      <c r="E1031" s="175">
        <v>0</v>
      </c>
      <c r="F1031" s="142">
        <v>250</v>
      </c>
      <c r="G1031" s="121">
        <f t="shared" si="94"/>
        <v>0</v>
      </c>
      <c r="H1031" s="185"/>
      <c r="I1031" s="122" t="s">
        <v>1517</v>
      </c>
      <c r="J1031" s="122" t="str">
        <f>VLOOKUP(I1031,Presupuesto!$B$11:$C$587,2,0)</f>
        <v>OTROS INTERESES</v>
      </c>
      <c r="K1031" s="122" t="str">
        <f t="shared" si="95"/>
        <v>Desarrollo Curricular</v>
      </c>
      <c r="L1031" s="122" t="s">
        <v>503</v>
      </c>
    </row>
    <row r="1032" spans="3:12" x14ac:dyDescent="0.25">
      <c r="C1032" s="123" t="s">
        <v>51</v>
      </c>
      <c r="D1032" s="624"/>
      <c r="E1032" s="229">
        <f>(D1027*25)/500</f>
        <v>0</v>
      </c>
      <c r="F1032" s="124">
        <v>85</v>
      </c>
      <c r="G1032" s="121">
        <f t="shared" si="94"/>
        <v>0</v>
      </c>
      <c r="H1032" s="185"/>
      <c r="I1032" s="122" t="s">
        <v>1517</v>
      </c>
      <c r="J1032" s="122" t="str">
        <f>VLOOKUP(I1032,Presupuesto!$B$11:$C$587,2,0)</f>
        <v>OTROS INTERESES</v>
      </c>
      <c r="K1032" s="122" t="str">
        <f t="shared" si="95"/>
        <v>Desarrollo Curricular</v>
      </c>
      <c r="L1032" s="122" t="s">
        <v>503</v>
      </c>
    </row>
    <row r="1033" spans="3:12" x14ac:dyDescent="0.25">
      <c r="C1033" s="123" t="s">
        <v>204</v>
      </c>
      <c r="D1033" s="624"/>
      <c r="E1033" s="229">
        <f>D1027/12</f>
        <v>0</v>
      </c>
      <c r="F1033" s="124">
        <v>36</v>
      </c>
      <c r="G1033" s="121">
        <f t="shared" si="94"/>
        <v>0</v>
      </c>
      <c r="H1033" s="185"/>
      <c r="I1033" s="122" t="s">
        <v>1517</v>
      </c>
      <c r="J1033" s="122" t="str">
        <f>VLOOKUP(I1033,Presupuesto!$B$11:$C$587,2,0)</f>
        <v>OTROS INTERESES</v>
      </c>
      <c r="K1033" s="122" t="str">
        <f t="shared" si="95"/>
        <v>Desarrollo Curricular</v>
      </c>
      <c r="L1033" s="122" t="s">
        <v>503</v>
      </c>
    </row>
    <row r="1034" spans="3:12" x14ac:dyDescent="0.25">
      <c r="C1034" s="123" t="s">
        <v>34</v>
      </c>
      <c r="D1034" s="624"/>
      <c r="E1034" s="229">
        <f>D1027/12</f>
        <v>0</v>
      </c>
      <c r="F1034" s="124">
        <v>80</v>
      </c>
      <c r="G1034" s="121">
        <f t="shared" si="94"/>
        <v>0</v>
      </c>
      <c r="H1034" s="185"/>
      <c r="I1034" s="122" t="s">
        <v>1517</v>
      </c>
      <c r="J1034" s="122" t="str">
        <f>VLOOKUP(I1034,Presupuesto!$B$11:$C$587,2,0)</f>
        <v>OTROS INTERESES</v>
      </c>
      <c r="K1034" s="122" t="str">
        <f t="shared" si="95"/>
        <v>Desarrollo Curricular</v>
      </c>
      <c r="L1034" s="122" t="s">
        <v>503</v>
      </c>
    </row>
    <row r="1035" spans="3:12" x14ac:dyDescent="0.25">
      <c r="C1035" s="133" t="s">
        <v>52</v>
      </c>
      <c r="D1035" s="624"/>
      <c r="E1035" s="256">
        <v>0</v>
      </c>
      <c r="F1035" s="143">
        <v>25</v>
      </c>
      <c r="G1035" s="121">
        <f t="shared" si="94"/>
        <v>0</v>
      </c>
      <c r="H1035" s="185"/>
      <c r="I1035" s="122" t="s">
        <v>1517</v>
      </c>
      <c r="J1035" s="122" t="str">
        <f>VLOOKUP(I1035,Presupuesto!$B$11:$C$587,2,0)</f>
        <v>OTROS INTERESES</v>
      </c>
      <c r="K1035" s="122" t="str">
        <f t="shared" si="95"/>
        <v>Desarrollo Curricular</v>
      </c>
      <c r="L1035" s="122" t="s">
        <v>503</v>
      </c>
    </row>
    <row r="1036" spans="3:12" ht="15.75" thickBot="1" x14ac:dyDescent="0.3">
      <c r="C1036" s="260" t="s">
        <v>541</v>
      </c>
      <c r="D1036" s="261">
        <v>0</v>
      </c>
      <c r="E1036" s="262">
        <v>7</v>
      </c>
      <c r="F1036" s="128">
        <v>14000</v>
      </c>
      <c r="G1036" s="121">
        <f t="shared" si="94"/>
        <v>98000</v>
      </c>
      <c r="H1036" s="185"/>
      <c r="I1036" s="122" t="s">
        <v>1517</v>
      </c>
      <c r="J1036" s="130" t="str">
        <f>VLOOKUP(I1036,Presupuesto!$B$11:$C$587,2,0)</f>
        <v>OTROS INTERESES</v>
      </c>
      <c r="K1036" s="122" t="str">
        <f t="shared" si="95"/>
        <v>Desarrollo Curricular</v>
      </c>
      <c r="L1036" s="122" t="s">
        <v>503</v>
      </c>
    </row>
    <row r="1038" spans="3:12" x14ac:dyDescent="0.25">
      <c r="C1038" s="72" t="s">
        <v>41</v>
      </c>
      <c r="D1038" s="72"/>
      <c r="E1038" s="72"/>
      <c r="F1038" s="72"/>
      <c r="G1038" s="72"/>
      <c r="H1038" s="97"/>
      <c r="I1038" s="72"/>
      <c r="J1038" s="72"/>
    </row>
    <row r="1039" spans="3:12" x14ac:dyDescent="0.25">
      <c r="C1039" s="72" t="s">
        <v>42</v>
      </c>
      <c r="D1039" s="72"/>
      <c r="E1039" s="72"/>
      <c r="F1039" s="72"/>
      <c r="G1039" s="72"/>
      <c r="H1039" s="97"/>
      <c r="I1039" s="72"/>
      <c r="J1039" s="72"/>
    </row>
    <row r="1040" spans="3:12" ht="15.75" thickBot="1" x14ac:dyDescent="0.3">
      <c r="C1040" s="202"/>
      <c r="D1040" s="202"/>
      <c r="E1040" s="202"/>
      <c r="F1040" s="202"/>
      <c r="G1040" s="202"/>
      <c r="H1040" s="97"/>
      <c r="I1040" s="202"/>
      <c r="J1040" s="202"/>
      <c r="K1040" s="136"/>
    </row>
    <row r="1041" spans="3:12" ht="15.75" thickBot="1" x14ac:dyDescent="0.3">
      <c r="C1041" s="29" t="s">
        <v>43</v>
      </c>
      <c r="D1041" s="30">
        <f>SUM(G1048:G1057)</f>
        <v>0</v>
      </c>
      <c r="E1041" s="117"/>
      <c r="F1041" s="117"/>
      <c r="G1041" s="117"/>
      <c r="H1041" s="94"/>
      <c r="I1041" s="94"/>
      <c r="J1041" s="94"/>
      <c r="K1041" s="136"/>
    </row>
    <row r="1042" spans="3:12" x14ac:dyDescent="0.25">
      <c r="C1042" s="72"/>
      <c r="D1042" s="31"/>
      <c r="E1042" s="117"/>
      <c r="F1042" s="117"/>
      <c r="G1042" s="117"/>
      <c r="H1042" s="94"/>
      <c r="I1042" s="94"/>
      <c r="J1042" s="94"/>
      <c r="K1042" s="136"/>
    </row>
    <row r="1043" spans="3:12" x14ac:dyDescent="0.25">
      <c r="C1043" s="72"/>
      <c r="D1043" s="31"/>
      <c r="E1043" s="117"/>
      <c r="F1043" s="117"/>
      <c r="G1043" s="117"/>
      <c r="H1043" s="94"/>
      <c r="I1043" s="94"/>
      <c r="J1043" s="94"/>
      <c r="K1043" s="136"/>
    </row>
    <row r="1044" spans="3:12" ht="15.75" x14ac:dyDescent="0.25">
      <c r="C1044" s="235" t="s">
        <v>481</v>
      </c>
      <c r="D1044" s="448" t="s">
        <v>2118</v>
      </c>
      <c r="E1044" s="117"/>
      <c r="F1044" s="117"/>
      <c r="G1044" s="117"/>
      <c r="H1044" s="94"/>
      <c r="I1044" s="94"/>
      <c r="J1044" s="94"/>
      <c r="K1044" s="136"/>
    </row>
    <row r="1045" spans="3:12" ht="18.75" x14ac:dyDescent="0.25">
      <c r="C1045" s="252" t="str">
        <f>IFERROR(VLOOKUP(D1044,'Desarrollo e Innov. Curricular'!$E:$F,2,FALSE),IFERROR(VLOOKUP(D1044,Investigación!$E:$F,2,FALSE),IFERROR(VLOOKUP(D1044,'Vinculación Univ. Sociedad'!$E:$F,2,FALSE),IFERROR(VLOOKUP(D1044,'Docencia y Profesorado Universi'!$E:$F,2,FALSE),IFERROR(VLOOKUP(D1044,Estudiantes!$E:$F,2,FALSE),IFERROR(VLOOKUP(D1044,'Gestion Administrativa'!#REF!,2,FALSE),IFERROR(VLOOKUP(D1044,'Gestion Academica'!$E:$F,2,FALSE),IFERROR(VLOOKUP(D1044,Graduados!$E:$F,2,FALSE),IFERROR(VLOOKUP(D1044,'Gestión del Conocimiento'!$E:$F,2,FALSE),IFERROR(VLOOKUP(D1044,Gobernabilidad!$E:$F,2,FALSE),IFERROR(VLOOKUP(D1044,'NIVEL DE ES Y  SISTEMA NACIONAL'!$E:$F,2,FALSE),VLOOKUP(D1044,'Lo Esencial'!$E:$F,2,0))))))))))))</f>
        <v>Cuatro docentes con carga academica en investigacion para desarrollar los dos proyectos de investigacion</v>
      </c>
      <c r="D1045" s="31"/>
      <c r="E1045" s="117"/>
      <c r="F1045" s="117"/>
      <c r="G1045" s="117"/>
      <c r="H1045" s="94"/>
      <c r="I1045" s="94"/>
      <c r="J1045" s="94"/>
      <c r="K1045" s="136"/>
    </row>
    <row r="1046" spans="3:12" ht="15.75" thickBot="1" x14ac:dyDescent="0.3">
      <c r="C1046" s="72"/>
      <c r="D1046" s="31"/>
      <c r="E1046" s="117"/>
      <c r="F1046" s="117"/>
      <c r="G1046" s="117"/>
      <c r="H1046" s="94"/>
      <c r="I1046" s="94"/>
      <c r="J1046" s="94"/>
      <c r="K1046" s="136"/>
    </row>
    <row r="1047" spans="3:12" ht="30.75" thickBot="1" x14ac:dyDescent="0.3">
      <c r="C1047" s="150" t="s">
        <v>44</v>
      </c>
      <c r="D1047" s="153" t="s">
        <v>45</v>
      </c>
      <c r="E1047" s="152" t="s">
        <v>55</v>
      </c>
      <c r="F1047" s="152" t="s">
        <v>57</v>
      </c>
      <c r="G1047" s="151" t="s">
        <v>27</v>
      </c>
      <c r="H1047" s="157" t="s">
        <v>218</v>
      </c>
      <c r="I1047" s="152" t="s">
        <v>46</v>
      </c>
      <c r="J1047" s="152" t="s">
        <v>219</v>
      </c>
      <c r="K1047" s="152" t="s">
        <v>501</v>
      </c>
      <c r="L1047" s="152" t="s">
        <v>502</v>
      </c>
    </row>
    <row r="1048" spans="3:12" x14ac:dyDescent="0.25">
      <c r="C1048" s="119" t="s">
        <v>47</v>
      </c>
      <c r="D1048" s="623"/>
      <c r="E1048" s="182"/>
      <c r="F1048" s="139">
        <v>30000</v>
      </c>
      <c r="G1048" s="121">
        <f t="shared" ref="G1048:G1056" si="96">E1048*F1048</f>
        <v>0</v>
      </c>
      <c r="H1048" s="185" t="s">
        <v>217</v>
      </c>
      <c r="I1048" s="122" t="s">
        <v>756</v>
      </c>
      <c r="J1048" s="122" t="str">
        <f>VLOOKUP(I1048,Presupuesto!$B$11:$C$587,2,0)</f>
        <v>SERVICIOS DE PROFESIONALES Y TECNICOS</v>
      </c>
      <c r="K1048" s="263" t="s">
        <v>211</v>
      </c>
      <c r="L1048" s="122" t="s">
        <v>485</v>
      </c>
    </row>
    <row r="1049" spans="3:12" x14ac:dyDescent="0.25">
      <c r="C1049" s="123" t="s">
        <v>48</v>
      </c>
      <c r="D1049" s="624"/>
      <c r="E1049" s="229">
        <f>D1048</f>
        <v>0</v>
      </c>
      <c r="F1049" s="124">
        <v>50</v>
      </c>
      <c r="G1049" s="121">
        <f t="shared" si="96"/>
        <v>0</v>
      </c>
      <c r="H1049" s="185"/>
      <c r="I1049" s="122" t="s">
        <v>1517</v>
      </c>
      <c r="J1049" s="122" t="str">
        <f>VLOOKUP(I1049,Presupuesto!$B$11:$C$587,2,0)</f>
        <v>OTROS INTERESES</v>
      </c>
      <c r="K1049" s="122" t="str">
        <f>$K$17</f>
        <v>Desarrollo Curricular</v>
      </c>
      <c r="L1049" s="122" t="s">
        <v>503</v>
      </c>
    </row>
    <row r="1050" spans="3:12" x14ac:dyDescent="0.25">
      <c r="C1050" s="123" t="s">
        <v>49</v>
      </c>
      <c r="D1050" s="624"/>
      <c r="E1050" s="229">
        <f>D1048</f>
        <v>0</v>
      </c>
      <c r="F1050" s="124">
        <v>150</v>
      </c>
      <c r="G1050" s="121">
        <f t="shared" si="96"/>
        <v>0</v>
      </c>
      <c r="H1050" s="185"/>
      <c r="I1050" s="122" t="s">
        <v>1517</v>
      </c>
      <c r="J1050" s="122" t="str">
        <f>VLOOKUP(I1050,Presupuesto!$B$11:$C$587,2,0)</f>
        <v>OTROS INTERESES</v>
      </c>
      <c r="K1050" s="122" t="str">
        <f t="shared" ref="K1050:K1057" si="97">$K$17</f>
        <v>Desarrollo Curricular</v>
      </c>
      <c r="L1050" s="122" t="s">
        <v>487</v>
      </c>
    </row>
    <row r="1051" spans="3:12" x14ac:dyDescent="0.25">
      <c r="C1051" s="123" t="s">
        <v>50</v>
      </c>
      <c r="D1051" s="624"/>
      <c r="E1051" s="175">
        <v>0</v>
      </c>
      <c r="F1051" s="142">
        <v>10000</v>
      </c>
      <c r="G1051" s="121">
        <f t="shared" si="96"/>
        <v>0</v>
      </c>
      <c r="H1051" s="185"/>
      <c r="I1051" s="122" t="s">
        <v>1517</v>
      </c>
      <c r="J1051" s="122" t="str">
        <f>VLOOKUP(I1051,Presupuesto!$B$11:$C$587,2,0)</f>
        <v>OTROS INTERESES</v>
      </c>
      <c r="K1051" s="122" t="str">
        <f t="shared" si="97"/>
        <v>Desarrollo Curricular</v>
      </c>
      <c r="L1051" s="122" t="s">
        <v>503</v>
      </c>
    </row>
    <row r="1052" spans="3:12" x14ac:dyDescent="0.25">
      <c r="C1052" s="123" t="s">
        <v>510</v>
      </c>
      <c r="D1052" s="624"/>
      <c r="E1052" s="175">
        <v>0</v>
      </c>
      <c r="F1052" s="142">
        <v>250</v>
      </c>
      <c r="G1052" s="121">
        <f t="shared" si="96"/>
        <v>0</v>
      </c>
      <c r="H1052" s="185"/>
      <c r="I1052" s="122" t="s">
        <v>1517</v>
      </c>
      <c r="J1052" s="122" t="str">
        <f>VLOOKUP(I1052,Presupuesto!$B$11:$C$587,2,0)</f>
        <v>OTROS INTERESES</v>
      </c>
      <c r="K1052" s="122" t="str">
        <f t="shared" si="97"/>
        <v>Desarrollo Curricular</v>
      </c>
      <c r="L1052" s="122" t="s">
        <v>503</v>
      </c>
    </row>
    <row r="1053" spans="3:12" x14ac:dyDescent="0.25">
      <c r="C1053" s="123" t="s">
        <v>51</v>
      </c>
      <c r="D1053" s="624"/>
      <c r="E1053" s="229">
        <f>(D1048*25)/500</f>
        <v>0</v>
      </c>
      <c r="F1053" s="124">
        <v>85</v>
      </c>
      <c r="G1053" s="121">
        <f t="shared" si="96"/>
        <v>0</v>
      </c>
      <c r="H1053" s="185"/>
      <c r="I1053" s="122" t="s">
        <v>1517</v>
      </c>
      <c r="J1053" s="122" t="str">
        <f>VLOOKUP(I1053,Presupuesto!$B$11:$C$587,2,0)</f>
        <v>OTROS INTERESES</v>
      </c>
      <c r="K1053" s="122" t="str">
        <f t="shared" si="97"/>
        <v>Desarrollo Curricular</v>
      </c>
      <c r="L1053" s="122" t="s">
        <v>503</v>
      </c>
    </row>
    <row r="1054" spans="3:12" x14ac:dyDescent="0.25">
      <c r="C1054" s="123" t="s">
        <v>204</v>
      </c>
      <c r="D1054" s="624"/>
      <c r="E1054" s="229">
        <f>D1048/12</f>
        <v>0</v>
      </c>
      <c r="F1054" s="124">
        <v>36</v>
      </c>
      <c r="G1054" s="121">
        <f t="shared" si="96"/>
        <v>0</v>
      </c>
      <c r="H1054" s="185"/>
      <c r="I1054" s="122" t="s">
        <v>1517</v>
      </c>
      <c r="J1054" s="122" t="str">
        <f>VLOOKUP(I1054,Presupuesto!$B$11:$C$587,2,0)</f>
        <v>OTROS INTERESES</v>
      </c>
      <c r="K1054" s="122" t="str">
        <f t="shared" si="97"/>
        <v>Desarrollo Curricular</v>
      </c>
      <c r="L1054" s="122" t="s">
        <v>503</v>
      </c>
    </row>
    <row r="1055" spans="3:12" x14ac:dyDescent="0.25">
      <c r="C1055" s="123" t="s">
        <v>34</v>
      </c>
      <c r="D1055" s="624"/>
      <c r="E1055" s="229">
        <f>D1048/12</f>
        <v>0</v>
      </c>
      <c r="F1055" s="124">
        <v>80</v>
      </c>
      <c r="G1055" s="121">
        <f t="shared" si="96"/>
        <v>0</v>
      </c>
      <c r="H1055" s="185"/>
      <c r="I1055" s="122" t="s">
        <v>1517</v>
      </c>
      <c r="J1055" s="122" t="str">
        <f>VLOOKUP(I1055,Presupuesto!$B$11:$C$587,2,0)</f>
        <v>OTROS INTERESES</v>
      </c>
      <c r="K1055" s="122" t="str">
        <f t="shared" si="97"/>
        <v>Desarrollo Curricular</v>
      </c>
      <c r="L1055" s="122" t="s">
        <v>503</v>
      </c>
    </row>
    <row r="1056" spans="3:12" x14ac:dyDescent="0.25">
      <c r="C1056" s="133" t="s">
        <v>52</v>
      </c>
      <c r="D1056" s="624"/>
      <c r="E1056" s="256">
        <v>0</v>
      </c>
      <c r="F1056" s="143">
        <v>25</v>
      </c>
      <c r="G1056" s="121">
        <f t="shared" si="96"/>
        <v>0</v>
      </c>
      <c r="H1056" s="185"/>
      <c r="I1056" s="122" t="s">
        <v>1517</v>
      </c>
      <c r="J1056" s="122" t="str">
        <f>VLOOKUP(I1056,Presupuesto!$B$11:$C$587,2,0)</f>
        <v>OTROS INTERESES</v>
      </c>
      <c r="K1056" s="122" t="str">
        <f t="shared" si="97"/>
        <v>Desarrollo Curricular</v>
      </c>
      <c r="L1056" s="122" t="s">
        <v>503</v>
      </c>
    </row>
    <row r="1057" spans="3:12" ht="15.75" thickBot="1" x14ac:dyDescent="0.3">
      <c r="C1057" s="260" t="s">
        <v>523</v>
      </c>
      <c r="D1057" s="261">
        <v>0</v>
      </c>
      <c r="E1057" s="262">
        <v>0</v>
      </c>
      <c r="F1057" s="128">
        <f>HLOOKUP(C1057,$AH$2:$BU$3,2,0)</f>
        <v>1150</v>
      </c>
      <c r="G1057" s="129">
        <f>D1057*E1057*F1057</f>
        <v>0</v>
      </c>
      <c r="H1057" s="185"/>
      <c r="I1057" s="122" t="s">
        <v>1517</v>
      </c>
      <c r="J1057" s="130" t="str">
        <f>VLOOKUP(I1057,Presupuesto!$B$11:$C$587,2,0)</f>
        <v>OTROS INTERESES</v>
      </c>
      <c r="K1057" s="122" t="str">
        <f t="shared" si="97"/>
        <v>Desarrollo Curricular</v>
      </c>
      <c r="L1057" s="122" t="s">
        <v>503</v>
      </c>
    </row>
    <row r="1059" spans="3:12" x14ac:dyDescent="0.25">
      <c r="C1059" s="72" t="s">
        <v>41</v>
      </c>
      <c r="D1059" s="72"/>
      <c r="E1059" s="72"/>
      <c r="F1059" s="72"/>
      <c r="G1059" s="72"/>
      <c r="H1059" s="97"/>
      <c r="I1059" s="72"/>
      <c r="J1059" s="72"/>
    </row>
    <row r="1060" spans="3:12" x14ac:dyDescent="0.25">
      <c r="C1060" s="72" t="s">
        <v>42</v>
      </c>
      <c r="D1060" s="72"/>
      <c r="E1060" s="72"/>
      <c r="F1060" s="72"/>
      <c r="G1060" s="72"/>
      <c r="H1060" s="97"/>
      <c r="I1060" s="72"/>
      <c r="J1060" s="72"/>
    </row>
    <row r="1061" spans="3:12" ht="15.75" thickBot="1" x14ac:dyDescent="0.3">
      <c r="C1061" s="202"/>
      <c r="D1061" s="202"/>
      <c r="E1061" s="202"/>
      <c r="F1061" s="202"/>
      <c r="G1061" s="202"/>
      <c r="H1061" s="97"/>
      <c r="I1061" s="202"/>
      <c r="J1061" s="202"/>
      <c r="K1061" s="136"/>
    </row>
    <row r="1062" spans="3:12" ht="15.75" thickBot="1" x14ac:dyDescent="0.3">
      <c r="C1062" s="29" t="s">
        <v>43</v>
      </c>
      <c r="D1062" s="30">
        <f>SUM(G1069:G1078)</f>
        <v>0</v>
      </c>
      <c r="E1062" s="117"/>
      <c r="F1062" s="117"/>
      <c r="G1062" s="117"/>
      <c r="H1062" s="94"/>
      <c r="I1062" s="94"/>
      <c r="J1062" s="94"/>
      <c r="K1062" s="136"/>
    </row>
    <row r="1063" spans="3:12" x14ac:dyDescent="0.25">
      <c r="C1063" s="72"/>
      <c r="D1063" s="31"/>
      <c r="E1063" s="117"/>
      <c r="F1063" s="117"/>
      <c r="G1063" s="117"/>
      <c r="H1063" s="94"/>
      <c r="I1063" s="94"/>
      <c r="J1063" s="94"/>
      <c r="K1063" s="136"/>
    </row>
    <row r="1064" spans="3:12" x14ac:dyDescent="0.25">
      <c r="C1064" s="72"/>
      <c r="D1064" s="31"/>
      <c r="E1064" s="117"/>
      <c r="F1064" s="117"/>
      <c r="G1064" s="117"/>
      <c r="H1064" s="94"/>
      <c r="I1064" s="94"/>
      <c r="J1064" s="94"/>
      <c r="K1064" s="136"/>
    </row>
    <row r="1065" spans="3:12" ht="15.75" x14ac:dyDescent="0.25">
      <c r="C1065" s="235" t="s">
        <v>481</v>
      </c>
      <c r="D1065" s="448" t="s">
        <v>2209</v>
      </c>
      <c r="E1065" s="117"/>
      <c r="F1065" s="117"/>
      <c r="G1065" s="117"/>
      <c r="H1065" s="94"/>
      <c r="I1065" s="94"/>
      <c r="J1065" s="94"/>
      <c r="K1065" s="136"/>
    </row>
    <row r="1066" spans="3:12" ht="18.75" x14ac:dyDescent="0.25">
      <c r="C1066" s="252" t="str">
        <f>IFERROR(VLOOKUP(D1065,'Desarrollo e Innov. Curricular'!$E:$F,2,FALSE),IFERROR(VLOOKUP(D1065,Investigación!$E:$F,2,FALSE),IFERROR(VLOOKUP(D1065,'Vinculación Univ. Sociedad'!$E:$F,2,FALSE),IFERROR(VLOOKUP(D1065,'Docencia y Profesorado Universi'!$E:$F,2,FALSE),IFERROR(VLOOKUP(D1065,Estudiantes!$E:$F,2,FALSE),IFERROR(VLOOKUP(D1065,'Gestion Administrativa'!#REF!,2,FALSE),IFERROR(VLOOKUP(D1065,'Gestion Academica'!$E:$F,2,FALSE),IFERROR(VLOOKUP(D1065,Graduados!$E:$F,2,FALSE),IFERROR(VLOOKUP(D1065,'Gestión del Conocimiento'!$E:$F,2,FALSE),IFERROR(VLOOKUP(D1065,Gobernabilidad!$E:$F,2,FALSE),IFERROR(VLOOKUP(D1065,'NIVEL DE ES Y  SISTEMA NACIONAL'!$E:$F,2,FALSE),VLOOKUP(D1065,'Lo Esencial'!$E:$F,2,0))))))))))))</f>
        <v>Asignar  1 profesor carga académica en investigación y los recursos necesarios para llevar a cabo 1 proyecto de investigación</v>
      </c>
      <c r="D1066" s="31"/>
      <c r="E1066" s="117"/>
      <c r="F1066" s="117"/>
      <c r="G1066" s="117"/>
      <c r="H1066" s="94"/>
      <c r="I1066" s="94"/>
      <c r="J1066" s="94"/>
      <c r="K1066" s="136"/>
    </row>
    <row r="1067" spans="3:12" ht="15.75" thickBot="1" x14ac:dyDescent="0.3">
      <c r="C1067" s="72"/>
      <c r="D1067" s="31"/>
      <c r="E1067" s="117"/>
      <c r="F1067" s="117"/>
      <c r="G1067" s="117"/>
      <c r="H1067" s="94"/>
      <c r="I1067" s="94"/>
      <c r="J1067" s="94"/>
      <c r="K1067" s="136"/>
    </row>
    <row r="1068" spans="3:12" ht="30.75" thickBot="1" x14ac:dyDescent="0.3">
      <c r="C1068" s="150" t="s">
        <v>44</v>
      </c>
      <c r="D1068" s="153" t="s">
        <v>45</v>
      </c>
      <c r="E1068" s="152" t="s">
        <v>55</v>
      </c>
      <c r="F1068" s="152" t="s">
        <v>57</v>
      </c>
      <c r="G1068" s="151" t="s">
        <v>27</v>
      </c>
      <c r="H1068" s="157" t="s">
        <v>218</v>
      </c>
      <c r="I1068" s="152" t="s">
        <v>46</v>
      </c>
      <c r="J1068" s="152" t="s">
        <v>219</v>
      </c>
      <c r="K1068" s="152" t="s">
        <v>501</v>
      </c>
      <c r="L1068" s="152" t="s">
        <v>502</v>
      </c>
    </row>
    <row r="1069" spans="3:12" x14ac:dyDescent="0.25">
      <c r="C1069" s="119" t="s">
        <v>47</v>
      </c>
      <c r="D1069" s="623"/>
      <c r="E1069" s="182"/>
      <c r="F1069" s="139">
        <v>30000</v>
      </c>
      <c r="G1069" s="121">
        <f t="shared" ref="G1069:G1077" si="98">E1069*F1069</f>
        <v>0</v>
      </c>
      <c r="H1069" s="185" t="s">
        <v>217</v>
      </c>
      <c r="I1069" s="122" t="s">
        <v>756</v>
      </c>
      <c r="J1069" s="122" t="str">
        <f>VLOOKUP(I1069,Presupuesto!$B$11:$C$587,2,0)</f>
        <v>SERVICIOS DE PROFESIONALES Y TECNICOS</v>
      </c>
      <c r="K1069" s="263" t="s">
        <v>211</v>
      </c>
      <c r="L1069" s="122" t="s">
        <v>485</v>
      </c>
    </row>
    <row r="1070" spans="3:12" x14ac:dyDescent="0.25">
      <c r="C1070" s="123" t="s">
        <v>48</v>
      </c>
      <c r="D1070" s="624"/>
      <c r="E1070" s="229">
        <f>D1069</f>
        <v>0</v>
      </c>
      <c r="F1070" s="124">
        <v>50</v>
      </c>
      <c r="G1070" s="121">
        <f t="shared" si="98"/>
        <v>0</v>
      </c>
      <c r="H1070" s="185"/>
      <c r="I1070" s="122" t="s">
        <v>1517</v>
      </c>
      <c r="J1070" s="122" t="str">
        <f>VLOOKUP(I1070,Presupuesto!$B$11:$C$587,2,0)</f>
        <v>OTROS INTERESES</v>
      </c>
      <c r="K1070" s="122" t="str">
        <f>$K$17</f>
        <v>Desarrollo Curricular</v>
      </c>
      <c r="L1070" s="122" t="s">
        <v>503</v>
      </c>
    </row>
    <row r="1071" spans="3:12" x14ac:dyDescent="0.25">
      <c r="C1071" s="123" t="s">
        <v>49</v>
      </c>
      <c r="D1071" s="624"/>
      <c r="E1071" s="229">
        <f>D1069</f>
        <v>0</v>
      </c>
      <c r="F1071" s="124">
        <v>150</v>
      </c>
      <c r="G1071" s="121">
        <f t="shared" si="98"/>
        <v>0</v>
      </c>
      <c r="H1071" s="185"/>
      <c r="I1071" s="122" t="s">
        <v>1517</v>
      </c>
      <c r="J1071" s="122" t="str">
        <f>VLOOKUP(I1071,Presupuesto!$B$11:$C$587,2,0)</f>
        <v>OTROS INTERESES</v>
      </c>
      <c r="K1071" s="122" t="str">
        <f t="shared" ref="K1071:K1078" si="99">$K$17</f>
        <v>Desarrollo Curricular</v>
      </c>
      <c r="L1071" s="122" t="s">
        <v>487</v>
      </c>
    </row>
    <row r="1072" spans="3:12" x14ac:dyDescent="0.25">
      <c r="C1072" s="123" t="s">
        <v>50</v>
      </c>
      <c r="D1072" s="624"/>
      <c r="E1072" s="175">
        <v>0</v>
      </c>
      <c r="F1072" s="142">
        <v>10000</v>
      </c>
      <c r="G1072" s="121">
        <f t="shared" si="98"/>
        <v>0</v>
      </c>
      <c r="H1072" s="185"/>
      <c r="I1072" s="122" t="s">
        <v>1517</v>
      </c>
      <c r="J1072" s="122" t="str">
        <f>VLOOKUP(I1072,Presupuesto!$B$11:$C$587,2,0)</f>
        <v>OTROS INTERESES</v>
      </c>
      <c r="K1072" s="122" t="str">
        <f t="shared" si="99"/>
        <v>Desarrollo Curricular</v>
      </c>
      <c r="L1072" s="122" t="s">
        <v>503</v>
      </c>
    </row>
    <row r="1073" spans="3:12" x14ac:dyDescent="0.25">
      <c r="C1073" s="123" t="s">
        <v>510</v>
      </c>
      <c r="D1073" s="624"/>
      <c r="E1073" s="175">
        <v>0</v>
      </c>
      <c r="F1073" s="142">
        <v>250</v>
      </c>
      <c r="G1073" s="121">
        <f t="shared" si="98"/>
        <v>0</v>
      </c>
      <c r="H1073" s="185"/>
      <c r="I1073" s="122" t="s">
        <v>1517</v>
      </c>
      <c r="J1073" s="122" t="str">
        <f>VLOOKUP(I1073,Presupuesto!$B$11:$C$587,2,0)</f>
        <v>OTROS INTERESES</v>
      </c>
      <c r="K1073" s="122" t="str">
        <f t="shared" si="99"/>
        <v>Desarrollo Curricular</v>
      </c>
      <c r="L1073" s="122" t="s">
        <v>503</v>
      </c>
    </row>
    <row r="1074" spans="3:12" x14ac:dyDescent="0.25">
      <c r="C1074" s="123" t="s">
        <v>51</v>
      </c>
      <c r="D1074" s="624"/>
      <c r="E1074" s="229">
        <f>(D1069*25)/500</f>
        <v>0</v>
      </c>
      <c r="F1074" s="124">
        <v>85</v>
      </c>
      <c r="G1074" s="121">
        <f t="shared" si="98"/>
        <v>0</v>
      </c>
      <c r="H1074" s="185"/>
      <c r="I1074" s="122" t="s">
        <v>1517</v>
      </c>
      <c r="J1074" s="122" t="str">
        <f>VLOOKUP(I1074,Presupuesto!$B$11:$C$587,2,0)</f>
        <v>OTROS INTERESES</v>
      </c>
      <c r="K1074" s="122" t="str">
        <f t="shared" si="99"/>
        <v>Desarrollo Curricular</v>
      </c>
      <c r="L1074" s="122" t="s">
        <v>503</v>
      </c>
    </row>
    <row r="1075" spans="3:12" x14ac:dyDescent="0.25">
      <c r="C1075" s="123" t="s">
        <v>204</v>
      </c>
      <c r="D1075" s="624"/>
      <c r="E1075" s="229">
        <f>D1069/12</f>
        <v>0</v>
      </c>
      <c r="F1075" s="124">
        <v>36</v>
      </c>
      <c r="G1075" s="121">
        <f t="shared" si="98"/>
        <v>0</v>
      </c>
      <c r="H1075" s="185"/>
      <c r="I1075" s="122" t="s">
        <v>1517</v>
      </c>
      <c r="J1075" s="122" t="str">
        <f>VLOOKUP(I1075,Presupuesto!$B$11:$C$587,2,0)</f>
        <v>OTROS INTERESES</v>
      </c>
      <c r="K1075" s="122" t="str">
        <f t="shared" si="99"/>
        <v>Desarrollo Curricular</v>
      </c>
      <c r="L1075" s="122" t="s">
        <v>503</v>
      </c>
    </row>
    <row r="1076" spans="3:12" x14ac:dyDescent="0.25">
      <c r="C1076" s="123" t="s">
        <v>34</v>
      </c>
      <c r="D1076" s="624"/>
      <c r="E1076" s="229">
        <f>D1069/12</f>
        <v>0</v>
      </c>
      <c r="F1076" s="124">
        <v>80</v>
      </c>
      <c r="G1076" s="121">
        <f t="shared" si="98"/>
        <v>0</v>
      </c>
      <c r="H1076" s="185"/>
      <c r="I1076" s="122" t="s">
        <v>1517</v>
      </c>
      <c r="J1076" s="122" t="str">
        <f>VLOOKUP(I1076,Presupuesto!$B$11:$C$587,2,0)</f>
        <v>OTROS INTERESES</v>
      </c>
      <c r="K1076" s="122" t="str">
        <f t="shared" si="99"/>
        <v>Desarrollo Curricular</v>
      </c>
      <c r="L1076" s="122" t="s">
        <v>503</v>
      </c>
    </row>
    <row r="1077" spans="3:12" x14ac:dyDescent="0.25">
      <c r="C1077" s="133" t="s">
        <v>52</v>
      </c>
      <c r="D1077" s="624"/>
      <c r="E1077" s="256">
        <v>0</v>
      </c>
      <c r="F1077" s="143">
        <v>25</v>
      </c>
      <c r="G1077" s="121">
        <f t="shared" si="98"/>
        <v>0</v>
      </c>
      <c r="H1077" s="185"/>
      <c r="I1077" s="122" t="s">
        <v>1517</v>
      </c>
      <c r="J1077" s="122" t="str">
        <f>VLOOKUP(I1077,Presupuesto!$B$11:$C$587,2,0)</f>
        <v>OTROS INTERESES</v>
      </c>
      <c r="K1077" s="122" t="str">
        <f t="shared" si="99"/>
        <v>Desarrollo Curricular</v>
      </c>
      <c r="L1077" s="122" t="s">
        <v>503</v>
      </c>
    </row>
    <row r="1078" spans="3:12" ht="15.75" thickBot="1" x14ac:dyDescent="0.3">
      <c r="C1078" s="260" t="s">
        <v>523</v>
      </c>
      <c r="D1078" s="261">
        <v>0</v>
      </c>
      <c r="E1078" s="262">
        <v>0</v>
      </c>
      <c r="F1078" s="128">
        <f>HLOOKUP(C1078,$AH$2:$BU$3,2,0)</f>
        <v>1150</v>
      </c>
      <c r="G1078" s="129">
        <f>D1078*E1078*F1078</f>
        <v>0</v>
      </c>
      <c r="H1078" s="185"/>
      <c r="I1078" s="122" t="s">
        <v>1517</v>
      </c>
      <c r="J1078" s="130" t="str">
        <f>VLOOKUP(I1078,Presupuesto!$B$11:$C$587,2,0)</f>
        <v>OTROS INTERESES</v>
      </c>
      <c r="K1078" s="122" t="str">
        <f t="shared" si="99"/>
        <v>Desarrollo Curricular</v>
      </c>
      <c r="L1078" s="122" t="s">
        <v>503</v>
      </c>
    </row>
    <row r="1080" spans="3:12" x14ac:dyDescent="0.25">
      <c r="C1080" s="72" t="s">
        <v>41</v>
      </c>
      <c r="D1080" s="72"/>
      <c r="E1080" s="72"/>
      <c r="F1080" s="72"/>
      <c r="G1080" s="72"/>
      <c r="H1080" s="97"/>
      <c r="I1080" s="72"/>
      <c r="J1080" s="72"/>
    </row>
    <row r="1081" spans="3:12" x14ac:dyDescent="0.25">
      <c r="C1081" s="72" t="s">
        <v>42</v>
      </c>
      <c r="D1081" s="72"/>
      <c r="E1081" s="72"/>
      <c r="F1081" s="72"/>
      <c r="G1081" s="72"/>
      <c r="H1081" s="97"/>
      <c r="I1081" s="72"/>
      <c r="J1081" s="72"/>
    </row>
    <row r="1082" spans="3:12" ht="15.75" thickBot="1" x14ac:dyDescent="0.3">
      <c r="C1082" s="202"/>
      <c r="D1082" s="202"/>
      <c r="E1082" s="202"/>
      <c r="F1082" s="202"/>
      <c r="G1082" s="202"/>
      <c r="H1082" s="97"/>
      <c r="I1082" s="202"/>
      <c r="J1082" s="202"/>
      <c r="K1082" s="136"/>
    </row>
    <row r="1083" spans="3:12" ht="15.75" thickBot="1" x14ac:dyDescent="0.3">
      <c r="C1083" s="29" t="s">
        <v>43</v>
      </c>
      <c r="D1083" s="30">
        <f>SUM(G1090:G1099)</f>
        <v>0</v>
      </c>
      <c r="E1083" s="117"/>
      <c r="F1083" s="117"/>
      <c r="G1083" s="117"/>
      <c r="H1083" s="94"/>
      <c r="I1083" s="94"/>
      <c r="J1083" s="94"/>
      <c r="K1083" s="136"/>
    </row>
    <row r="1084" spans="3:12" x14ac:dyDescent="0.25">
      <c r="C1084" s="72"/>
      <c r="D1084" s="31"/>
      <c r="E1084" s="117"/>
      <c r="F1084" s="117"/>
      <c r="G1084" s="117"/>
      <c r="H1084" s="94"/>
      <c r="I1084" s="94"/>
      <c r="J1084" s="94"/>
      <c r="K1084" s="136"/>
    </row>
    <row r="1085" spans="3:12" x14ac:dyDescent="0.25">
      <c r="C1085" s="72"/>
      <c r="D1085" s="31"/>
      <c r="E1085" s="117"/>
      <c r="F1085" s="117"/>
      <c r="G1085" s="117"/>
      <c r="H1085" s="94"/>
      <c r="I1085" s="94"/>
      <c r="J1085" s="94"/>
      <c r="K1085" s="136"/>
    </row>
    <row r="1086" spans="3:12" ht="15.75" x14ac:dyDescent="0.25">
      <c r="C1086" s="235" t="s">
        <v>481</v>
      </c>
      <c r="D1086" s="448" t="s">
        <v>2178</v>
      </c>
      <c r="E1086" s="117"/>
      <c r="F1086" s="117"/>
      <c r="G1086" s="117"/>
      <c r="H1086" s="94"/>
      <c r="I1086" s="94"/>
      <c r="J1086" s="94"/>
      <c r="K1086" s="136"/>
    </row>
    <row r="1087" spans="3:12" ht="18.75" x14ac:dyDescent="0.25">
      <c r="C1087" s="252" t="str">
        <f>IFERROR(VLOOKUP(D1086,'Desarrollo e Innov. Curricular'!$E:$F,2,FALSE),IFERROR(VLOOKUP(D1086,Investigación!$E:$F,2,FALSE),IFERROR(VLOOKUP(D1086,'Vinculación Univ. Sociedad'!$E:$F,2,FALSE),IFERROR(VLOOKUP(D1086,'Docencia y Profesorado Universi'!$E:$F,2,FALSE),IFERROR(VLOOKUP(D1086,Estudiantes!$E:$F,2,FALSE),IFERROR(VLOOKUP(D1086,'Gestion Administrativa'!#REF!,2,FALSE),IFERROR(VLOOKUP(D1086,'Gestion Academica'!$E:$F,2,FALSE),IFERROR(VLOOKUP(D1086,Graduados!$E:$F,2,FALSE),IFERROR(VLOOKUP(D1086,'Gestión del Conocimiento'!$E:$F,2,FALSE),IFERROR(VLOOKUP(D1086,Gobernabilidad!$E:$F,2,FALSE),IFERROR(VLOOKUP(D1086,'NIVEL DE ES Y  SISTEMA NACIONAL'!$E:$F,2,FALSE),VLOOKUP(D1086,'Lo Esencial'!$E:$F,2,0))))))))))))</f>
        <v>e.1 Establecimiento de alianzas con Universidades e instituciones científicas para ejecución de proyectos arqueológicos y antropológicos en Honduras</v>
      </c>
      <c r="D1087" s="31"/>
      <c r="E1087" s="117"/>
      <c r="F1087" s="117"/>
      <c r="G1087" s="117"/>
      <c r="H1087" s="94"/>
      <c r="I1087" s="94"/>
      <c r="J1087" s="94"/>
      <c r="K1087" s="136"/>
    </row>
    <row r="1088" spans="3:12" ht="15.75" thickBot="1" x14ac:dyDescent="0.3">
      <c r="C1088" s="72"/>
      <c r="D1088" s="31"/>
      <c r="E1088" s="117"/>
      <c r="F1088" s="117"/>
      <c r="G1088" s="117"/>
      <c r="H1088" s="94"/>
      <c r="I1088" s="94"/>
      <c r="J1088" s="94"/>
      <c r="K1088" s="136"/>
    </row>
    <row r="1089" spans="3:12" ht="30.75" thickBot="1" x14ac:dyDescent="0.3">
      <c r="C1089" s="150" t="s">
        <v>44</v>
      </c>
      <c r="D1089" s="153" t="s">
        <v>45</v>
      </c>
      <c r="E1089" s="152" t="s">
        <v>55</v>
      </c>
      <c r="F1089" s="152" t="s">
        <v>57</v>
      </c>
      <c r="G1089" s="151" t="s">
        <v>27</v>
      </c>
      <c r="H1089" s="157" t="s">
        <v>218</v>
      </c>
      <c r="I1089" s="152" t="s">
        <v>46</v>
      </c>
      <c r="J1089" s="152" t="s">
        <v>219</v>
      </c>
      <c r="K1089" s="152" t="s">
        <v>501</v>
      </c>
      <c r="L1089" s="152" t="s">
        <v>502</v>
      </c>
    </row>
    <row r="1090" spans="3:12" x14ac:dyDescent="0.25">
      <c r="C1090" s="119" t="s">
        <v>47</v>
      </c>
      <c r="D1090" s="623"/>
      <c r="E1090" s="182"/>
      <c r="F1090" s="139">
        <v>30000</v>
      </c>
      <c r="G1090" s="121">
        <f t="shared" ref="G1090:G1098" si="100">E1090*F1090</f>
        <v>0</v>
      </c>
      <c r="H1090" s="185" t="s">
        <v>217</v>
      </c>
      <c r="I1090" s="122" t="s">
        <v>756</v>
      </c>
      <c r="J1090" s="122" t="str">
        <f>VLOOKUP(I1090,Presupuesto!$B$11:$C$587,2,0)</f>
        <v>SERVICIOS DE PROFESIONALES Y TECNICOS</v>
      </c>
      <c r="K1090" s="263" t="s">
        <v>211</v>
      </c>
      <c r="L1090" s="122" t="s">
        <v>485</v>
      </c>
    </row>
    <row r="1091" spans="3:12" x14ac:dyDescent="0.25">
      <c r="C1091" s="123" t="s">
        <v>48</v>
      </c>
      <c r="D1091" s="624"/>
      <c r="E1091" s="229">
        <f>D1090</f>
        <v>0</v>
      </c>
      <c r="F1091" s="124">
        <v>50</v>
      </c>
      <c r="G1091" s="121">
        <f t="shared" si="100"/>
        <v>0</v>
      </c>
      <c r="H1091" s="185"/>
      <c r="I1091" s="122" t="s">
        <v>1517</v>
      </c>
      <c r="J1091" s="122" t="str">
        <f>VLOOKUP(I1091,Presupuesto!$B$11:$C$587,2,0)</f>
        <v>OTROS INTERESES</v>
      </c>
      <c r="K1091" s="122" t="str">
        <f>$K$17</f>
        <v>Desarrollo Curricular</v>
      </c>
      <c r="L1091" s="122" t="s">
        <v>503</v>
      </c>
    </row>
    <row r="1092" spans="3:12" x14ac:dyDescent="0.25">
      <c r="C1092" s="123" t="s">
        <v>49</v>
      </c>
      <c r="D1092" s="624"/>
      <c r="E1092" s="229">
        <f>D1090</f>
        <v>0</v>
      </c>
      <c r="F1092" s="124">
        <v>150</v>
      </c>
      <c r="G1092" s="121">
        <f t="shared" si="100"/>
        <v>0</v>
      </c>
      <c r="H1092" s="185"/>
      <c r="I1092" s="122" t="s">
        <v>1517</v>
      </c>
      <c r="J1092" s="122" t="str">
        <f>VLOOKUP(I1092,Presupuesto!$B$11:$C$587,2,0)</f>
        <v>OTROS INTERESES</v>
      </c>
      <c r="K1092" s="122" t="str">
        <f t="shared" ref="K1092:K1099" si="101">$K$17</f>
        <v>Desarrollo Curricular</v>
      </c>
      <c r="L1092" s="122" t="s">
        <v>487</v>
      </c>
    </row>
    <row r="1093" spans="3:12" x14ac:dyDescent="0.25">
      <c r="C1093" s="123" t="s">
        <v>50</v>
      </c>
      <c r="D1093" s="624"/>
      <c r="E1093" s="175">
        <v>0</v>
      </c>
      <c r="F1093" s="142">
        <v>10000</v>
      </c>
      <c r="G1093" s="121">
        <f t="shared" si="100"/>
        <v>0</v>
      </c>
      <c r="H1093" s="185"/>
      <c r="I1093" s="122" t="s">
        <v>1517</v>
      </c>
      <c r="J1093" s="122" t="str">
        <f>VLOOKUP(I1093,Presupuesto!$B$11:$C$587,2,0)</f>
        <v>OTROS INTERESES</v>
      </c>
      <c r="K1093" s="122" t="str">
        <f t="shared" si="101"/>
        <v>Desarrollo Curricular</v>
      </c>
      <c r="L1093" s="122" t="s">
        <v>503</v>
      </c>
    </row>
    <row r="1094" spans="3:12" x14ac:dyDescent="0.25">
      <c r="C1094" s="123" t="s">
        <v>510</v>
      </c>
      <c r="D1094" s="624"/>
      <c r="E1094" s="175">
        <v>0</v>
      </c>
      <c r="F1094" s="142">
        <v>250</v>
      </c>
      <c r="G1094" s="121">
        <f t="shared" si="100"/>
        <v>0</v>
      </c>
      <c r="H1094" s="185"/>
      <c r="I1094" s="122" t="s">
        <v>1517</v>
      </c>
      <c r="J1094" s="122" t="str">
        <f>VLOOKUP(I1094,Presupuesto!$B$11:$C$587,2,0)</f>
        <v>OTROS INTERESES</v>
      </c>
      <c r="K1094" s="122" t="str">
        <f t="shared" si="101"/>
        <v>Desarrollo Curricular</v>
      </c>
      <c r="L1094" s="122" t="s">
        <v>503</v>
      </c>
    </row>
    <row r="1095" spans="3:12" x14ac:dyDescent="0.25">
      <c r="C1095" s="123" t="s">
        <v>51</v>
      </c>
      <c r="D1095" s="624"/>
      <c r="E1095" s="229">
        <f>(D1090*25)/500</f>
        <v>0</v>
      </c>
      <c r="F1095" s="124">
        <v>85</v>
      </c>
      <c r="G1095" s="121">
        <f t="shared" si="100"/>
        <v>0</v>
      </c>
      <c r="H1095" s="185"/>
      <c r="I1095" s="122" t="s">
        <v>1517</v>
      </c>
      <c r="J1095" s="122" t="str">
        <f>VLOOKUP(I1095,Presupuesto!$B$11:$C$587,2,0)</f>
        <v>OTROS INTERESES</v>
      </c>
      <c r="K1095" s="122" t="str">
        <f t="shared" si="101"/>
        <v>Desarrollo Curricular</v>
      </c>
      <c r="L1095" s="122" t="s">
        <v>503</v>
      </c>
    </row>
    <row r="1096" spans="3:12" x14ac:dyDescent="0.25">
      <c r="C1096" s="123" t="s">
        <v>204</v>
      </c>
      <c r="D1096" s="624"/>
      <c r="E1096" s="229">
        <f>D1090/12</f>
        <v>0</v>
      </c>
      <c r="F1096" s="124">
        <v>36</v>
      </c>
      <c r="G1096" s="121">
        <f t="shared" si="100"/>
        <v>0</v>
      </c>
      <c r="H1096" s="185"/>
      <c r="I1096" s="122" t="s">
        <v>1517</v>
      </c>
      <c r="J1096" s="122" t="str">
        <f>VLOOKUP(I1096,Presupuesto!$B$11:$C$587,2,0)</f>
        <v>OTROS INTERESES</v>
      </c>
      <c r="K1096" s="122" t="str">
        <f t="shared" si="101"/>
        <v>Desarrollo Curricular</v>
      </c>
      <c r="L1096" s="122" t="s">
        <v>503</v>
      </c>
    </row>
    <row r="1097" spans="3:12" x14ac:dyDescent="0.25">
      <c r="C1097" s="123" t="s">
        <v>34</v>
      </c>
      <c r="D1097" s="624"/>
      <c r="E1097" s="229">
        <f>D1090/12</f>
        <v>0</v>
      </c>
      <c r="F1097" s="124">
        <v>80</v>
      </c>
      <c r="G1097" s="121">
        <f t="shared" si="100"/>
        <v>0</v>
      </c>
      <c r="H1097" s="185"/>
      <c r="I1097" s="122" t="s">
        <v>1517</v>
      </c>
      <c r="J1097" s="122" t="str">
        <f>VLOOKUP(I1097,Presupuesto!$B$11:$C$587,2,0)</f>
        <v>OTROS INTERESES</v>
      </c>
      <c r="K1097" s="122" t="str">
        <f t="shared" si="101"/>
        <v>Desarrollo Curricular</v>
      </c>
      <c r="L1097" s="122" t="s">
        <v>503</v>
      </c>
    </row>
    <row r="1098" spans="3:12" x14ac:dyDescent="0.25">
      <c r="C1098" s="133" t="s">
        <v>52</v>
      </c>
      <c r="D1098" s="624"/>
      <c r="E1098" s="256">
        <v>0</v>
      </c>
      <c r="F1098" s="143">
        <v>25</v>
      </c>
      <c r="G1098" s="121">
        <f t="shared" si="100"/>
        <v>0</v>
      </c>
      <c r="H1098" s="185"/>
      <c r="I1098" s="122" t="s">
        <v>1517</v>
      </c>
      <c r="J1098" s="122" t="str">
        <f>VLOOKUP(I1098,Presupuesto!$B$11:$C$587,2,0)</f>
        <v>OTROS INTERESES</v>
      </c>
      <c r="K1098" s="122" t="str">
        <f t="shared" si="101"/>
        <v>Desarrollo Curricular</v>
      </c>
      <c r="L1098" s="122" t="s">
        <v>503</v>
      </c>
    </row>
    <row r="1099" spans="3:12" ht="15.75" thickBot="1" x14ac:dyDescent="0.3">
      <c r="C1099" s="260" t="s">
        <v>523</v>
      </c>
      <c r="D1099" s="261">
        <v>0</v>
      </c>
      <c r="E1099" s="262">
        <v>0</v>
      </c>
      <c r="F1099" s="128">
        <f>HLOOKUP(C1099,$AH$2:$BU$3,2,0)</f>
        <v>1150</v>
      </c>
      <c r="G1099" s="129">
        <f>D1099*E1099*F1099</f>
        <v>0</v>
      </c>
      <c r="H1099" s="185"/>
      <c r="I1099" s="122" t="s">
        <v>1517</v>
      </c>
      <c r="J1099" s="130" t="str">
        <f>VLOOKUP(I1099,Presupuesto!$B$11:$C$587,2,0)</f>
        <v>OTROS INTERESES</v>
      </c>
      <c r="K1099" s="122" t="str">
        <f t="shared" si="101"/>
        <v>Desarrollo Curricular</v>
      </c>
      <c r="L1099" s="122" t="s">
        <v>503</v>
      </c>
    </row>
    <row r="1101" spans="3:12" x14ac:dyDescent="0.25">
      <c r="C1101" s="72" t="s">
        <v>41</v>
      </c>
      <c r="D1101" s="72"/>
      <c r="E1101" s="72"/>
      <c r="F1101" s="72"/>
      <c r="G1101" s="72"/>
      <c r="H1101" s="97"/>
      <c r="I1101" s="72"/>
      <c r="J1101" s="72"/>
    </row>
    <row r="1102" spans="3:12" x14ac:dyDescent="0.25">
      <c r="C1102" s="72" t="s">
        <v>42</v>
      </c>
      <c r="D1102" s="72"/>
      <c r="E1102" s="72"/>
      <c r="F1102" s="72"/>
      <c r="G1102" s="72"/>
      <c r="H1102" s="97"/>
      <c r="I1102" s="72"/>
      <c r="J1102" s="72"/>
    </row>
    <row r="1103" spans="3:12" ht="15.75" thickBot="1" x14ac:dyDescent="0.3">
      <c r="C1103" s="202"/>
      <c r="D1103" s="202"/>
      <c r="E1103" s="202"/>
      <c r="F1103" s="202"/>
      <c r="G1103" s="202"/>
      <c r="H1103" s="97"/>
      <c r="I1103" s="202"/>
      <c r="J1103" s="202"/>
      <c r="K1103" s="136"/>
    </row>
    <row r="1104" spans="3:12" ht="15.75" thickBot="1" x14ac:dyDescent="0.3">
      <c r="C1104" s="29" t="s">
        <v>43</v>
      </c>
      <c r="D1104" s="30">
        <f>SUM(G1111:G1120)</f>
        <v>14299.98</v>
      </c>
      <c r="E1104" s="117"/>
      <c r="F1104" s="117"/>
      <c r="G1104" s="117"/>
      <c r="H1104" s="94"/>
      <c r="I1104" s="94"/>
      <c r="J1104" s="94"/>
      <c r="K1104" s="136"/>
    </row>
    <row r="1105" spans="3:12" x14ac:dyDescent="0.25">
      <c r="C1105" s="72"/>
      <c r="D1105" s="31"/>
      <c r="E1105" s="117"/>
      <c r="F1105" s="117"/>
      <c r="G1105" s="117"/>
      <c r="H1105" s="94"/>
      <c r="I1105" s="94"/>
      <c r="J1105" s="94"/>
      <c r="K1105" s="136"/>
    </row>
    <row r="1106" spans="3:12" x14ac:dyDescent="0.25">
      <c r="C1106" s="72"/>
      <c r="D1106" s="31"/>
      <c r="E1106" s="117"/>
      <c r="F1106" s="117"/>
      <c r="G1106" s="117"/>
      <c r="H1106" s="94"/>
      <c r="I1106" s="94"/>
      <c r="J1106" s="94"/>
      <c r="K1106" s="136"/>
    </row>
    <row r="1107" spans="3:12" ht="15.75" x14ac:dyDescent="0.25">
      <c r="C1107" s="235" t="s">
        <v>481</v>
      </c>
      <c r="D1107" s="448" t="s">
        <v>2331</v>
      </c>
      <c r="E1107" s="117"/>
      <c r="F1107" s="117"/>
      <c r="G1107" s="117"/>
      <c r="H1107" s="94"/>
      <c r="I1107" s="94"/>
      <c r="J1107" s="94"/>
      <c r="K1107" s="136"/>
    </row>
    <row r="1108" spans="3:12" ht="18.75" x14ac:dyDescent="0.25">
      <c r="C1108" s="252" t="str">
        <f>IFERROR(VLOOKUP(D1107,'Desarrollo e Innov. Curricular'!$E:$F,2,FALSE),IFERROR(VLOOKUP(D1107,Investigación!$E:$F,2,FALSE),IFERROR(VLOOKUP(D1107,'Vinculación Univ. Sociedad'!$E:$F,2,FALSE),IFERROR(VLOOKUP(D1107,'Docencia y Profesorado Universi'!$E:$F,2,FALSE),IFERROR(VLOOKUP(D1107,Estudiantes!$E:$F,2,FALSE),IFERROR(VLOOKUP(D1107,'Gestion Administrativa'!#REF!,2,FALSE),IFERROR(VLOOKUP(D1107,'Gestion Academica'!$E:$F,2,FALSE),IFERROR(VLOOKUP(D1107,Graduados!$E:$F,2,FALSE),IFERROR(VLOOKUP(D1107,'Gestión del Conocimiento'!$E:$F,2,FALSE),IFERROR(VLOOKUP(D1107,Gobernabilidad!$E:$F,2,FALSE),IFERROR(VLOOKUP(D1107,'NIVEL DE ES Y  SISTEMA NACIONAL'!$E:$F,2,FALSE),VLOOKUP(D1107,'Lo Esencial'!$E:$F,2,0))))))))))))</f>
        <v xml:space="preserve">Diseñar el proyecto de creación del Centro de Promoción de Desarrollo Local </v>
      </c>
      <c r="D1108" s="31"/>
      <c r="E1108" s="117"/>
      <c r="F1108" s="117"/>
      <c r="G1108" s="117"/>
      <c r="H1108" s="94"/>
      <c r="I1108" s="94"/>
      <c r="J1108" s="94"/>
      <c r="K1108" s="136"/>
    </row>
    <row r="1109" spans="3:12" ht="15.75" thickBot="1" x14ac:dyDescent="0.3">
      <c r="C1109" s="72"/>
      <c r="D1109" s="31"/>
      <c r="E1109" s="117"/>
      <c r="F1109" s="117"/>
      <c r="G1109" s="117"/>
      <c r="H1109" s="94"/>
      <c r="I1109" s="94"/>
      <c r="J1109" s="94"/>
      <c r="K1109" s="136"/>
    </row>
    <row r="1110" spans="3:12" ht="30.75" thickBot="1" x14ac:dyDescent="0.3">
      <c r="C1110" s="150" t="s">
        <v>44</v>
      </c>
      <c r="D1110" s="153" t="s">
        <v>45</v>
      </c>
      <c r="E1110" s="152" t="s">
        <v>55</v>
      </c>
      <c r="F1110" s="152" t="s">
        <v>57</v>
      </c>
      <c r="G1110" s="151" t="s">
        <v>27</v>
      </c>
      <c r="H1110" s="157" t="s">
        <v>218</v>
      </c>
      <c r="I1110" s="152" t="s">
        <v>46</v>
      </c>
      <c r="J1110" s="152" t="s">
        <v>219</v>
      </c>
      <c r="K1110" s="152" t="s">
        <v>501</v>
      </c>
      <c r="L1110" s="152" t="s">
        <v>502</v>
      </c>
    </row>
    <row r="1111" spans="3:12" x14ac:dyDescent="0.25">
      <c r="C1111" s="119" t="s">
        <v>47</v>
      </c>
      <c r="D1111" s="623"/>
      <c r="E1111" s="182"/>
      <c r="F1111" s="139">
        <v>30000</v>
      </c>
      <c r="G1111" s="121">
        <f t="shared" ref="G1111:G1120" si="102">E1111*F1111</f>
        <v>0</v>
      </c>
      <c r="H1111" s="185" t="s">
        <v>217</v>
      </c>
      <c r="I1111" s="122" t="s">
        <v>756</v>
      </c>
      <c r="J1111" s="122" t="str">
        <f>VLOOKUP(I1111,Presupuesto!$B$11:$C$587,2,0)</f>
        <v>SERVICIOS DE PROFESIONALES Y TECNICOS</v>
      </c>
      <c r="K1111" s="263" t="s">
        <v>211</v>
      </c>
      <c r="L1111" s="122" t="s">
        <v>485</v>
      </c>
    </row>
    <row r="1112" spans="3:12" x14ac:dyDescent="0.25">
      <c r="C1112" s="123" t="s">
        <v>48</v>
      </c>
      <c r="D1112" s="624"/>
      <c r="E1112" s="229">
        <f>D1111</f>
        <v>0</v>
      </c>
      <c r="F1112" s="124">
        <v>50</v>
      </c>
      <c r="G1112" s="121">
        <f t="shared" si="102"/>
        <v>0</v>
      </c>
      <c r="H1112" s="185"/>
      <c r="I1112" s="122" t="s">
        <v>1517</v>
      </c>
      <c r="J1112" s="122" t="str">
        <f>VLOOKUP(I1112,Presupuesto!$B$11:$C$587,2,0)</f>
        <v>OTROS INTERESES</v>
      </c>
      <c r="K1112" s="122" t="str">
        <f>$K$17</f>
        <v>Desarrollo Curricular</v>
      </c>
      <c r="L1112" s="122" t="s">
        <v>503</v>
      </c>
    </row>
    <row r="1113" spans="3:12" x14ac:dyDescent="0.25">
      <c r="C1113" s="123" t="s">
        <v>49</v>
      </c>
      <c r="D1113" s="624"/>
      <c r="E1113" s="229">
        <f>D1111</f>
        <v>0</v>
      </c>
      <c r="F1113" s="124">
        <v>150</v>
      </c>
      <c r="G1113" s="121">
        <f t="shared" si="102"/>
        <v>0</v>
      </c>
      <c r="H1113" s="185"/>
      <c r="I1113" s="122" t="s">
        <v>1517</v>
      </c>
      <c r="J1113" s="122" t="str">
        <f>VLOOKUP(I1113,Presupuesto!$B$11:$C$587,2,0)</f>
        <v>OTROS INTERESES</v>
      </c>
      <c r="K1113" s="122" t="str">
        <f t="shared" ref="K1113:K1120" si="103">$K$17</f>
        <v>Desarrollo Curricular</v>
      </c>
      <c r="L1113" s="122" t="s">
        <v>487</v>
      </c>
    </row>
    <row r="1114" spans="3:12" x14ac:dyDescent="0.25">
      <c r="C1114" s="123" t="s">
        <v>50</v>
      </c>
      <c r="D1114" s="624"/>
      <c r="E1114" s="175">
        <v>0</v>
      </c>
      <c r="F1114" s="142">
        <v>10000</v>
      </c>
      <c r="G1114" s="121">
        <f t="shared" si="102"/>
        <v>0</v>
      </c>
      <c r="H1114" s="185"/>
      <c r="I1114" s="122" t="s">
        <v>1517</v>
      </c>
      <c r="J1114" s="122" t="str">
        <f>VLOOKUP(I1114,Presupuesto!$B$11:$C$587,2,0)</f>
        <v>OTROS INTERESES</v>
      </c>
      <c r="K1114" s="122" t="str">
        <f t="shared" si="103"/>
        <v>Desarrollo Curricular</v>
      </c>
      <c r="L1114" s="122" t="s">
        <v>503</v>
      </c>
    </row>
    <row r="1115" spans="3:12" x14ac:dyDescent="0.25">
      <c r="C1115" s="123" t="s">
        <v>510</v>
      </c>
      <c r="D1115" s="624"/>
      <c r="E1115" s="175">
        <v>0</v>
      </c>
      <c r="F1115" s="142">
        <v>250</v>
      </c>
      <c r="G1115" s="121">
        <f t="shared" si="102"/>
        <v>0</v>
      </c>
      <c r="H1115" s="185"/>
      <c r="I1115" s="122" t="s">
        <v>1517</v>
      </c>
      <c r="J1115" s="122" t="str">
        <f>VLOOKUP(I1115,Presupuesto!$B$11:$C$587,2,0)</f>
        <v>OTROS INTERESES</v>
      </c>
      <c r="K1115" s="122" t="str">
        <f t="shared" si="103"/>
        <v>Desarrollo Curricular</v>
      </c>
      <c r="L1115" s="122" t="s">
        <v>503</v>
      </c>
    </row>
    <row r="1116" spans="3:12" x14ac:dyDescent="0.25">
      <c r="C1116" s="123" t="s">
        <v>51</v>
      </c>
      <c r="D1116" s="624"/>
      <c r="E1116" s="229">
        <f>(D1111*25)/500</f>
        <v>0</v>
      </c>
      <c r="F1116" s="124">
        <v>85</v>
      </c>
      <c r="G1116" s="121">
        <f t="shared" si="102"/>
        <v>0</v>
      </c>
      <c r="H1116" s="185"/>
      <c r="I1116" s="122" t="s">
        <v>1517</v>
      </c>
      <c r="J1116" s="122" t="str">
        <f>VLOOKUP(I1116,Presupuesto!$B$11:$C$587,2,0)</f>
        <v>OTROS INTERESES</v>
      </c>
      <c r="K1116" s="122" t="str">
        <f t="shared" si="103"/>
        <v>Desarrollo Curricular</v>
      </c>
      <c r="L1116" s="122" t="s">
        <v>503</v>
      </c>
    </row>
    <row r="1117" spans="3:12" x14ac:dyDescent="0.25">
      <c r="C1117" s="123" t="s">
        <v>204</v>
      </c>
      <c r="D1117" s="624"/>
      <c r="E1117" s="229">
        <f>D1111/12</f>
        <v>0</v>
      </c>
      <c r="F1117" s="124">
        <v>36</v>
      </c>
      <c r="G1117" s="121">
        <f t="shared" si="102"/>
        <v>0</v>
      </c>
      <c r="H1117" s="185"/>
      <c r="I1117" s="122" t="s">
        <v>1517</v>
      </c>
      <c r="J1117" s="122" t="str">
        <f>VLOOKUP(I1117,Presupuesto!$B$11:$C$587,2,0)</f>
        <v>OTROS INTERESES</v>
      </c>
      <c r="K1117" s="122" t="str">
        <f t="shared" si="103"/>
        <v>Desarrollo Curricular</v>
      </c>
      <c r="L1117" s="122" t="s">
        <v>503</v>
      </c>
    </row>
    <row r="1118" spans="3:12" x14ac:dyDescent="0.25">
      <c r="C1118" s="123" t="s">
        <v>34</v>
      </c>
      <c r="D1118" s="624"/>
      <c r="E1118" s="229">
        <f>D1111/12</f>
        <v>0</v>
      </c>
      <c r="F1118" s="124">
        <v>80</v>
      </c>
      <c r="G1118" s="121">
        <f t="shared" si="102"/>
        <v>0</v>
      </c>
      <c r="H1118" s="185"/>
      <c r="I1118" s="122" t="s">
        <v>1517</v>
      </c>
      <c r="J1118" s="122" t="str">
        <f>VLOOKUP(I1118,Presupuesto!$B$11:$C$587,2,0)</f>
        <v>OTROS INTERESES</v>
      </c>
      <c r="K1118" s="122" t="str">
        <f t="shared" si="103"/>
        <v>Desarrollo Curricular</v>
      </c>
      <c r="L1118" s="122" t="s">
        <v>503</v>
      </c>
    </row>
    <row r="1119" spans="3:12" x14ac:dyDescent="0.25">
      <c r="C1119" s="133" t="s">
        <v>52</v>
      </c>
      <c r="D1119" s="624"/>
      <c r="E1119" s="256">
        <v>0</v>
      </c>
      <c r="F1119" s="143">
        <v>25</v>
      </c>
      <c r="G1119" s="121">
        <f t="shared" si="102"/>
        <v>0</v>
      </c>
      <c r="H1119" s="185"/>
      <c r="I1119" s="122" t="s">
        <v>1517</v>
      </c>
      <c r="J1119" s="122" t="str">
        <f>VLOOKUP(I1119,Presupuesto!$B$11:$C$587,2,0)</f>
        <v>OTROS INTERESES</v>
      </c>
      <c r="K1119" s="122" t="str">
        <f t="shared" si="103"/>
        <v>Desarrollo Curricular</v>
      </c>
      <c r="L1119" s="122" t="s">
        <v>503</v>
      </c>
    </row>
    <row r="1120" spans="3:12" ht="15.75" thickBot="1" x14ac:dyDescent="0.3">
      <c r="C1120" s="260" t="s">
        <v>521</v>
      </c>
      <c r="D1120" s="261">
        <v>0</v>
      </c>
      <c r="E1120" s="262">
        <v>3</v>
      </c>
      <c r="F1120" s="128">
        <v>4766.66</v>
      </c>
      <c r="G1120" s="121">
        <f t="shared" si="102"/>
        <v>14299.98</v>
      </c>
      <c r="H1120" s="185"/>
      <c r="I1120" s="122" t="s">
        <v>1517</v>
      </c>
      <c r="J1120" s="130" t="str">
        <f>VLOOKUP(I1120,Presupuesto!$B$11:$C$587,2,0)</f>
        <v>OTROS INTERESES</v>
      </c>
      <c r="K1120" s="122" t="str">
        <f t="shared" si="103"/>
        <v>Desarrollo Curricular</v>
      </c>
      <c r="L1120" s="122" t="s">
        <v>503</v>
      </c>
    </row>
    <row r="1122" spans="3:12" x14ac:dyDescent="0.25">
      <c r="C1122" s="72" t="s">
        <v>41</v>
      </c>
      <c r="D1122" s="72"/>
      <c r="E1122" s="72"/>
      <c r="F1122" s="72"/>
      <c r="G1122" s="72"/>
      <c r="H1122" s="97"/>
      <c r="I1122" s="72"/>
      <c r="J1122" s="72"/>
    </row>
    <row r="1123" spans="3:12" x14ac:dyDescent="0.25">
      <c r="C1123" s="72" t="s">
        <v>42</v>
      </c>
      <c r="D1123" s="72"/>
      <c r="E1123" s="72"/>
      <c r="F1123" s="72"/>
      <c r="G1123" s="72"/>
      <c r="H1123" s="97"/>
      <c r="I1123" s="72"/>
      <c r="J1123" s="72"/>
    </row>
    <row r="1124" spans="3:12" ht="15.75" thickBot="1" x14ac:dyDescent="0.3">
      <c r="C1124" s="202"/>
      <c r="D1124" s="202"/>
      <c r="E1124" s="202"/>
      <c r="F1124" s="202"/>
      <c r="G1124" s="202"/>
      <c r="H1124" s="97"/>
      <c r="I1124" s="202"/>
      <c r="J1124" s="202"/>
      <c r="K1124" s="136"/>
    </row>
    <row r="1125" spans="3:12" ht="15.75" thickBot="1" x14ac:dyDescent="0.3">
      <c r="C1125" s="29" t="s">
        <v>43</v>
      </c>
      <c r="D1125" s="30">
        <f>SUM(G1132:G1141)</f>
        <v>3000</v>
      </c>
      <c r="E1125" s="117"/>
      <c r="F1125" s="117"/>
      <c r="G1125" s="117"/>
      <c r="H1125" s="94"/>
      <c r="I1125" s="94"/>
      <c r="J1125" s="94"/>
      <c r="K1125" s="136"/>
    </row>
    <row r="1126" spans="3:12" x14ac:dyDescent="0.25">
      <c r="C1126" s="72"/>
      <c r="D1126" s="31"/>
      <c r="E1126" s="117"/>
      <c r="F1126" s="117"/>
      <c r="G1126" s="117"/>
      <c r="H1126" s="94"/>
      <c r="I1126" s="94"/>
      <c r="J1126" s="94"/>
      <c r="K1126" s="136"/>
    </row>
    <row r="1127" spans="3:12" x14ac:dyDescent="0.25">
      <c r="C1127" s="72"/>
      <c r="D1127" s="31"/>
      <c r="E1127" s="117"/>
      <c r="F1127" s="117"/>
      <c r="G1127" s="117"/>
      <c r="H1127" s="94"/>
      <c r="I1127" s="94"/>
      <c r="J1127" s="94"/>
      <c r="K1127" s="136"/>
    </row>
    <row r="1128" spans="3:12" ht="15.75" x14ac:dyDescent="0.25">
      <c r="C1128" s="235" t="s">
        <v>481</v>
      </c>
      <c r="D1128" s="448" t="s">
        <v>2215</v>
      </c>
      <c r="E1128" s="117"/>
      <c r="F1128" s="117"/>
      <c r="G1128" s="117"/>
      <c r="H1128" s="94"/>
      <c r="I1128" s="94"/>
      <c r="J1128" s="94"/>
      <c r="K1128" s="136"/>
    </row>
    <row r="1129" spans="3:12" ht="18.75" x14ac:dyDescent="0.25">
      <c r="C1129" s="252" t="str">
        <f>IFERROR(VLOOKUP(D1128,'Desarrollo e Innov. Curricular'!$E:$F,2,FALSE),IFERROR(VLOOKUP(D1128,Investigación!$E:$F,2,FALSE),IFERROR(VLOOKUP(D1128,'Vinculación Univ. Sociedad'!$E:$F,2,FALSE),IFERROR(VLOOKUP(D1128,'Docencia y Profesorado Universi'!$E:$F,2,FALSE),IFERROR(VLOOKUP(D1128,Estudiantes!$E:$F,2,FALSE),IFERROR(VLOOKUP(D1128,'Gestion Administrativa'!#REF!,2,FALSE),IFERROR(VLOOKUP(D1128,'Gestion Academica'!$E:$F,2,FALSE),IFERROR(VLOOKUP(D1128,Graduados!$E:$F,2,FALSE),IFERROR(VLOOKUP(D1128,'Gestión del Conocimiento'!$E:$F,2,FALSE),IFERROR(VLOOKUP(D1128,Gobernabilidad!$E:$F,2,FALSE),IFERROR(VLOOKUP(D1128,'NIVEL DE ES Y  SISTEMA NACIONAL'!$E:$F,2,FALSE),VLOOKUP(D1128,'Lo Esencial'!$E:$F,2,0))))))))))))</f>
        <v>Capacitar a los docentes de periodismo en la gestión y ejecución de proyectos de vinculación UNAH- Sociedad</v>
      </c>
      <c r="D1129" s="31"/>
      <c r="E1129" s="117"/>
      <c r="F1129" s="117"/>
      <c r="G1129" s="117"/>
      <c r="H1129" s="94"/>
      <c r="I1129" s="94"/>
      <c r="J1129" s="94"/>
      <c r="K1129" s="136"/>
    </row>
    <row r="1130" spans="3:12" ht="15.75" thickBot="1" x14ac:dyDescent="0.3">
      <c r="C1130" s="72"/>
      <c r="D1130" s="31"/>
      <c r="E1130" s="117"/>
      <c r="F1130" s="117"/>
      <c r="G1130" s="117"/>
      <c r="H1130" s="94"/>
      <c r="I1130" s="94"/>
      <c r="J1130" s="94"/>
      <c r="K1130" s="136"/>
    </row>
    <row r="1131" spans="3:12" ht="30.75" thickBot="1" x14ac:dyDescent="0.3">
      <c r="C1131" s="150" t="s">
        <v>44</v>
      </c>
      <c r="D1131" s="153" t="s">
        <v>45</v>
      </c>
      <c r="E1131" s="152" t="s">
        <v>55</v>
      </c>
      <c r="F1131" s="152" t="s">
        <v>57</v>
      </c>
      <c r="G1131" s="151" t="s">
        <v>27</v>
      </c>
      <c r="H1131" s="157" t="s">
        <v>218</v>
      </c>
      <c r="I1131" s="152" t="s">
        <v>46</v>
      </c>
      <c r="J1131" s="152" t="s">
        <v>219</v>
      </c>
      <c r="K1131" s="152" t="s">
        <v>501</v>
      </c>
      <c r="L1131" s="152" t="s">
        <v>502</v>
      </c>
    </row>
    <row r="1132" spans="3:12" x14ac:dyDescent="0.25">
      <c r="C1132" s="119" t="s">
        <v>47</v>
      </c>
      <c r="D1132" s="623"/>
      <c r="E1132" s="182"/>
      <c r="F1132" s="139">
        <v>30000</v>
      </c>
      <c r="G1132" s="121">
        <f t="shared" ref="G1132:G1140" si="104">E1132*F1132</f>
        <v>0</v>
      </c>
      <c r="H1132" s="185" t="s">
        <v>217</v>
      </c>
      <c r="I1132" s="122" t="s">
        <v>756</v>
      </c>
      <c r="J1132" s="122" t="str">
        <f>VLOOKUP(I1132,Presupuesto!$B$11:$C$587,2,0)</f>
        <v>SERVICIOS DE PROFESIONALES Y TECNICOS</v>
      </c>
      <c r="K1132" s="263" t="s">
        <v>211</v>
      </c>
      <c r="L1132" s="122" t="s">
        <v>485</v>
      </c>
    </row>
    <row r="1133" spans="3:12" x14ac:dyDescent="0.25">
      <c r="C1133" s="123" t="s">
        <v>48</v>
      </c>
      <c r="D1133" s="624"/>
      <c r="E1133" s="229">
        <f>D1132</f>
        <v>0</v>
      </c>
      <c r="F1133" s="124">
        <v>50</v>
      </c>
      <c r="G1133" s="121">
        <f t="shared" si="104"/>
        <v>0</v>
      </c>
      <c r="H1133" s="185"/>
      <c r="I1133" s="122" t="s">
        <v>1517</v>
      </c>
      <c r="J1133" s="122" t="str">
        <f>VLOOKUP(I1133,Presupuesto!$B$11:$C$587,2,0)</f>
        <v>OTROS INTERESES</v>
      </c>
      <c r="K1133" s="122" t="str">
        <f>$K$17</f>
        <v>Desarrollo Curricular</v>
      </c>
      <c r="L1133" s="122" t="s">
        <v>503</v>
      </c>
    </row>
    <row r="1134" spans="3:12" x14ac:dyDescent="0.25">
      <c r="C1134" s="123" t="s">
        <v>49</v>
      </c>
      <c r="D1134" s="624"/>
      <c r="E1134" s="229">
        <v>20</v>
      </c>
      <c r="F1134" s="124">
        <v>150</v>
      </c>
      <c r="G1134" s="121">
        <f t="shared" si="104"/>
        <v>3000</v>
      </c>
      <c r="H1134" s="185"/>
      <c r="I1134" s="122" t="s">
        <v>1517</v>
      </c>
      <c r="J1134" s="122" t="str">
        <f>VLOOKUP(I1134,Presupuesto!$B$11:$C$587,2,0)</f>
        <v>OTROS INTERESES</v>
      </c>
      <c r="K1134" s="122" t="str">
        <f t="shared" ref="K1134:K1141" si="105">$K$17</f>
        <v>Desarrollo Curricular</v>
      </c>
      <c r="L1134" s="122" t="s">
        <v>487</v>
      </c>
    </row>
    <row r="1135" spans="3:12" x14ac:dyDescent="0.25">
      <c r="C1135" s="123" t="s">
        <v>50</v>
      </c>
      <c r="D1135" s="624"/>
      <c r="E1135" s="175">
        <v>0</v>
      </c>
      <c r="F1135" s="142">
        <v>10000</v>
      </c>
      <c r="G1135" s="121">
        <f t="shared" si="104"/>
        <v>0</v>
      </c>
      <c r="H1135" s="185"/>
      <c r="I1135" s="122" t="s">
        <v>1517</v>
      </c>
      <c r="J1135" s="122" t="str">
        <f>VLOOKUP(I1135,Presupuesto!$B$11:$C$587,2,0)</f>
        <v>OTROS INTERESES</v>
      </c>
      <c r="K1135" s="122" t="str">
        <f t="shared" si="105"/>
        <v>Desarrollo Curricular</v>
      </c>
      <c r="L1135" s="122" t="s">
        <v>503</v>
      </c>
    </row>
    <row r="1136" spans="3:12" x14ac:dyDescent="0.25">
      <c r="C1136" s="123" t="s">
        <v>510</v>
      </c>
      <c r="D1136" s="624"/>
      <c r="E1136" s="175">
        <v>0</v>
      </c>
      <c r="F1136" s="142">
        <v>250</v>
      </c>
      <c r="G1136" s="121">
        <f t="shared" si="104"/>
        <v>0</v>
      </c>
      <c r="H1136" s="185"/>
      <c r="I1136" s="122" t="s">
        <v>1517</v>
      </c>
      <c r="J1136" s="122" t="str">
        <f>VLOOKUP(I1136,Presupuesto!$B$11:$C$587,2,0)</f>
        <v>OTROS INTERESES</v>
      </c>
      <c r="K1136" s="122" t="str">
        <f t="shared" si="105"/>
        <v>Desarrollo Curricular</v>
      </c>
      <c r="L1136" s="122" t="s">
        <v>503</v>
      </c>
    </row>
    <row r="1137" spans="3:12" x14ac:dyDescent="0.25">
      <c r="C1137" s="123" t="s">
        <v>51</v>
      </c>
      <c r="D1137" s="624"/>
      <c r="E1137" s="229">
        <f>(D1132*25)/500</f>
        <v>0</v>
      </c>
      <c r="F1137" s="124">
        <v>85</v>
      </c>
      <c r="G1137" s="121">
        <f t="shared" si="104"/>
        <v>0</v>
      </c>
      <c r="H1137" s="185"/>
      <c r="I1137" s="122" t="s">
        <v>1517</v>
      </c>
      <c r="J1137" s="122" t="str">
        <f>VLOOKUP(I1137,Presupuesto!$B$11:$C$587,2,0)</f>
        <v>OTROS INTERESES</v>
      </c>
      <c r="K1137" s="122" t="str">
        <f t="shared" si="105"/>
        <v>Desarrollo Curricular</v>
      </c>
      <c r="L1137" s="122" t="s">
        <v>503</v>
      </c>
    </row>
    <row r="1138" spans="3:12" x14ac:dyDescent="0.25">
      <c r="C1138" s="123" t="s">
        <v>204</v>
      </c>
      <c r="D1138" s="624"/>
      <c r="E1138" s="229">
        <f>D1132/12</f>
        <v>0</v>
      </c>
      <c r="F1138" s="124">
        <v>36</v>
      </c>
      <c r="G1138" s="121">
        <f t="shared" si="104"/>
        <v>0</v>
      </c>
      <c r="H1138" s="185"/>
      <c r="I1138" s="122" t="s">
        <v>1517</v>
      </c>
      <c r="J1138" s="122" t="str">
        <f>VLOOKUP(I1138,Presupuesto!$B$11:$C$587,2,0)</f>
        <v>OTROS INTERESES</v>
      </c>
      <c r="K1138" s="122" t="str">
        <f t="shared" si="105"/>
        <v>Desarrollo Curricular</v>
      </c>
      <c r="L1138" s="122" t="s">
        <v>503</v>
      </c>
    </row>
    <row r="1139" spans="3:12" x14ac:dyDescent="0.25">
      <c r="C1139" s="123" t="s">
        <v>34</v>
      </c>
      <c r="D1139" s="624"/>
      <c r="E1139" s="229">
        <f>D1132/12</f>
        <v>0</v>
      </c>
      <c r="F1139" s="124">
        <v>80</v>
      </c>
      <c r="G1139" s="121">
        <f t="shared" si="104"/>
        <v>0</v>
      </c>
      <c r="H1139" s="185"/>
      <c r="I1139" s="122" t="s">
        <v>1517</v>
      </c>
      <c r="J1139" s="122" t="str">
        <f>VLOOKUP(I1139,Presupuesto!$B$11:$C$587,2,0)</f>
        <v>OTROS INTERESES</v>
      </c>
      <c r="K1139" s="122" t="str">
        <f t="shared" si="105"/>
        <v>Desarrollo Curricular</v>
      </c>
      <c r="L1139" s="122" t="s">
        <v>503</v>
      </c>
    </row>
    <row r="1140" spans="3:12" x14ac:dyDescent="0.25">
      <c r="C1140" s="133" t="s">
        <v>52</v>
      </c>
      <c r="D1140" s="624"/>
      <c r="E1140" s="256">
        <v>0</v>
      </c>
      <c r="F1140" s="143">
        <v>25</v>
      </c>
      <c r="G1140" s="121">
        <f t="shared" si="104"/>
        <v>0</v>
      </c>
      <c r="H1140" s="185"/>
      <c r="I1140" s="122" t="s">
        <v>1517</v>
      </c>
      <c r="J1140" s="122" t="str">
        <f>VLOOKUP(I1140,Presupuesto!$B$11:$C$587,2,0)</f>
        <v>OTROS INTERESES</v>
      </c>
      <c r="K1140" s="122" t="str">
        <f t="shared" si="105"/>
        <v>Desarrollo Curricular</v>
      </c>
      <c r="L1140" s="122" t="s">
        <v>503</v>
      </c>
    </row>
    <row r="1141" spans="3:12" ht="15.75" thickBot="1" x14ac:dyDescent="0.3">
      <c r="C1141" s="260" t="s">
        <v>523</v>
      </c>
      <c r="D1141" s="261">
        <v>0</v>
      </c>
      <c r="E1141" s="262">
        <v>0</v>
      </c>
      <c r="F1141" s="128">
        <f>HLOOKUP(C1141,$AH$2:$BU$3,2,0)</f>
        <v>1150</v>
      </c>
      <c r="G1141" s="129">
        <f>D1141*E1141*F1141</f>
        <v>0</v>
      </c>
      <c r="H1141" s="185"/>
      <c r="I1141" s="122" t="s">
        <v>1517</v>
      </c>
      <c r="J1141" s="130" t="str">
        <f>VLOOKUP(I1141,Presupuesto!$B$11:$C$587,2,0)</f>
        <v>OTROS INTERESES</v>
      </c>
      <c r="K1141" s="122" t="str">
        <f t="shared" si="105"/>
        <v>Desarrollo Curricular</v>
      </c>
      <c r="L1141" s="122" t="s">
        <v>503</v>
      </c>
    </row>
    <row r="1143" spans="3:12" x14ac:dyDescent="0.25">
      <c r="C1143" s="72" t="s">
        <v>41</v>
      </c>
      <c r="D1143" s="72"/>
      <c r="E1143" s="72"/>
      <c r="F1143" s="72"/>
      <c r="G1143" s="72"/>
      <c r="H1143" s="97"/>
      <c r="I1143" s="72"/>
      <c r="J1143" s="72"/>
    </row>
    <row r="1144" spans="3:12" x14ac:dyDescent="0.25">
      <c r="C1144" s="72" t="s">
        <v>42</v>
      </c>
      <c r="D1144" s="72"/>
      <c r="E1144" s="72"/>
      <c r="F1144" s="72"/>
      <c r="G1144" s="72"/>
      <c r="H1144" s="97"/>
      <c r="I1144" s="72"/>
      <c r="J1144" s="72"/>
    </row>
    <row r="1145" spans="3:12" ht="15.75" thickBot="1" x14ac:dyDescent="0.3">
      <c r="C1145" s="202"/>
      <c r="D1145" s="202"/>
      <c r="E1145" s="202"/>
      <c r="F1145" s="202"/>
      <c r="G1145" s="202"/>
      <c r="H1145" s="97"/>
      <c r="I1145" s="202"/>
      <c r="J1145" s="202"/>
      <c r="K1145" s="136"/>
    </row>
    <row r="1146" spans="3:12" ht="15.75" thickBot="1" x14ac:dyDescent="0.3">
      <c r="C1146" s="29" t="s">
        <v>43</v>
      </c>
      <c r="D1146" s="30">
        <f>SUM(G1153:G1162)</f>
        <v>50000</v>
      </c>
      <c r="E1146" s="117"/>
      <c r="F1146" s="117"/>
      <c r="G1146" s="117"/>
      <c r="H1146" s="94"/>
      <c r="I1146" s="94"/>
      <c r="J1146" s="94"/>
      <c r="K1146" s="136"/>
    </row>
    <row r="1147" spans="3:12" x14ac:dyDescent="0.25">
      <c r="C1147" s="72"/>
      <c r="D1147" s="31"/>
      <c r="E1147" s="117"/>
      <c r="F1147" s="117"/>
      <c r="G1147" s="117"/>
      <c r="H1147" s="94"/>
      <c r="I1147" s="94"/>
      <c r="J1147" s="94"/>
      <c r="K1147" s="136"/>
    </row>
    <row r="1148" spans="3:12" x14ac:dyDescent="0.25">
      <c r="C1148" s="72"/>
      <c r="D1148" s="31"/>
      <c r="E1148" s="117"/>
      <c r="F1148" s="117"/>
      <c r="G1148" s="117"/>
      <c r="H1148" s="94"/>
      <c r="I1148" s="94"/>
      <c r="J1148" s="94"/>
      <c r="K1148" s="136"/>
    </row>
    <row r="1149" spans="3:12" ht="15.75" x14ac:dyDescent="0.25">
      <c r="C1149" s="235" t="s">
        <v>481</v>
      </c>
      <c r="D1149" s="448" t="s">
        <v>2332</v>
      </c>
      <c r="E1149" s="117"/>
      <c r="F1149" s="117"/>
      <c r="G1149" s="117"/>
      <c r="H1149" s="94"/>
      <c r="I1149" s="94"/>
      <c r="J1149" s="94"/>
      <c r="K1149" s="136"/>
    </row>
    <row r="1150" spans="3:12" ht="18.75" x14ac:dyDescent="0.25">
      <c r="C1150" s="252" t="str">
        <f>IFERROR(VLOOKUP(D1149,'Desarrollo e Innov. Curricular'!$E:$F,2,FALSE),IFERROR(VLOOKUP(D1149,Investigación!$E:$F,2,FALSE),IFERROR(VLOOKUP(D1149,'Vinculación Univ. Sociedad'!$E:$F,2,FALSE),IFERROR(VLOOKUP(D1149,'Docencia y Profesorado Universi'!$E:$F,2,FALSE),IFERROR(VLOOKUP(D1149,Estudiantes!$E:$F,2,FALSE),IFERROR(VLOOKUP(D1149,'Gestion Administrativa'!#REF!,2,FALSE),IFERROR(VLOOKUP(D1149,'Gestion Academica'!$E:$F,2,FALSE),IFERROR(VLOOKUP(D1149,Graduados!$E:$F,2,FALSE),IFERROR(VLOOKUP(D1149,'Gestión del Conocimiento'!$E:$F,2,FALSE),IFERROR(VLOOKUP(D1149,Gobernabilidad!$E:$F,2,FALSE),IFERROR(VLOOKUP(D1149,'NIVEL DE ES Y  SISTEMA NACIONAL'!$E:$F,2,FALSE),VLOOKUP(D1149,'Lo Esencial'!$E:$F,2,0))))))))))))</f>
        <v>Encuentro Nacional sobre experiencias de Desarrollo Local con expertos y egresados y Actores Locales</v>
      </c>
      <c r="D1150" s="31"/>
      <c r="E1150" s="117"/>
      <c r="F1150" s="117"/>
      <c r="G1150" s="117"/>
      <c r="H1150" s="94"/>
      <c r="I1150" s="94"/>
      <c r="J1150" s="94"/>
      <c r="K1150" s="136"/>
    </row>
    <row r="1151" spans="3:12" ht="15.75" thickBot="1" x14ac:dyDescent="0.3">
      <c r="C1151" s="72"/>
      <c r="D1151" s="31"/>
      <c r="E1151" s="117"/>
      <c r="F1151" s="117"/>
      <c r="G1151" s="117"/>
      <c r="H1151" s="94"/>
      <c r="I1151" s="94"/>
      <c r="J1151" s="94"/>
      <c r="K1151" s="136"/>
    </row>
    <row r="1152" spans="3:12" ht="30.75" thickBot="1" x14ac:dyDescent="0.3">
      <c r="C1152" s="150" t="s">
        <v>44</v>
      </c>
      <c r="D1152" s="153" t="s">
        <v>45</v>
      </c>
      <c r="E1152" s="152" t="s">
        <v>55</v>
      </c>
      <c r="F1152" s="152" t="s">
        <v>57</v>
      </c>
      <c r="G1152" s="151" t="s">
        <v>27</v>
      </c>
      <c r="H1152" s="157" t="s">
        <v>218</v>
      </c>
      <c r="I1152" s="152" t="s">
        <v>46</v>
      </c>
      <c r="J1152" s="152" t="s">
        <v>219</v>
      </c>
      <c r="K1152" s="152" t="s">
        <v>501</v>
      </c>
      <c r="L1152" s="152" t="s">
        <v>502</v>
      </c>
    </row>
    <row r="1153" spans="3:12" x14ac:dyDescent="0.25">
      <c r="C1153" s="119" t="s">
        <v>47</v>
      </c>
      <c r="D1153" s="623"/>
      <c r="E1153" s="182"/>
      <c r="F1153" s="139">
        <v>30000</v>
      </c>
      <c r="G1153" s="121">
        <f t="shared" ref="G1153:G1161" si="106">E1153*F1153</f>
        <v>0</v>
      </c>
      <c r="H1153" s="185" t="s">
        <v>217</v>
      </c>
      <c r="I1153" s="122" t="s">
        <v>756</v>
      </c>
      <c r="J1153" s="122" t="str">
        <f>VLOOKUP(I1153,Presupuesto!$B$11:$C$587,2,0)</f>
        <v>SERVICIOS DE PROFESIONALES Y TECNICOS</v>
      </c>
      <c r="K1153" s="263" t="s">
        <v>211</v>
      </c>
      <c r="L1153" s="122" t="s">
        <v>485</v>
      </c>
    </row>
    <row r="1154" spans="3:12" x14ac:dyDescent="0.25">
      <c r="C1154" s="123" t="s">
        <v>48</v>
      </c>
      <c r="D1154" s="624"/>
      <c r="E1154" s="229">
        <v>200</v>
      </c>
      <c r="F1154" s="124">
        <v>50</v>
      </c>
      <c r="G1154" s="121">
        <f t="shared" si="106"/>
        <v>10000</v>
      </c>
      <c r="H1154" s="185"/>
      <c r="I1154" s="122" t="s">
        <v>1517</v>
      </c>
      <c r="J1154" s="122" t="str">
        <f>VLOOKUP(I1154,Presupuesto!$B$11:$C$587,2,0)</f>
        <v>OTROS INTERESES</v>
      </c>
      <c r="K1154" s="122" t="str">
        <f>$K$17</f>
        <v>Desarrollo Curricular</v>
      </c>
      <c r="L1154" s="122" t="s">
        <v>503</v>
      </c>
    </row>
    <row r="1155" spans="3:12" x14ac:dyDescent="0.25">
      <c r="C1155" s="123" t="s">
        <v>49</v>
      </c>
      <c r="D1155" s="624"/>
      <c r="E1155" s="229">
        <v>200</v>
      </c>
      <c r="F1155" s="124">
        <v>160</v>
      </c>
      <c r="G1155" s="121">
        <f t="shared" si="106"/>
        <v>32000</v>
      </c>
      <c r="H1155" s="185"/>
      <c r="I1155" s="122" t="s">
        <v>1517</v>
      </c>
      <c r="J1155" s="122" t="str">
        <f>VLOOKUP(I1155,Presupuesto!$B$11:$C$587,2,0)</f>
        <v>OTROS INTERESES</v>
      </c>
      <c r="K1155" s="122" t="str">
        <f t="shared" ref="K1155:K1162" si="107">$K$17</f>
        <v>Desarrollo Curricular</v>
      </c>
      <c r="L1155" s="122" t="s">
        <v>487</v>
      </c>
    </row>
    <row r="1156" spans="3:12" x14ac:dyDescent="0.25">
      <c r="C1156" s="123" t="s">
        <v>50</v>
      </c>
      <c r="D1156" s="624"/>
      <c r="E1156" s="175">
        <v>0</v>
      </c>
      <c r="F1156" s="142">
        <v>10000</v>
      </c>
      <c r="G1156" s="121">
        <f t="shared" si="106"/>
        <v>0</v>
      </c>
      <c r="H1156" s="185"/>
      <c r="I1156" s="122" t="s">
        <v>1517</v>
      </c>
      <c r="J1156" s="122" t="str">
        <f>VLOOKUP(I1156,Presupuesto!$B$11:$C$587,2,0)</f>
        <v>OTROS INTERESES</v>
      </c>
      <c r="K1156" s="122" t="str">
        <f t="shared" si="107"/>
        <v>Desarrollo Curricular</v>
      </c>
      <c r="L1156" s="122" t="s">
        <v>503</v>
      </c>
    </row>
    <row r="1157" spans="3:12" x14ac:dyDescent="0.25">
      <c r="C1157" s="123" t="s">
        <v>510</v>
      </c>
      <c r="D1157" s="624"/>
      <c r="E1157" s="175">
        <v>25</v>
      </c>
      <c r="F1157" s="142">
        <v>200</v>
      </c>
      <c r="G1157" s="121">
        <f t="shared" si="106"/>
        <v>5000</v>
      </c>
      <c r="H1157" s="185"/>
      <c r="I1157" s="122" t="s">
        <v>1517</v>
      </c>
      <c r="J1157" s="122" t="str">
        <f>VLOOKUP(I1157,Presupuesto!$B$11:$C$587,2,0)</f>
        <v>OTROS INTERESES</v>
      </c>
      <c r="K1157" s="122" t="str">
        <f t="shared" si="107"/>
        <v>Desarrollo Curricular</v>
      </c>
      <c r="L1157" s="122" t="s">
        <v>503</v>
      </c>
    </row>
    <row r="1158" spans="3:12" x14ac:dyDescent="0.25">
      <c r="C1158" s="123" t="s">
        <v>51</v>
      </c>
      <c r="D1158" s="624"/>
      <c r="E1158" s="229">
        <v>0</v>
      </c>
      <c r="F1158" s="124">
        <v>85</v>
      </c>
      <c r="G1158" s="121">
        <f t="shared" si="106"/>
        <v>0</v>
      </c>
      <c r="H1158" s="185"/>
      <c r="I1158" s="122" t="s">
        <v>1517</v>
      </c>
      <c r="J1158" s="122" t="str">
        <f>VLOOKUP(I1158,Presupuesto!$B$11:$C$587,2,0)</f>
        <v>OTROS INTERESES</v>
      </c>
      <c r="K1158" s="122" t="str">
        <f t="shared" si="107"/>
        <v>Desarrollo Curricular</v>
      </c>
      <c r="L1158" s="122" t="s">
        <v>503</v>
      </c>
    </row>
    <row r="1159" spans="3:12" x14ac:dyDescent="0.25">
      <c r="C1159" s="123" t="s">
        <v>204</v>
      </c>
      <c r="D1159" s="624"/>
      <c r="E1159" s="229">
        <f>D1153/12</f>
        <v>0</v>
      </c>
      <c r="F1159" s="124">
        <v>36</v>
      </c>
      <c r="G1159" s="121">
        <f t="shared" si="106"/>
        <v>0</v>
      </c>
      <c r="H1159" s="185"/>
      <c r="I1159" s="122" t="s">
        <v>1517</v>
      </c>
      <c r="J1159" s="122" t="str">
        <f>VLOOKUP(I1159,Presupuesto!$B$11:$C$587,2,0)</f>
        <v>OTROS INTERESES</v>
      </c>
      <c r="K1159" s="122" t="str">
        <f t="shared" si="107"/>
        <v>Desarrollo Curricular</v>
      </c>
      <c r="L1159" s="122" t="s">
        <v>503</v>
      </c>
    </row>
    <row r="1160" spans="3:12" x14ac:dyDescent="0.25">
      <c r="C1160" s="123" t="s">
        <v>34</v>
      </c>
      <c r="D1160" s="624"/>
      <c r="E1160" s="229">
        <v>300</v>
      </c>
      <c r="F1160" s="124">
        <v>10</v>
      </c>
      <c r="G1160" s="121">
        <f t="shared" si="106"/>
        <v>3000</v>
      </c>
      <c r="H1160" s="185"/>
      <c r="I1160" s="122" t="s">
        <v>1517</v>
      </c>
      <c r="J1160" s="122" t="str">
        <f>VLOOKUP(I1160,Presupuesto!$B$11:$C$587,2,0)</f>
        <v>OTROS INTERESES</v>
      </c>
      <c r="K1160" s="122" t="str">
        <f t="shared" si="107"/>
        <v>Desarrollo Curricular</v>
      </c>
      <c r="L1160" s="122" t="s">
        <v>503</v>
      </c>
    </row>
    <row r="1161" spans="3:12" x14ac:dyDescent="0.25">
      <c r="C1161" s="133" t="s">
        <v>52</v>
      </c>
      <c r="D1161" s="624"/>
      <c r="E1161" s="256">
        <v>0</v>
      </c>
      <c r="F1161" s="143">
        <v>25</v>
      </c>
      <c r="G1161" s="121">
        <f t="shared" si="106"/>
        <v>0</v>
      </c>
      <c r="H1161" s="185"/>
      <c r="I1161" s="122" t="s">
        <v>1517</v>
      </c>
      <c r="J1161" s="122" t="str">
        <f>VLOOKUP(I1161,Presupuesto!$B$11:$C$587,2,0)</f>
        <v>OTROS INTERESES</v>
      </c>
      <c r="K1161" s="122" t="str">
        <f t="shared" si="107"/>
        <v>Desarrollo Curricular</v>
      </c>
      <c r="L1161" s="122" t="s">
        <v>503</v>
      </c>
    </row>
    <row r="1162" spans="3:12" ht="15.75" thickBot="1" x14ac:dyDescent="0.3">
      <c r="C1162" s="260" t="s">
        <v>523</v>
      </c>
      <c r="D1162" s="261">
        <v>0</v>
      </c>
      <c r="E1162" s="262">
        <v>0</v>
      </c>
      <c r="F1162" s="128">
        <f>HLOOKUP(C1162,$AH$2:$BU$3,2,0)</f>
        <v>1150</v>
      </c>
      <c r="G1162" s="129">
        <f>D1162*E1162*F1162</f>
        <v>0</v>
      </c>
      <c r="H1162" s="185"/>
      <c r="I1162" s="122" t="s">
        <v>1517</v>
      </c>
      <c r="J1162" s="130" t="str">
        <f>VLOOKUP(I1162,Presupuesto!$B$11:$C$587,2,0)</f>
        <v>OTROS INTERESES</v>
      </c>
      <c r="K1162" s="122" t="str">
        <f t="shared" si="107"/>
        <v>Desarrollo Curricular</v>
      </c>
      <c r="L1162" s="122" t="s">
        <v>503</v>
      </c>
    </row>
    <row r="1164" spans="3:12" x14ac:dyDescent="0.25">
      <c r="C1164" s="72" t="s">
        <v>41</v>
      </c>
      <c r="D1164" s="72"/>
      <c r="E1164" s="72"/>
      <c r="F1164" s="72"/>
      <c r="G1164" s="72"/>
      <c r="H1164" s="97"/>
      <c r="I1164" s="72"/>
      <c r="J1164" s="72"/>
    </row>
    <row r="1165" spans="3:12" x14ac:dyDescent="0.25">
      <c r="C1165" s="72" t="s">
        <v>42</v>
      </c>
      <c r="D1165" s="72"/>
      <c r="E1165" s="72"/>
      <c r="F1165" s="72"/>
      <c r="G1165" s="72"/>
      <c r="H1165" s="97"/>
      <c r="I1165" s="72"/>
      <c r="J1165" s="72"/>
    </row>
    <row r="1166" spans="3:12" ht="15.75" thickBot="1" x14ac:dyDescent="0.3">
      <c r="C1166" s="202"/>
      <c r="D1166" s="202"/>
      <c r="E1166" s="202"/>
      <c r="F1166" s="202"/>
      <c r="G1166" s="202"/>
      <c r="H1166" s="97"/>
      <c r="I1166" s="202"/>
      <c r="J1166" s="202"/>
      <c r="K1166" s="136"/>
    </row>
    <row r="1167" spans="3:12" ht="15.75" thickBot="1" x14ac:dyDescent="0.3">
      <c r="C1167" s="29" t="s">
        <v>43</v>
      </c>
      <c r="D1167" s="30">
        <f>SUM(G1174:G1183)</f>
        <v>172500</v>
      </c>
      <c r="E1167" s="117"/>
      <c r="F1167" s="117"/>
      <c r="G1167" s="117"/>
      <c r="H1167" s="94"/>
      <c r="I1167" s="94"/>
      <c r="J1167" s="94"/>
      <c r="K1167" s="136"/>
    </row>
    <row r="1168" spans="3:12" x14ac:dyDescent="0.25">
      <c r="C1168" s="72"/>
      <c r="D1168" s="31"/>
      <c r="E1168" s="117"/>
      <c r="F1168" s="117"/>
      <c r="G1168" s="117"/>
      <c r="H1168" s="94"/>
      <c r="I1168" s="94"/>
      <c r="J1168" s="94"/>
      <c r="K1168" s="136"/>
    </row>
    <row r="1169" spans="3:12" x14ac:dyDescent="0.25">
      <c r="C1169" s="72"/>
      <c r="D1169" s="31"/>
      <c r="E1169" s="117"/>
      <c r="F1169" s="117"/>
      <c r="G1169" s="117"/>
      <c r="H1169" s="94"/>
      <c r="I1169" s="94"/>
      <c r="J1169" s="94"/>
      <c r="K1169" s="136"/>
    </row>
    <row r="1170" spans="3:12" ht="15.75" x14ac:dyDescent="0.25">
      <c r="C1170" s="235" t="s">
        <v>481</v>
      </c>
      <c r="D1170" s="448" t="s">
        <v>2333</v>
      </c>
      <c r="E1170" s="117"/>
      <c r="F1170" s="117"/>
      <c r="G1170" s="117"/>
      <c r="H1170" s="94"/>
      <c r="I1170" s="94"/>
      <c r="J1170" s="94"/>
      <c r="K1170" s="136"/>
    </row>
    <row r="1171" spans="3:12" ht="18.75" x14ac:dyDescent="0.25">
      <c r="C1171" s="252" t="str">
        <f>IFERROR(VLOOKUP(D1170,'Desarrollo e Innov. Curricular'!$E:$F,2,FALSE),IFERROR(VLOOKUP(D1170,Investigación!$E:$F,2,FALSE),IFERROR(VLOOKUP(D1170,'Vinculación Univ. Sociedad'!$E:$F,2,FALSE),IFERROR(VLOOKUP(D1170,'Docencia y Profesorado Universi'!$E:$F,2,FALSE),IFERROR(VLOOKUP(D1170,Estudiantes!$E:$F,2,FALSE),IFERROR(VLOOKUP(D1170,'Gestion Administrativa'!#REF!,2,FALSE),IFERROR(VLOOKUP(D1170,'Gestion Academica'!$E:$F,2,FALSE),IFERROR(VLOOKUP(D1170,Graduados!$E:$F,2,FALSE),IFERROR(VLOOKUP(D1170,'Gestión del Conocimiento'!$E:$F,2,FALSE),IFERROR(VLOOKUP(D1170,Gobernabilidad!$E:$F,2,FALSE),IFERROR(VLOOKUP(D1170,'NIVEL DE ES Y  SISTEMA NACIONAL'!$E:$F,2,FALSE),VLOOKUP(D1170,'Lo Esencial'!$E:$F,2,0))))))))))))</f>
        <v>a.2 Realizar supervisiones de práctica en los municipios, con una visita mensual a cad municipio, los que intervendran 3 docentes con giras de 3 dias cada uno.</v>
      </c>
      <c r="D1171" s="31"/>
      <c r="E1171" s="117"/>
      <c r="F1171" s="117"/>
      <c r="G1171" s="117"/>
      <c r="H1171" s="94"/>
      <c r="I1171" s="94"/>
      <c r="J1171" s="94"/>
      <c r="K1171" s="136"/>
    </row>
    <row r="1172" spans="3:12" ht="15.75" thickBot="1" x14ac:dyDescent="0.3">
      <c r="C1172" s="72"/>
      <c r="D1172" s="31"/>
      <c r="E1172" s="117"/>
      <c r="F1172" s="117"/>
      <c r="G1172" s="117"/>
      <c r="H1172" s="94"/>
      <c r="I1172" s="94"/>
      <c r="J1172" s="94"/>
      <c r="K1172" s="136"/>
    </row>
    <row r="1173" spans="3:12" ht="30.75" thickBot="1" x14ac:dyDescent="0.3">
      <c r="C1173" s="150" t="s">
        <v>44</v>
      </c>
      <c r="D1173" s="153" t="s">
        <v>45</v>
      </c>
      <c r="E1173" s="152" t="s">
        <v>55</v>
      </c>
      <c r="F1173" s="152" t="s">
        <v>57</v>
      </c>
      <c r="G1173" s="151" t="s">
        <v>27</v>
      </c>
      <c r="H1173" s="157" t="s">
        <v>218</v>
      </c>
      <c r="I1173" s="152" t="s">
        <v>46</v>
      </c>
      <c r="J1173" s="152" t="s">
        <v>219</v>
      </c>
      <c r="K1173" s="152" t="s">
        <v>501</v>
      </c>
      <c r="L1173" s="152" t="s">
        <v>502</v>
      </c>
    </row>
    <row r="1174" spans="3:12" x14ac:dyDescent="0.25">
      <c r="C1174" s="119" t="s">
        <v>47</v>
      </c>
      <c r="D1174" s="623"/>
      <c r="E1174" s="182"/>
      <c r="F1174" s="139">
        <v>30000</v>
      </c>
      <c r="G1174" s="121">
        <f t="shared" ref="G1174:G1183" si="108">E1174*F1174</f>
        <v>0</v>
      </c>
      <c r="H1174" s="185" t="s">
        <v>217</v>
      </c>
      <c r="I1174" s="122" t="s">
        <v>756</v>
      </c>
      <c r="J1174" s="122" t="str">
        <f>VLOOKUP(I1174,Presupuesto!$B$11:$C$587,2,0)</f>
        <v>SERVICIOS DE PROFESIONALES Y TECNICOS</v>
      </c>
      <c r="K1174" s="263" t="s">
        <v>211</v>
      </c>
      <c r="L1174" s="122" t="s">
        <v>485</v>
      </c>
    </row>
    <row r="1175" spans="3:12" x14ac:dyDescent="0.25">
      <c r="C1175" s="123" t="s">
        <v>48</v>
      </c>
      <c r="D1175" s="624"/>
      <c r="E1175" s="229">
        <f>D1174</f>
        <v>0</v>
      </c>
      <c r="F1175" s="124">
        <v>50</v>
      </c>
      <c r="G1175" s="121">
        <f t="shared" si="108"/>
        <v>0</v>
      </c>
      <c r="H1175" s="185"/>
      <c r="I1175" s="122" t="s">
        <v>1517</v>
      </c>
      <c r="J1175" s="122" t="str">
        <f>VLOOKUP(I1175,Presupuesto!$B$11:$C$587,2,0)</f>
        <v>OTROS INTERESES</v>
      </c>
      <c r="K1175" s="122" t="str">
        <f>$K$17</f>
        <v>Desarrollo Curricular</v>
      </c>
      <c r="L1175" s="122" t="s">
        <v>503</v>
      </c>
    </row>
    <row r="1176" spans="3:12" x14ac:dyDescent="0.25">
      <c r="C1176" s="123" t="s">
        <v>49</v>
      </c>
      <c r="D1176" s="624"/>
      <c r="E1176" s="229">
        <f>D1174</f>
        <v>0</v>
      </c>
      <c r="F1176" s="124">
        <v>150</v>
      </c>
      <c r="G1176" s="121">
        <f t="shared" si="108"/>
        <v>0</v>
      </c>
      <c r="H1176" s="185"/>
      <c r="I1176" s="122" t="s">
        <v>1517</v>
      </c>
      <c r="J1176" s="122" t="str">
        <f>VLOOKUP(I1176,Presupuesto!$B$11:$C$587,2,0)</f>
        <v>OTROS INTERESES</v>
      </c>
      <c r="K1176" s="122" t="str">
        <f t="shared" ref="K1176:K1183" si="109">$K$17</f>
        <v>Desarrollo Curricular</v>
      </c>
      <c r="L1176" s="122" t="s">
        <v>487</v>
      </c>
    </row>
    <row r="1177" spans="3:12" x14ac:dyDescent="0.25">
      <c r="C1177" s="123" t="s">
        <v>50</v>
      </c>
      <c r="D1177" s="624"/>
      <c r="E1177" s="175">
        <v>0</v>
      </c>
      <c r="F1177" s="142">
        <v>10000</v>
      </c>
      <c r="G1177" s="121">
        <f t="shared" si="108"/>
        <v>0</v>
      </c>
      <c r="H1177" s="185"/>
      <c r="I1177" s="122" t="s">
        <v>1517</v>
      </c>
      <c r="J1177" s="122" t="str">
        <f>VLOOKUP(I1177,Presupuesto!$B$11:$C$587,2,0)</f>
        <v>OTROS INTERESES</v>
      </c>
      <c r="K1177" s="122" t="str">
        <f t="shared" si="109"/>
        <v>Desarrollo Curricular</v>
      </c>
      <c r="L1177" s="122" t="s">
        <v>503</v>
      </c>
    </row>
    <row r="1178" spans="3:12" x14ac:dyDescent="0.25">
      <c r="C1178" s="123" t="s">
        <v>510</v>
      </c>
      <c r="D1178" s="624"/>
      <c r="E1178" s="175">
        <v>0</v>
      </c>
      <c r="F1178" s="142">
        <v>250</v>
      </c>
      <c r="G1178" s="121">
        <f t="shared" si="108"/>
        <v>0</v>
      </c>
      <c r="H1178" s="185"/>
      <c r="I1178" s="122" t="s">
        <v>1517</v>
      </c>
      <c r="J1178" s="122" t="str">
        <f>VLOOKUP(I1178,Presupuesto!$B$11:$C$587,2,0)</f>
        <v>OTROS INTERESES</v>
      </c>
      <c r="K1178" s="122" t="str">
        <f t="shared" si="109"/>
        <v>Desarrollo Curricular</v>
      </c>
      <c r="L1178" s="122" t="s">
        <v>503</v>
      </c>
    </row>
    <row r="1179" spans="3:12" x14ac:dyDescent="0.25">
      <c r="C1179" s="123" t="s">
        <v>51</v>
      </c>
      <c r="D1179" s="624"/>
      <c r="E1179" s="229">
        <f>(D1174*25)/500</f>
        <v>0</v>
      </c>
      <c r="F1179" s="124">
        <v>85</v>
      </c>
      <c r="G1179" s="121">
        <f t="shared" si="108"/>
        <v>0</v>
      </c>
      <c r="H1179" s="185"/>
      <c r="I1179" s="122" t="s">
        <v>1517</v>
      </c>
      <c r="J1179" s="122" t="str">
        <f>VLOOKUP(I1179,Presupuesto!$B$11:$C$587,2,0)</f>
        <v>OTROS INTERESES</v>
      </c>
      <c r="K1179" s="122" t="str">
        <f t="shared" si="109"/>
        <v>Desarrollo Curricular</v>
      </c>
      <c r="L1179" s="122" t="s">
        <v>503</v>
      </c>
    </row>
    <row r="1180" spans="3:12" x14ac:dyDescent="0.25">
      <c r="C1180" s="123" t="s">
        <v>204</v>
      </c>
      <c r="D1180" s="624"/>
      <c r="E1180" s="229">
        <f>D1174/12</f>
        <v>0</v>
      </c>
      <c r="F1180" s="124">
        <v>36</v>
      </c>
      <c r="G1180" s="121">
        <f t="shared" si="108"/>
        <v>0</v>
      </c>
      <c r="H1180" s="185"/>
      <c r="I1180" s="122" t="s">
        <v>1517</v>
      </c>
      <c r="J1180" s="122" t="str">
        <f>VLOOKUP(I1180,Presupuesto!$B$11:$C$587,2,0)</f>
        <v>OTROS INTERESES</v>
      </c>
      <c r="K1180" s="122" t="str">
        <f t="shared" si="109"/>
        <v>Desarrollo Curricular</v>
      </c>
      <c r="L1180" s="122" t="s">
        <v>503</v>
      </c>
    </row>
    <row r="1181" spans="3:12" x14ac:dyDescent="0.25">
      <c r="C1181" s="123" t="s">
        <v>34</v>
      </c>
      <c r="D1181" s="624"/>
      <c r="E1181" s="229">
        <f>D1174/12</f>
        <v>0</v>
      </c>
      <c r="F1181" s="124">
        <v>80</v>
      </c>
      <c r="G1181" s="121">
        <f t="shared" si="108"/>
        <v>0</v>
      </c>
      <c r="H1181" s="185"/>
      <c r="I1181" s="122" t="s">
        <v>1517</v>
      </c>
      <c r="J1181" s="122" t="str">
        <f>VLOOKUP(I1181,Presupuesto!$B$11:$C$587,2,0)</f>
        <v>OTROS INTERESES</v>
      </c>
      <c r="K1181" s="122" t="str">
        <f t="shared" si="109"/>
        <v>Desarrollo Curricular</v>
      </c>
      <c r="L1181" s="122" t="s">
        <v>503</v>
      </c>
    </row>
    <row r="1182" spans="3:12" x14ac:dyDescent="0.25">
      <c r="C1182" s="133" t="s">
        <v>52</v>
      </c>
      <c r="D1182" s="624"/>
      <c r="E1182" s="256">
        <v>0</v>
      </c>
      <c r="F1182" s="143">
        <v>25</v>
      </c>
      <c r="G1182" s="121">
        <f t="shared" si="108"/>
        <v>0</v>
      </c>
      <c r="H1182" s="185"/>
      <c r="I1182" s="122" t="s">
        <v>1517</v>
      </c>
      <c r="J1182" s="122" t="str">
        <f>VLOOKUP(I1182,Presupuesto!$B$11:$C$587,2,0)</f>
        <v>OTROS INTERESES</v>
      </c>
      <c r="K1182" s="122" t="str">
        <f t="shared" si="109"/>
        <v>Desarrollo Curricular</v>
      </c>
      <c r="L1182" s="122" t="s">
        <v>503</v>
      </c>
    </row>
    <row r="1183" spans="3:12" ht="15.75" thickBot="1" x14ac:dyDescent="0.3">
      <c r="C1183" s="260" t="s">
        <v>523</v>
      </c>
      <c r="D1183" s="261">
        <v>0</v>
      </c>
      <c r="E1183" s="262">
        <v>60</v>
      </c>
      <c r="F1183" s="128">
        <v>2875</v>
      </c>
      <c r="G1183" s="121">
        <f t="shared" si="108"/>
        <v>172500</v>
      </c>
      <c r="H1183" s="185"/>
      <c r="I1183" s="122" t="s">
        <v>1517</v>
      </c>
      <c r="J1183" s="130" t="str">
        <f>VLOOKUP(I1183,Presupuesto!$B$11:$C$587,2,0)</f>
        <v>OTROS INTERESES</v>
      </c>
      <c r="K1183" s="122" t="str">
        <f t="shared" si="109"/>
        <v>Desarrollo Curricular</v>
      </c>
      <c r="L1183" s="122" t="s">
        <v>503</v>
      </c>
    </row>
    <row r="1185" spans="3:12" x14ac:dyDescent="0.25">
      <c r="C1185" s="72" t="s">
        <v>41</v>
      </c>
      <c r="D1185" s="72"/>
      <c r="E1185" s="72"/>
      <c r="F1185" s="72"/>
      <c r="G1185" s="72"/>
      <c r="H1185" s="97"/>
      <c r="I1185" s="72"/>
      <c r="J1185" s="72"/>
    </row>
    <row r="1186" spans="3:12" x14ac:dyDescent="0.25">
      <c r="C1186" s="72" t="s">
        <v>42</v>
      </c>
      <c r="D1186" s="72"/>
      <c r="E1186" s="72"/>
      <c r="F1186" s="72"/>
      <c r="G1186" s="72"/>
      <c r="H1186" s="97"/>
      <c r="I1186" s="72"/>
      <c r="J1186" s="72"/>
    </row>
    <row r="1187" spans="3:12" ht="15.75" thickBot="1" x14ac:dyDescent="0.3">
      <c r="C1187" s="202"/>
      <c r="D1187" s="202"/>
      <c r="E1187" s="202"/>
      <c r="F1187" s="202"/>
      <c r="G1187" s="202"/>
      <c r="H1187" s="97"/>
      <c r="I1187" s="202"/>
      <c r="J1187" s="202"/>
      <c r="K1187" s="136"/>
    </row>
    <row r="1188" spans="3:12" ht="15.75" thickBot="1" x14ac:dyDescent="0.3">
      <c r="C1188" s="29" t="s">
        <v>43</v>
      </c>
      <c r="D1188" s="30">
        <f>SUM(G1195:G1204)</f>
        <v>150000</v>
      </c>
      <c r="E1188" s="117"/>
      <c r="F1188" s="117"/>
      <c r="G1188" s="117"/>
      <c r="H1188" s="94"/>
      <c r="I1188" s="94"/>
      <c r="J1188" s="94"/>
      <c r="K1188" s="136"/>
    </row>
    <row r="1189" spans="3:12" x14ac:dyDescent="0.25">
      <c r="C1189" s="72"/>
      <c r="D1189" s="31"/>
      <c r="E1189" s="117"/>
      <c r="F1189" s="117"/>
      <c r="G1189" s="117"/>
      <c r="H1189" s="94"/>
      <c r="I1189" s="94"/>
      <c r="J1189" s="94"/>
      <c r="K1189" s="136"/>
    </row>
    <row r="1190" spans="3:12" x14ac:dyDescent="0.25">
      <c r="C1190" s="72"/>
      <c r="D1190" s="31"/>
      <c r="E1190" s="117"/>
      <c r="F1190" s="117"/>
      <c r="G1190" s="117"/>
      <c r="H1190" s="94"/>
      <c r="I1190" s="94"/>
      <c r="J1190" s="94"/>
      <c r="K1190" s="136"/>
    </row>
    <row r="1191" spans="3:12" ht="15.75" x14ac:dyDescent="0.25">
      <c r="C1191" s="235" t="s">
        <v>481</v>
      </c>
      <c r="D1191" s="448" t="s">
        <v>2334</v>
      </c>
      <c r="E1191" s="117"/>
      <c r="F1191" s="117"/>
      <c r="G1191" s="117"/>
      <c r="H1191" s="94"/>
      <c r="I1191" s="94"/>
      <c r="J1191" s="94"/>
      <c r="K1191" s="136"/>
    </row>
    <row r="1192" spans="3:12" ht="18.75" x14ac:dyDescent="0.25">
      <c r="C1192" s="252" t="str">
        <f>IFERROR(VLOOKUP(D1191,'Desarrollo e Innov. Curricular'!$E:$F,2,FALSE),IFERROR(VLOOKUP(D1191,Investigación!$E:$F,2,FALSE),IFERROR(VLOOKUP(D1191,'Vinculación Univ. Sociedad'!$E:$F,2,FALSE),IFERROR(VLOOKUP(D1191,'Docencia y Profesorado Universi'!$E:$F,2,FALSE),IFERROR(VLOOKUP(D1191,Estudiantes!$E:$F,2,FALSE),IFERROR(VLOOKUP(D1191,'Gestion Administrativa'!#REF!,2,FALSE),IFERROR(VLOOKUP(D1191,'Gestion Academica'!$E:$F,2,FALSE),IFERROR(VLOOKUP(D1191,Graduados!$E:$F,2,FALSE),IFERROR(VLOOKUP(D1191,'Gestión del Conocimiento'!$E:$F,2,FALSE),IFERROR(VLOOKUP(D1191,Gobernabilidad!$E:$F,2,FALSE),IFERROR(VLOOKUP(D1191,'NIVEL DE ES Y  SISTEMA NACIONAL'!$E:$F,2,FALSE),VLOOKUP(D1191,'Lo Esencial'!$E:$F,2,0))))))))))))</f>
        <v>d.1 Realizar proyectos de vinculación y socializar  sus resultados.                                                                                 d.2 La carrera reliza gestiones ante organismos nacionales o externos para la obtención de recursos para proyectos de vinculación.                                                              d.3. Realización de giras académicas de docentes y estudiantes en las prácticas intermedias</v>
      </c>
      <c r="D1192" s="31"/>
      <c r="E1192" s="117"/>
      <c r="F1192" s="117"/>
      <c r="G1192" s="117"/>
      <c r="H1192" s="94"/>
      <c r="I1192" s="94"/>
      <c r="J1192" s="94"/>
      <c r="K1192" s="136"/>
    </row>
    <row r="1193" spans="3:12" ht="15.75" thickBot="1" x14ac:dyDescent="0.3">
      <c r="C1193" s="72"/>
      <c r="D1193" s="31"/>
      <c r="E1193" s="117"/>
      <c r="F1193" s="117"/>
      <c r="G1193" s="117"/>
      <c r="H1193" s="94"/>
      <c r="I1193" s="94"/>
      <c r="J1193" s="94"/>
      <c r="K1193" s="136"/>
    </row>
    <row r="1194" spans="3:12" ht="30.75" thickBot="1" x14ac:dyDescent="0.3">
      <c r="C1194" s="150" t="s">
        <v>44</v>
      </c>
      <c r="D1194" s="153" t="s">
        <v>45</v>
      </c>
      <c r="E1194" s="152" t="s">
        <v>55</v>
      </c>
      <c r="F1194" s="152" t="s">
        <v>57</v>
      </c>
      <c r="G1194" s="151" t="s">
        <v>27</v>
      </c>
      <c r="H1194" s="157" t="s">
        <v>218</v>
      </c>
      <c r="I1194" s="152" t="s">
        <v>46</v>
      </c>
      <c r="J1194" s="152" t="s">
        <v>219</v>
      </c>
      <c r="K1194" s="152" t="s">
        <v>501</v>
      </c>
      <c r="L1194" s="152" t="s">
        <v>502</v>
      </c>
    </row>
    <row r="1195" spans="3:12" x14ac:dyDescent="0.25">
      <c r="C1195" s="119" t="s">
        <v>47</v>
      </c>
      <c r="D1195" s="623"/>
      <c r="E1195" s="182"/>
      <c r="F1195" s="139">
        <v>30000</v>
      </c>
      <c r="G1195" s="121">
        <f t="shared" ref="G1195:G1204" si="110">E1195*F1195</f>
        <v>0</v>
      </c>
      <c r="H1195" s="185" t="s">
        <v>217</v>
      </c>
      <c r="I1195" s="122" t="s">
        <v>756</v>
      </c>
      <c r="J1195" s="122" t="str">
        <f>VLOOKUP(I1195,Presupuesto!$B$11:$C$587,2,0)</f>
        <v>SERVICIOS DE PROFESIONALES Y TECNICOS</v>
      </c>
      <c r="K1195" s="263" t="s">
        <v>211</v>
      </c>
      <c r="L1195" s="122" t="s">
        <v>485</v>
      </c>
    </row>
    <row r="1196" spans="3:12" x14ac:dyDescent="0.25">
      <c r="C1196" s="123" t="s">
        <v>48</v>
      </c>
      <c r="D1196" s="624"/>
      <c r="E1196" s="229">
        <f>D1195</f>
        <v>0</v>
      </c>
      <c r="F1196" s="124">
        <v>50</v>
      </c>
      <c r="G1196" s="121">
        <f t="shared" si="110"/>
        <v>0</v>
      </c>
      <c r="H1196" s="185"/>
      <c r="I1196" s="122" t="s">
        <v>1517</v>
      </c>
      <c r="J1196" s="122" t="str">
        <f>VLOOKUP(I1196,Presupuesto!$B$11:$C$587,2,0)</f>
        <v>OTROS INTERESES</v>
      </c>
      <c r="K1196" s="122" t="str">
        <f>$K$17</f>
        <v>Desarrollo Curricular</v>
      </c>
      <c r="L1196" s="122" t="s">
        <v>503</v>
      </c>
    </row>
    <row r="1197" spans="3:12" x14ac:dyDescent="0.25">
      <c r="C1197" s="123" t="s">
        <v>49</v>
      </c>
      <c r="D1197" s="624"/>
      <c r="E1197" s="229">
        <f>D1195</f>
        <v>0</v>
      </c>
      <c r="F1197" s="124">
        <v>150</v>
      </c>
      <c r="G1197" s="121">
        <f t="shared" si="110"/>
        <v>0</v>
      </c>
      <c r="H1197" s="185"/>
      <c r="I1197" s="122" t="s">
        <v>1517</v>
      </c>
      <c r="J1197" s="122" t="str">
        <f>VLOOKUP(I1197,Presupuesto!$B$11:$C$587,2,0)</f>
        <v>OTROS INTERESES</v>
      </c>
      <c r="K1197" s="122" t="str">
        <f t="shared" ref="K1197:K1204" si="111">$K$17</f>
        <v>Desarrollo Curricular</v>
      </c>
      <c r="L1197" s="122" t="s">
        <v>487</v>
      </c>
    </row>
    <row r="1198" spans="3:12" x14ac:dyDescent="0.25">
      <c r="C1198" s="123" t="s">
        <v>50</v>
      </c>
      <c r="D1198" s="624"/>
      <c r="E1198" s="175">
        <v>0</v>
      </c>
      <c r="F1198" s="142">
        <v>10000</v>
      </c>
      <c r="G1198" s="121">
        <f t="shared" si="110"/>
        <v>0</v>
      </c>
      <c r="H1198" s="185"/>
      <c r="I1198" s="122" t="s">
        <v>1517</v>
      </c>
      <c r="J1198" s="122" t="str">
        <f>VLOOKUP(I1198,Presupuesto!$B$11:$C$587,2,0)</f>
        <v>OTROS INTERESES</v>
      </c>
      <c r="K1198" s="122" t="str">
        <f t="shared" si="111"/>
        <v>Desarrollo Curricular</v>
      </c>
      <c r="L1198" s="122" t="s">
        <v>503</v>
      </c>
    </row>
    <row r="1199" spans="3:12" x14ac:dyDescent="0.25">
      <c r="C1199" s="123" t="s">
        <v>510</v>
      </c>
      <c r="D1199" s="624"/>
      <c r="E1199" s="175">
        <v>0</v>
      </c>
      <c r="F1199" s="142">
        <v>250</v>
      </c>
      <c r="G1199" s="121">
        <f t="shared" si="110"/>
        <v>0</v>
      </c>
      <c r="H1199" s="185"/>
      <c r="I1199" s="122" t="s">
        <v>1517</v>
      </c>
      <c r="J1199" s="122" t="str">
        <f>VLOOKUP(I1199,Presupuesto!$B$11:$C$587,2,0)</f>
        <v>OTROS INTERESES</v>
      </c>
      <c r="K1199" s="122" t="str">
        <f t="shared" si="111"/>
        <v>Desarrollo Curricular</v>
      </c>
      <c r="L1199" s="122" t="s">
        <v>503</v>
      </c>
    </row>
    <row r="1200" spans="3:12" x14ac:dyDescent="0.25">
      <c r="C1200" s="123" t="s">
        <v>51</v>
      </c>
      <c r="D1200" s="624"/>
      <c r="E1200" s="229">
        <f>(D1195*25)/500</f>
        <v>0</v>
      </c>
      <c r="F1200" s="124">
        <v>85</v>
      </c>
      <c r="G1200" s="121">
        <f t="shared" si="110"/>
        <v>0</v>
      </c>
      <c r="H1200" s="185"/>
      <c r="I1200" s="122" t="s">
        <v>1517</v>
      </c>
      <c r="J1200" s="122" t="str">
        <f>VLOOKUP(I1200,Presupuesto!$B$11:$C$587,2,0)</f>
        <v>OTROS INTERESES</v>
      </c>
      <c r="K1200" s="122" t="str">
        <f t="shared" si="111"/>
        <v>Desarrollo Curricular</v>
      </c>
      <c r="L1200" s="122" t="s">
        <v>503</v>
      </c>
    </row>
    <row r="1201" spans="3:12" x14ac:dyDescent="0.25">
      <c r="C1201" s="123" t="s">
        <v>204</v>
      </c>
      <c r="D1201" s="624"/>
      <c r="E1201" s="229">
        <f>D1195/12</f>
        <v>0</v>
      </c>
      <c r="F1201" s="124">
        <v>36</v>
      </c>
      <c r="G1201" s="121">
        <f t="shared" si="110"/>
        <v>0</v>
      </c>
      <c r="H1201" s="185"/>
      <c r="I1201" s="122" t="s">
        <v>1517</v>
      </c>
      <c r="J1201" s="122" t="str">
        <f>VLOOKUP(I1201,Presupuesto!$B$11:$C$587,2,0)</f>
        <v>OTROS INTERESES</v>
      </c>
      <c r="K1201" s="122" t="str">
        <f t="shared" si="111"/>
        <v>Desarrollo Curricular</v>
      </c>
      <c r="L1201" s="122" t="s">
        <v>503</v>
      </c>
    </row>
    <row r="1202" spans="3:12" x14ac:dyDescent="0.25">
      <c r="C1202" s="123" t="s">
        <v>34</v>
      </c>
      <c r="D1202" s="624"/>
      <c r="E1202" s="229">
        <f>D1195/12</f>
        <v>0</v>
      </c>
      <c r="F1202" s="124">
        <v>80</v>
      </c>
      <c r="G1202" s="121">
        <f t="shared" si="110"/>
        <v>0</v>
      </c>
      <c r="H1202" s="185"/>
      <c r="I1202" s="122" t="s">
        <v>1517</v>
      </c>
      <c r="J1202" s="122" t="str">
        <f>VLOOKUP(I1202,Presupuesto!$B$11:$C$587,2,0)</f>
        <v>OTROS INTERESES</v>
      </c>
      <c r="K1202" s="122" t="str">
        <f t="shared" si="111"/>
        <v>Desarrollo Curricular</v>
      </c>
      <c r="L1202" s="122" t="s">
        <v>503</v>
      </c>
    </row>
    <row r="1203" spans="3:12" x14ac:dyDescent="0.25">
      <c r="C1203" s="133" t="s">
        <v>52</v>
      </c>
      <c r="D1203" s="624"/>
      <c r="E1203" s="256">
        <v>0</v>
      </c>
      <c r="F1203" s="143">
        <v>25</v>
      </c>
      <c r="G1203" s="121">
        <f t="shared" si="110"/>
        <v>0</v>
      </c>
      <c r="H1203" s="185"/>
      <c r="I1203" s="122" t="s">
        <v>1517</v>
      </c>
      <c r="J1203" s="122" t="str">
        <f>VLOOKUP(I1203,Presupuesto!$B$11:$C$587,2,0)</f>
        <v>OTROS INTERESES</v>
      </c>
      <c r="K1203" s="122" t="str">
        <f t="shared" si="111"/>
        <v>Desarrollo Curricular</v>
      </c>
      <c r="L1203" s="122" t="s">
        <v>503</v>
      </c>
    </row>
    <row r="1204" spans="3:12" ht="15.75" thickBot="1" x14ac:dyDescent="0.3">
      <c r="C1204" s="260" t="s">
        <v>523</v>
      </c>
      <c r="D1204" s="261">
        <v>0</v>
      </c>
      <c r="E1204" s="262">
        <v>20</v>
      </c>
      <c r="F1204" s="128">
        <v>7500</v>
      </c>
      <c r="G1204" s="121">
        <f t="shared" si="110"/>
        <v>150000</v>
      </c>
      <c r="H1204" s="185"/>
      <c r="I1204" s="122" t="s">
        <v>1517</v>
      </c>
      <c r="J1204" s="130" t="str">
        <f>VLOOKUP(I1204,Presupuesto!$B$11:$C$587,2,0)</f>
        <v>OTROS INTERESES</v>
      </c>
      <c r="K1204" s="122" t="str">
        <f t="shared" si="111"/>
        <v>Desarrollo Curricular</v>
      </c>
      <c r="L1204" s="122" t="s">
        <v>503</v>
      </c>
    </row>
    <row r="1206" spans="3:12" x14ac:dyDescent="0.25">
      <c r="C1206" s="72" t="s">
        <v>41</v>
      </c>
      <c r="D1206" s="72"/>
      <c r="E1206" s="72"/>
      <c r="F1206" s="72"/>
      <c r="G1206" s="72"/>
      <c r="H1206" s="97"/>
      <c r="I1206" s="72"/>
      <c r="J1206" s="72"/>
    </row>
    <row r="1207" spans="3:12" x14ac:dyDescent="0.25">
      <c r="C1207" s="72" t="s">
        <v>42</v>
      </c>
      <c r="D1207" s="72"/>
      <c r="E1207" s="72"/>
      <c r="F1207" s="72"/>
      <c r="G1207" s="72"/>
      <c r="H1207" s="97"/>
      <c r="I1207" s="72"/>
      <c r="J1207" s="72"/>
    </row>
    <row r="1208" spans="3:12" ht="15.75" thickBot="1" x14ac:dyDescent="0.3">
      <c r="C1208" s="202"/>
      <c r="D1208" s="202"/>
      <c r="E1208" s="202"/>
      <c r="F1208" s="202"/>
      <c r="G1208" s="202"/>
      <c r="H1208" s="97"/>
      <c r="I1208" s="202"/>
      <c r="J1208" s="202"/>
      <c r="K1208" s="136"/>
    </row>
    <row r="1209" spans="3:12" ht="15.75" thickBot="1" x14ac:dyDescent="0.3">
      <c r="C1209" s="29" t="s">
        <v>43</v>
      </c>
      <c r="D1209" s="30">
        <f>SUM(G1216:G1225)</f>
        <v>9000</v>
      </c>
      <c r="E1209" s="117"/>
      <c r="F1209" s="117"/>
      <c r="G1209" s="117"/>
      <c r="H1209" s="94"/>
      <c r="I1209" s="94"/>
      <c r="J1209" s="94"/>
      <c r="K1209" s="136"/>
    </row>
    <row r="1210" spans="3:12" x14ac:dyDescent="0.25">
      <c r="C1210" s="72"/>
      <c r="D1210" s="31"/>
      <c r="E1210" s="117"/>
      <c r="F1210" s="117"/>
      <c r="G1210" s="117"/>
      <c r="H1210" s="94"/>
      <c r="I1210" s="94"/>
      <c r="J1210" s="94"/>
      <c r="K1210" s="136"/>
    </row>
    <row r="1211" spans="3:12" x14ac:dyDescent="0.25">
      <c r="C1211" s="72"/>
      <c r="D1211" s="31"/>
      <c r="E1211" s="117"/>
      <c r="F1211" s="117"/>
      <c r="G1211" s="117"/>
      <c r="H1211" s="94"/>
      <c r="I1211" s="94"/>
      <c r="J1211" s="94"/>
      <c r="K1211" s="136"/>
    </row>
    <row r="1212" spans="3:12" ht="15.75" x14ac:dyDescent="0.25">
      <c r="C1212" s="235" t="s">
        <v>481</v>
      </c>
      <c r="D1212" s="448" t="s">
        <v>2335</v>
      </c>
      <c r="E1212" s="117"/>
      <c r="F1212" s="117"/>
      <c r="G1212" s="117"/>
      <c r="H1212" s="94"/>
      <c r="I1212" s="94"/>
      <c r="J1212" s="94"/>
      <c r="K1212" s="136"/>
    </row>
    <row r="1213" spans="3:12" ht="18.75" x14ac:dyDescent="0.25">
      <c r="C1213" s="252" t="str">
        <f>IFERROR(VLOOKUP(D1212,'Desarrollo e Innov. Curricular'!$E:$F,2,FALSE),IFERROR(VLOOKUP(D1212,Investigación!$E:$F,2,FALSE),IFERROR(VLOOKUP(D1212,'Vinculación Univ. Sociedad'!$E:$F,2,FALSE),IFERROR(VLOOKUP(D1212,'Docencia y Profesorado Universi'!$E:$F,2,FALSE),IFERROR(VLOOKUP(D1212,Estudiantes!$E:$F,2,FALSE),IFERROR(VLOOKUP(D1212,'Gestion Administrativa'!#REF!,2,FALSE),IFERROR(VLOOKUP(D1212,'Gestion Academica'!$E:$F,2,FALSE),IFERROR(VLOOKUP(D1212,Graduados!$E:$F,2,FALSE),IFERROR(VLOOKUP(D1212,'Gestión del Conocimiento'!$E:$F,2,FALSE),IFERROR(VLOOKUP(D1212,Gobernabilidad!$E:$F,2,FALSE),IFERROR(VLOOKUP(D1212,'NIVEL DE ES Y  SISTEMA NACIONAL'!$E:$F,2,FALSE),VLOOKUP(D1212,'Lo Esencial'!$E:$F,2,0))))))))))))</f>
        <v>El  Departamento de Periodismo negocia y promueve la aprobación de convenio en el campo de la vinculación y comienza su ejecución.</v>
      </c>
      <c r="D1213" s="31"/>
      <c r="E1213" s="117"/>
      <c r="F1213" s="117"/>
      <c r="G1213" s="117"/>
      <c r="H1213" s="94"/>
      <c r="I1213" s="94"/>
      <c r="J1213" s="94"/>
      <c r="K1213" s="136"/>
    </row>
    <row r="1214" spans="3:12" ht="15.75" thickBot="1" x14ac:dyDescent="0.3">
      <c r="C1214" s="72"/>
      <c r="D1214" s="31"/>
      <c r="E1214" s="117"/>
      <c r="F1214" s="117"/>
      <c r="G1214" s="117"/>
      <c r="H1214" s="94"/>
      <c r="I1214" s="94"/>
      <c r="J1214" s="94"/>
      <c r="K1214" s="136"/>
    </row>
    <row r="1215" spans="3:12" ht="30.75" thickBot="1" x14ac:dyDescent="0.3">
      <c r="C1215" s="150" t="s">
        <v>44</v>
      </c>
      <c r="D1215" s="153" t="s">
        <v>45</v>
      </c>
      <c r="E1215" s="152" t="s">
        <v>55</v>
      </c>
      <c r="F1215" s="152" t="s">
        <v>57</v>
      </c>
      <c r="G1215" s="151" t="s">
        <v>27</v>
      </c>
      <c r="H1215" s="157" t="s">
        <v>218</v>
      </c>
      <c r="I1215" s="152" t="s">
        <v>46</v>
      </c>
      <c r="J1215" s="152" t="s">
        <v>219</v>
      </c>
      <c r="K1215" s="152" t="s">
        <v>501</v>
      </c>
      <c r="L1215" s="152" t="s">
        <v>502</v>
      </c>
    </row>
    <row r="1216" spans="3:12" x14ac:dyDescent="0.25">
      <c r="C1216" s="119" t="s">
        <v>47</v>
      </c>
      <c r="D1216" s="623"/>
      <c r="E1216" s="182"/>
      <c r="F1216" s="139">
        <v>30000</v>
      </c>
      <c r="G1216" s="121">
        <f t="shared" ref="G1216:G1225" si="112">E1216*F1216</f>
        <v>0</v>
      </c>
      <c r="H1216" s="185" t="s">
        <v>217</v>
      </c>
      <c r="I1216" s="122" t="s">
        <v>756</v>
      </c>
      <c r="J1216" s="122" t="str">
        <f>VLOOKUP(I1216,Presupuesto!$B$11:$C$587,2,0)</f>
        <v>SERVICIOS DE PROFESIONALES Y TECNICOS</v>
      </c>
      <c r="K1216" s="263" t="s">
        <v>211</v>
      </c>
      <c r="L1216" s="122" t="s">
        <v>485</v>
      </c>
    </row>
    <row r="1217" spans="3:12" x14ac:dyDescent="0.25">
      <c r="C1217" s="123" t="s">
        <v>48</v>
      </c>
      <c r="D1217" s="624"/>
      <c r="E1217" s="229">
        <f>D1216</f>
        <v>0</v>
      </c>
      <c r="F1217" s="124">
        <v>50</v>
      </c>
      <c r="G1217" s="121">
        <f t="shared" si="112"/>
        <v>0</v>
      </c>
      <c r="H1217" s="185"/>
      <c r="I1217" s="122" t="s">
        <v>1517</v>
      </c>
      <c r="J1217" s="122" t="str">
        <f>VLOOKUP(I1217,Presupuesto!$B$11:$C$587,2,0)</f>
        <v>OTROS INTERESES</v>
      </c>
      <c r="K1217" s="122" t="str">
        <f>$K$17</f>
        <v>Desarrollo Curricular</v>
      </c>
      <c r="L1217" s="122" t="s">
        <v>503</v>
      </c>
    </row>
    <row r="1218" spans="3:12" x14ac:dyDescent="0.25">
      <c r="C1218" s="123" t="s">
        <v>49</v>
      </c>
      <c r="D1218" s="624"/>
      <c r="E1218" s="229">
        <f>D1216</f>
        <v>0</v>
      </c>
      <c r="F1218" s="124">
        <v>150</v>
      </c>
      <c r="G1218" s="121">
        <f t="shared" si="112"/>
        <v>0</v>
      </c>
      <c r="H1218" s="185"/>
      <c r="I1218" s="122" t="s">
        <v>1517</v>
      </c>
      <c r="J1218" s="122" t="str">
        <f>VLOOKUP(I1218,Presupuesto!$B$11:$C$587,2,0)</f>
        <v>OTROS INTERESES</v>
      </c>
      <c r="K1218" s="122" t="str">
        <f t="shared" ref="K1218:K1225" si="113">$K$17</f>
        <v>Desarrollo Curricular</v>
      </c>
      <c r="L1218" s="122" t="s">
        <v>487</v>
      </c>
    </row>
    <row r="1219" spans="3:12" x14ac:dyDescent="0.25">
      <c r="C1219" s="123" t="s">
        <v>50</v>
      </c>
      <c r="D1219" s="624"/>
      <c r="E1219" s="175">
        <v>0</v>
      </c>
      <c r="F1219" s="142">
        <v>10000</v>
      </c>
      <c r="G1219" s="121">
        <f t="shared" si="112"/>
        <v>0</v>
      </c>
      <c r="H1219" s="185"/>
      <c r="I1219" s="122" t="s">
        <v>1517</v>
      </c>
      <c r="J1219" s="122" t="str">
        <f>VLOOKUP(I1219,Presupuesto!$B$11:$C$587,2,0)</f>
        <v>OTROS INTERESES</v>
      </c>
      <c r="K1219" s="122" t="str">
        <f t="shared" si="113"/>
        <v>Desarrollo Curricular</v>
      </c>
      <c r="L1219" s="122" t="s">
        <v>503</v>
      </c>
    </row>
    <row r="1220" spans="3:12" x14ac:dyDescent="0.25">
      <c r="C1220" s="123" t="s">
        <v>510</v>
      </c>
      <c r="D1220" s="624"/>
      <c r="E1220" s="175">
        <v>0</v>
      </c>
      <c r="F1220" s="142">
        <v>250</v>
      </c>
      <c r="G1220" s="121">
        <f t="shared" si="112"/>
        <v>0</v>
      </c>
      <c r="H1220" s="185"/>
      <c r="I1220" s="122" t="s">
        <v>1517</v>
      </c>
      <c r="J1220" s="122" t="str">
        <f>VLOOKUP(I1220,Presupuesto!$B$11:$C$587,2,0)</f>
        <v>OTROS INTERESES</v>
      </c>
      <c r="K1220" s="122" t="str">
        <f t="shared" si="113"/>
        <v>Desarrollo Curricular</v>
      </c>
      <c r="L1220" s="122" t="s">
        <v>503</v>
      </c>
    </row>
    <row r="1221" spans="3:12" x14ac:dyDescent="0.25">
      <c r="C1221" s="123" t="s">
        <v>51</v>
      </c>
      <c r="D1221" s="624"/>
      <c r="E1221" s="229">
        <f>(D1216*25)/500</f>
        <v>0</v>
      </c>
      <c r="F1221" s="124">
        <v>85</v>
      </c>
      <c r="G1221" s="121">
        <f t="shared" si="112"/>
        <v>0</v>
      </c>
      <c r="H1221" s="185"/>
      <c r="I1221" s="122" t="s">
        <v>1517</v>
      </c>
      <c r="J1221" s="122" t="str">
        <f>VLOOKUP(I1221,Presupuesto!$B$11:$C$587,2,0)</f>
        <v>OTROS INTERESES</v>
      </c>
      <c r="K1221" s="122" t="str">
        <f t="shared" si="113"/>
        <v>Desarrollo Curricular</v>
      </c>
      <c r="L1221" s="122" t="s">
        <v>503</v>
      </c>
    </row>
    <row r="1222" spans="3:12" x14ac:dyDescent="0.25">
      <c r="C1222" s="123" t="s">
        <v>204</v>
      </c>
      <c r="D1222" s="624"/>
      <c r="E1222" s="229">
        <f>D1216/12</f>
        <v>0</v>
      </c>
      <c r="F1222" s="124">
        <v>36</v>
      </c>
      <c r="G1222" s="121">
        <f t="shared" si="112"/>
        <v>0</v>
      </c>
      <c r="H1222" s="185"/>
      <c r="I1222" s="122" t="s">
        <v>1517</v>
      </c>
      <c r="J1222" s="122" t="str">
        <f>VLOOKUP(I1222,Presupuesto!$B$11:$C$587,2,0)</f>
        <v>OTROS INTERESES</v>
      </c>
      <c r="K1222" s="122" t="str">
        <f t="shared" si="113"/>
        <v>Desarrollo Curricular</v>
      </c>
      <c r="L1222" s="122" t="s">
        <v>503</v>
      </c>
    </row>
    <row r="1223" spans="3:12" x14ac:dyDescent="0.25">
      <c r="C1223" s="123" t="s">
        <v>34</v>
      </c>
      <c r="D1223" s="624"/>
      <c r="E1223" s="229">
        <f>D1216/12</f>
        <v>0</v>
      </c>
      <c r="F1223" s="124">
        <v>80</v>
      </c>
      <c r="G1223" s="121">
        <f t="shared" si="112"/>
        <v>0</v>
      </c>
      <c r="H1223" s="185"/>
      <c r="I1223" s="122" t="s">
        <v>1517</v>
      </c>
      <c r="J1223" s="122" t="str">
        <f>VLOOKUP(I1223,Presupuesto!$B$11:$C$587,2,0)</f>
        <v>OTROS INTERESES</v>
      </c>
      <c r="K1223" s="122" t="str">
        <f t="shared" si="113"/>
        <v>Desarrollo Curricular</v>
      </c>
      <c r="L1223" s="122" t="s">
        <v>503</v>
      </c>
    </row>
    <row r="1224" spans="3:12" x14ac:dyDescent="0.25">
      <c r="C1224" s="133" t="s">
        <v>52</v>
      </c>
      <c r="D1224" s="624"/>
      <c r="E1224" s="256">
        <v>0</v>
      </c>
      <c r="F1224" s="143">
        <v>25</v>
      </c>
      <c r="G1224" s="121">
        <f t="shared" si="112"/>
        <v>0</v>
      </c>
      <c r="H1224" s="185"/>
      <c r="I1224" s="122" t="s">
        <v>1517</v>
      </c>
      <c r="J1224" s="122" t="str">
        <f>VLOOKUP(I1224,Presupuesto!$B$11:$C$587,2,0)</f>
        <v>OTROS INTERESES</v>
      </c>
      <c r="K1224" s="122" t="str">
        <f t="shared" si="113"/>
        <v>Desarrollo Curricular</v>
      </c>
      <c r="L1224" s="122" t="s">
        <v>503</v>
      </c>
    </row>
    <row r="1225" spans="3:12" ht="15.75" thickBot="1" x14ac:dyDescent="0.3">
      <c r="C1225" s="260" t="s">
        <v>523</v>
      </c>
      <c r="D1225" s="261">
        <v>0</v>
      </c>
      <c r="E1225" s="262">
        <v>2</v>
      </c>
      <c r="F1225" s="128">
        <v>4500</v>
      </c>
      <c r="G1225" s="121">
        <f t="shared" si="112"/>
        <v>9000</v>
      </c>
      <c r="H1225" s="185"/>
      <c r="I1225" s="122" t="s">
        <v>1517</v>
      </c>
      <c r="J1225" s="130" t="str">
        <f>VLOOKUP(I1225,Presupuesto!$B$11:$C$587,2,0)</f>
        <v>OTROS INTERESES</v>
      </c>
      <c r="K1225" s="122" t="str">
        <f t="shared" si="113"/>
        <v>Desarrollo Curricular</v>
      </c>
      <c r="L1225" s="122" t="s">
        <v>503</v>
      </c>
    </row>
    <row r="1227" spans="3:12" x14ac:dyDescent="0.25">
      <c r="C1227" s="72" t="s">
        <v>41</v>
      </c>
      <c r="D1227" s="72"/>
      <c r="E1227" s="72"/>
      <c r="F1227" s="72"/>
      <c r="G1227" s="72"/>
      <c r="H1227" s="97"/>
      <c r="I1227" s="72"/>
      <c r="J1227" s="72"/>
    </row>
    <row r="1228" spans="3:12" x14ac:dyDescent="0.25">
      <c r="C1228" s="72" t="s">
        <v>42</v>
      </c>
      <c r="D1228" s="72"/>
      <c r="E1228" s="72"/>
      <c r="F1228" s="72"/>
      <c r="G1228" s="72"/>
      <c r="H1228" s="97"/>
      <c r="I1228" s="72"/>
      <c r="J1228" s="72"/>
    </row>
    <row r="1229" spans="3:12" ht="15.75" thickBot="1" x14ac:dyDescent="0.3">
      <c r="C1229" s="202"/>
      <c r="D1229" s="202"/>
      <c r="E1229" s="202"/>
      <c r="F1229" s="202"/>
      <c r="G1229" s="202"/>
      <c r="H1229" s="97"/>
      <c r="I1229" s="202"/>
      <c r="J1229" s="202"/>
      <c r="K1229" s="136"/>
    </row>
    <row r="1230" spans="3:12" ht="15.75" thickBot="1" x14ac:dyDescent="0.3">
      <c r="C1230" s="29" t="s">
        <v>43</v>
      </c>
      <c r="D1230" s="30">
        <f>SUM(G1237:G1246)</f>
        <v>3000</v>
      </c>
      <c r="E1230" s="117"/>
      <c r="F1230" s="117"/>
      <c r="G1230" s="117"/>
      <c r="H1230" s="94"/>
      <c r="I1230" s="94"/>
      <c r="J1230" s="94"/>
      <c r="K1230" s="136"/>
    </row>
    <row r="1231" spans="3:12" x14ac:dyDescent="0.25">
      <c r="C1231" s="72"/>
      <c r="D1231" s="31"/>
      <c r="E1231" s="117"/>
      <c r="F1231" s="117"/>
      <c r="G1231" s="117"/>
      <c r="H1231" s="94"/>
      <c r="I1231" s="94"/>
      <c r="J1231" s="94"/>
      <c r="K1231" s="136"/>
    </row>
    <row r="1232" spans="3:12" x14ac:dyDescent="0.25">
      <c r="C1232" s="72"/>
      <c r="D1232" s="31"/>
      <c r="E1232" s="117"/>
      <c r="F1232" s="117"/>
      <c r="G1232" s="117"/>
      <c r="H1232" s="94"/>
      <c r="I1232" s="94"/>
      <c r="J1232" s="94"/>
      <c r="K1232" s="136"/>
    </row>
    <row r="1233" spans="3:12" ht="15.75" x14ac:dyDescent="0.25">
      <c r="C1233" s="235" t="s">
        <v>481</v>
      </c>
      <c r="D1233" s="448" t="s">
        <v>1988</v>
      </c>
      <c r="E1233" s="117"/>
      <c r="F1233" s="117"/>
      <c r="G1233" s="117"/>
      <c r="H1233" s="94"/>
      <c r="I1233" s="94"/>
      <c r="J1233" s="94"/>
      <c r="K1233" s="136"/>
    </row>
    <row r="1234" spans="3:12" ht="18.75" x14ac:dyDescent="0.25">
      <c r="C1234" s="252" t="str">
        <f>IFERROR(VLOOKUP(D1233,'Desarrollo e Innov. Curricular'!$E:$F,2,FALSE),IFERROR(VLOOKUP(D1233,Investigación!$E:$F,2,FALSE),IFERROR(VLOOKUP(D1233,'Vinculación Univ. Sociedad'!$E:$F,2,FALSE),IFERROR(VLOOKUP(D1233,'Docencia y Profesorado Universi'!$E:$F,2,FALSE),IFERROR(VLOOKUP(D1233,Estudiantes!$E:$F,2,FALSE),IFERROR(VLOOKUP(D1233,'Gestion Administrativa'!#REF!,2,FALSE),IFERROR(VLOOKUP(D1233,'Gestion Academica'!$E:$F,2,FALSE),IFERROR(VLOOKUP(D1233,Graduados!$E:$F,2,FALSE),IFERROR(VLOOKUP(D1233,'Gestión del Conocimiento'!$E:$F,2,FALSE),IFERROR(VLOOKUP(D1233,Gobernabilidad!$E:$F,2,FALSE),IFERROR(VLOOKUP(D1233,'NIVEL DE ES Y  SISTEMA NACIONAL'!$E:$F,2,FALSE),VLOOKUP(D1233,'Lo Esencial'!$E:$F,2,0))))))))))))</f>
        <v>d.1 Proyecto Arqueológico de Rescate de la Antigua Penitenciaria Central                                                                                             d.2 La carrera o unidad académica realiza gestiones ante organismos nacionales o externos para la obtención de recursos para proyectos de vinculación.</v>
      </c>
      <c r="D1234" s="31"/>
      <c r="E1234" s="117"/>
      <c r="F1234" s="117"/>
      <c r="G1234" s="117"/>
      <c r="H1234" s="94"/>
      <c r="I1234" s="94"/>
      <c r="J1234" s="94"/>
      <c r="K1234" s="136"/>
    </row>
    <row r="1235" spans="3:12" ht="15.75" thickBot="1" x14ac:dyDescent="0.3">
      <c r="C1235" s="72"/>
      <c r="D1235" s="31"/>
      <c r="E1235" s="117"/>
      <c r="F1235" s="117"/>
      <c r="G1235" s="117"/>
      <c r="H1235" s="94"/>
      <c r="I1235" s="94"/>
      <c r="J1235" s="94"/>
      <c r="K1235" s="136"/>
    </row>
    <row r="1236" spans="3:12" ht="30.75" thickBot="1" x14ac:dyDescent="0.3">
      <c r="C1236" s="150" t="s">
        <v>44</v>
      </c>
      <c r="D1236" s="153" t="s">
        <v>45</v>
      </c>
      <c r="E1236" s="152" t="s">
        <v>55</v>
      </c>
      <c r="F1236" s="152" t="s">
        <v>57</v>
      </c>
      <c r="G1236" s="151" t="s">
        <v>27</v>
      </c>
      <c r="H1236" s="157" t="s">
        <v>218</v>
      </c>
      <c r="I1236" s="152" t="s">
        <v>46</v>
      </c>
      <c r="J1236" s="152" t="s">
        <v>219</v>
      </c>
      <c r="K1236" s="152" t="s">
        <v>501</v>
      </c>
      <c r="L1236" s="152" t="s">
        <v>502</v>
      </c>
    </row>
    <row r="1237" spans="3:12" x14ac:dyDescent="0.25">
      <c r="C1237" s="119" t="s">
        <v>47</v>
      </c>
      <c r="D1237" s="623"/>
      <c r="E1237" s="182"/>
      <c r="F1237" s="139">
        <v>30000</v>
      </c>
      <c r="G1237" s="121">
        <f t="shared" ref="G1237:G1245" si="114">E1237*F1237</f>
        <v>0</v>
      </c>
      <c r="H1237" s="185" t="s">
        <v>217</v>
      </c>
      <c r="I1237" s="122" t="s">
        <v>756</v>
      </c>
      <c r="J1237" s="122" t="str">
        <f>VLOOKUP(I1237,Presupuesto!$B$11:$C$587,2,0)</f>
        <v>SERVICIOS DE PROFESIONALES Y TECNICOS</v>
      </c>
      <c r="K1237" s="263" t="s">
        <v>211</v>
      </c>
      <c r="L1237" s="122" t="s">
        <v>485</v>
      </c>
    </row>
    <row r="1238" spans="3:12" x14ac:dyDescent="0.25">
      <c r="C1238" s="123" t="s">
        <v>48</v>
      </c>
      <c r="D1238" s="624"/>
      <c r="E1238" s="229">
        <v>6</v>
      </c>
      <c r="F1238" s="124">
        <v>500</v>
      </c>
      <c r="G1238" s="121">
        <f t="shared" si="114"/>
        <v>3000</v>
      </c>
      <c r="H1238" s="185"/>
      <c r="I1238" s="122" t="s">
        <v>1517</v>
      </c>
      <c r="J1238" s="122" t="str">
        <f>VLOOKUP(I1238,Presupuesto!$B$11:$C$587,2,0)</f>
        <v>OTROS INTERESES</v>
      </c>
      <c r="K1238" s="122" t="str">
        <f>$K$17</f>
        <v>Desarrollo Curricular</v>
      </c>
      <c r="L1238" s="122" t="s">
        <v>503</v>
      </c>
    </row>
    <row r="1239" spans="3:12" x14ac:dyDescent="0.25">
      <c r="C1239" s="123" t="s">
        <v>49</v>
      </c>
      <c r="D1239" s="624"/>
      <c r="E1239" s="229">
        <f>D1237</f>
        <v>0</v>
      </c>
      <c r="F1239" s="124">
        <v>150</v>
      </c>
      <c r="G1239" s="121">
        <f t="shared" si="114"/>
        <v>0</v>
      </c>
      <c r="H1239" s="185"/>
      <c r="I1239" s="122" t="s">
        <v>1517</v>
      </c>
      <c r="J1239" s="122" t="str">
        <f>VLOOKUP(I1239,Presupuesto!$B$11:$C$587,2,0)</f>
        <v>OTROS INTERESES</v>
      </c>
      <c r="K1239" s="122" t="str">
        <f t="shared" ref="K1239:K1246" si="115">$K$17</f>
        <v>Desarrollo Curricular</v>
      </c>
      <c r="L1239" s="122" t="s">
        <v>487</v>
      </c>
    </row>
    <row r="1240" spans="3:12" x14ac:dyDescent="0.25">
      <c r="C1240" s="123" t="s">
        <v>50</v>
      </c>
      <c r="D1240" s="624"/>
      <c r="E1240" s="175">
        <v>0</v>
      </c>
      <c r="F1240" s="142">
        <v>10000</v>
      </c>
      <c r="G1240" s="121">
        <f t="shared" si="114"/>
        <v>0</v>
      </c>
      <c r="H1240" s="185"/>
      <c r="I1240" s="122" t="s">
        <v>1517</v>
      </c>
      <c r="J1240" s="122" t="str">
        <f>VLOOKUP(I1240,Presupuesto!$B$11:$C$587,2,0)</f>
        <v>OTROS INTERESES</v>
      </c>
      <c r="K1240" s="122" t="str">
        <f t="shared" si="115"/>
        <v>Desarrollo Curricular</v>
      </c>
      <c r="L1240" s="122" t="s">
        <v>503</v>
      </c>
    </row>
    <row r="1241" spans="3:12" x14ac:dyDescent="0.25">
      <c r="C1241" s="123" t="s">
        <v>510</v>
      </c>
      <c r="D1241" s="624"/>
      <c r="E1241" s="175">
        <v>0</v>
      </c>
      <c r="F1241" s="142">
        <v>250</v>
      </c>
      <c r="G1241" s="121">
        <f t="shared" si="114"/>
        <v>0</v>
      </c>
      <c r="H1241" s="185"/>
      <c r="I1241" s="122" t="s">
        <v>1517</v>
      </c>
      <c r="J1241" s="122" t="str">
        <f>VLOOKUP(I1241,Presupuesto!$B$11:$C$587,2,0)</f>
        <v>OTROS INTERESES</v>
      </c>
      <c r="K1241" s="122" t="str">
        <f t="shared" si="115"/>
        <v>Desarrollo Curricular</v>
      </c>
      <c r="L1241" s="122" t="s">
        <v>503</v>
      </c>
    </row>
    <row r="1242" spans="3:12" x14ac:dyDescent="0.25">
      <c r="C1242" s="123" t="s">
        <v>51</v>
      </c>
      <c r="D1242" s="624"/>
      <c r="E1242" s="229">
        <f>(D1237*25)/500</f>
        <v>0</v>
      </c>
      <c r="F1242" s="124">
        <v>85</v>
      </c>
      <c r="G1242" s="121">
        <f t="shared" si="114"/>
        <v>0</v>
      </c>
      <c r="H1242" s="185"/>
      <c r="I1242" s="122" t="s">
        <v>1517</v>
      </c>
      <c r="J1242" s="122" t="str">
        <f>VLOOKUP(I1242,Presupuesto!$B$11:$C$587,2,0)</f>
        <v>OTROS INTERESES</v>
      </c>
      <c r="K1242" s="122" t="str">
        <f t="shared" si="115"/>
        <v>Desarrollo Curricular</v>
      </c>
      <c r="L1242" s="122" t="s">
        <v>503</v>
      </c>
    </row>
    <row r="1243" spans="3:12" x14ac:dyDescent="0.25">
      <c r="C1243" s="123" t="s">
        <v>204</v>
      </c>
      <c r="D1243" s="624"/>
      <c r="E1243" s="229">
        <f>D1237/12</f>
        <v>0</v>
      </c>
      <c r="F1243" s="124">
        <v>36</v>
      </c>
      <c r="G1243" s="121">
        <f t="shared" si="114"/>
        <v>0</v>
      </c>
      <c r="H1243" s="185"/>
      <c r="I1243" s="122" t="s">
        <v>1517</v>
      </c>
      <c r="J1243" s="122" t="str">
        <f>VLOOKUP(I1243,Presupuesto!$B$11:$C$587,2,0)</f>
        <v>OTROS INTERESES</v>
      </c>
      <c r="K1243" s="122" t="str">
        <f t="shared" si="115"/>
        <v>Desarrollo Curricular</v>
      </c>
      <c r="L1243" s="122" t="s">
        <v>503</v>
      </c>
    </row>
    <row r="1244" spans="3:12" x14ac:dyDescent="0.25">
      <c r="C1244" s="123" t="s">
        <v>34</v>
      </c>
      <c r="D1244" s="624"/>
      <c r="E1244" s="229">
        <f>D1237/12</f>
        <v>0</v>
      </c>
      <c r="F1244" s="124">
        <v>80</v>
      </c>
      <c r="G1244" s="121">
        <f t="shared" si="114"/>
        <v>0</v>
      </c>
      <c r="H1244" s="185"/>
      <c r="I1244" s="122" t="s">
        <v>1517</v>
      </c>
      <c r="J1244" s="122" t="str">
        <f>VLOOKUP(I1244,Presupuesto!$B$11:$C$587,2,0)</f>
        <v>OTROS INTERESES</v>
      </c>
      <c r="K1244" s="122" t="str">
        <f t="shared" si="115"/>
        <v>Desarrollo Curricular</v>
      </c>
      <c r="L1244" s="122" t="s">
        <v>503</v>
      </c>
    </row>
    <row r="1245" spans="3:12" x14ac:dyDescent="0.25">
      <c r="C1245" s="133" t="s">
        <v>52</v>
      </c>
      <c r="D1245" s="624"/>
      <c r="E1245" s="256">
        <v>0</v>
      </c>
      <c r="F1245" s="143">
        <v>25</v>
      </c>
      <c r="G1245" s="121">
        <f t="shared" si="114"/>
        <v>0</v>
      </c>
      <c r="H1245" s="185"/>
      <c r="I1245" s="122" t="s">
        <v>1517</v>
      </c>
      <c r="J1245" s="122" t="str">
        <f>VLOOKUP(I1245,Presupuesto!$B$11:$C$587,2,0)</f>
        <v>OTROS INTERESES</v>
      </c>
      <c r="K1245" s="122" t="str">
        <f t="shared" si="115"/>
        <v>Desarrollo Curricular</v>
      </c>
      <c r="L1245" s="122" t="s">
        <v>503</v>
      </c>
    </row>
    <row r="1246" spans="3:12" ht="15.75" thickBot="1" x14ac:dyDescent="0.3">
      <c r="C1246" s="260" t="s">
        <v>523</v>
      </c>
      <c r="D1246" s="261">
        <v>0</v>
      </c>
      <c r="E1246" s="262">
        <v>0</v>
      </c>
      <c r="F1246" s="128">
        <f>HLOOKUP(C1246,$AH$2:$BU$3,2,0)</f>
        <v>1150</v>
      </c>
      <c r="G1246" s="129">
        <f>D1246*E1246*F1246</f>
        <v>0</v>
      </c>
      <c r="H1246" s="185"/>
      <c r="I1246" s="122" t="s">
        <v>1517</v>
      </c>
      <c r="J1246" s="130" t="str">
        <f>VLOOKUP(I1246,Presupuesto!$B$11:$C$587,2,0)</f>
        <v>OTROS INTERESES</v>
      </c>
      <c r="K1246" s="122" t="str">
        <f t="shared" si="115"/>
        <v>Desarrollo Curricular</v>
      </c>
      <c r="L1246" s="122" t="s">
        <v>503</v>
      </c>
    </row>
    <row r="1248" spans="3:12" x14ac:dyDescent="0.25">
      <c r="C1248" s="72" t="s">
        <v>41</v>
      </c>
      <c r="D1248" s="72"/>
      <c r="E1248" s="72"/>
      <c r="F1248" s="72"/>
      <c r="G1248" s="72"/>
      <c r="H1248" s="97"/>
      <c r="I1248" s="72"/>
      <c r="J1248" s="72"/>
    </row>
    <row r="1249" spans="3:12" x14ac:dyDescent="0.25">
      <c r="C1249" s="72" t="s">
        <v>42</v>
      </c>
      <c r="D1249" s="72"/>
      <c r="E1249" s="72"/>
      <c r="F1249" s="72"/>
      <c r="G1249" s="72"/>
      <c r="H1249" s="97"/>
      <c r="I1249" s="72"/>
      <c r="J1249" s="72"/>
    </row>
    <row r="1250" spans="3:12" ht="15.75" thickBot="1" x14ac:dyDescent="0.3">
      <c r="C1250" s="202"/>
      <c r="D1250" s="202"/>
      <c r="E1250" s="202"/>
      <c r="F1250" s="202"/>
      <c r="G1250" s="202"/>
      <c r="H1250" s="97"/>
      <c r="I1250" s="202"/>
      <c r="J1250" s="202"/>
      <c r="K1250" s="136"/>
    </row>
    <row r="1251" spans="3:12" ht="15.75" thickBot="1" x14ac:dyDescent="0.3">
      <c r="C1251" s="29" t="s">
        <v>43</v>
      </c>
      <c r="D1251" s="30">
        <f>SUM(G1258:G1267)</f>
        <v>0</v>
      </c>
      <c r="E1251" s="117"/>
      <c r="F1251" s="117"/>
      <c r="G1251" s="117"/>
      <c r="H1251" s="94"/>
      <c r="I1251" s="94"/>
      <c r="J1251" s="94"/>
      <c r="K1251" s="136"/>
    </row>
    <row r="1252" spans="3:12" x14ac:dyDescent="0.25">
      <c r="C1252" s="72"/>
      <c r="D1252" s="31"/>
      <c r="E1252" s="117"/>
      <c r="F1252" s="117"/>
      <c r="G1252" s="117"/>
      <c r="H1252" s="94"/>
      <c r="I1252" s="94"/>
      <c r="J1252" s="94"/>
      <c r="K1252" s="136"/>
    </row>
    <row r="1253" spans="3:12" x14ac:dyDescent="0.25">
      <c r="C1253" s="72"/>
      <c r="D1253" s="31"/>
      <c r="E1253" s="117"/>
      <c r="F1253" s="117"/>
      <c r="G1253" s="117"/>
      <c r="H1253" s="94"/>
      <c r="I1253" s="94"/>
      <c r="J1253" s="94"/>
      <c r="K1253" s="136"/>
    </row>
    <row r="1254" spans="3:12" ht="15.75" x14ac:dyDescent="0.25">
      <c r="C1254" s="235" t="s">
        <v>481</v>
      </c>
      <c r="D1254" s="448" t="s">
        <v>2336</v>
      </c>
      <c r="E1254" s="117"/>
      <c r="F1254" s="117"/>
      <c r="G1254" s="117"/>
      <c r="H1254" s="94"/>
      <c r="I1254" s="94"/>
      <c r="J1254" s="94"/>
      <c r="K1254" s="136"/>
    </row>
    <row r="1255" spans="3:12" ht="18.75" x14ac:dyDescent="0.25">
      <c r="C1255" s="252" t="str">
        <f>IFERROR(VLOOKUP(D1254,'Desarrollo e Innov. Curricular'!$E:$F,2,FALSE),IFERROR(VLOOKUP(D1254,Investigación!$E:$F,2,FALSE),IFERROR(VLOOKUP(D1254,'Vinculación Univ. Sociedad'!$E:$F,2,FALSE),IFERROR(VLOOKUP(D1254,'Docencia y Profesorado Universi'!$E:$F,2,FALSE),IFERROR(VLOOKUP(D1254,Estudiantes!$E:$F,2,FALSE),IFERROR(VLOOKUP(D1254,'Gestion Administrativa'!#REF!,2,FALSE),IFERROR(VLOOKUP(D1254,'Gestion Academica'!$E:$F,2,FALSE),IFERROR(VLOOKUP(D1254,Graduados!$E:$F,2,FALSE),IFERROR(VLOOKUP(D1254,'Gestión del Conocimiento'!$E:$F,2,FALSE),IFERROR(VLOOKUP(D1254,Gobernabilidad!$E:$F,2,FALSE),IFERROR(VLOOKUP(D1254,'NIVEL DE ES Y  SISTEMA NACIONAL'!$E:$F,2,FALSE),VLOOKUP(D1254,'Lo Esencial'!$E:$F,2,0))))))))))))</f>
        <v>d.1 El departamento de Periodismo crea y ponen en funcionamiento una página web de la carrera donde se divulgaran los logros en esta área y otros logros de la carrera</v>
      </c>
      <c r="D1255" s="31"/>
      <c r="E1255" s="117"/>
      <c r="F1255" s="117"/>
      <c r="G1255" s="117"/>
      <c r="H1255" s="94"/>
      <c r="I1255" s="94"/>
      <c r="J1255" s="94"/>
      <c r="K1255" s="136"/>
    </row>
    <row r="1256" spans="3:12" ht="15.75" thickBot="1" x14ac:dyDescent="0.3">
      <c r="C1256" s="72"/>
      <c r="D1256" s="31"/>
      <c r="E1256" s="117"/>
      <c r="F1256" s="117"/>
      <c r="G1256" s="117"/>
      <c r="H1256" s="94"/>
      <c r="I1256" s="94"/>
      <c r="J1256" s="94"/>
      <c r="K1256" s="136"/>
    </row>
    <row r="1257" spans="3:12" ht="30.75" thickBot="1" x14ac:dyDescent="0.3">
      <c r="C1257" s="150" t="s">
        <v>44</v>
      </c>
      <c r="D1257" s="153" t="s">
        <v>45</v>
      </c>
      <c r="E1257" s="152" t="s">
        <v>55</v>
      </c>
      <c r="F1257" s="152" t="s">
        <v>57</v>
      </c>
      <c r="G1257" s="151" t="s">
        <v>27</v>
      </c>
      <c r="H1257" s="157" t="s">
        <v>218</v>
      </c>
      <c r="I1257" s="152" t="s">
        <v>46</v>
      </c>
      <c r="J1257" s="152" t="s">
        <v>219</v>
      </c>
      <c r="K1257" s="152" t="s">
        <v>501</v>
      </c>
      <c r="L1257" s="152" t="s">
        <v>502</v>
      </c>
    </row>
    <row r="1258" spans="3:12" x14ac:dyDescent="0.25">
      <c r="C1258" s="119" t="s">
        <v>47</v>
      </c>
      <c r="D1258" s="623"/>
      <c r="E1258" s="182"/>
      <c r="F1258" s="139">
        <v>30000</v>
      </c>
      <c r="G1258" s="121">
        <f t="shared" ref="G1258:G1266" si="116">E1258*F1258</f>
        <v>0</v>
      </c>
      <c r="H1258" s="185" t="s">
        <v>217</v>
      </c>
      <c r="I1258" s="122" t="s">
        <v>756</v>
      </c>
      <c r="J1258" s="122" t="str">
        <f>VLOOKUP(I1258,Presupuesto!$B$11:$C$587,2,0)</f>
        <v>SERVICIOS DE PROFESIONALES Y TECNICOS</v>
      </c>
      <c r="K1258" s="263" t="s">
        <v>211</v>
      </c>
      <c r="L1258" s="122" t="s">
        <v>485</v>
      </c>
    </row>
    <row r="1259" spans="3:12" x14ac:dyDescent="0.25">
      <c r="C1259" s="123" t="s">
        <v>48</v>
      </c>
      <c r="D1259" s="624"/>
      <c r="E1259" s="229">
        <f>D1258</f>
        <v>0</v>
      </c>
      <c r="F1259" s="124">
        <v>50</v>
      </c>
      <c r="G1259" s="121">
        <f t="shared" si="116"/>
        <v>0</v>
      </c>
      <c r="H1259" s="185"/>
      <c r="I1259" s="122" t="s">
        <v>1517</v>
      </c>
      <c r="J1259" s="122" t="str">
        <f>VLOOKUP(I1259,Presupuesto!$B$11:$C$587,2,0)</f>
        <v>OTROS INTERESES</v>
      </c>
      <c r="K1259" s="122" t="str">
        <f>$K$17</f>
        <v>Desarrollo Curricular</v>
      </c>
      <c r="L1259" s="122" t="s">
        <v>503</v>
      </c>
    </row>
    <row r="1260" spans="3:12" x14ac:dyDescent="0.25">
      <c r="C1260" s="123" t="s">
        <v>49</v>
      </c>
      <c r="D1260" s="624"/>
      <c r="E1260" s="229">
        <f>D1258</f>
        <v>0</v>
      </c>
      <c r="F1260" s="124">
        <v>150</v>
      </c>
      <c r="G1260" s="121">
        <f t="shared" si="116"/>
        <v>0</v>
      </c>
      <c r="H1260" s="185"/>
      <c r="I1260" s="122" t="s">
        <v>1517</v>
      </c>
      <c r="J1260" s="122" t="str">
        <f>VLOOKUP(I1260,Presupuesto!$B$11:$C$587,2,0)</f>
        <v>OTROS INTERESES</v>
      </c>
      <c r="K1260" s="122" t="str">
        <f t="shared" ref="K1260:K1267" si="117">$K$17</f>
        <v>Desarrollo Curricular</v>
      </c>
      <c r="L1260" s="122" t="s">
        <v>487</v>
      </c>
    </row>
    <row r="1261" spans="3:12" x14ac:dyDescent="0.25">
      <c r="C1261" s="123" t="s">
        <v>50</v>
      </c>
      <c r="D1261" s="624"/>
      <c r="E1261" s="175">
        <v>0</v>
      </c>
      <c r="F1261" s="142">
        <v>10000</v>
      </c>
      <c r="G1261" s="121">
        <f t="shared" si="116"/>
        <v>0</v>
      </c>
      <c r="H1261" s="185"/>
      <c r="I1261" s="122" t="s">
        <v>1517</v>
      </c>
      <c r="J1261" s="122" t="str">
        <f>VLOOKUP(I1261,Presupuesto!$B$11:$C$587,2,0)</f>
        <v>OTROS INTERESES</v>
      </c>
      <c r="K1261" s="122" t="str">
        <f t="shared" si="117"/>
        <v>Desarrollo Curricular</v>
      </c>
      <c r="L1261" s="122" t="s">
        <v>503</v>
      </c>
    </row>
    <row r="1262" spans="3:12" x14ac:dyDescent="0.25">
      <c r="C1262" s="123" t="s">
        <v>510</v>
      </c>
      <c r="D1262" s="624"/>
      <c r="E1262" s="175">
        <v>0</v>
      </c>
      <c r="F1262" s="142">
        <v>250</v>
      </c>
      <c r="G1262" s="121">
        <f t="shared" si="116"/>
        <v>0</v>
      </c>
      <c r="H1262" s="185"/>
      <c r="I1262" s="122" t="s">
        <v>1517</v>
      </c>
      <c r="J1262" s="122" t="str">
        <f>VLOOKUP(I1262,Presupuesto!$B$11:$C$587,2,0)</f>
        <v>OTROS INTERESES</v>
      </c>
      <c r="K1262" s="122" t="str">
        <f t="shared" si="117"/>
        <v>Desarrollo Curricular</v>
      </c>
      <c r="L1262" s="122" t="s">
        <v>503</v>
      </c>
    </row>
    <row r="1263" spans="3:12" x14ac:dyDescent="0.25">
      <c r="C1263" s="123" t="s">
        <v>51</v>
      </c>
      <c r="D1263" s="624"/>
      <c r="E1263" s="229">
        <f>(D1258*25)/500</f>
        <v>0</v>
      </c>
      <c r="F1263" s="124">
        <v>85</v>
      </c>
      <c r="G1263" s="121">
        <f t="shared" si="116"/>
        <v>0</v>
      </c>
      <c r="H1263" s="185"/>
      <c r="I1263" s="122" t="s">
        <v>1517</v>
      </c>
      <c r="J1263" s="122" t="str">
        <f>VLOOKUP(I1263,Presupuesto!$B$11:$C$587,2,0)</f>
        <v>OTROS INTERESES</v>
      </c>
      <c r="K1263" s="122" t="str">
        <f t="shared" si="117"/>
        <v>Desarrollo Curricular</v>
      </c>
      <c r="L1263" s="122" t="s">
        <v>503</v>
      </c>
    </row>
    <row r="1264" spans="3:12" x14ac:dyDescent="0.25">
      <c r="C1264" s="123" t="s">
        <v>204</v>
      </c>
      <c r="D1264" s="624"/>
      <c r="E1264" s="229">
        <f>D1258/12</f>
        <v>0</v>
      </c>
      <c r="F1264" s="124">
        <v>36</v>
      </c>
      <c r="G1264" s="121">
        <f t="shared" si="116"/>
        <v>0</v>
      </c>
      <c r="H1264" s="185"/>
      <c r="I1264" s="122" t="s">
        <v>1517</v>
      </c>
      <c r="J1264" s="122" t="str">
        <f>VLOOKUP(I1264,Presupuesto!$B$11:$C$587,2,0)</f>
        <v>OTROS INTERESES</v>
      </c>
      <c r="K1264" s="122" t="str">
        <f t="shared" si="117"/>
        <v>Desarrollo Curricular</v>
      </c>
      <c r="L1264" s="122" t="s">
        <v>503</v>
      </c>
    </row>
    <row r="1265" spans="3:12" x14ac:dyDescent="0.25">
      <c r="C1265" s="123" t="s">
        <v>34</v>
      </c>
      <c r="D1265" s="624"/>
      <c r="E1265" s="229">
        <f>D1258/12</f>
        <v>0</v>
      </c>
      <c r="F1265" s="124">
        <v>80</v>
      </c>
      <c r="G1265" s="121">
        <f t="shared" si="116"/>
        <v>0</v>
      </c>
      <c r="H1265" s="185"/>
      <c r="I1265" s="122" t="s">
        <v>1517</v>
      </c>
      <c r="J1265" s="122" t="str">
        <f>VLOOKUP(I1265,Presupuesto!$B$11:$C$587,2,0)</f>
        <v>OTROS INTERESES</v>
      </c>
      <c r="K1265" s="122" t="str">
        <f t="shared" si="117"/>
        <v>Desarrollo Curricular</v>
      </c>
      <c r="L1265" s="122" t="s">
        <v>503</v>
      </c>
    </row>
    <row r="1266" spans="3:12" x14ac:dyDescent="0.25">
      <c r="C1266" s="133" t="s">
        <v>52</v>
      </c>
      <c r="D1266" s="624"/>
      <c r="E1266" s="256">
        <v>0</v>
      </c>
      <c r="F1266" s="143">
        <v>25</v>
      </c>
      <c r="G1266" s="121">
        <f t="shared" si="116"/>
        <v>0</v>
      </c>
      <c r="H1266" s="185"/>
      <c r="I1266" s="122" t="s">
        <v>1517</v>
      </c>
      <c r="J1266" s="122" t="str">
        <f>VLOOKUP(I1266,Presupuesto!$B$11:$C$587,2,0)</f>
        <v>OTROS INTERESES</v>
      </c>
      <c r="K1266" s="122" t="str">
        <f t="shared" si="117"/>
        <v>Desarrollo Curricular</v>
      </c>
      <c r="L1266" s="122" t="s">
        <v>503</v>
      </c>
    </row>
    <row r="1267" spans="3:12" ht="15.75" thickBot="1" x14ac:dyDescent="0.3">
      <c r="C1267" s="260" t="s">
        <v>523</v>
      </c>
      <c r="D1267" s="261">
        <v>0</v>
      </c>
      <c r="E1267" s="262">
        <v>0</v>
      </c>
      <c r="F1267" s="128">
        <f>HLOOKUP(C1267,$AH$2:$BU$3,2,0)</f>
        <v>1150</v>
      </c>
      <c r="G1267" s="129">
        <f>D1267*E1267*F1267</f>
        <v>0</v>
      </c>
      <c r="H1267" s="185"/>
      <c r="I1267" s="122" t="s">
        <v>1517</v>
      </c>
      <c r="J1267" s="130" t="str">
        <f>VLOOKUP(I1267,Presupuesto!$B$11:$C$587,2,0)</f>
        <v>OTROS INTERESES</v>
      </c>
      <c r="K1267" s="122" t="str">
        <f t="shared" si="117"/>
        <v>Desarrollo Curricular</v>
      </c>
      <c r="L1267" s="122" t="s">
        <v>503</v>
      </c>
    </row>
    <row r="1269" spans="3:12" x14ac:dyDescent="0.25">
      <c r="C1269" s="72" t="s">
        <v>41</v>
      </c>
      <c r="D1269" s="72"/>
      <c r="E1269" s="72"/>
      <c r="F1269" s="72"/>
      <c r="G1269" s="72"/>
      <c r="H1269" s="97"/>
      <c r="I1269" s="72"/>
      <c r="J1269" s="72"/>
    </row>
    <row r="1270" spans="3:12" x14ac:dyDescent="0.25">
      <c r="C1270" s="72" t="s">
        <v>42</v>
      </c>
      <c r="D1270" s="72"/>
      <c r="E1270" s="72"/>
      <c r="F1270" s="72"/>
      <c r="G1270" s="72"/>
      <c r="H1270" s="97"/>
      <c r="I1270" s="72"/>
      <c r="J1270" s="72"/>
    </row>
    <row r="1271" spans="3:12" ht="15.75" thickBot="1" x14ac:dyDescent="0.3">
      <c r="C1271" s="202"/>
      <c r="D1271" s="202"/>
      <c r="E1271" s="202"/>
      <c r="F1271" s="202"/>
      <c r="G1271" s="202"/>
      <c r="H1271" s="97"/>
      <c r="I1271" s="202"/>
      <c r="J1271" s="202"/>
      <c r="K1271" s="136"/>
    </row>
    <row r="1272" spans="3:12" ht="15.75" thickBot="1" x14ac:dyDescent="0.3">
      <c r="C1272" s="29" t="s">
        <v>43</v>
      </c>
      <c r="D1272" s="30">
        <f>SUM(G1279:G1288)</f>
        <v>15000</v>
      </c>
      <c r="E1272" s="117"/>
      <c r="F1272" s="117"/>
      <c r="G1272" s="117"/>
      <c r="H1272" s="94"/>
      <c r="I1272" s="94"/>
      <c r="J1272" s="94"/>
      <c r="K1272" s="136"/>
    </row>
    <row r="1273" spans="3:12" x14ac:dyDescent="0.25">
      <c r="C1273" s="72"/>
      <c r="D1273" s="31"/>
      <c r="E1273" s="117"/>
      <c r="F1273" s="117"/>
      <c r="G1273" s="117"/>
      <c r="H1273" s="94"/>
      <c r="I1273" s="94"/>
      <c r="J1273" s="94"/>
      <c r="K1273" s="136"/>
    </row>
    <row r="1274" spans="3:12" x14ac:dyDescent="0.25">
      <c r="C1274" s="72"/>
      <c r="D1274" s="31"/>
      <c r="E1274" s="117"/>
      <c r="F1274" s="117"/>
      <c r="G1274" s="117"/>
      <c r="H1274" s="94"/>
      <c r="I1274" s="94"/>
      <c r="J1274" s="94"/>
      <c r="K1274" s="136"/>
    </row>
    <row r="1275" spans="3:12" ht="15.75" x14ac:dyDescent="0.25">
      <c r="C1275" s="235" t="s">
        <v>481</v>
      </c>
      <c r="D1275" s="448" t="s">
        <v>2337</v>
      </c>
      <c r="E1275" s="117"/>
      <c r="F1275" s="117"/>
      <c r="G1275" s="117"/>
      <c r="H1275" s="94"/>
      <c r="I1275" s="94"/>
      <c r="J1275" s="94"/>
      <c r="K1275" s="136"/>
    </row>
    <row r="1276" spans="3:12" ht="18.75" x14ac:dyDescent="0.25">
      <c r="C1276" s="252" t="str">
        <f>IFERROR(VLOOKUP(D1275,'Desarrollo e Innov. Curricular'!$E:$F,2,FALSE),IFERROR(VLOOKUP(D1275,Investigación!$E:$F,2,FALSE),IFERROR(VLOOKUP(D1275,'Vinculación Univ. Sociedad'!$E:$F,2,FALSE),IFERROR(VLOOKUP(D1275,'Docencia y Profesorado Universi'!$E:$F,2,FALSE),IFERROR(VLOOKUP(D1275,Estudiantes!$E:$F,2,FALSE),IFERROR(VLOOKUP(D1275,'Gestion Administrativa'!#REF!,2,FALSE),IFERROR(VLOOKUP(D1275,'Gestion Academica'!$E:$F,2,FALSE),IFERROR(VLOOKUP(D1275,Graduados!$E:$F,2,FALSE),IFERROR(VLOOKUP(D1275,'Gestión del Conocimiento'!$E:$F,2,FALSE),IFERROR(VLOOKUP(D1275,Gobernabilidad!$E:$F,2,FALSE),IFERROR(VLOOKUP(D1275,'NIVEL DE ES Y  SISTEMA NACIONAL'!$E:$F,2,FALSE),VLOOKUP(D1275,'Lo Esencial'!$E:$F,2,0))))))))))))</f>
        <v xml:space="preserve">Congreso de Ciencias Politicas en Honduras. </v>
      </c>
      <c r="D1276" s="31"/>
      <c r="E1276" s="117"/>
      <c r="F1276" s="117"/>
      <c r="G1276" s="117"/>
      <c r="H1276" s="94"/>
      <c r="I1276" s="94"/>
      <c r="J1276" s="94"/>
      <c r="K1276" s="136"/>
    </row>
    <row r="1277" spans="3:12" ht="15.75" thickBot="1" x14ac:dyDescent="0.3">
      <c r="C1277" s="72"/>
      <c r="D1277" s="31"/>
      <c r="E1277" s="117"/>
      <c r="F1277" s="117"/>
      <c r="G1277" s="117"/>
      <c r="H1277" s="94"/>
      <c r="I1277" s="94"/>
      <c r="J1277" s="94"/>
      <c r="K1277" s="136"/>
    </row>
    <row r="1278" spans="3:12" ht="30.75" thickBot="1" x14ac:dyDescent="0.3">
      <c r="C1278" s="150" t="s">
        <v>44</v>
      </c>
      <c r="D1278" s="153" t="s">
        <v>45</v>
      </c>
      <c r="E1278" s="152" t="s">
        <v>55</v>
      </c>
      <c r="F1278" s="152" t="s">
        <v>57</v>
      </c>
      <c r="G1278" s="151" t="s">
        <v>27</v>
      </c>
      <c r="H1278" s="157" t="s">
        <v>218</v>
      </c>
      <c r="I1278" s="152" t="s">
        <v>46</v>
      </c>
      <c r="J1278" s="152" t="s">
        <v>219</v>
      </c>
      <c r="K1278" s="152" t="s">
        <v>501</v>
      </c>
      <c r="L1278" s="152" t="s">
        <v>502</v>
      </c>
    </row>
    <row r="1279" spans="3:12" x14ac:dyDescent="0.25">
      <c r="C1279" s="119" t="s">
        <v>47</v>
      </c>
      <c r="D1279" s="623"/>
      <c r="E1279" s="182"/>
      <c r="F1279" s="139">
        <v>30000</v>
      </c>
      <c r="G1279" s="121">
        <f t="shared" ref="G1279:G1287" si="118">E1279*F1279</f>
        <v>0</v>
      </c>
      <c r="H1279" s="185" t="s">
        <v>217</v>
      </c>
      <c r="I1279" s="122" t="s">
        <v>756</v>
      </c>
      <c r="J1279" s="122" t="str">
        <f>VLOOKUP(I1279,Presupuesto!$B$11:$C$587,2,0)</f>
        <v>SERVICIOS DE PROFESIONALES Y TECNICOS</v>
      </c>
      <c r="K1279" s="263" t="s">
        <v>211</v>
      </c>
      <c r="L1279" s="122" t="s">
        <v>485</v>
      </c>
    </row>
    <row r="1280" spans="3:12" x14ac:dyDescent="0.25">
      <c r="C1280" s="123" t="s">
        <v>48</v>
      </c>
      <c r="D1280" s="624"/>
      <c r="E1280" s="229">
        <v>90</v>
      </c>
      <c r="F1280" s="124">
        <v>50</v>
      </c>
      <c r="G1280" s="121">
        <f t="shared" si="118"/>
        <v>4500</v>
      </c>
      <c r="H1280" s="185"/>
      <c r="I1280" s="122" t="s">
        <v>1517</v>
      </c>
      <c r="J1280" s="122" t="str">
        <f>VLOOKUP(I1280,Presupuesto!$B$11:$C$587,2,0)</f>
        <v>OTROS INTERESES</v>
      </c>
      <c r="K1280" s="122" t="str">
        <f>$K$17</f>
        <v>Desarrollo Curricular</v>
      </c>
      <c r="L1280" s="122" t="s">
        <v>503</v>
      </c>
    </row>
    <row r="1281" spans="3:12" x14ac:dyDescent="0.25">
      <c r="C1281" s="123" t="s">
        <v>49</v>
      </c>
      <c r="D1281" s="624"/>
      <c r="E1281" s="229">
        <v>100</v>
      </c>
      <c r="F1281" s="124">
        <v>75</v>
      </c>
      <c r="G1281" s="121">
        <f t="shared" si="118"/>
        <v>7500</v>
      </c>
      <c r="H1281" s="185"/>
      <c r="I1281" s="122" t="s">
        <v>1517</v>
      </c>
      <c r="J1281" s="122" t="str">
        <f>VLOOKUP(I1281,Presupuesto!$B$11:$C$587,2,0)</f>
        <v>OTROS INTERESES</v>
      </c>
      <c r="K1281" s="122" t="str">
        <f t="shared" ref="K1281:K1288" si="119">$K$17</f>
        <v>Desarrollo Curricular</v>
      </c>
      <c r="L1281" s="122" t="s">
        <v>487</v>
      </c>
    </row>
    <row r="1282" spans="3:12" x14ac:dyDescent="0.25">
      <c r="C1282" s="123" t="s">
        <v>2338</v>
      </c>
      <c r="D1282" s="624"/>
      <c r="E1282" s="175">
        <v>1</v>
      </c>
      <c r="F1282" s="142">
        <v>3000</v>
      </c>
      <c r="G1282" s="121">
        <f t="shared" si="118"/>
        <v>3000</v>
      </c>
      <c r="H1282" s="185"/>
      <c r="I1282" s="122" t="s">
        <v>1517</v>
      </c>
      <c r="J1282" s="122" t="str">
        <f>VLOOKUP(I1282,Presupuesto!$B$11:$C$587,2,0)</f>
        <v>OTROS INTERESES</v>
      </c>
      <c r="K1282" s="122" t="str">
        <f t="shared" si="119"/>
        <v>Desarrollo Curricular</v>
      </c>
      <c r="L1282" s="122" t="s">
        <v>503</v>
      </c>
    </row>
    <row r="1283" spans="3:12" x14ac:dyDescent="0.25">
      <c r="C1283" s="123" t="s">
        <v>510</v>
      </c>
      <c r="D1283" s="624"/>
      <c r="E1283" s="175">
        <v>0</v>
      </c>
      <c r="F1283" s="142">
        <v>250</v>
      </c>
      <c r="G1283" s="121">
        <f t="shared" si="118"/>
        <v>0</v>
      </c>
      <c r="H1283" s="185"/>
      <c r="I1283" s="122" t="s">
        <v>1517</v>
      </c>
      <c r="J1283" s="122" t="str">
        <f>VLOOKUP(I1283,Presupuesto!$B$11:$C$587,2,0)</f>
        <v>OTROS INTERESES</v>
      </c>
      <c r="K1283" s="122" t="str">
        <f t="shared" si="119"/>
        <v>Desarrollo Curricular</v>
      </c>
      <c r="L1283" s="122" t="s">
        <v>503</v>
      </c>
    </row>
    <row r="1284" spans="3:12" x14ac:dyDescent="0.25">
      <c r="C1284" s="123" t="s">
        <v>51</v>
      </c>
      <c r="D1284" s="624"/>
      <c r="E1284" s="229">
        <f>(D1279*25)/500</f>
        <v>0</v>
      </c>
      <c r="F1284" s="124">
        <v>85</v>
      </c>
      <c r="G1284" s="121">
        <f t="shared" si="118"/>
        <v>0</v>
      </c>
      <c r="H1284" s="185"/>
      <c r="I1284" s="122" t="s">
        <v>1517</v>
      </c>
      <c r="J1284" s="122" t="str">
        <f>VLOOKUP(I1284,Presupuesto!$B$11:$C$587,2,0)</f>
        <v>OTROS INTERESES</v>
      </c>
      <c r="K1284" s="122" t="str">
        <f t="shared" si="119"/>
        <v>Desarrollo Curricular</v>
      </c>
      <c r="L1284" s="122" t="s">
        <v>503</v>
      </c>
    </row>
    <row r="1285" spans="3:12" x14ac:dyDescent="0.25">
      <c r="C1285" s="123" t="s">
        <v>204</v>
      </c>
      <c r="D1285" s="624"/>
      <c r="E1285" s="229">
        <f>D1279/12</f>
        <v>0</v>
      </c>
      <c r="F1285" s="124">
        <v>36</v>
      </c>
      <c r="G1285" s="121">
        <f t="shared" si="118"/>
        <v>0</v>
      </c>
      <c r="H1285" s="185"/>
      <c r="I1285" s="122" t="s">
        <v>1517</v>
      </c>
      <c r="J1285" s="122" t="str">
        <f>VLOOKUP(I1285,Presupuesto!$B$11:$C$587,2,0)</f>
        <v>OTROS INTERESES</v>
      </c>
      <c r="K1285" s="122" t="str">
        <f t="shared" si="119"/>
        <v>Desarrollo Curricular</v>
      </c>
      <c r="L1285" s="122" t="s">
        <v>503</v>
      </c>
    </row>
    <row r="1286" spans="3:12" x14ac:dyDescent="0.25">
      <c r="C1286" s="123" t="s">
        <v>34</v>
      </c>
      <c r="D1286" s="624"/>
      <c r="E1286" s="229">
        <f>D1279/12</f>
        <v>0</v>
      </c>
      <c r="F1286" s="124">
        <v>80</v>
      </c>
      <c r="G1286" s="121">
        <f t="shared" si="118"/>
        <v>0</v>
      </c>
      <c r="H1286" s="185"/>
      <c r="I1286" s="122" t="s">
        <v>1517</v>
      </c>
      <c r="J1286" s="122" t="str">
        <f>VLOOKUP(I1286,Presupuesto!$B$11:$C$587,2,0)</f>
        <v>OTROS INTERESES</v>
      </c>
      <c r="K1286" s="122" t="str">
        <f t="shared" si="119"/>
        <v>Desarrollo Curricular</v>
      </c>
      <c r="L1286" s="122" t="s">
        <v>503</v>
      </c>
    </row>
    <row r="1287" spans="3:12" x14ac:dyDescent="0.25">
      <c r="C1287" s="133" t="s">
        <v>52</v>
      </c>
      <c r="D1287" s="624"/>
      <c r="E1287" s="256">
        <v>0</v>
      </c>
      <c r="F1287" s="143">
        <v>25</v>
      </c>
      <c r="G1287" s="121">
        <f t="shared" si="118"/>
        <v>0</v>
      </c>
      <c r="H1287" s="185"/>
      <c r="I1287" s="122" t="s">
        <v>1517</v>
      </c>
      <c r="J1287" s="122" t="str">
        <f>VLOOKUP(I1287,Presupuesto!$B$11:$C$587,2,0)</f>
        <v>OTROS INTERESES</v>
      </c>
      <c r="K1287" s="122" t="str">
        <f t="shared" si="119"/>
        <v>Desarrollo Curricular</v>
      </c>
      <c r="L1287" s="122" t="s">
        <v>503</v>
      </c>
    </row>
    <row r="1288" spans="3:12" ht="15.75" thickBot="1" x14ac:dyDescent="0.3">
      <c r="C1288" s="260" t="s">
        <v>523</v>
      </c>
      <c r="D1288" s="261">
        <v>0</v>
      </c>
      <c r="E1288" s="262">
        <v>0</v>
      </c>
      <c r="F1288" s="128">
        <f>HLOOKUP(C1288,$AH$2:$BU$3,2,0)</f>
        <v>1150</v>
      </c>
      <c r="G1288" s="129">
        <f>D1288*E1288*F1288</f>
        <v>0</v>
      </c>
      <c r="H1288" s="185"/>
      <c r="I1288" s="122" t="s">
        <v>1517</v>
      </c>
      <c r="J1288" s="130" t="str">
        <f>VLOOKUP(I1288,Presupuesto!$B$11:$C$587,2,0)</f>
        <v>OTROS INTERESES</v>
      </c>
      <c r="K1288" s="122" t="str">
        <f t="shared" si="119"/>
        <v>Desarrollo Curricular</v>
      </c>
      <c r="L1288" s="122" t="s">
        <v>503</v>
      </c>
    </row>
    <row r="1290" spans="3:12" x14ac:dyDescent="0.25">
      <c r="C1290" s="72" t="s">
        <v>41</v>
      </c>
      <c r="D1290" s="72"/>
      <c r="E1290" s="72"/>
      <c r="F1290" s="72"/>
      <c r="G1290" s="72"/>
      <c r="H1290" s="97"/>
      <c r="I1290" s="72"/>
      <c r="J1290" s="72"/>
    </row>
    <row r="1291" spans="3:12" x14ac:dyDescent="0.25">
      <c r="C1291" s="72" t="s">
        <v>42</v>
      </c>
      <c r="D1291" s="72"/>
      <c r="E1291" s="72"/>
      <c r="F1291" s="72"/>
      <c r="G1291" s="72"/>
      <c r="H1291" s="97"/>
      <c r="I1291" s="72"/>
      <c r="J1291" s="72"/>
    </row>
    <row r="1292" spans="3:12" ht="15.75" thickBot="1" x14ac:dyDescent="0.3">
      <c r="C1292" s="202"/>
      <c r="D1292" s="202"/>
      <c r="E1292" s="202"/>
      <c r="F1292" s="202"/>
      <c r="G1292" s="202"/>
      <c r="H1292" s="97"/>
      <c r="I1292" s="202"/>
      <c r="J1292" s="202"/>
      <c r="K1292" s="136"/>
    </row>
    <row r="1293" spans="3:12" ht="15.75" thickBot="1" x14ac:dyDescent="0.3">
      <c r="C1293" s="29" t="s">
        <v>43</v>
      </c>
      <c r="D1293" s="30">
        <f>SUM(G1300:G1309)</f>
        <v>0</v>
      </c>
      <c r="E1293" s="117"/>
      <c r="F1293" s="117"/>
      <c r="G1293" s="117"/>
      <c r="H1293" s="94"/>
      <c r="I1293" s="94"/>
      <c r="J1293" s="94"/>
      <c r="K1293" s="136"/>
    </row>
    <row r="1294" spans="3:12" x14ac:dyDescent="0.25">
      <c r="C1294" s="72"/>
      <c r="D1294" s="31"/>
      <c r="E1294" s="117"/>
      <c r="F1294" s="117"/>
      <c r="G1294" s="117"/>
      <c r="H1294" s="94"/>
      <c r="I1294" s="94"/>
      <c r="J1294" s="94"/>
      <c r="K1294" s="136"/>
    </row>
    <row r="1295" spans="3:12" x14ac:dyDescent="0.25">
      <c r="C1295" s="72"/>
      <c r="D1295" s="31"/>
      <c r="E1295" s="117"/>
      <c r="F1295" s="117"/>
      <c r="G1295" s="117"/>
      <c r="H1295" s="94"/>
      <c r="I1295" s="94"/>
      <c r="J1295" s="94"/>
      <c r="K1295" s="136"/>
    </row>
    <row r="1296" spans="3:12" ht="15.75" x14ac:dyDescent="0.25">
      <c r="C1296" s="235" t="s">
        <v>481</v>
      </c>
      <c r="D1296" s="328" t="s">
        <v>2339</v>
      </c>
      <c r="E1296" s="117"/>
      <c r="F1296" s="117"/>
      <c r="G1296" s="117"/>
      <c r="H1296" s="94"/>
      <c r="I1296" s="94"/>
      <c r="J1296" s="94"/>
      <c r="K1296" s="136"/>
    </row>
    <row r="1297" spans="3:12" ht="18.75" x14ac:dyDescent="0.25">
      <c r="C1297" s="252" t="str">
        <f>IFERROR(VLOOKUP(D1296,'Desarrollo e Innov. Curricular'!$E:$F,2,FALSE),IFERROR(VLOOKUP(D1296,Investigación!$E:$F,2,FALSE),IFERROR(VLOOKUP(D1296,'Vinculación Univ. Sociedad'!$E:$F,2,FALSE),IFERROR(VLOOKUP(D1296,'Docencia y Profesorado Universi'!$E:$F,2,FALSE),IFERROR(VLOOKUP(D1296,Estudiantes!$E:$F,2,FALSE),IFERROR(VLOOKUP(D1296,'Gestion Administrativa'!#REF!,2,FALSE),IFERROR(VLOOKUP(D1296,'Gestion Academica'!$E:$F,2,FALSE),IFERROR(VLOOKUP(D1296,Graduados!$E:$F,2,FALSE),IFERROR(VLOOKUP(D1296,'Gestión del Conocimiento'!$E:$F,2,FALSE),IFERROR(VLOOKUP(D1296,Gobernabilidad!$E:$F,2,FALSE),IFERROR(VLOOKUP(D1296,'NIVEL DE ES Y  SISTEMA NACIONAL'!$E:$F,2,FALSE),VLOOKUP(D1296,'Lo Esencial'!$E:$F,2,0))))))))))))</f>
        <v>Cuatro cursos de formacion docente</v>
      </c>
      <c r="D1297" s="31"/>
      <c r="E1297" s="117"/>
      <c r="F1297" s="117"/>
      <c r="G1297" s="117"/>
      <c r="H1297" s="94"/>
      <c r="I1297" s="94"/>
      <c r="J1297" s="94"/>
      <c r="K1297" s="136"/>
    </row>
    <row r="1298" spans="3:12" ht="15.75" thickBot="1" x14ac:dyDescent="0.3">
      <c r="C1298" s="72"/>
      <c r="D1298" s="31"/>
      <c r="E1298" s="117"/>
      <c r="F1298" s="117"/>
      <c r="G1298" s="117"/>
      <c r="H1298" s="94"/>
      <c r="I1298" s="94"/>
      <c r="J1298" s="94"/>
      <c r="K1298" s="136"/>
    </row>
    <row r="1299" spans="3:12" ht="30.75" thickBot="1" x14ac:dyDescent="0.3">
      <c r="C1299" s="150" t="s">
        <v>44</v>
      </c>
      <c r="D1299" s="153" t="s">
        <v>45</v>
      </c>
      <c r="E1299" s="152" t="s">
        <v>55</v>
      </c>
      <c r="F1299" s="152" t="s">
        <v>57</v>
      </c>
      <c r="G1299" s="151" t="s">
        <v>27</v>
      </c>
      <c r="H1299" s="157" t="s">
        <v>218</v>
      </c>
      <c r="I1299" s="152" t="s">
        <v>46</v>
      </c>
      <c r="J1299" s="152" t="s">
        <v>219</v>
      </c>
      <c r="K1299" s="152" t="s">
        <v>501</v>
      </c>
      <c r="L1299" s="152" t="s">
        <v>502</v>
      </c>
    </row>
    <row r="1300" spans="3:12" x14ac:dyDescent="0.25">
      <c r="C1300" s="119" t="s">
        <v>47</v>
      </c>
      <c r="D1300" s="623"/>
      <c r="E1300" s="182"/>
      <c r="F1300" s="139">
        <v>30000</v>
      </c>
      <c r="G1300" s="121">
        <f t="shared" ref="G1300:G1308" si="120">E1300*F1300</f>
        <v>0</v>
      </c>
      <c r="H1300" s="185" t="s">
        <v>217</v>
      </c>
      <c r="I1300" s="122" t="s">
        <v>756</v>
      </c>
      <c r="J1300" s="122" t="str">
        <f>VLOOKUP(I1300,Presupuesto!$B$11:$C$587,2,0)</f>
        <v>SERVICIOS DE PROFESIONALES Y TECNICOS</v>
      </c>
      <c r="K1300" s="263" t="s">
        <v>211</v>
      </c>
      <c r="L1300" s="122" t="s">
        <v>485</v>
      </c>
    </row>
    <row r="1301" spans="3:12" x14ac:dyDescent="0.25">
      <c r="C1301" s="123" t="s">
        <v>48</v>
      </c>
      <c r="D1301" s="624"/>
      <c r="E1301" s="229">
        <f>D1300</f>
        <v>0</v>
      </c>
      <c r="F1301" s="124">
        <v>50</v>
      </c>
      <c r="G1301" s="121">
        <f t="shared" si="120"/>
        <v>0</v>
      </c>
      <c r="H1301" s="185"/>
      <c r="I1301" s="122" t="s">
        <v>1517</v>
      </c>
      <c r="J1301" s="122" t="str">
        <f>VLOOKUP(I1301,Presupuesto!$B$11:$C$587,2,0)</f>
        <v>OTROS INTERESES</v>
      </c>
      <c r="K1301" s="122" t="str">
        <f>$K$17</f>
        <v>Desarrollo Curricular</v>
      </c>
      <c r="L1301" s="122" t="s">
        <v>503</v>
      </c>
    </row>
    <row r="1302" spans="3:12" x14ac:dyDescent="0.25">
      <c r="C1302" s="123" t="s">
        <v>49</v>
      </c>
      <c r="D1302" s="624"/>
      <c r="E1302" s="229">
        <f>D1300</f>
        <v>0</v>
      </c>
      <c r="F1302" s="124">
        <v>150</v>
      </c>
      <c r="G1302" s="121">
        <f t="shared" si="120"/>
        <v>0</v>
      </c>
      <c r="H1302" s="185"/>
      <c r="I1302" s="122" t="s">
        <v>1517</v>
      </c>
      <c r="J1302" s="122" t="str">
        <f>VLOOKUP(I1302,Presupuesto!$B$11:$C$587,2,0)</f>
        <v>OTROS INTERESES</v>
      </c>
      <c r="K1302" s="122" t="str">
        <f t="shared" ref="K1302:K1309" si="121">$K$17</f>
        <v>Desarrollo Curricular</v>
      </c>
      <c r="L1302" s="122" t="s">
        <v>487</v>
      </c>
    </row>
    <row r="1303" spans="3:12" x14ac:dyDescent="0.25">
      <c r="C1303" s="123" t="s">
        <v>50</v>
      </c>
      <c r="D1303" s="624"/>
      <c r="E1303" s="175">
        <v>0</v>
      </c>
      <c r="F1303" s="142">
        <v>10000</v>
      </c>
      <c r="G1303" s="121">
        <f t="shared" si="120"/>
        <v>0</v>
      </c>
      <c r="H1303" s="185"/>
      <c r="I1303" s="122" t="s">
        <v>1517</v>
      </c>
      <c r="J1303" s="122" t="str">
        <f>VLOOKUP(I1303,Presupuesto!$B$11:$C$587,2,0)</f>
        <v>OTROS INTERESES</v>
      </c>
      <c r="K1303" s="122" t="str">
        <f t="shared" si="121"/>
        <v>Desarrollo Curricular</v>
      </c>
      <c r="L1303" s="122" t="s">
        <v>503</v>
      </c>
    </row>
    <row r="1304" spans="3:12" x14ac:dyDescent="0.25">
      <c r="C1304" s="123" t="s">
        <v>510</v>
      </c>
      <c r="D1304" s="624"/>
      <c r="E1304" s="175">
        <v>0</v>
      </c>
      <c r="F1304" s="142">
        <v>250</v>
      </c>
      <c r="G1304" s="121">
        <f t="shared" si="120"/>
        <v>0</v>
      </c>
      <c r="H1304" s="185"/>
      <c r="I1304" s="122" t="s">
        <v>1517</v>
      </c>
      <c r="J1304" s="122" t="str">
        <f>VLOOKUP(I1304,Presupuesto!$B$11:$C$587,2,0)</f>
        <v>OTROS INTERESES</v>
      </c>
      <c r="K1304" s="122" t="str">
        <f t="shared" si="121"/>
        <v>Desarrollo Curricular</v>
      </c>
      <c r="L1304" s="122" t="s">
        <v>503</v>
      </c>
    </row>
    <row r="1305" spans="3:12" x14ac:dyDescent="0.25">
      <c r="C1305" s="123" t="s">
        <v>51</v>
      </c>
      <c r="D1305" s="624"/>
      <c r="E1305" s="229">
        <f>(D1300*25)/500</f>
        <v>0</v>
      </c>
      <c r="F1305" s="124">
        <v>85</v>
      </c>
      <c r="G1305" s="121">
        <f t="shared" si="120"/>
        <v>0</v>
      </c>
      <c r="H1305" s="185"/>
      <c r="I1305" s="122" t="s">
        <v>1517</v>
      </c>
      <c r="J1305" s="122" t="str">
        <f>VLOOKUP(I1305,Presupuesto!$B$11:$C$587,2,0)</f>
        <v>OTROS INTERESES</v>
      </c>
      <c r="K1305" s="122" t="str">
        <f t="shared" si="121"/>
        <v>Desarrollo Curricular</v>
      </c>
      <c r="L1305" s="122" t="s">
        <v>503</v>
      </c>
    </row>
    <row r="1306" spans="3:12" x14ac:dyDescent="0.25">
      <c r="C1306" s="123" t="s">
        <v>204</v>
      </c>
      <c r="D1306" s="624"/>
      <c r="E1306" s="229">
        <f>D1300/12</f>
        <v>0</v>
      </c>
      <c r="F1306" s="124">
        <v>36</v>
      </c>
      <c r="G1306" s="121">
        <f t="shared" si="120"/>
        <v>0</v>
      </c>
      <c r="H1306" s="185"/>
      <c r="I1306" s="122" t="s">
        <v>1517</v>
      </c>
      <c r="J1306" s="122" t="str">
        <f>VLOOKUP(I1306,Presupuesto!$B$11:$C$587,2,0)</f>
        <v>OTROS INTERESES</v>
      </c>
      <c r="K1306" s="122" t="str">
        <f t="shared" si="121"/>
        <v>Desarrollo Curricular</v>
      </c>
      <c r="L1306" s="122" t="s">
        <v>503</v>
      </c>
    </row>
    <row r="1307" spans="3:12" x14ac:dyDescent="0.25">
      <c r="C1307" s="123" t="s">
        <v>34</v>
      </c>
      <c r="D1307" s="624"/>
      <c r="E1307" s="229">
        <f>D1300/12</f>
        <v>0</v>
      </c>
      <c r="F1307" s="124">
        <v>80</v>
      </c>
      <c r="G1307" s="121">
        <f t="shared" si="120"/>
        <v>0</v>
      </c>
      <c r="H1307" s="185"/>
      <c r="I1307" s="122" t="s">
        <v>1517</v>
      </c>
      <c r="J1307" s="122" t="str">
        <f>VLOOKUP(I1307,Presupuesto!$B$11:$C$587,2,0)</f>
        <v>OTROS INTERESES</v>
      </c>
      <c r="K1307" s="122" t="str">
        <f t="shared" si="121"/>
        <v>Desarrollo Curricular</v>
      </c>
      <c r="L1307" s="122" t="s">
        <v>503</v>
      </c>
    </row>
    <row r="1308" spans="3:12" x14ac:dyDescent="0.25">
      <c r="C1308" s="133" t="s">
        <v>52</v>
      </c>
      <c r="D1308" s="624"/>
      <c r="E1308" s="256">
        <v>0</v>
      </c>
      <c r="F1308" s="143">
        <v>25</v>
      </c>
      <c r="G1308" s="121">
        <f t="shared" si="120"/>
        <v>0</v>
      </c>
      <c r="H1308" s="185"/>
      <c r="I1308" s="122" t="s">
        <v>1517</v>
      </c>
      <c r="J1308" s="122" t="str">
        <f>VLOOKUP(I1308,Presupuesto!$B$11:$C$587,2,0)</f>
        <v>OTROS INTERESES</v>
      </c>
      <c r="K1308" s="122" t="str">
        <f t="shared" si="121"/>
        <v>Desarrollo Curricular</v>
      </c>
      <c r="L1308" s="122" t="s">
        <v>503</v>
      </c>
    </row>
    <row r="1309" spans="3:12" ht="15.75" thickBot="1" x14ac:dyDescent="0.3">
      <c r="C1309" s="260" t="s">
        <v>523</v>
      </c>
      <c r="D1309" s="261">
        <v>0</v>
      </c>
      <c r="E1309" s="262">
        <v>0</v>
      </c>
      <c r="F1309" s="128">
        <f>HLOOKUP(C1309,$AH$2:$BU$3,2,0)</f>
        <v>1150</v>
      </c>
      <c r="G1309" s="129">
        <f>D1309*E1309*F1309</f>
        <v>0</v>
      </c>
      <c r="H1309" s="185"/>
      <c r="I1309" s="122" t="s">
        <v>1517</v>
      </c>
      <c r="J1309" s="130" t="str">
        <f>VLOOKUP(I1309,Presupuesto!$B$11:$C$587,2,0)</f>
        <v>OTROS INTERESES</v>
      </c>
      <c r="K1309" s="122" t="str">
        <f t="shared" si="121"/>
        <v>Desarrollo Curricular</v>
      </c>
      <c r="L1309" s="122" t="s">
        <v>503</v>
      </c>
    </row>
    <row r="1311" spans="3:12" x14ac:dyDescent="0.25">
      <c r="C1311" s="72" t="s">
        <v>41</v>
      </c>
      <c r="D1311" s="72"/>
      <c r="E1311" s="72"/>
      <c r="F1311" s="72"/>
      <c r="G1311" s="72"/>
      <c r="H1311" s="97"/>
      <c r="I1311" s="72"/>
      <c r="J1311" s="72"/>
    </row>
    <row r="1312" spans="3:12" x14ac:dyDescent="0.25">
      <c r="C1312" s="72" t="s">
        <v>42</v>
      </c>
      <c r="D1312" s="72"/>
      <c r="E1312" s="72"/>
      <c r="F1312" s="72"/>
      <c r="G1312" s="72"/>
      <c r="H1312" s="97"/>
      <c r="I1312" s="72"/>
      <c r="J1312" s="72"/>
    </row>
    <row r="1313" spans="3:12" ht="15.75" thickBot="1" x14ac:dyDescent="0.3">
      <c r="C1313" s="202"/>
      <c r="D1313" s="202"/>
      <c r="E1313" s="202"/>
      <c r="F1313" s="202"/>
      <c r="G1313" s="202"/>
      <c r="H1313" s="97"/>
      <c r="I1313" s="202"/>
      <c r="J1313" s="202"/>
      <c r="K1313" s="136"/>
    </row>
    <row r="1314" spans="3:12" ht="15.75" thickBot="1" x14ac:dyDescent="0.3">
      <c r="C1314" s="29" t="s">
        <v>43</v>
      </c>
      <c r="D1314" s="30">
        <f>SUM(G1321:G1330)</f>
        <v>30000</v>
      </c>
      <c r="E1314" s="117"/>
      <c r="F1314" s="117"/>
      <c r="G1314" s="117"/>
      <c r="H1314" s="94"/>
      <c r="I1314" s="94"/>
      <c r="J1314" s="94"/>
      <c r="K1314" s="136"/>
    </row>
    <row r="1315" spans="3:12" x14ac:dyDescent="0.25">
      <c r="C1315" s="72"/>
      <c r="D1315" s="31"/>
      <c r="E1315" s="117"/>
      <c r="F1315" s="117"/>
      <c r="G1315" s="117"/>
      <c r="H1315" s="94"/>
      <c r="I1315" s="94"/>
      <c r="J1315" s="94"/>
      <c r="K1315" s="136"/>
    </row>
    <row r="1316" spans="3:12" x14ac:dyDescent="0.25">
      <c r="C1316" s="72"/>
      <c r="D1316" s="31"/>
      <c r="E1316" s="117"/>
      <c r="F1316" s="117"/>
      <c r="G1316" s="117"/>
      <c r="H1316" s="94"/>
      <c r="I1316" s="94"/>
      <c r="J1316" s="94"/>
      <c r="K1316" s="136"/>
    </row>
    <row r="1317" spans="3:12" ht="15.75" x14ac:dyDescent="0.25">
      <c r="C1317" s="235" t="s">
        <v>481</v>
      </c>
      <c r="D1317" s="328" t="s">
        <v>2341</v>
      </c>
      <c r="E1317" s="117"/>
      <c r="F1317" s="117"/>
      <c r="G1317" s="117"/>
      <c r="H1317" s="94"/>
      <c r="I1317" s="94"/>
      <c r="J1317" s="94"/>
      <c r="K1317" s="136"/>
    </row>
    <row r="1318" spans="3:12" ht="18.75" x14ac:dyDescent="0.25">
      <c r="C1318" s="252" t="str">
        <f>IFERROR(VLOOKUP(D1317,'Desarrollo e Innov. Curricular'!$E:$F,2,FALSE),IFERROR(VLOOKUP(D1317,Investigación!$E:$F,2,FALSE),IFERROR(VLOOKUP(D1317,'Vinculación Univ. Sociedad'!$E:$F,2,FALSE),IFERROR(VLOOKUP(D1317,'Docencia y Profesorado Universi'!$E:$F,2,FALSE),IFERROR(VLOOKUP(D1317,Estudiantes!$E:$F,2,FALSE),IFERROR(VLOOKUP(D1317,'Gestion Administrativa'!#REF!,2,FALSE),IFERROR(VLOOKUP(D1317,'Gestion Academica'!$E:$F,2,FALSE),IFERROR(VLOOKUP(D1317,Graduados!$E:$F,2,FALSE),IFERROR(VLOOKUP(D1317,'Gestión del Conocimiento'!$E:$F,2,FALSE),IFERROR(VLOOKUP(D1317,Gobernabilidad!$E:$F,2,FALSE),IFERROR(VLOOKUP(D1317,'NIVEL DE ES Y  SISTEMA NACIONAL'!$E:$F,2,FALSE),VLOOKUP(D1317,'Lo Esencial'!$E:$F,2,0))))))))))))</f>
        <v>Institucionalizar un seminario permanente de formación docente de la enseñanza de la sociología general</v>
      </c>
      <c r="D1318" s="31"/>
      <c r="E1318" s="117"/>
      <c r="F1318" s="117"/>
      <c r="G1318" s="117"/>
      <c r="H1318" s="94"/>
      <c r="I1318" s="94"/>
      <c r="J1318" s="94"/>
      <c r="K1318" s="136"/>
    </row>
    <row r="1319" spans="3:12" ht="15.75" thickBot="1" x14ac:dyDescent="0.3">
      <c r="C1319" s="72"/>
      <c r="D1319" s="31"/>
      <c r="E1319" s="117"/>
      <c r="F1319" s="117"/>
      <c r="G1319" s="117"/>
      <c r="H1319" s="94"/>
      <c r="I1319" s="94"/>
      <c r="J1319" s="94"/>
      <c r="K1319" s="136"/>
    </row>
    <row r="1320" spans="3:12" ht="30.75" thickBot="1" x14ac:dyDescent="0.3">
      <c r="C1320" s="150" t="s">
        <v>44</v>
      </c>
      <c r="D1320" s="153" t="s">
        <v>45</v>
      </c>
      <c r="E1320" s="152" t="s">
        <v>55</v>
      </c>
      <c r="F1320" s="152" t="s">
        <v>57</v>
      </c>
      <c r="G1320" s="151" t="s">
        <v>27</v>
      </c>
      <c r="H1320" s="157" t="s">
        <v>218</v>
      </c>
      <c r="I1320" s="152" t="s">
        <v>46</v>
      </c>
      <c r="J1320" s="152" t="s">
        <v>219</v>
      </c>
      <c r="K1320" s="152" t="s">
        <v>501</v>
      </c>
      <c r="L1320" s="152" t="s">
        <v>502</v>
      </c>
    </row>
    <row r="1321" spans="3:12" x14ac:dyDescent="0.25">
      <c r="C1321" s="119" t="s">
        <v>47</v>
      </c>
      <c r="D1321" s="623"/>
      <c r="E1321" s="182"/>
      <c r="F1321" s="139">
        <v>30000</v>
      </c>
      <c r="G1321" s="121">
        <f t="shared" ref="G1321:G1329" si="122">E1321*F1321</f>
        <v>0</v>
      </c>
      <c r="H1321" s="185" t="s">
        <v>217</v>
      </c>
      <c r="I1321" s="122" t="s">
        <v>756</v>
      </c>
      <c r="J1321" s="122" t="str">
        <f>VLOOKUP(I1321,Presupuesto!$B$11:$C$587,2,0)</f>
        <v>SERVICIOS DE PROFESIONALES Y TECNICOS</v>
      </c>
      <c r="K1321" s="263" t="s">
        <v>211</v>
      </c>
      <c r="L1321" s="122" t="s">
        <v>485</v>
      </c>
    </row>
    <row r="1322" spans="3:12" x14ac:dyDescent="0.25">
      <c r="C1322" s="123" t="s">
        <v>48</v>
      </c>
      <c r="D1322" s="624"/>
      <c r="E1322" s="229">
        <v>200</v>
      </c>
      <c r="F1322" s="124">
        <v>50</v>
      </c>
      <c r="G1322" s="121">
        <f t="shared" si="122"/>
        <v>10000</v>
      </c>
      <c r="H1322" s="185"/>
      <c r="I1322" s="122" t="s">
        <v>1517</v>
      </c>
      <c r="J1322" s="122" t="str">
        <f>VLOOKUP(I1322,Presupuesto!$B$11:$C$587,2,0)</f>
        <v>OTROS INTERESES</v>
      </c>
      <c r="K1322" s="122" t="str">
        <f>$K$17</f>
        <v>Desarrollo Curricular</v>
      </c>
      <c r="L1322" s="122" t="s">
        <v>503</v>
      </c>
    </row>
    <row r="1323" spans="3:12" x14ac:dyDescent="0.25">
      <c r="C1323" s="123" t="s">
        <v>49</v>
      </c>
      <c r="D1323" s="624"/>
      <c r="E1323" s="229">
        <v>100</v>
      </c>
      <c r="F1323" s="124">
        <v>150</v>
      </c>
      <c r="G1323" s="121">
        <f t="shared" si="122"/>
        <v>15000</v>
      </c>
      <c r="H1323" s="185"/>
      <c r="I1323" s="122" t="s">
        <v>1517</v>
      </c>
      <c r="J1323" s="122" t="str">
        <f>VLOOKUP(I1323,Presupuesto!$B$11:$C$587,2,0)</f>
        <v>OTROS INTERESES</v>
      </c>
      <c r="K1323" s="122" t="str">
        <f t="shared" ref="K1323:K1330" si="123">$K$17</f>
        <v>Desarrollo Curricular</v>
      </c>
      <c r="L1323" s="122" t="s">
        <v>487</v>
      </c>
    </row>
    <row r="1324" spans="3:12" x14ac:dyDescent="0.25">
      <c r="C1324" s="123" t="s">
        <v>50</v>
      </c>
      <c r="D1324" s="624"/>
      <c r="E1324" s="175">
        <v>0</v>
      </c>
      <c r="F1324" s="142">
        <v>10000</v>
      </c>
      <c r="G1324" s="121">
        <f t="shared" si="122"/>
        <v>0</v>
      </c>
      <c r="H1324" s="185"/>
      <c r="I1324" s="122" t="s">
        <v>1517</v>
      </c>
      <c r="J1324" s="122" t="str">
        <f>VLOOKUP(I1324,Presupuesto!$B$11:$C$587,2,0)</f>
        <v>OTROS INTERESES</v>
      </c>
      <c r="K1324" s="122" t="str">
        <f t="shared" si="123"/>
        <v>Desarrollo Curricular</v>
      </c>
      <c r="L1324" s="122" t="s">
        <v>503</v>
      </c>
    </row>
    <row r="1325" spans="3:12" x14ac:dyDescent="0.25">
      <c r="C1325" s="123" t="s">
        <v>510</v>
      </c>
      <c r="D1325" s="624"/>
      <c r="E1325" s="175">
        <v>5</v>
      </c>
      <c r="F1325" s="142">
        <v>250</v>
      </c>
      <c r="G1325" s="121">
        <f t="shared" si="122"/>
        <v>1250</v>
      </c>
      <c r="H1325" s="185"/>
      <c r="I1325" s="122" t="s">
        <v>1517</v>
      </c>
      <c r="J1325" s="122" t="str">
        <f>VLOOKUP(I1325,Presupuesto!$B$11:$C$587,2,0)</f>
        <v>OTROS INTERESES</v>
      </c>
      <c r="K1325" s="122" t="str">
        <f t="shared" si="123"/>
        <v>Desarrollo Curricular</v>
      </c>
      <c r="L1325" s="122" t="s">
        <v>503</v>
      </c>
    </row>
    <row r="1326" spans="3:12" x14ac:dyDescent="0.25">
      <c r="C1326" s="123" t="s">
        <v>51</v>
      </c>
      <c r="D1326" s="624"/>
      <c r="E1326" s="229">
        <v>5</v>
      </c>
      <c r="F1326" s="124">
        <v>80</v>
      </c>
      <c r="G1326" s="121">
        <f t="shared" si="122"/>
        <v>400</v>
      </c>
      <c r="H1326" s="185"/>
      <c r="I1326" s="122" t="s">
        <v>1517</v>
      </c>
      <c r="J1326" s="122" t="str">
        <f>VLOOKUP(I1326,Presupuesto!$B$11:$C$587,2,0)</f>
        <v>OTROS INTERESES</v>
      </c>
      <c r="K1326" s="122" t="str">
        <f t="shared" si="123"/>
        <v>Desarrollo Curricular</v>
      </c>
      <c r="L1326" s="122" t="s">
        <v>503</v>
      </c>
    </row>
    <row r="1327" spans="3:12" x14ac:dyDescent="0.25">
      <c r="C1327" s="123" t="s">
        <v>204</v>
      </c>
      <c r="D1327" s="624"/>
      <c r="E1327" s="229">
        <v>100</v>
      </c>
      <c r="F1327" s="124">
        <v>2.5</v>
      </c>
      <c r="G1327" s="121">
        <f t="shared" si="122"/>
        <v>250</v>
      </c>
      <c r="H1327" s="185"/>
      <c r="I1327" s="122" t="s">
        <v>1517</v>
      </c>
      <c r="J1327" s="122" t="str">
        <f>VLOOKUP(I1327,Presupuesto!$B$11:$C$587,2,0)</f>
        <v>OTROS INTERESES</v>
      </c>
      <c r="K1327" s="122" t="str">
        <f t="shared" si="123"/>
        <v>Desarrollo Curricular</v>
      </c>
      <c r="L1327" s="122" t="s">
        <v>503</v>
      </c>
    </row>
    <row r="1328" spans="3:12" x14ac:dyDescent="0.25">
      <c r="C1328" s="123" t="s">
        <v>34</v>
      </c>
      <c r="D1328" s="624"/>
      <c r="E1328" s="229">
        <v>60</v>
      </c>
      <c r="F1328" s="124">
        <v>10</v>
      </c>
      <c r="G1328" s="121">
        <f t="shared" si="122"/>
        <v>600</v>
      </c>
      <c r="H1328" s="185"/>
      <c r="I1328" s="122" t="s">
        <v>1517</v>
      </c>
      <c r="J1328" s="122" t="str">
        <f>VLOOKUP(I1328,Presupuesto!$B$11:$C$587,2,0)</f>
        <v>OTROS INTERESES</v>
      </c>
      <c r="K1328" s="122" t="str">
        <f t="shared" si="123"/>
        <v>Desarrollo Curricular</v>
      </c>
      <c r="L1328" s="122" t="s">
        <v>503</v>
      </c>
    </row>
    <row r="1329" spans="3:12" x14ac:dyDescent="0.25">
      <c r="C1329" s="133" t="s">
        <v>52</v>
      </c>
      <c r="D1329" s="624"/>
      <c r="E1329" s="256">
        <v>100</v>
      </c>
      <c r="F1329" s="143">
        <v>25</v>
      </c>
      <c r="G1329" s="121">
        <f t="shared" si="122"/>
        <v>2500</v>
      </c>
      <c r="H1329" s="185"/>
      <c r="I1329" s="122" t="s">
        <v>1517</v>
      </c>
      <c r="J1329" s="122" t="str">
        <f>VLOOKUP(I1329,Presupuesto!$B$11:$C$587,2,0)</f>
        <v>OTROS INTERESES</v>
      </c>
      <c r="K1329" s="122" t="str">
        <f t="shared" si="123"/>
        <v>Desarrollo Curricular</v>
      </c>
      <c r="L1329" s="122" t="s">
        <v>503</v>
      </c>
    </row>
    <row r="1330" spans="3:12" ht="15.75" thickBot="1" x14ac:dyDescent="0.3">
      <c r="C1330" s="260" t="s">
        <v>523</v>
      </c>
      <c r="D1330" s="261">
        <v>0</v>
      </c>
      <c r="E1330" s="262">
        <v>0</v>
      </c>
      <c r="F1330" s="128">
        <f>HLOOKUP(C1330,$AH$2:$BU$3,2,0)</f>
        <v>1150</v>
      </c>
      <c r="G1330" s="129">
        <f>D1330*E1330*F1330</f>
        <v>0</v>
      </c>
      <c r="H1330" s="185"/>
      <c r="I1330" s="122" t="s">
        <v>1517</v>
      </c>
      <c r="J1330" s="130" t="str">
        <f>VLOOKUP(I1330,Presupuesto!$B$11:$C$587,2,0)</f>
        <v>OTROS INTERESES</v>
      </c>
      <c r="K1330" s="122" t="str">
        <f t="shared" si="123"/>
        <v>Desarrollo Curricular</v>
      </c>
      <c r="L1330" s="122" t="s">
        <v>503</v>
      </c>
    </row>
    <row r="1332" spans="3:12" x14ac:dyDescent="0.25">
      <c r="C1332" s="72" t="s">
        <v>41</v>
      </c>
      <c r="D1332" s="72"/>
      <c r="E1332" s="72"/>
      <c r="F1332" s="72"/>
      <c r="G1332" s="72"/>
      <c r="H1332" s="97"/>
      <c r="I1332" s="72"/>
      <c r="J1332" s="72"/>
    </row>
    <row r="1333" spans="3:12" x14ac:dyDescent="0.25">
      <c r="C1333" s="72" t="s">
        <v>42</v>
      </c>
      <c r="D1333" s="72"/>
      <c r="E1333" s="72"/>
      <c r="F1333" s="72"/>
      <c r="G1333" s="72"/>
      <c r="H1333" s="97"/>
      <c r="I1333" s="72"/>
      <c r="J1333" s="72"/>
    </row>
    <row r="1334" spans="3:12" ht="15.75" thickBot="1" x14ac:dyDescent="0.3">
      <c r="C1334" s="202"/>
      <c r="D1334" s="202"/>
      <c r="E1334" s="202"/>
      <c r="F1334" s="202"/>
      <c r="G1334" s="202"/>
      <c r="H1334" s="97"/>
      <c r="I1334" s="202"/>
      <c r="J1334" s="202"/>
      <c r="K1334" s="136"/>
    </row>
    <row r="1335" spans="3:12" ht="15.75" thickBot="1" x14ac:dyDescent="0.3">
      <c r="C1335" s="29" t="s">
        <v>43</v>
      </c>
      <c r="D1335" s="30">
        <f>SUM(G1342:G1351)</f>
        <v>106837.5</v>
      </c>
      <c r="E1335" s="117"/>
      <c r="F1335" s="117"/>
      <c r="G1335" s="117"/>
      <c r="H1335" s="94"/>
      <c r="I1335" s="94"/>
      <c r="J1335" s="94"/>
      <c r="K1335" s="136"/>
    </row>
    <row r="1336" spans="3:12" x14ac:dyDescent="0.25">
      <c r="C1336" s="72"/>
      <c r="D1336" s="31"/>
      <c r="E1336" s="117"/>
      <c r="F1336" s="117"/>
      <c r="G1336" s="117"/>
      <c r="H1336" s="94"/>
      <c r="I1336" s="94"/>
      <c r="J1336" s="94"/>
      <c r="K1336" s="136"/>
    </row>
    <row r="1337" spans="3:12" x14ac:dyDescent="0.25">
      <c r="C1337" s="72"/>
      <c r="D1337" s="31"/>
      <c r="E1337" s="117"/>
      <c r="F1337" s="117"/>
      <c r="G1337" s="117"/>
      <c r="H1337" s="94"/>
      <c r="I1337" s="94"/>
      <c r="J1337" s="94"/>
      <c r="K1337" s="136"/>
    </row>
    <row r="1338" spans="3:12" ht="15.75" x14ac:dyDescent="0.25">
      <c r="C1338" s="235" t="s">
        <v>481</v>
      </c>
      <c r="D1338" s="501" t="s">
        <v>2342</v>
      </c>
      <c r="E1338" s="117"/>
      <c r="F1338" s="117"/>
      <c r="G1338" s="117"/>
      <c r="H1338" s="94"/>
      <c r="I1338" s="94"/>
      <c r="J1338" s="94"/>
      <c r="K1338" s="136"/>
    </row>
    <row r="1339" spans="3:12" ht="18.75" x14ac:dyDescent="0.25">
      <c r="C1339" s="252" t="str">
        <f>IFERROR(VLOOKUP(D1338,'Desarrollo e Innov. Curricular'!$E:$F,2,FALSE),IFERROR(VLOOKUP(D1338,Investigación!$E:$F,2,FALSE),IFERROR(VLOOKUP(D1338,'Vinculación Univ. Sociedad'!$E:$F,2,FALSE),IFERROR(VLOOKUP(D1338,'Docencia y Profesorado Universi'!$E:$F,2,FALSE),IFERROR(VLOOKUP(D1338,Estudiantes!$E:$F,2,FALSE),IFERROR(VLOOKUP(D1338,'Gestion Administrativa'!#REF!,2,FALSE),IFERROR(VLOOKUP(D1338,'Gestion Academica'!$E:$F,2,FALSE),IFERROR(VLOOKUP(D1338,Graduados!$E:$F,2,FALSE),IFERROR(VLOOKUP(D1338,'Gestión del Conocimiento'!$E:$F,2,FALSE),IFERROR(VLOOKUP(D1338,Gobernabilidad!$E:$F,2,FALSE),IFERROR(VLOOKUP(D1338,'NIVEL DE ES Y  SISTEMA NACIONAL'!$E:$F,2,FALSE),VLOOKUP(D1338,'Lo Esencial'!$E:$F,2,0))))))))))))</f>
        <v>Asistencia al XII Congreso Centroamericano de Historia a realizarse en El Salvador del 14 al 18 de julio. Participación cuatro personas</v>
      </c>
      <c r="D1339" s="31"/>
      <c r="E1339" s="117"/>
      <c r="F1339" s="117"/>
      <c r="G1339" s="117"/>
      <c r="H1339" s="94"/>
      <c r="I1339" s="94"/>
      <c r="J1339" s="94"/>
      <c r="K1339" s="136"/>
    </row>
    <row r="1340" spans="3:12" ht="15.75" thickBot="1" x14ac:dyDescent="0.3">
      <c r="C1340" s="72"/>
      <c r="D1340" s="31"/>
      <c r="E1340" s="117"/>
      <c r="F1340" s="117"/>
      <c r="G1340" s="117"/>
      <c r="H1340" s="94"/>
      <c r="I1340" s="94"/>
      <c r="J1340" s="94"/>
      <c r="K1340" s="136"/>
    </row>
    <row r="1341" spans="3:12" ht="30.75" thickBot="1" x14ac:dyDescent="0.3">
      <c r="C1341" s="150" t="s">
        <v>44</v>
      </c>
      <c r="D1341" s="153" t="s">
        <v>45</v>
      </c>
      <c r="E1341" s="152" t="s">
        <v>55</v>
      </c>
      <c r="F1341" s="152" t="s">
        <v>57</v>
      </c>
      <c r="G1341" s="151" t="s">
        <v>27</v>
      </c>
      <c r="H1341" s="157" t="s">
        <v>218</v>
      </c>
      <c r="I1341" s="152" t="s">
        <v>46</v>
      </c>
      <c r="J1341" s="152" t="s">
        <v>219</v>
      </c>
      <c r="K1341" s="152" t="s">
        <v>501</v>
      </c>
      <c r="L1341" s="152" t="s">
        <v>502</v>
      </c>
    </row>
    <row r="1342" spans="3:12" x14ac:dyDescent="0.25">
      <c r="C1342" s="119" t="s">
        <v>47</v>
      </c>
      <c r="D1342" s="623"/>
      <c r="E1342" s="182"/>
      <c r="F1342" s="139">
        <v>30000</v>
      </c>
      <c r="G1342" s="121">
        <f t="shared" ref="G1342:G1351" si="124">E1342*F1342</f>
        <v>0</v>
      </c>
      <c r="H1342" s="185" t="s">
        <v>217</v>
      </c>
      <c r="I1342" s="122" t="s">
        <v>756</v>
      </c>
      <c r="J1342" s="122" t="str">
        <f>VLOOKUP(I1342,Presupuesto!$B$11:$C$587,2,0)</f>
        <v>SERVICIOS DE PROFESIONALES Y TECNICOS</v>
      </c>
      <c r="K1342" s="263" t="s">
        <v>211</v>
      </c>
      <c r="L1342" s="122" t="s">
        <v>485</v>
      </c>
    </row>
    <row r="1343" spans="3:12" x14ac:dyDescent="0.25">
      <c r="C1343" s="123" t="s">
        <v>48</v>
      </c>
      <c r="D1343" s="624"/>
      <c r="E1343" s="229">
        <f>D1342</f>
        <v>0</v>
      </c>
      <c r="F1343" s="124">
        <v>50</v>
      </c>
      <c r="G1343" s="121">
        <f t="shared" si="124"/>
        <v>0</v>
      </c>
      <c r="H1343" s="185"/>
      <c r="I1343" s="122" t="s">
        <v>1517</v>
      </c>
      <c r="J1343" s="122" t="str">
        <f>VLOOKUP(I1343,Presupuesto!$B$11:$C$587,2,0)</f>
        <v>OTROS INTERESES</v>
      </c>
      <c r="K1343" s="122" t="str">
        <f>$K$17</f>
        <v>Desarrollo Curricular</v>
      </c>
      <c r="L1343" s="122" t="s">
        <v>503</v>
      </c>
    </row>
    <row r="1344" spans="3:12" x14ac:dyDescent="0.25">
      <c r="C1344" s="123" t="s">
        <v>49</v>
      </c>
      <c r="D1344" s="624"/>
      <c r="E1344" s="229">
        <f>D1342</f>
        <v>0</v>
      </c>
      <c r="F1344" s="124">
        <v>150</v>
      </c>
      <c r="G1344" s="121">
        <f t="shared" si="124"/>
        <v>0</v>
      </c>
      <c r="H1344" s="185"/>
      <c r="I1344" s="122" t="s">
        <v>1517</v>
      </c>
      <c r="J1344" s="122" t="str">
        <f>VLOOKUP(I1344,Presupuesto!$B$11:$C$587,2,0)</f>
        <v>OTROS INTERESES</v>
      </c>
      <c r="K1344" s="122" t="str">
        <f t="shared" ref="K1344:K1351" si="125">$K$17</f>
        <v>Desarrollo Curricular</v>
      </c>
      <c r="L1344" s="122" t="s">
        <v>487</v>
      </c>
    </row>
    <row r="1345" spans="3:12" x14ac:dyDescent="0.25">
      <c r="C1345" s="123" t="s">
        <v>50</v>
      </c>
      <c r="D1345" s="624"/>
      <c r="E1345" s="175">
        <v>0</v>
      </c>
      <c r="F1345" s="142">
        <v>10000</v>
      </c>
      <c r="G1345" s="121">
        <f t="shared" si="124"/>
        <v>0</v>
      </c>
      <c r="H1345" s="185"/>
      <c r="I1345" s="122" t="s">
        <v>1517</v>
      </c>
      <c r="J1345" s="122" t="str">
        <f>VLOOKUP(I1345,Presupuesto!$B$11:$C$587,2,0)</f>
        <v>OTROS INTERESES</v>
      </c>
      <c r="K1345" s="122" t="str">
        <f t="shared" si="125"/>
        <v>Desarrollo Curricular</v>
      </c>
      <c r="L1345" s="122" t="s">
        <v>503</v>
      </c>
    </row>
    <row r="1346" spans="3:12" x14ac:dyDescent="0.25">
      <c r="C1346" s="123" t="s">
        <v>510</v>
      </c>
      <c r="D1346" s="624"/>
      <c r="E1346" s="175">
        <v>0</v>
      </c>
      <c r="F1346" s="142">
        <v>250</v>
      </c>
      <c r="G1346" s="121">
        <f t="shared" si="124"/>
        <v>0</v>
      </c>
      <c r="H1346" s="185"/>
      <c r="I1346" s="122" t="s">
        <v>1517</v>
      </c>
      <c r="J1346" s="122" t="str">
        <f>VLOOKUP(I1346,Presupuesto!$B$11:$C$587,2,0)</f>
        <v>OTROS INTERESES</v>
      </c>
      <c r="K1346" s="122" t="str">
        <f t="shared" si="125"/>
        <v>Desarrollo Curricular</v>
      </c>
      <c r="L1346" s="122" t="s">
        <v>503</v>
      </c>
    </row>
    <row r="1347" spans="3:12" x14ac:dyDescent="0.25">
      <c r="C1347" s="123" t="s">
        <v>51</v>
      </c>
      <c r="D1347" s="624"/>
      <c r="E1347" s="229">
        <f>(D1342*25)/500</f>
        <v>0</v>
      </c>
      <c r="F1347" s="124">
        <v>85</v>
      </c>
      <c r="G1347" s="121">
        <f t="shared" si="124"/>
        <v>0</v>
      </c>
      <c r="H1347" s="185"/>
      <c r="I1347" s="122" t="s">
        <v>1517</v>
      </c>
      <c r="J1347" s="122" t="str">
        <f>VLOOKUP(I1347,Presupuesto!$B$11:$C$587,2,0)</f>
        <v>OTROS INTERESES</v>
      </c>
      <c r="K1347" s="122" t="str">
        <f t="shared" si="125"/>
        <v>Desarrollo Curricular</v>
      </c>
      <c r="L1347" s="122" t="s">
        <v>503</v>
      </c>
    </row>
    <row r="1348" spans="3:12" x14ac:dyDescent="0.25">
      <c r="C1348" s="123" t="s">
        <v>204</v>
      </c>
      <c r="D1348" s="624"/>
      <c r="E1348" s="229">
        <f>D1342/12</f>
        <v>0</v>
      </c>
      <c r="F1348" s="124">
        <v>36</v>
      </c>
      <c r="G1348" s="121">
        <f t="shared" si="124"/>
        <v>0</v>
      </c>
      <c r="H1348" s="185"/>
      <c r="I1348" s="122" t="s">
        <v>1517</v>
      </c>
      <c r="J1348" s="122" t="str">
        <f>VLOOKUP(I1348,Presupuesto!$B$11:$C$587,2,0)</f>
        <v>OTROS INTERESES</v>
      </c>
      <c r="K1348" s="122" t="str">
        <f t="shared" si="125"/>
        <v>Desarrollo Curricular</v>
      </c>
      <c r="L1348" s="122" t="s">
        <v>503</v>
      </c>
    </row>
    <row r="1349" spans="3:12" x14ac:dyDescent="0.25">
      <c r="C1349" s="123" t="s">
        <v>34</v>
      </c>
      <c r="D1349" s="624"/>
      <c r="E1349" s="229">
        <f>D1342/12</f>
        <v>0</v>
      </c>
      <c r="F1349" s="124">
        <v>80</v>
      </c>
      <c r="G1349" s="121">
        <f t="shared" si="124"/>
        <v>0</v>
      </c>
      <c r="H1349" s="185"/>
      <c r="I1349" s="122" t="s">
        <v>1517</v>
      </c>
      <c r="J1349" s="122" t="str">
        <f>VLOOKUP(I1349,Presupuesto!$B$11:$C$587,2,0)</f>
        <v>OTROS INTERESES</v>
      </c>
      <c r="K1349" s="122" t="str">
        <f t="shared" si="125"/>
        <v>Desarrollo Curricular</v>
      </c>
      <c r="L1349" s="122" t="s">
        <v>503</v>
      </c>
    </row>
    <row r="1350" spans="3:12" x14ac:dyDescent="0.25">
      <c r="C1350" s="133" t="s">
        <v>52</v>
      </c>
      <c r="D1350" s="624"/>
      <c r="E1350" s="256">
        <v>0</v>
      </c>
      <c r="F1350" s="143">
        <v>25</v>
      </c>
      <c r="G1350" s="121">
        <f t="shared" si="124"/>
        <v>0</v>
      </c>
      <c r="H1350" s="185"/>
      <c r="I1350" s="122" t="s">
        <v>1517</v>
      </c>
      <c r="J1350" s="122" t="str">
        <f>VLOOKUP(I1350,Presupuesto!$B$11:$C$587,2,0)</f>
        <v>OTROS INTERESES</v>
      </c>
      <c r="K1350" s="122" t="str">
        <f t="shared" si="125"/>
        <v>Desarrollo Curricular</v>
      </c>
      <c r="L1350" s="122" t="s">
        <v>503</v>
      </c>
    </row>
    <row r="1351" spans="3:12" ht="15.75" thickBot="1" x14ac:dyDescent="0.3">
      <c r="C1351" s="260" t="s">
        <v>541</v>
      </c>
      <c r="D1351" s="261">
        <v>0</v>
      </c>
      <c r="E1351" s="262">
        <v>5</v>
      </c>
      <c r="F1351" s="128">
        <v>21367.5</v>
      </c>
      <c r="G1351" s="121">
        <f t="shared" si="124"/>
        <v>106837.5</v>
      </c>
      <c r="H1351" s="185"/>
      <c r="I1351" s="122" t="s">
        <v>1517</v>
      </c>
      <c r="J1351" s="130" t="str">
        <f>VLOOKUP(I1351,Presupuesto!$B$11:$C$587,2,0)</f>
        <v>OTROS INTERESES</v>
      </c>
      <c r="K1351" s="122" t="str">
        <f t="shared" si="125"/>
        <v>Desarrollo Curricular</v>
      </c>
      <c r="L1351" s="122" t="s">
        <v>503</v>
      </c>
    </row>
    <row r="1353" spans="3:12" x14ac:dyDescent="0.25">
      <c r="C1353" s="72" t="s">
        <v>41</v>
      </c>
      <c r="D1353" s="72"/>
      <c r="E1353" s="72"/>
      <c r="F1353" s="72"/>
      <c r="G1353" s="72"/>
      <c r="H1353" s="97"/>
      <c r="I1353" s="72"/>
      <c r="J1353" s="72"/>
    </row>
    <row r="1354" spans="3:12" x14ac:dyDescent="0.25">
      <c r="C1354" s="72" t="s">
        <v>42</v>
      </c>
      <c r="D1354" s="72"/>
      <c r="E1354" s="72"/>
      <c r="F1354" s="72"/>
      <c r="G1354" s="72"/>
      <c r="H1354" s="97"/>
      <c r="I1354" s="72"/>
      <c r="J1354" s="72"/>
    </row>
    <row r="1355" spans="3:12" ht="15.75" thickBot="1" x14ac:dyDescent="0.3">
      <c r="C1355" s="202"/>
      <c r="D1355" s="202"/>
      <c r="E1355" s="202"/>
      <c r="F1355" s="202"/>
      <c r="G1355" s="202"/>
      <c r="H1355" s="97"/>
      <c r="I1355" s="202"/>
      <c r="J1355" s="202"/>
      <c r="K1355" s="136"/>
    </row>
    <row r="1356" spans="3:12" ht="15.75" thickBot="1" x14ac:dyDescent="0.3">
      <c r="C1356" s="29" t="s">
        <v>43</v>
      </c>
      <c r="D1356" s="30">
        <f>SUM(G1363:G1372)</f>
        <v>55200</v>
      </c>
      <c r="E1356" s="117"/>
      <c r="F1356" s="117"/>
      <c r="G1356" s="117"/>
      <c r="H1356" s="94"/>
      <c r="I1356" s="94"/>
      <c r="J1356" s="94"/>
      <c r="K1356" s="136"/>
    </row>
    <row r="1357" spans="3:12" x14ac:dyDescent="0.25">
      <c r="C1357" s="72"/>
      <c r="D1357" s="31"/>
      <c r="E1357" s="117"/>
      <c r="F1357" s="117"/>
      <c r="G1357" s="117"/>
      <c r="H1357" s="94"/>
      <c r="I1357" s="94"/>
      <c r="J1357" s="94"/>
      <c r="K1357" s="136"/>
    </row>
    <row r="1358" spans="3:12" x14ac:dyDescent="0.25">
      <c r="C1358" s="72"/>
      <c r="D1358" s="31"/>
      <c r="E1358" s="117"/>
      <c r="F1358" s="117"/>
      <c r="G1358" s="117"/>
      <c r="H1358" s="94"/>
      <c r="I1358" s="94"/>
      <c r="J1358" s="94"/>
      <c r="K1358" s="136"/>
    </row>
    <row r="1359" spans="3:12" ht="15.75" x14ac:dyDescent="0.25">
      <c r="C1359" s="235" t="s">
        <v>481</v>
      </c>
      <c r="D1359" s="501" t="s">
        <v>2343</v>
      </c>
      <c r="E1359" s="117"/>
      <c r="F1359" s="117"/>
      <c r="G1359" s="117"/>
      <c r="H1359" s="94"/>
      <c r="I1359" s="94"/>
      <c r="J1359" s="94"/>
      <c r="K1359" s="136"/>
    </row>
    <row r="1360" spans="3:12" ht="18.75" x14ac:dyDescent="0.25">
      <c r="C1360" s="252" t="str">
        <f>IFERROR(VLOOKUP(D1359,'Desarrollo e Innov. Curricular'!$E:$F,2,FALSE),IFERROR(VLOOKUP(D1359,Investigación!$E:$F,2,FALSE),IFERROR(VLOOKUP(D1359,'Vinculación Univ. Sociedad'!$E:$F,2,FALSE),IFERROR(VLOOKUP(D1359,'Docencia y Profesorado Universi'!$E:$F,2,FALSE),IFERROR(VLOOKUP(D1359,Estudiantes!$E:$F,2,FALSE),IFERROR(VLOOKUP(D1359,'Gestion Administrativa'!#REF!,2,FALSE),IFERROR(VLOOKUP(D1359,'Gestion Academica'!$E:$F,2,FALSE),IFERROR(VLOOKUP(D1359,Graduados!$E:$F,2,FALSE),IFERROR(VLOOKUP(D1359,'Gestión del Conocimiento'!$E:$F,2,FALSE),IFERROR(VLOOKUP(D1359,Gobernabilidad!$E:$F,2,FALSE),IFERROR(VLOOKUP(D1359,'NIVEL DE ES Y  SISTEMA NACIONAL'!$E:$F,2,FALSE),VLOOKUP(D1359,'Lo Esencial'!$E:$F,2,0))))))))))))</f>
        <v xml:space="preserve">1.Tres capacitaciones al personal docente en las tematicas disciplinares del Trabajo Social.   ( material de estudio, dos refrigerios, un almuerzo por cuatro dias de taller en cada periodo                                                                                                      </v>
      </c>
      <c r="D1360" s="31"/>
      <c r="E1360" s="117"/>
      <c r="F1360" s="117"/>
      <c r="G1360" s="117"/>
      <c r="H1360" s="94"/>
      <c r="I1360" s="94"/>
      <c r="J1360" s="94"/>
      <c r="K1360" s="136"/>
    </row>
    <row r="1361" spans="3:12" ht="15.75" thickBot="1" x14ac:dyDescent="0.3">
      <c r="C1361" s="72"/>
      <c r="D1361" s="31"/>
      <c r="E1361" s="117"/>
      <c r="F1361" s="117"/>
      <c r="G1361" s="117"/>
      <c r="H1361" s="94"/>
      <c r="I1361" s="94"/>
      <c r="J1361" s="94"/>
      <c r="K1361" s="136"/>
    </row>
    <row r="1362" spans="3:12" ht="30.75" thickBot="1" x14ac:dyDescent="0.3">
      <c r="C1362" s="150" t="s">
        <v>44</v>
      </c>
      <c r="D1362" s="153" t="s">
        <v>45</v>
      </c>
      <c r="E1362" s="152" t="s">
        <v>55</v>
      </c>
      <c r="F1362" s="152" t="s">
        <v>57</v>
      </c>
      <c r="G1362" s="151" t="s">
        <v>27</v>
      </c>
      <c r="H1362" s="157" t="s">
        <v>218</v>
      </c>
      <c r="I1362" s="152" t="s">
        <v>46</v>
      </c>
      <c r="J1362" s="152" t="s">
        <v>219</v>
      </c>
      <c r="K1362" s="152" t="s">
        <v>501</v>
      </c>
      <c r="L1362" s="152" t="s">
        <v>502</v>
      </c>
    </row>
    <row r="1363" spans="3:12" x14ac:dyDescent="0.25">
      <c r="C1363" s="119" t="s">
        <v>47</v>
      </c>
      <c r="D1363" s="623"/>
      <c r="E1363" s="182"/>
      <c r="F1363" s="139">
        <v>30000</v>
      </c>
      <c r="G1363" s="121">
        <f t="shared" ref="G1363:G1371" si="126">E1363*F1363</f>
        <v>0</v>
      </c>
      <c r="H1363" s="185" t="s">
        <v>217</v>
      </c>
      <c r="I1363" s="122" t="s">
        <v>756</v>
      </c>
      <c r="J1363" s="122" t="str">
        <f>VLOOKUP(I1363,Presupuesto!$B$11:$C$587,2,0)</f>
        <v>SERVICIOS DE PROFESIONALES Y TECNICOS</v>
      </c>
      <c r="K1363" s="263" t="s">
        <v>211</v>
      </c>
      <c r="L1363" s="122" t="s">
        <v>485</v>
      </c>
    </row>
    <row r="1364" spans="3:12" x14ac:dyDescent="0.25">
      <c r="C1364" s="123" t="s">
        <v>48</v>
      </c>
      <c r="D1364" s="624"/>
      <c r="E1364" s="229">
        <f>D1363</f>
        <v>0</v>
      </c>
      <c r="F1364" s="124">
        <v>50</v>
      </c>
      <c r="G1364" s="121">
        <f t="shared" si="126"/>
        <v>0</v>
      </c>
      <c r="H1364" s="185"/>
      <c r="I1364" s="122" t="s">
        <v>1517</v>
      </c>
      <c r="J1364" s="122" t="str">
        <f>VLOOKUP(I1364,Presupuesto!$B$11:$C$587,2,0)</f>
        <v>OTROS INTERESES</v>
      </c>
      <c r="K1364" s="122" t="str">
        <f>$K$17</f>
        <v>Desarrollo Curricular</v>
      </c>
      <c r="L1364" s="122" t="s">
        <v>503</v>
      </c>
    </row>
    <row r="1365" spans="3:12" x14ac:dyDescent="0.25">
      <c r="C1365" s="123" t="s">
        <v>49</v>
      </c>
      <c r="D1365" s="624"/>
      <c r="E1365" s="229">
        <v>30</v>
      </c>
      <c r="F1365" s="124">
        <v>1840</v>
      </c>
      <c r="G1365" s="121">
        <f t="shared" si="126"/>
        <v>55200</v>
      </c>
      <c r="H1365" s="185"/>
      <c r="I1365" s="122" t="s">
        <v>1517</v>
      </c>
      <c r="J1365" s="122" t="str">
        <f>VLOOKUP(I1365,Presupuesto!$B$11:$C$587,2,0)</f>
        <v>OTROS INTERESES</v>
      </c>
      <c r="K1365" s="122" t="str">
        <f t="shared" ref="K1365:K1372" si="127">$K$17</f>
        <v>Desarrollo Curricular</v>
      </c>
      <c r="L1365" s="122" t="s">
        <v>487</v>
      </c>
    </row>
    <row r="1366" spans="3:12" x14ac:dyDescent="0.25">
      <c r="C1366" s="123" t="s">
        <v>50</v>
      </c>
      <c r="D1366" s="624"/>
      <c r="E1366" s="175">
        <v>0</v>
      </c>
      <c r="F1366" s="142">
        <v>10000</v>
      </c>
      <c r="G1366" s="121">
        <f t="shared" si="126"/>
        <v>0</v>
      </c>
      <c r="H1366" s="185"/>
      <c r="I1366" s="122" t="s">
        <v>1517</v>
      </c>
      <c r="J1366" s="122" t="str">
        <f>VLOOKUP(I1366,Presupuesto!$B$11:$C$587,2,0)</f>
        <v>OTROS INTERESES</v>
      </c>
      <c r="K1366" s="122" t="str">
        <f t="shared" si="127"/>
        <v>Desarrollo Curricular</v>
      </c>
      <c r="L1366" s="122" t="s">
        <v>503</v>
      </c>
    </row>
    <row r="1367" spans="3:12" x14ac:dyDescent="0.25">
      <c r="C1367" s="123" t="s">
        <v>510</v>
      </c>
      <c r="D1367" s="624"/>
      <c r="E1367" s="175">
        <v>0</v>
      </c>
      <c r="F1367" s="142">
        <v>250</v>
      </c>
      <c r="G1367" s="121">
        <f t="shared" si="126"/>
        <v>0</v>
      </c>
      <c r="H1367" s="185"/>
      <c r="I1367" s="122" t="s">
        <v>1517</v>
      </c>
      <c r="J1367" s="122" t="str">
        <f>VLOOKUP(I1367,Presupuesto!$B$11:$C$587,2,0)</f>
        <v>OTROS INTERESES</v>
      </c>
      <c r="K1367" s="122" t="str">
        <f t="shared" si="127"/>
        <v>Desarrollo Curricular</v>
      </c>
      <c r="L1367" s="122" t="s">
        <v>503</v>
      </c>
    </row>
    <row r="1368" spans="3:12" x14ac:dyDescent="0.25">
      <c r="C1368" s="123" t="s">
        <v>51</v>
      </c>
      <c r="D1368" s="624"/>
      <c r="E1368" s="229">
        <f>(D1363*25)/500</f>
        <v>0</v>
      </c>
      <c r="F1368" s="124">
        <v>85</v>
      </c>
      <c r="G1368" s="121">
        <f t="shared" si="126"/>
        <v>0</v>
      </c>
      <c r="H1368" s="185"/>
      <c r="I1368" s="122" t="s">
        <v>1517</v>
      </c>
      <c r="J1368" s="122" t="str">
        <f>VLOOKUP(I1368,Presupuesto!$B$11:$C$587,2,0)</f>
        <v>OTROS INTERESES</v>
      </c>
      <c r="K1368" s="122" t="str">
        <f t="shared" si="127"/>
        <v>Desarrollo Curricular</v>
      </c>
      <c r="L1368" s="122" t="s">
        <v>503</v>
      </c>
    </row>
    <row r="1369" spans="3:12" x14ac:dyDescent="0.25">
      <c r="C1369" s="123" t="s">
        <v>204</v>
      </c>
      <c r="D1369" s="624"/>
      <c r="E1369" s="229">
        <f>D1363/12</f>
        <v>0</v>
      </c>
      <c r="F1369" s="124">
        <v>36</v>
      </c>
      <c r="G1369" s="121">
        <f t="shared" si="126"/>
        <v>0</v>
      </c>
      <c r="H1369" s="185"/>
      <c r="I1369" s="122" t="s">
        <v>1517</v>
      </c>
      <c r="J1369" s="122" t="str">
        <f>VLOOKUP(I1369,Presupuesto!$B$11:$C$587,2,0)</f>
        <v>OTROS INTERESES</v>
      </c>
      <c r="K1369" s="122" t="str">
        <f t="shared" si="127"/>
        <v>Desarrollo Curricular</v>
      </c>
      <c r="L1369" s="122" t="s">
        <v>503</v>
      </c>
    </row>
    <row r="1370" spans="3:12" x14ac:dyDescent="0.25">
      <c r="C1370" s="123" t="s">
        <v>34</v>
      </c>
      <c r="D1370" s="624"/>
      <c r="E1370" s="229">
        <f>D1363/12</f>
        <v>0</v>
      </c>
      <c r="F1370" s="124">
        <v>80</v>
      </c>
      <c r="G1370" s="121">
        <f t="shared" si="126"/>
        <v>0</v>
      </c>
      <c r="H1370" s="185"/>
      <c r="I1370" s="122" t="s">
        <v>1517</v>
      </c>
      <c r="J1370" s="122" t="str">
        <f>VLOOKUP(I1370,Presupuesto!$B$11:$C$587,2,0)</f>
        <v>OTROS INTERESES</v>
      </c>
      <c r="K1370" s="122" t="str">
        <f t="shared" si="127"/>
        <v>Desarrollo Curricular</v>
      </c>
      <c r="L1370" s="122" t="s">
        <v>503</v>
      </c>
    </row>
    <row r="1371" spans="3:12" x14ac:dyDescent="0.25">
      <c r="C1371" s="133" t="s">
        <v>52</v>
      </c>
      <c r="D1371" s="624"/>
      <c r="E1371" s="256">
        <v>0</v>
      </c>
      <c r="F1371" s="143">
        <v>25</v>
      </c>
      <c r="G1371" s="121">
        <f t="shared" si="126"/>
        <v>0</v>
      </c>
      <c r="H1371" s="185"/>
      <c r="I1371" s="122" t="s">
        <v>1517</v>
      </c>
      <c r="J1371" s="122" t="str">
        <f>VLOOKUP(I1371,Presupuesto!$B$11:$C$587,2,0)</f>
        <v>OTROS INTERESES</v>
      </c>
      <c r="K1371" s="122" t="str">
        <f t="shared" si="127"/>
        <v>Desarrollo Curricular</v>
      </c>
      <c r="L1371" s="122" t="s">
        <v>503</v>
      </c>
    </row>
    <row r="1372" spans="3:12" ht="15.75" thickBot="1" x14ac:dyDescent="0.3">
      <c r="C1372" s="260" t="s">
        <v>523</v>
      </c>
      <c r="D1372" s="261">
        <v>0</v>
      </c>
      <c r="E1372" s="262">
        <v>0</v>
      </c>
      <c r="F1372" s="128">
        <f>HLOOKUP(C1372,$AH$2:$BU$3,2,0)</f>
        <v>1150</v>
      </c>
      <c r="G1372" s="129">
        <f>D1372*E1372*F1372</f>
        <v>0</v>
      </c>
      <c r="H1372" s="185"/>
      <c r="I1372" s="122" t="s">
        <v>1517</v>
      </c>
      <c r="J1372" s="130" t="str">
        <f>VLOOKUP(I1372,Presupuesto!$B$11:$C$587,2,0)</f>
        <v>OTROS INTERESES</v>
      </c>
      <c r="K1372" s="122" t="str">
        <f t="shared" si="127"/>
        <v>Desarrollo Curricular</v>
      </c>
      <c r="L1372" s="122" t="s">
        <v>503</v>
      </c>
    </row>
    <row r="1374" spans="3:12" x14ac:dyDescent="0.25">
      <c r="C1374" s="72" t="s">
        <v>41</v>
      </c>
      <c r="D1374" s="72"/>
      <c r="E1374" s="72"/>
      <c r="F1374" s="72"/>
      <c r="G1374" s="72"/>
      <c r="H1374" s="97"/>
      <c r="I1374" s="72"/>
      <c r="J1374" s="72"/>
    </row>
    <row r="1375" spans="3:12" x14ac:dyDescent="0.25">
      <c r="C1375" s="72" t="s">
        <v>42</v>
      </c>
      <c r="D1375" s="72"/>
      <c r="E1375" s="72"/>
      <c r="F1375" s="72"/>
      <c r="G1375" s="72"/>
      <c r="H1375" s="97"/>
      <c r="I1375" s="72"/>
      <c r="J1375" s="72"/>
    </row>
    <row r="1376" spans="3:12" ht="15.75" thickBot="1" x14ac:dyDescent="0.3">
      <c r="C1376" s="202"/>
      <c r="D1376" s="202"/>
      <c r="E1376" s="202"/>
      <c r="F1376" s="202"/>
      <c r="G1376" s="202"/>
      <c r="H1376" s="97"/>
      <c r="I1376" s="202"/>
      <c r="J1376" s="202"/>
      <c r="K1376" s="136"/>
    </row>
    <row r="1377" spans="3:12" ht="15.75" thickBot="1" x14ac:dyDescent="0.3">
      <c r="C1377" s="29" t="s">
        <v>43</v>
      </c>
      <c r="D1377" s="30">
        <f>SUM(G1384:G1393)</f>
        <v>14820</v>
      </c>
      <c r="E1377" s="117"/>
      <c r="F1377" s="117"/>
      <c r="G1377" s="117"/>
      <c r="H1377" s="94"/>
      <c r="I1377" s="94"/>
      <c r="J1377" s="94"/>
      <c r="K1377" s="136"/>
    </row>
    <row r="1378" spans="3:12" x14ac:dyDescent="0.25">
      <c r="C1378" s="72"/>
      <c r="D1378" s="31"/>
      <c r="E1378" s="117"/>
      <c r="F1378" s="117"/>
      <c r="G1378" s="117"/>
      <c r="H1378" s="94"/>
      <c r="I1378" s="94"/>
      <c r="J1378" s="94"/>
      <c r="K1378" s="136"/>
    </row>
    <row r="1379" spans="3:12" x14ac:dyDescent="0.25">
      <c r="C1379" s="72"/>
      <c r="D1379" s="31"/>
      <c r="E1379" s="117"/>
      <c r="F1379" s="117"/>
      <c r="G1379" s="117"/>
      <c r="H1379" s="94"/>
      <c r="I1379" s="94"/>
      <c r="J1379" s="94"/>
      <c r="K1379" s="136"/>
    </row>
    <row r="1380" spans="3:12" ht="15.75" x14ac:dyDescent="0.25">
      <c r="C1380" s="235" t="s">
        <v>481</v>
      </c>
      <c r="D1380" s="501" t="s">
        <v>2345</v>
      </c>
      <c r="E1380" s="117"/>
      <c r="F1380" s="117"/>
      <c r="G1380" s="117"/>
      <c r="H1380" s="94"/>
      <c r="I1380" s="94"/>
      <c r="J1380" s="94"/>
      <c r="K1380" s="136"/>
    </row>
    <row r="1381" spans="3:12" ht="18.75" x14ac:dyDescent="0.25">
      <c r="C1381" s="252" t="str">
        <f>IFERROR(VLOOKUP(D1380,'Desarrollo e Innov. Curricular'!$E:$F,2,FALSE),IFERROR(VLOOKUP(D1380,Investigación!$E:$F,2,FALSE),IFERROR(VLOOKUP(D1380,'Vinculación Univ. Sociedad'!$E:$F,2,FALSE),IFERROR(VLOOKUP(D1380,'Docencia y Profesorado Universi'!$E:$F,2,FALSE),IFERROR(VLOOKUP(D1380,Estudiantes!$E:$F,2,FALSE),IFERROR(VLOOKUP(D1380,'Gestion Administrativa'!#REF!,2,FALSE),IFERROR(VLOOKUP(D1380,'Gestion Academica'!$E:$F,2,FALSE),IFERROR(VLOOKUP(D1380,Graduados!$E:$F,2,FALSE),IFERROR(VLOOKUP(D1380,'Gestión del Conocimiento'!$E:$F,2,FALSE),IFERROR(VLOOKUP(D1380,Gobernabilidad!$E:$F,2,FALSE),IFERROR(VLOOKUP(D1380,'NIVEL DE ES Y  SISTEMA NACIONAL'!$E:$F,2,FALSE),VLOOKUP(D1380,'Lo Esencial'!$E:$F,2,0))))))))))))</f>
        <v>Realizar tres Talleres con Docentes y Administrativas de la Escuela de Trabajo Social sobre la Normativa de la UNAH. (26 Personas, 2 refrigerios y un almuerzo para cada taller)</v>
      </c>
      <c r="D1381" s="31"/>
      <c r="E1381" s="117"/>
      <c r="F1381" s="117"/>
      <c r="G1381" s="117"/>
      <c r="H1381" s="94"/>
      <c r="I1381" s="94"/>
      <c r="J1381" s="94"/>
      <c r="K1381" s="136"/>
    </row>
    <row r="1382" spans="3:12" ht="15.75" thickBot="1" x14ac:dyDescent="0.3">
      <c r="C1382" s="72"/>
      <c r="D1382" s="31"/>
      <c r="E1382" s="117"/>
      <c r="F1382" s="117"/>
      <c r="G1382" s="117"/>
      <c r="H1382" s="94"/>
      <c r="I1382" s="94"/>
      <c r="J1382" s="94"/>
      <c r="K1382" s="136"/>
    </row>
    <row r="1383" spans="3:12" ht="30.75" thickBot="1" x14ac:dyDescent="0.3">
      <c r="C1383" s="150" t="s">
        <v>44</v>
      </c>
      <c r="D1383" s="153" t="s">
        <v>45</v>
      </c>
      <c r="E1383" s="152" t="s">
        <v>55</v>
      </c>
      <c r="F1383" s="152" t="s">
        <v>57</v>
      </c>
      <c r="G1383" s="151" t="s">
        <v>27</v>
      </c>
      <c r="H1383" s="157" t="s">
        <v>218</v>
      </c>
      <c r="I1383" s="152" t="s">
        <v>46</v>
      </c>
      <c r="J1383" s="152" t="s">
        <v>219</v>
      </c>
      <c r="K1383" s="152" t="s">
        <v>501</v>
      </c>
      <c r="L1383" s="152" t="s">
        <v>502</v>
      </c>
    </row>
    <row r="1384" spans="3:12" x14ac:dyDescent="0.25">
      <c r="C1384" s="119" t="s">
        <v>47</v>
      </c>
      <c r="D1384" s="623"/>
      <c r="E1384" s="182"/>
      <c r="F1384" s="139">
        <v>30000</v>
      </c>
      <c r="G1384" s="121">
        <f t="shared" ref="G1384:G1392" si="128">E1384*F1384</f>
        <v>0</v>
      </c>
      <c r="H1384" s="185" t="s">
        <v>217</v>
      </c>
      <c r="I1384" s="122" t="s">
        <v>756</v>
      </c>
      <c r="J1384" s="122" t="str">
        <f>VLOOKUP(I1384,Presupuesto!$B$11:$C$587,2,0)</f>
        <v>SERVICIOS DE PROFESIONALES Y TECNICOS</v>
      </c>
      <c r="K1384" s="263" t="s">
        <v>211</v>
      </c>
      <c r="L1384" s="122" t="s">
        <v>485</v>
      </c>
    </row>
    <row r="1385" spans="3:12" x14ac:dyDescent="0.25">
      <c r="C1385" s="123" t="s">
        <v>48</v>
      </c>
      <c r="D1385" s="624"/>
      <c r="E1385" s="229">
        <f>D1384</f>
        <v>0</v>
      </c>
      <c r="F1385" s="124">
        <v>50</v>
      </c>
      <c r="G1385" s="121">
        <f t="shared" si="128"/>
        <v>0</v>
      </c>
      <c r="H1385" s="185"/>
      <c r="I1385" s="122" t="s">
        <v>1517</v>
      </c>
      <c r="J1385" s="122" t="str">
        <f>VLOOKUP(I1385,Presupuesto!$B$11:$C$587,2,0)</f>
        <v>OTROS INTERESES</v>
      </c>
      <c r="K1385" s="122" t="str">
        <f>$K$17</f>
        <v>Desarrollo Curricular</v>
      </c>
      <c r="L1385" s="122" t="s">
        <v>503</v>
      </c>
    </row>
    <row r="1386" spans="3:12" x14ac:dyDescent="0.25">
      <c r="C1386" s="123" t="s">
        <v>49</v>
      </c>
      <c r="D1386" s="624"/>
      <c r="E1386" s="229">
        <v>3</v>
      </c>
      <c r="F1386" s="124">
        <v>4940</v>
      </c>
      <c r="G1386" s="121">
        <f t="shared" si="128"/>
        <v>14820</v>
      </c>
      <c r="H1386" s="185"/>
      <c r="I1386" s="122" t="s">
        <v>1517</v>
      </c>
      <c r="J1386" s="122" t="str">
        <f>VLOOKUP(I1386,Presupuesto!$B$11:$C$587,2,0)</f>
        <v>OTROS INTERESES</v>
      </c>
      <c r="K1386" s="122" t="str">
        <f t="shared" ref="K1386:K1393" si="129">$K$17</f>
        <v>Desarrollo Curricular</v>
      </c>
      <c r="L1386" s="122" t="s">
        <v>487</v>
      </c>
    </row>
    <row r="1387" spans="3:12" x14ac:dyDescent="0.25">
      <c r="C1387" s="123" t="s">
        <v>50</v>
      </c>
      <c r="D1387" s="624"/>
      <c r="E1387" s="175">
        <v>0</v>
      </c>
      <c r="F1387" s="142">
        <v>10000</v>
      </c>
      <c r="G1387" s="121">
        <f t="shared" si="128"/>
        <v>0</v>
      </c>
      <c r="H1387" s="185"/>
      <c r="I1387" s="122" t="s">
        <v>1517</v>
      </c>
      <c r="J1387" s="122" t="str">
        <f>VLOOKUP(I1387,Presupuesto!$B$11:$C$587,2,0)</f>
        <v>OTROS INTERESES</v>
      </c>
      <c r="K1387" s="122" t="str">
        <f t="shared" si="129"/>
        <v>Desarrollo Curricular</v>
      </c>
      <c r="L1387" s="122" t="s">
        <v>503</v>
      </c>
    </row>
    <row r="1388" spans="3:12" x14ac:dyDescent="0.25">
      <c r="C1388" s="123" t="s">
        <v>510</v>
      </c>
      <c r="D1388" s="624"/>
      <c r="E1388" s="175">
        <v>0</v>
      </c>
      <c r="F1388" s="142">
        <v>250</v>
      </c>
      <c r="G1388" s="121">
        <f t="shared" si="128"/>
        <v>0</v>
      </c>
      <c r="H1388" s="185"/>
      <c r="I1388" s="122" t="s">
        <v>1517</v>
      </c>
      <c r="J1388" s="122" t="str">
        <f>VLOOKUP(I1388,Presupuesto!$B$11:$C$587,2,0)</f>
        <v>OTROS INTERESES</v>
      </c>
      <c r="K1388" s="122" t="str">
        <f t="shared" si="129"/>
        <v>Desarrollo Curricular</v>
      </c>
      <c r="L1388" s="122" t="s">
        <v>503</v>
      </c>
    </row>
    <row r="1389" spans="3:12" x14ac:dyDescent="0.25">
      <c r="C1389" s="123" t="s">
        <v>51</v>
      </c>
      <c r="D1389" s="624"/>
      <c r="E1389" s="229">
        <f>(D1384*25)/500</f>
        <v>0</v>
      </c>
      <c r="F1389" s="124">
        <v>85</v>
      </c>
      <c r="G1389" s="121">
        <f t="shared" si="128"/>
        <v>0</v>
      </c>
      <c r="H1389" s="185"/>
      <c r="I1389" s="122" t="s">
        <v>1517</v>
      </c>
      <c r="J1389" s="122" t="str">
        <f>VLOOKUP(I1389,Presupuesto!$B$11:$C$587,2,0)</f>
        <v>OTROS INTERESES</v>
      </c>
      <c r="K1389" s="122" t="str">
        <f t="shared" si="129"/>
        <v>Desarrollo Curricular</v>
      </c>
      <c r="L1389" s="122" t="s">
        <v>503</v>
      </c>
    </row>
    <row r="1390" spans="3:12" x14ac:dyDescent="0.25">
      <c r="C1390" s="123" t="s">
        <v>204</v>
      </c>
      <c r="D1390" s="624"/>
      <c r="E1390" s="229">
        <f>D1384/12</f>
        <v>0</v>
      </c>
      <c r="F1390" s="124">
        <v>36</v>
      </c>
      <c r="G1390" s="121">
        <f t="shared" si="128"/>
        <v>0</v>
      </c>
      <c r="H1390" s="185"/>
      <c r="I1390" s="122" t="s">
        <v>1517</v>
      </c>
      <c r="J1390" s="122" t="str">
        <f>VLOOKUP(I1390,Presupuesto!$B$11:$C$587,2,0)</f>
        <v>OTROS INTERESES</v>
      </c>
      <c r="K1390" s="122" t="str">
        <f t="shared" si="129"/>
        <v>Desarrollo Curricular</v>
      </c>
      <c r="L1390" s="122" t="s">
        <v>503</v>
      </c>
    </row>
    <row r="1391" spans="3:12" x14ac:dyDescent="0.25">
      <c r="C1391" s="123" t="s">
        <v>34</v>
      </c>
      <c r="D1391" s="624"/>
      <c r="E1391" s="229">
        <f>D1384/12</f>
        <v>0</v>
      </c>
      <c r="F1391" s="124">
        <v>80</v>
      </c>
      <c r="G1391" s="121">
        <f t="shared" si="128"/>
        <v>0</v>
      </c>
      <c r="H1391" s="185"/>
      <c r="I1391" s="122" t="s">
        <v>1517</v>
      </c>
      <c r="J1391" s="122" t="str">
        <f>VLOOKUP(I1391,Presupuesto!$B$11:$C$587,2,0)</f>
        <v>OTROS INTERESES</v>
      </c>
      <c r="K1391" s="122" t="str">
        <f t="shared" si="129"/>
        <v>Desarrollo Curricular</v>
      </c>
      <c r="L1391" s="122" t="s">
        <v>503</v>
      </c>
    </row>
    <row r="1392" spans="3:12" x14ac:dyDescent="0.25">
      <c r="C1392" s="133" t="s">
        <v>52</v>
      </c>
      <c r="D1392" s="624"/>
      <c r="E1392" s="256">
        <v>0</v>
      </c>
      <c r="F1392" s="143">
        <v>25</v>
      </c>
      <c r="G1392" s="121">
        <f t="shared" si="128"/>
        <v>0</v>
      </c>
      <c r="H1392" s="185"/>
      <c r="I1392" s="122" t="s">
        <v>1517</v>
      </c>
      <c r="J1392" s="122" t="str">
        <f>VLOOKUP(I1392,Presupuesto!$B$11:$C$587,2,0)</f>
        <v>OTROS INTERESES</v>
      </c>
      <c r="K1392" s="122" t="str">
        <f t="shared" si="129"/>
        <v>Desarrollo Curricular</v>
      </c>
      <c r="L1392" s="122" t="s">
        <v>503</v>
      </c>
    </row>
    <row r="1393" spans="3:12" ht="15.75" thickBot="1" x14ac:dyDescent="0.3">
      <c r="C1393" s="260" t="s">
        <v>523</v>
      </c>
      <c r="D1393" s="261">
        <v>0</v>
      </c>
      <c r="E1393" s="262">
        <v>0</v>
      </c>
      <c r="F1393" s="128">
        <f>HLOOKUP(C1393,$AH$2:$BU$3,2,0)</f>
        <v>1150</v>
      </c>
      <c r="G1393" s="129">
        <f>D1393*E1393*F1393</f>
        <v>0</v>
      </c>
      <c r="H1393" s="185"/>
      <c r="I1393" s="122" t="s">
        <v>1517</v>
      </c>
      <c r="J1393" s="130" t="str">
        <f>VLOOKUP(I1393,Presupuesto!$B$11:$C$587,2,0)</f>
        <v>OTROS INTERESES</v>
      </c>
      <c r="K1393" s="122" t="str">
        <f t="shared" si="129"/>
        <v>Desarrollo Curricular</v>
      </c>
      <c r="L1393" s="122" t="s">
        <v>503</v>
      </c>
    </row>
    <row r="1395" spans="3:12" x14ac:dyDescent="0.25">
      <c r="C1395" s="72" t="s">
        <v>41</v>
      </c>
      <c r="D1395" s="72"/>
      <c r="E1395" s="72"/>
      <c r="F1395" s="72"/>
      <c r="G1395" s="72"/>
      <c r="H1395" s="97"/>
      <c r="I1395" s="72"/>
      <c r="J1395" s="72"/>
    </row>
    <row r="1396" spans="3:12" x14ac:dyDescent="0.25">
      <c r="C1396" s="72" t="s">
        <v>42</v>
      </c>
      <c r="D1396" s="72"/>
      <c r="E1396" s="72"/>
      <c r="F1396" s="72"/>
      <c r="G1396" s="72"/>
      <c r="H1396" s="97"/>
      <c r="I1396" s="72"/>
      <c r="J1396" s="72"/>
    </row>
    <row r="1397" spans="3:12" ht="15.75" thickBot="1" x14ac:dyDescent="0.3">
      <c r="C1397" s="202"/>
      <c r="D1397" s="202"/>
      <c r="E1397" s="202"/>
      <c r="F1397" s="202"/>
      <c r="G1397" s="202"/>
      <c r="H1397" s="97"/>
      <c r="I1397" s="202"/>
      <c r="J1397" s="202"/>
      <c r="K1397" s="136"/>
    </row>
    <row r="1398" spans="3:12" ht="15.75" thickBot="1" x14ac:dyDescent="0.3">
      <c r="C1398" s="29" t="s">
        <v>43</v>
      </c>
      <c r="D1398" s="30">
        <f>SUM(G1405:G1414)</f>
        <v>4180</v>
      </c>
      <c r="E1398" s="117"/>
      <c r="F1398" s="117"/>
      <c r="G1398" s="117"/>
      <c r="H1398" s="94"/>
      <c r="I1398" s="94"/>
      <c r="J1398" s="94"/>
      <c r="K1398" s="136"/>
    </row>
    <row r="1399" spans="3:12" x14ac:dyDescent="0.25">
      <c r="C1399" s="72"/>
      <c r="D1399" s="31"/>
      <c r="E1399" s="117"/>
      <c r="F1399" s="117"/>
      <c r="G1399" s="117"/>
      <c r="H1399" s="94"/>
      <c r="I1399" s="94"/>
      <c r="J1399" s="94"/>
      <c r="K1399" s="136"/>
    </row>
    <row r="1400" spans="3:12" x14ac:dyDescent="0.25">
      <c r="C1400" s="72"/>
      <c r="D1400" s="31"/>
      <c r="E1400" s="117"/>
      <c r="F1400" s="117"/>
      <c r="G1400" s="117"/>
      <c r="H1400" s="94"/>
      <c r="I1400" s="94"/>
      <c r="J1400" s="94"/>
      <c r="K1400" s="136"/>
    </row>
    <row r="1401" spans="3:12" ht="15.75" x14ac:dyDescent="0.25">
      <c r="C1401" s="235" t="s">
        <v>481</v>
      </c>
      <c r="D1401" s="501" t="s">
        <v>2346</v>
      </c>
      <c r="E1401" s="117"/>
      <c r="F1401" s="117"/>
      <c r="G1401" s="117"/>
      <c r="H1401" s="94"/>
      <c r="I1401" s="94"/>
      <c r="J1401" s="94"/>
      <c r="K1401" s="136"/>
    </row>
    <row r="1402" spans="3:12" ht="18.75" x14ac:dyDescent="0.25">
      <c r="C1402" s="252" t="str">
        <f>IFERROR(VLOOKUP(D1401,'Desarrollo e Innov. Curricular'!$E:$F,2,FALSE),IFERROR(VLOOKUP(D1401,Investigación!$E:$F,2,FALSE),IFERROR(VLOOKUP(D1401,'Vinculación Univ. Sociedad'!$E:$F,2,FALSE),IFERROR(VLOOKUP(D1401,'Docencia y Profesorado Universi'!$E:$F,2,FALSE),IFERROR(VLOOKUP(D1401,Estudiantes!$E:$F,2,FALSE),IFERROR(VLOOKUP(D1401,'Gestion Administrativa'!#REF!,2,FALSE),IFERROR(VLOOKUP(D1401,'Gestion Academica'!$E:$F,2,FALSE),IFERROR(VLOOKUP(D1401,Graduados!$E:$F,2,FALSE),IFERROR(VLOOKUP(D1401,'Gestión del Conocimiento'!$E:$F,2,FALSE),IFERROR(VLOOKUP(D1401,Gobernabilidad!$E:$F,2,FALSE),IFERROR(VLOOKUP(D1401,'NIVEL DE ES Y  SISTEMA NACIONAL'!$E:$F,2,FALSE),VLOOKUP(D1401,'Lo Esencial'!$E:$F,2,0))))))))))))</f>
        <v>2. Capacitacion del personal docentes (22) en metodologia pedagogica y didactica en correspondencia con el nuevo modelo educativo de la UNAH 8 2 REFRIGERIOS Y UN ALMUERZO POR TALLER)</v>
      </c>
      <c r="D1402" s="31"/>
      <c r="E1402" s="117"/>
      <c r="F1402" s="117"/>
      <c r="G1402" s="117"/>
      <c r="H1402" s="94"/>
      <c r="I1402" s="94"/>
      <c r="J1402" s="94"/>
      <c r="K1402" s="136"/>
    </row>
    <row r="1403" spans="3:12" ht="15.75" thickBot="1" x14ac:dyDescent="0.3">
      <c r="C1403" s="72"/>
      <c r="D1403" s="31"/>
      <c r="E1403" s="117"/>
      <c r="F1403" s="117"/>
      <c r="G1403" s="117"/>
      <c r="H1403" s="94"/>
      <c r="I1403" s="94"/>
      <c r="J1403" s="94"/>
      <c r="K1403" s="136"/>
    </row>
    <row r="1404" spans="3:12" ht="30.75" thickBot="1" x14ac:dyDescent="0.3">
      <c r="C1404" s="150" t="s">
        <v>44</v>
      </c>
      <c r="D1404" s="153" t="s">
        <v>45</v>
      </c>
      <c r="E1404" s="152" t="s">
        <v>55</v>
      </c>
      <c r="F1404" s="152" t="s">
        <v>57</v>
      </c>
      <c r="G1404" s="151" t="s">
        <v>27</v>
      </c>
      <c r="H1404" s="157" t="s">
        <v>218</v>
      </c>
      <c r="I1404" s="152" t="s">
        <v>46</v>
      </c>
      <c r="J1404" s="152" t="s">
        <v>219</v>
      </c>
      <c r="K1404" s="152" t="s">
        <v>501</v>
      </c>
      <c r="L1404" s="152" t="s">
        <v>502</v>
      </c>
    </row>
    <row r="1405" spans="3:12" x14ac:dyDescent="0.25">
      <c r="C1405" s="119" t="s">
        <v>47</v>
      </c>
      <c r="D1405" s="623"/>
      <c r="E1405" s="182"/>
      <c r="F1405" s="139">
        <v>30000</v>
      </c>
      <c r="G1405" s="121">
        <f t="shared" ref="G1405:G1413" si="130">E1405*F1405</f>
        <v>0</v>
      </c>
      <c r="H1405" s="185" t="s">
        <v>217</v>
      </c>
      <c r="I1405" s="122" t="s">
        <v>756</v>
      </c>
      <c r="J1405" s="122" t="str">
        <f>VLOOKUP(I1405,Presupuesto!$B$11:$C$587,2,0)</f>
        <v>SERVICIOS DE PROFESIONALES Y TECNICOS</v>
      </c>
      <c r="K1405" s="263" t="s">
        <v>211</v>
      </c>
      <c r="L1405" s="122" t="s">
        <v>485</v>
      </c>
    </row>
    <row r="1406" spans="3:12" x14ac:dyDescent="0.25">
      <c r="C1406" s="123" t="s">
        <v>48</v>
      </c>
      <c r="D1406" s="624"/>
      <c r="E1406" s="229">
        <f>D1405</f>
        <v>0</v>
      </c>
      <c r="F1406" s="124">
        <v>50</v>
      </c>
      <c r="G1406" s="121">
        <f t="shared" si="130"/>
        <v>0</v>
      </c>
      <c r="H1406" s="185"/>
      <c r="I1406" s="122" t="s">
        <v>1517</v>
      </c>
      <c r="J1406" s="122" t="str">
        <f>VLOOKUP(I1406,Presupuesto!$B$11:$C$587,2,0)</f>
        <v>OTROS INTERESES</v>
      </c>
      <c r="K1406" s="122" t="str">
        <f>$K$17</f>
        <v>Desarrollo Curricular</v>
      </c>
      <c r="L1406" s="122" t="s">
        <v>503</v>
      </c>
    </row>
    <row r="1407" spans="3:12" x14ac:dyDescent="0.25">
      <c r="C1407" s="123" t="s">
        <v>49</v>
      </c>
      <c r="D1407" s="624"/>
      <c r="E1407" s="229">
        <v>22</v>
      </c>
      <c r="F1407" s="124">
        <v>190</v>
      </c>
      <c r="G1407" s="121">
        <f t="shared" si="130"/>
        <v>4180</v>
      </c>
      <c r="H1407" s="185"/>
      <c r="I1407" s="122" t="s">
        <v>1517</v>
      </c>
      <c r="J1407" s="122" t="str">
        <f>VLOOKUP(I1407,Presupuesto!$B$11:$C$587,2,0)</f>
        <v>OTROS INTERESES</v>
      </c>
      <c r="K1407" s="122" t="str">
        <f t="shared" ref="K1407:K1414" si="131">$K$17</f>
        <v>Desarrollo Curricular</v>
      </c>
      <c r="L1407" s="122" t="s">
        <v>487</v>
      </c>
    </row>
    <row r="1408" spans="3:12" x14ac:dyDescent="0.25">
      <c r="C1408" s="123" t="s">
        <v>50</v>
      </c>
      <c r="D1408" s="624"/>
      <c r="E1408" s="175">
        <v>0</v>
      </c>
      <c r="F1408" s="142">
        <v>10000</v>
      </c>
      <c r="G1408" s="121">
        <f t="shared" si="130"/>
        <v>0</v>
      </c>
      <c r="H1408" s="185"/>
      <c r="I1408" s="122" t="s">
        <v>1517</v>
      </c>
      <c r="J1408" s="122" t="str">
        <f>VLOOKUP(I1408,Presupuesto!$B$11:$C$587,2,0)</f>
        <v>OTROS INTERESES</v>
      </c>
      <c r="K1408" s="122" t="str">
        <f t="shared" si="131"/>
        <v>Desarrollo Curricular</v>
      </c>
      <c r="L1408" s="122" t="s">
        <v>503</v>
      </c>
    </row>
    <row r="1409" spans="3:12" x14ac:dyDescent="0.25">
      <c r="C1409" s="123" t="s">
        <v>510</v>
      </c>
      <c r="D1409" s="624"/>
      <c r="E1409" s="175">
        <v>0</v>
      </c>
      <c r="F1409" s="142">
        <v>250</v>
      </c>
      <c r="G1409" s="121">
        <f t="shared" si="130"/>
        <v>0</v>
      </c>
      <c r="H1409" s="185"/>
      <c r="I1409" s="122" t="s">
        <v>1517</v>
      </c>
      <c r="J1409" s="122" t="str">
        <f>VLOOKUP(I1409,Presupuesto!$B$11:$C$587,2,0)</f>
        <v>OTROS INTERESES</v>
      </c>
      <c r="K1409" s="122" t="str">
        <f t="shared" si="131"/>
        <v>Desarrollo Curricular</v>
      </c>
      <c r="L1409" s="122" t="s">
        <v>503</v>
      </c>
    </row>
    <row r="1410" spans="3:12" x14ac:dyDescent="0.25">
      <c r="C1410" s="123" t="s">
        <v>51</v>
      </c>
      <c r="D1410" s="624"/>
      <c r="E1410" s="229">
        <f>(D1405*25)/500</f>
        <v>0</v>
      </c>
      <c r="F1410" s="124">
        <v>85</v>
      </c>
      <c r="G1410" s="121">
        <f t="shared" si="130"/>
        <v>0</v>
      </c>
      <c r="H1410" s="185"/>
      <c r="I1410" s="122" t="s">
        <v>1517</v>
      </c>
      <c r="J1410" s="122" t="str">
        <f>VLOOKUP(I1410,Presupuesto!$B$11:$C$587,2,0)</f>
        <v>OTROS INTERESES</v>
      </c>
      <c r="K1410" s="122" t="str">
        <f t="shared" si="131"/>
        <v>Desarrollo Curricular</v>
      </c>
      <c r="L1410" s="122" t="s">
        <v>503</v>
      </c>
    </row>
    <row r="1411" spans="3:12" x14ac:dyDescent="0.25">
      <c r="C1411" s="123" t="s">
        <v>204</v>
      </c>
      <c r="D1411" s="624"/>
      <c r="E1411" s="229">
        <f>D1405/12</f>
        <v>0</v>
      </c>
      <c r="F1411" s="124">
        <v>36</v>
      </c>
      <c r="G1411" s="121">
        <f t="shared" si="130"/>
        <v>0</v>
      </c>
      <c r="H1411" s="185"/>
      <c r="I1411" s="122" t="s">
        <v>1517</v>
      </c>
      <c r="J1411" s="122" t="str">
        <f>VLOOKUP(I1411,Presupuesto!$B$11:$C$587,2,0)</f>
        <v>OTROS INTERESES</v>
      </c>
      <c r="K1411" s="122" t="str">
        <f t="shared" si="131"/>
        <v>Desarrollo Curricular</v>
      </c>
      <c r="L1411" s="122" t="s">
        <v>503</v>
      </c>
    </row>
    <row r="1412" spans="3:12" x14ac:dyDescent="0.25">
      <c r="C1412" s="123" t="s">
        <v>34</v>
      </c>
      <c r="D1412" s="624"/>
      <c r="E1412" s="229">
        <f>D1405/12</f>
        <v>0</v>
      </c>
      <c r="F1412" s="124">
        <v>80</v>
      </c>
      <c r="G1412" s="121">
        <f t="shared" si="130"/>
        <v>0</v>
      </c>
      <c r="H1412" s="185"/>
      <c r="I1412" s="122" t="s">
        <v>1517</v>
      </c>
      <c r="J1412" s="122" t="str">
        <f>VLOOKUP(I1412,Presupuesto!$B$11:$C$587,2,0)</f>
        <v>OTROS INTERESES</v>
      </c>
      <c r="K1412" s="122" t="str">
        <f t="shared" si="131"/>
        <v>Desarrollo Curricular</v>
      </c>
      <c r="L1412" s="122" t="s">
        <v>503</v>
      </c>
    </row>
    <row r="1413" spans="3:12" x14ac:dyDescent="0.25">
      <c r="C1413" s="133" t="s">
        <v>52</v>
      </c>
      <c r="D1413" s="624"/>
      <c r="E1413" s="256">
        <v>0</v>
      </c>
      <c r="F1413" s="143">
        <v>25</v>
      </c>
      <c r="G1413" s="121">
        <f t="shared" si="130"/>
        <v>0</v>
      </c>
      <c r="H1413" s="185"/>
      <c r="I1413" s="122" t="s">
        <v>1517</v>
      </c>
      <c r="J1413" s="122" t="str">
        <f>VLOOKUP(I1413,Presupuesto!$B$11:$C$587,2,0)</f>
        <v>OTROS INTERESES</v>
      </c>
      <c r="K1413" s="122" t="str">
        <f t="shared" si="131"/>
        <v>Desarrollo Curricular</v>
      </c>
      <c r="L1413" s="122" t="s">
        <v>503</v>
      </c>
    </row>
    <row r="1414" spans="3:12" ht="15.75" thickBot="1" x14ac:dyDescent="0.3">
      <c r="C1414" s="260" t="s">
        <v>523</v>
      </c>
      <c r="D1414" s="261">
        <v>0</v>
      </c>
      <c r="E1414" s="262">
        <v>0</v>
      </c>
      <c r="F1414" s="128">
        <f>HLOOKUP(C1414,$AH$2:$BU$3,2,0)</f>
        <v>1150</v>
      </c>
      <c r="G1414" s="129">
        <f>D1414*E1414*F1414</f>
        <v>0</v>
      </c>
      <c r="H1414" s="185"/>
      <c r="I1414" s="122" t="s">
        <v>1517</v>
      </c>
      <c r="J1414" s="130" t="str">
        <f>VLOOKUP(I1414,Presupuesto!$B$11:$C$587,2,0)</f>
        <v>OTROS INTERESES</v>
      </c>
      <c r="K1414" s="122" t="str">
        <f t="shared" si="131"/>
        <v>Desarrollo Curricular</v>
      </c>
      <c r="L1414" s="122" t="s">
        <v>503</v>
      </c>
    </row>
    <row r="1416" spans="3:12" x14ac:dyDescent="0.25">
      <c r="C1416" s="72" t="s">
        <v>41</v>
      </c>
      <c r="D1416" s="72"/>
      <c r="E1416" s="72"/>
      <c r="F1416" s="72"/>
      <c r="G1416" s="72"/>
      <c r="H1416" s="97"/>
      <c r="I1416" s="72"/>
      <c r="J1416" s="72"/>
    </row>
    <row r="1417" spans="3:12" x14ac:dyDescent="0.25">
      <c r="C1417" s="72" t="s">
        <v>42</v>
      </c>
      <c r="D1417" s="72"/>
      <c r="E1417" s="72"/>
      <c r="F1417" s="72"/>
      <c r="G1417" s="72"/>
      <c r="H1417" s="97"/>
      <c r="I1417" s="72"/>
      <c r="J1417" s="72"/>
    </row>
    <row r="1418" spans="3:12" ht="15.75" thickBot="1" x14ac:dyDescent="0.3">
      <c r="C1418" s="202"/>
      <c r="D1418" s="202"/>
      <c r="E1418" s="202"/>
      <c r="F1418" s="202"/>
      <c r="G1418" s="202"/>
      <c r="H1418" s="97"/>
      <c r="I1418" s="202"/>
      <c r="J1418" s="202"/>
      <c r="K1418" s="136"/>
    </row>
    <row r="1419" spans="3:12" ht="15.75" thickBot="1" x14ac:dyDescent="0.3">
      <c r="C1419" s="29" t="s">
        <v>43</v>
      </c>
      <c r="D1419" s="30">
        <f>SUM(G1426:G1435)</f>
        <v>35431.25</v>
      </c>
      <c r="E1419" s="117"/>
      <c r="F1419" s="117"/>
      <c r="G1419" s="117"/>
      <c r="H1419" s="94"/>
      <c r="I1419" s="94"/>
      <c r="J1419" s="94"/>
      <c r="K1419" s="136"/>
    </row>
    <row r="1420" spans="3:12" x14ac:dyDescent="0.25">
      <c r="C1420" s="72"/>
      <c r="D1420" s="31"/>
      <c r="E1420" s="117"/>
      <c r="F1420" s="117"/>
      <c r="G1420" s="117"/>
      <c r="H1420" s="94"/>
      <c r="I1420" s="94"/>
      <c r="J1420" s="94"/>
      <c r="K1420" s="136"/>
    </row>
    <row r="1421" spans="3:12" x14ac:dyDescent="0.25">
      <c r="C1421" s="72"/>
      <c r="D1421" s="31"/>
      <c r="E1421" s="117"/>
      <c r="F1421" s="117"/>
      <c r="G1421" s="117"/>
      <c r="H1421" s="94"/>
      <c r="I1421" s="94"/>
      <c r="J1421" s="94"/>
      <c r="K1421" s="136"/>
    </row>
    <row r="1422" spans="3:12" ht="15.75" x14ac:dyDescent="0.25">
      <c r="C1422" s="235" t="s">
        <v>481</v>
      </c>
      <c r="D1422" s="501" t="s">
        <v>2349</v>
      </c>
      <c r="E1422" s="117"/>
      <c r="F1422" s="117"/>
      <c r="G1422" s="117"/>
      <c r="H1422" s="94"/>
      <c r="I1422" s="94"/>
      <c r="J1422" s="94"/>
      <c r="K1422" s="136"/>
    </row>
    <row r="1423" spans="3:12" ht="18.75" x14ac:dyDescent="0.25">
      <c r="C1423" s="252" t="str">
        <f>IFERROR(VLOOKUP(D1422,'Desarrollo e Innov. Curricular'!$E:$F,2,FALSE),IFERROR(VLOOKUP(D1422,Investigación!$E:$F,2,FALSE),IFERROR(VLOOKUP(D1422,'Vinculación Univ. Sociedad'!$E:$F,2,FALSE),IFERROR(VLOOKUP(D1422,'Docencia y Profesorado Universi'!$E:$F,2,FALSE),IFERROR(VLOOKUP(D1422,Estudiantes!$E:$F,2,FALSE),IFERROR(VLOOKUP(D1422,'Gestion Administrativa'!#REF!,2,FALSE),IFERROR(VLOOKUP(D1422,'Gestion Academica'!$E:$F,2,FALSE),IFERROR(VLOOKUP(D1422,Graduados!$E:$F,2,FALSE),IFERROR(VLOOKUP(D1422,'Gestión del Conocimiento'!$E:$F,2,FALSE),IFERROR(VLOOKUP(D1422,Gobernabilidad!$E:$F,2,FALSE),IFERROR(VLOOKUP(D1422,'NIVEL DE ES Y  SISTEMA NACIONAL'!$E:$F,2,FALSE),VLOOKUP(D1422,'Lo Esencial'!$E:$F,2,0))))))))))))</f>
        <v>1) Un seminario internacional en gestión y administración de la educación superior pública</v>
      </c>
      <c r="D1423" s="31"/>
      <c r="E1423" s="117"/>
      <c r="F1423" s="117"/>
      <c r="G1423" s="117"/>
      <c r="H1423" s="94"/>
      <c r="I1423" s="94"/>
      <c r="J1423" s="94"/>
      <c r="K1423" s="136"/>
    </row>
    <row r="1424" spans="3:12" ht="15.75" thickBot="1" x14ac:dyDescent="0.3">
      <c r="C1424" s="72"/>
      <c r="D1424" s="31"/>
      <c r="E1424" s="117"/>
      <c r="F1424" s="117"/>
      <c r="G1424" s="117"/>
      <c r="H1424" s="94"/>
      <c r="I1424" s="94"/>
      <c r="J1424" s="94"/>
      <c r="K1424" s="136"/>
    </row>
    <row r="1425" spans="3:12" ht="30.75" thickBot="1" x14ac:dyDescent="0.3">
      <c r="C1425" s="150" t="s">
        <v>44</v>
      </c>
      <c r="D1425" s="153" t="s">
        <v>45</v>
      </c>
      <c r="E1425" s="152" t="s">
        <v>55</v>
      </c>
      <c r="F1425" s="152" t="s">
        <v>57</v>
      </c>
      <c r="G1425" s="151" t="s">
        <v>27</v>
      </c>
      <c r="H1425" s="157" t="s">
        <v>218</v>
      </c>
      <c r="I1425" s="152" t="s">
        <v>46</v>
      </c>
      <c r="J1425" s="152" t="s">
        <v>219</v>
      </c>
      <c r="K1425" s="152" t="s">
        <v>501</v>
      </c>
      <c r="L1425" s="152" t="s">
        <v>502</v>
      </c>
    </row>
    <row r="1426" spans="3:12" x14ac:dyDescent="0.25">
      <c r="C1426" s="119" t="s">
        <v>47</v>
      </c>
      <c r="D1426" s="623"/>
      <c r="E1426" s="182"/>
      <c r="F1426" s="139">
        <v>30000</v>
      </c>
      <c r="G1426" s="121">
        <f t="shared" ref="G1426:G1435" si="132">E1426*F1426</f>
        <v>0</v>
      </c>
      <c r="H1426" s="185" t="s">
        <v>217</v>
      </c>
      <c r="I1426" s="122" t="s">
        <v>756</v>
      </c>
      <c r="J1426" s="122" t="str">
        <f>VLOOKUP(I1426,Presupuesto!$B$11:$C$587,2,0)</f>
        <v>SERVICIOS DE PROFESIONALES Y TECNICOS</v>
      </c>
      <c r="K1426" s="263" t="s">
        <v>211</v>
      </c>
      <c r="L1426" s="122" t="s">
        <v>485</v>
      </c>
    </row>
    <row r="1427" spans="3:12" x14ac:dyDescent="0.25">
      <c r="C1427" s="123" t="s">
        <v>48</v>
      </c>
      <c r="D1427" s="624"/>
      <c r="E1427" s="229">
        <v>30</v>
      </c>
      <c r="F1427" s="124">
        <v>50</v>
      </c>
      <c r="G1427" s="121">
        <f t="shared" si="132"/>
        <v>1500</v>
      </c>
      <c r="H1427" s="185"/>
      <c r="I1427" s="122" t="s">
        <v>1517</v>
      </c>
      <c r="J1427" s="122" t="str">
        <f>VLOOKUP(I1427,Presupuesto!$B$11:$C$587,2,0)</f>
        <v>OTROS INTERESES</v>
      </c>
      <c r="K1427" s="122" t="str">
        <f>$K$17</f>
        <v>Desarrollo Curricular</v>
      </c>
      <c r="L1427" s="122" t="s">
        <v>503</v>
      </c>
    </row>
    <row r="1428" spans="3:12" x14ac:dyDescent="0.25">
      <c r="C1428" s="123" t="s">
        <v>49</v>
      </c>
      <c r="D1428" s="624"/>
      <c r="E1428" s="229">
        <v>90</v>
      </c>
      <c r="F1428" s="124">
        <v>160</v>
      </c>
      <c r="G1428" s="121">
        <f t="shared" si="132"/>
        <v>14400</v>
      </c>
      <c r="H1428" s="185"/>
      <c r="I1428" s="122" t="s">
        <v>1517</v>
      </c>
      <c r="J1428" s="122" t="str">
        <f>VLOOKUP(I1428,Presupuesto!$B$11:$C$587,2,0)</f>
        <v>OTROS INTERESES</v>
      </c>
      <c r="K1428" s="122" t="str">
        <f t="shared" ref="K1428:K1435" si="133">$K$17</f>
        <v>Desarrollo Curricular</v>
      </c>
      <c r="L1428" s="122" t="s">
        <v>487</v>
      </c>
    </row>
    <row r="1429" spans="3:12" x14ac:dyDescent="0.25">
      <c r="C1429" s="123" t="s">
        <v>50</v>
      </c>
      <c r="D1429" s="624"/>
      <c r="E1429" s="175">
        <v>1</v>
      </c>
      <c r="F1429" s="142">
        <v>7350</v>
      </c>
      <c r="G1429" s="121">
        <f t="shared" si="132"/>
        <v>7350</v>
      </c>
      <c r="H1429" s="185"/>
      <c r="I1429" s="122" t="s">
        <v>1517</v>
      </c>
      <c r="J1429" s="122" t="str">
        <f>VLOOKUP(I1429,Presupuesto!$B$11:$C$587,2,0)</f>
        <v>OTROS INTERESES</v>
      </c>
      <c r="K1429" s="122" t="str">
        <f t="shared" si="133"/>
        <v>Desarrollo Curricular</v>
      </c>
      <c r="L1429" s="122" t="s">
        <v>503</v>
      </c>
    </row>
    <row r="1430" spans="3:12" x14ac:dyDescent="0.25">
      <c r="C1430" s="123" t="s">
        <v>510</v>
      </c>
      <c r="D1430" s="624"/>
      <c r="E1430" s="175">
        <v>0</v>
      </c>
      <c r="F1430" s="142">
        <v>250</v>
      </c>
      <c r="G1430" s="121">
        <f t="shared" si="132"/>
        <v>0</v>
      </c>
      <c r="H1430" s="185"/>
      <c r="I1430" s="122" t="s">
        <v>1517</v>
      </c>
      <c r="J1430" s="122" t="str">
        <f>VLOOKUP(I1430,Presupuesto!$B$11:$C$587,2,0)</f>
        <v>OTROS INTERESES</v>
      </c>
      <c r="K1430" s="122" t="str">
        <f t="shared" si="133"/>
        <v>Desarrollo Curricular</v>
      </c>
      <c r="L1430" s="122" t="s">
        <v>503</v>
      </c>
    </row>
    <row r="1431" spans="3:12" x14ac:dyDescent="0.25">
      <c r="C1431" s="123" t="s">
        <v>51</v>
      </c>
      <c r="D1431" s="624"/>
      <c r="E1431" s="229">
        <v>2</v>
      </c>
      <c r="F1431" s="124">
        <v>85</v>
      </c>
      <c r="G1431" s="121">
        <f t="shared" si="132"/>
        <v>170</v>
      </c>
      <c r="H1431" s="185"/>
      <c r="I1431" s="122" t="s">
        <v>1517</v>
      </c>
      <c r="J1431" s="122" t="str">
        <f>VLOOKUP(I1431,Presupuesto!$B$11:$C$587,2,0)</f>
        <v>OTROS INTERESES</v>
      </c>
      <c r="K1431" s="122" t="str">
        <f t="shared" si="133"/>
        <v>Desarrollo Curricular</v>
      </c>
      <c r="L1431" s="122" t="s">
        <v>503</v>
      </c>
    </row>
    <row r="1432" spans="3:12" x14ac:dyDescent="0.25">
      <c r="C1432" s="123" t="s">
        <v>204</v>
      </c>
      <c r="D1432" s="624"/>
      <c r="E1432" s="229">
        <f>D1426/12</f>
        <v>0</v>
      </c>
      <c r="F1432" s="124">
        <v>36</v>
      </c>
      <c r="G1432" s="121">
        <f t="shared" si="132"/>
        <v>0</v>
      </c>
      <c r="H1432" s="185"/>
      <c r="I1432" s="122" t="s">
        <v>1517</v>
      </c>
      <c r="J1432" s="122" t="str">
        <f>VLOOKUP(I1432,Presupuesto!$B$11:$C$587,2,0)</f>
        <v>OTROS INTERESES</v>
      </c>
      <c r="K1432" s="122" t="str">
        <f t="shared" si="133"/>
        <v>Desarrollo Curricular</v>
      </c>
      <c r="L1432" s="122" t="s">
        <v>503</v>
      </c>
    </row>
    <row r="1433" spans="3:12" x14ac:dyDescent="0.25">
      <c r="C1433" s="123" t="s">
        <v>34</v>
      </c>
      <c r="D1433" s="624"/>
      <c r="E1433" s="229">
        <f>D1426/12</f>
        <v>0</v>
      </c>
      <c r="F1433" s="124">
        <v>80</v>
      </c>
      <c r="G1433" s="121">
        <f t="shared" si="132"/>
        <v>0</v>
      </c>
      <c r="H1433" s="185"/>
      <c r="I1433" s="122" t="s">
        <v>1517</v>
      </c>
      <c r="J1433" s="122" t="str">
        <f>VLOOKUP(I1433,Presupuesto!$B$11:$C$587,2,0)</f>
        <v>OTROS INTERESES</v>
      </c>
      <c r="K1433" s="122" t="str">
        <f t="shared" si="133"/>
        <v>Desarrollo Curricular</v>
      </c>
      <c r="L1433" s="122" t="s">
        <v>503</v>
      </c>
    </row>
    <row r="1434" spans="3:12" x14ac:dyDescent="0.25">
      <c r="C1434" s="133" t="s">
        <v>52</v>
      </c>
      <c r="D1434" s="624"/>
      <c r="E1434" s="256">
        <v>30</v>
      </c>
      <c r="F1434" s="143">
        <v>25</v>
      </c>
      <c r="G1434" s="121">
        <f t="shared" si="132"/>
        <v>750</v>
      </c>
      <c r="H1434" s="185"/>
      <c r="I1434" s="122" t="s">
        <v>1517</v>
      </c>
      <c r="J1434" s="122" t="str">
        <f>VLOOKUP(I1434,Presupuesto!$B$11:$C$587,2,0)</f>
        <v>OTROS INTERESES</v>
      </c>
      <c r="K1434" s="122" t="str">
        <f t="shared" si="133"/>
        <v>Desarrollo Curricular</v>
      </c>
      <c r="L1434" s="122" t="s">
        <v>503</v>
      </c>
    </row>
    <row r="1435" spans="3:12" ht="15.75" thickBot="1" x14ac:dyDescent="0.3">
      <c r="C1435" s="260" t="s">
        <v>541</v>
      </c>
      <c r="D1435" s="261">
        <v>0</v>
      </c>
      <c r="E1435" s="262">
        <v>1</v>
      </c>
      <c r="F1435" s="128">
        <v>11261.25</v>
      </c>
      <c r="G1435" s="121">
        <f t="shared" si="132"/>
        <v>11261.25</v>
      </c>
      <c r="H1435" s="185"/>
      <c r="I1435" s="122" t="s">
        <v>1517</v>
      </c>
      <c r="J1435" s="130" t="str">
        <f>VLOOKUP(I1435,Presupuesto!$B$11:$C$587,2,0)</f>
        <v>OTROS INTERESES</v>
      </c>
      <c r="K1435" s="122" t="str">
        <f t="shared" si="133"/>
        <v>Desarrollo Curricular</v>
      </c>
      <c r="L1435" s="122" t="s">
        <v>503</v>
      </c>
    </row>
    <row r="1437" spans="3:12" x14ac:dyDescent="0.25">
      <c r="C1437" s="72" t="s">
        <v>41</v>
      </c>
      <c r="D1437" s="72"/>
      <c r="E1437" s="72"/>
      <c r="F1437" s="72"/>
      <c r="G1437" s="72"/>
      <c r="H1437" s="97"/>
      <c r="I1437" s="72"/>
      <c r="J1437" s="72"/>
    </row>
    <row r="1438" spans="3:12" x14ac:dyDescent="0.25">
      <c r="C1438" s="72" t="s">
        <v>42</v>
      </c>
      <c r="D1438" s="72"/>
      <c r="E1438" s="72"/>
      <c r="F1438" s="72"/>
      <c r="G1438" s="72"/>
      <c r="H1438" s="97"/>
      <c r="I1438" s="72"/>
      <c r="J1438" s="72"/>
    </row>
    <row r="1439" spans="3:12" ht="15.75" thickBot="1" x14ac:dyDescent="0.3">
      <c r="C1439" s="202"/>
      <c r="D1439" s="202"/>
      <c r="E1439" s="202"/>
      <c r="F1439" s="202"/>
      <c r="G1439" s="202"/>
      <c r="H1439" s="97"/>
      <c r="I1439" s="202"/>
      <c r="J1439" s="202"/>
      <c r="K1439" s="136"/>
    </row>
    <row r="1440" spans="3:12" ht="15.75" thickBot="1" x14ac:dyDescent="0.3">
      <c r="C1440" s="29" t="s">
        <v>43</v>
      </c>
      <c r="D1440" s="30">
        <f>SUM(G1447:G1456)</f>
        <v>10000</v>
      </c>
      <c r="E1440" s="117"/>
      <c r="F1440" s="117"/>
      <c r="G1440" s="117"/>
      <c r="H1440" s="94"/>
      <c r="I1440" s="94"/>
      <c r="J1440" s="94"/>
      <c r="K1440" s="136"/>
    </row>
    <row r="1441" spans="3:12" x14ac:dyDescent="0.25">
      <c r="C1441" s="72"/>
      <c r="D1441" s="31"/>
      <c r="E1441" s="117"/>
      <c r="F1441" s="117"/>
      <c r="G1441" s="117"/>
      <c r="H1441" s="94"/>
      <c r="I1441" s="94"/>
      <c r="J1441" s="94"/>
      <c r="K1441" s="136"/>
    </row>
    <row r="1442" spans="3:12" x14ac:dyDescent="0.25">
      <c r="C1442" s="72"/>
      <c r="D1442" s="31"/>
      <c r="E1442" s="117"/>
      <c r="F1442" s="117"/>
      <c r="G1442" s="117"/>
      <c r="H1442" s="94"/>
      <c r="I1442" s="94"/>
      <c r="J1442" s="94"/>
      <c r="K1442" s="136"/>
    </row>
    <row r="1443" spans="3:12" ht="15.75" x14ac:dyDescent="0.25">
      <c r="C1443" s="235" t="s">
        <v>481</v>
      </c>
      <c r="D1443" s="501" t="s">
        <v>2350</v>
      </c>
      <c r="E1443" s="117"/>
      <c r="F1443" s="117"/>
      <c r="G1443" s="117"/>
      <c r="H1443" s="94"/>
      <c r="I1443" s="94"/>
      <c r="J1443" s="94"/>
      <c r="K1443" s="136"/>
    </row>
    <row r="1444" spans="3:12" ht="18.75" x14ac:dyDescent="0.25">
      <c r="C1444" s="252" t="str">
        <f>IFERROR(VLOOKUP(D1443,'Desarrollo e Innov. Curricular'!$E:$F,2,FALSE),IFERROR(VLOOKUP(D1443,Investigación!$E:$F,2,FALSE),IFERROR(VLOOKUP(D1443,'Vinculación Univ. Sociedad'!$E:$F,2,FALSE),IFERROR(VLOOKUP(D1443,'Docencia y Profesorado Universi'!$E:$F,2,FALSE),IFERROR(VLOOKUP(D1443,Estudiantes!$E:$F,2,FALSE),IFERROR(VLOOKUP(D1443,'Gestion Administrativa'!#REF!,2,FALSE),IFERROR(VLOOKUP(D1443,'Gestion Academica'!$E:$F,2,FALSE),IFERROR(VLOOKUP(D1443,Graduados!$E:$F,2,FALSE),IFERROR(VLOOKUP(D1443,'Gestión del Conocimiento'!$E:$F,2,FALSE),IFERROR(VLOOKUP(D1443,Gobernabilidad!$E:$F,2,FALSE),IFERROR(VLOOKUP(D1443,'NIVEL DE ES Y  SISTEMA NACIONAL'!$E:$F,2,FALSE),VLOOKUP(D1443,'Lo Esencial'!$E:$F,2,0))))))))))))</f>
        <v>A) Realizar una investigación diagnóstica sobre el relevo generacional, para Establecer una base de datos para un programa de relevo generacional.F25</v>
      </c>
      <c r="D1444" s="31"/>
      <c r="E1444" s="117"/>
      <c r="F1444" s="117"/>
      <c r="G1444" s="117"/>
      <c r="H1444" s="94"/>
      <c r="I1444" s="94"/>
      <c r="J1444" s="94"/>
      <c r="K1444" s="136"/>
    </row>
    <row r="1445" spans="3:12" ht="15.75" thickBot="1" x14ac:dyDescent="0.3">
      <c r="C1445" s="72"/>
      <c r="D1445" s="31"/>
      <c r="E1445" s="117"/>
      <c r="F1445" s="117"/>
      <c r="G1445" s="117"/>
      <c r="H1445" s="94"/>
      <c r="I1445" s="94"/>
      <c r="J1445" s="94"/>
      <c r="K1445" s="136"/>
    </row>
    <row r="1446" spans="3:12" ht="30.75" thickBot="1" x14ac:dyDescent="0.3">
      <c r="C1446" s="150" t="s">
        <v>44</v>
      </c>
      <c r="D1446" s="153" t="s">
        <v>45</v>
      </c>
      <c r="E1446" s="152" t="s">
        <v>55</v>
      </c>
      <c r="F1446" s="152" t="s">
        <v>57</v>
      </c>
      <c r="G1446" s="151" t="s">
        <v>27</v>
      </c>
      <c r="H1446" s="157" t="s">
        <v>218</v>
      </c>
      <c r="I1446" s="152" t="s">
        <v>46</v>
      </c>
      <c r="J1446" s="152" t="s">
        <v>219</v>
      </c>
      <c r="K1446" s="152" t="s">
        <v>501</v>
      </c>
      <c r="L1446" s="152" t="s">
        <v>502</v>
      </c>
    </row>
    <row r="1447" spans="3:12" x14ac:dyDescent="0.25">
      <c r="C1447" s="119" t="s">
        <v>47</v>
      </c>
      <c r="D1447" s="623"/>
      <c r="E1447" s="182"/>
      <c r="F1447" s="139">
        <v>30000</v>
      </c>
      <c r="G1447" s="121">
        <f t="shared" ref="G1447:G1456" si="134">E1447*F1447</f>
        <v>0</v>
      </c>
      <c r="H1447" s="185" t="s">
        <v>217</v>
      </c>
      <c r="I1447" s="122" t="s">
        <v>756</v>
      </c>
      <c r="J1447" s="122" t="str">
        <f>VLOOKUP(I1447,Presupuesto!$B$11:$C$587,2,0)</f>
        <v>SERVICIOS DE PROFESIONALES Y TECNICOS</v>
      </c>
      <c r="K1447" s="263" t="s">
        <v>211</v>
      </c>
      <c r="L1447" s="122" t="s">
        <v>485</v>
      </c>
    </row>
    <row r="1448" spans="3:12" x14ac:dyDescent="0.25">
      <c r="C1448" s="123" t="s">
        <v>48</v>
      </c>
      <c r="D1448" s="624"/>
      <c r="E1448" s="229">
        <v>200</v>
      </c>
      <c r="F1448" s="124">
        <v>50</v>
      </c>
      <c r="G1448" s="121">
        <f t="shared" si="134"/>
        <v>10000</v>
      </c>
      <c r="H1448" s="185"/>
      <c r="I1448" s="122" t="s">
        <v>1517</v>
      </c>
      <c r="J1448" s="122" t="str">
        <f>VLOOKUP(I1448,Presupuesto!$B$11:$C$587,2,0)</f>
        <v>OTROS INTERESES</v>
      </c>
      <c r="K1448" s="122" t="str">
        <f>$K$17</f>
        <v>Desarrollo Curricular</v>
      </c>
      <c r="L1448" s="122" t="s">
        <v>503</v>
      </c>
    </row>
    <row r="1449" spans="3:12" x14ac:dyDescent="0.25">
      <c r="C1449" s="123" t="s">
        <v>49</v>
      </c>
      <c r="D1449" s="624"/>
      <c r="E1449" s="229">
        <v>0</v>
      </c>
      <c r="F1449" s="124">
        <v>160</v>
      </c>
      <c r="G1449" s="121">
        <f t="shared" si="134"/>
        <v>0</v>
      </c>
      <c r="H1449" s="185"/>
      <c r="I1449" s="122" t="s">
        <v>1517</v>
      </c>
      <c r="J1449" s="122" t="str">
        <f>VLOOKUP(I1449,Presupuesto!$B$11:$C$587,2,0)</f>
        <v>OTROS INTERESES</v>
      </c>
      <c r="K1449" s="122" t="str">
        <f t="shared" ref="K1449:K1456" si="135">$K$17</f>
        <v>Desarrollo Curricular</v>
      </c>
      <c r="L1449" s="122" t="s">
        <v>487</v>
      </c>
    </row>
    <row r="1450" spans="3:12" x14ac:dyDescent="0.25">
      <c r="C1450" s="123" t="s">
        <v>50</v>
      </c>
      <c r="D1450" s="624"/>
      <c r="E1450" s="175">
        <v>0</v>
      </c>
      <c r="F1450" s="142">
        <v>7350</v>
      </c>
      <c r="G1450" s="121">
        <f t="shared" si="134"/>
        <v>0</v>
      </c>
      <c r="H1450" s="185"/>
      <c r="I1450" s="122" t="s">
        <v>1517</v>
      </c>
      <c r="J1450" s="122" t="str">
        <f>VLOOKUP(I1450,Presupuesto!$B$11:$C$587,2,0)</f>
        <v>OTROS INTERESES</v>
      </c>
      <c r="K1450" s="122" t="str">
        <f t="shared" si="135"/>
        <v>Desarrollo Curricular</v>
      </c>
      <c r="L1450" s="122" t="s">
        <v>503</v>
      </c>
    </row>
    <row r="1451" spans="3:12" x14ac:dyDescent="0.25">
      <c r="C1451" s="123" t="s">
        <v>510</v>
      </c>
      <c r="D1451" s="624"/>
      <c r="E1451" s="175">
        <v>0</v>
      </c>
      <c r="F1451" s="142">
        <v>250</v>
      </c>
      <c r="G1451" s="121">
        <f t="shared" si="134"/>
        <v>0</v>
      </c>
      <c r="H1451" s="185"/>
      <c r="I1451" s="122" t="s">
        <v>1517</v>
      </c>
      <c r="J1451" s="122" t="str">
        <f>VLOOKUP(I1451,Presupuesto!$B$11:$C$587,2,0)</f>
        <v>OTROS INTERESES</v>
      </c>
      <c r="K1451" s="122" t="str">
        <f t="shared" si="135"/>
        <v>Desarrollo Curricular</v>
      </c>
      <c r="L1451" s="122" t="s">
        <v>503</v>
      </c>
    </row>
    <row r="1452" spans="3:12" x14ac:dyDescent="0.25">
      <c r="C1452" s="123" t="s">
        <v>51</v>
      </c>
      <c r="D1452" s="624"/>
      <c r="E1452" s="229">
        <v>0</v>
      </c>
      <c r="F1452" s="124">
        <v>85</v>
      </c>
      <c r="G1452" s="121">
        <f t="shared" si="134"/>
        <v>0</v>
      </c>
      <c r="H1452" s="185"/>
      <c r="I1452" s="122" t="s">
        <v>1517</v>
      </c>
      <c r="J1452" s="122" t="str">
        <f>VLOOKUP(I1452,Presupuesto!$B$11:$C$587,2,0)</f>
        <v>OTROS INTERESES</v>
      </c>
      <c r="K1452" s="122" t="str">
        <f t="shared" si="135"/>
        <v>Desarrollo Curricular</v>
      </c>
      <c r="L1452" s="122" t="s">
        <v>503</v>
      </c>
    </row>
    <row r="1453" spans="3:12" x14ac:dyDescent="0.25">
      <c r="C1453" s="123" t="s">
        <v>204</v>
      </c>
      <c r="D1453" s="624"/>
      <c r="E1453" s="229">
        <f>D1447/12</f>
        <v>0</v>
      </c>
      <c r="F1453" s="124">
        <v>36</v>
      </c>
      <c r="G1453" s="121">
        <f t="shared" si="134"/>
        <v>0</v>
      </c>
      <c r="H1453" s="185"/>
      <c r="I1453" s="122" t="s">
        <v>1517</v>
      </c>
      <c r="J1453" s="122" t="str">
        <f>VLOOKUP(I1453,Presupuesto!$B$11:$C$587,2,0)</f>
        <v>OTROS INTERESES</v>
      </c>
      <c r="K1453" s="122" t="str">
        <f t="shared" si="135"/>
        <v>Desarrollo Curricular</v>
      </c>
      <c r="L1453" s="122" t="s">
        <v>503</v>
      </c>
    </row>
    <row r="1454" spans="3:12" x14ac:dyDescent="0.25">
      <c r="C1454" s="123" t="s">
        <v>34</v>
      </c>
      <c r="D1454" s="624"/>
      <c r="E1454" s="229">
        <f>D1447/12</f>
        <v>0</v>
      </c>
      <c r="F1454" s="124">
        <v>80</v>
      </c>
      <c r="G1454" s="121">
        <f t="shared" si="134"/>
        <v>0</v>
      </c>
      <c r="H1454" s="185"/>
      <c r="I1454" s="122" t="s">
        <v>1517</v>
      </c>
      <c r="J1454" s="122" t="str">
        <f>VLOOKUP(I1454,Presupuesto!$B$11:$C$587,2,0)</f>
        <v>OTROS INTERESES</v>
      </c>
      <c r="K1454" s="122" t="str">
        <f t="shared" si="135"/>
        <v>Desarrollo Curricular</v>
      </c>
      <c r="L1454" s="122" t="s">
        <v>503</v>
      </c>
    </row>
    <row r="1455" spans="3:12" x14ac:dyDescent="0.25">
      <c r="C1455" s="133" t="s">
        <v>52</v>
      </c>
      <c r="D1455" s="624"/>
      <c r="E1455" s="256">
        <v>0</v>
      </c>
      <c r="F1455" s="143">
        <v>25</v>
      </c>
      <c r="G1455" s="121">
        <f t="shared" si="134"/>
        <v>0</v>
      </c>
      <c r="H1455" s="185"/>
      <c r="I1455" s="122" t="s">
        <v>1517</v>
      </c>
      <c r="J1455" s="122" t="str">
        <f>VLOOKUP(I1455,Presupuesto!$B$11:$C$587,2,0)</f>
        <v>OTROS INTERESES</v>
      </c>
      <c r="K1455" s="122" t="str">
        <f t="shared" si="135"/>
        <v>Desarrollo Curricular</v>
      </c>
      <c r="L1455" s="122" t="s">
        <v>503</v>
      </c>
    </row>
    <row r="1456" spans="3:12" ht="15.75" thickBot="1" x14ac:dyDescent="0.3">
      <c r="C1456" s="260" t="s">
        <v>541</v>
      </c>
      <c r="D1456" s="261">
        <v>0</v>
      </c>
      <c r="E1456" s="262">
        <v>0</v>
      </c>
      <c r="F1456" s="128">
        <v>11261.25</v>
      </c>
      <c r="G1456" s="121">
        <f t="shared" si="134"/>
        <v>0</v>
      </c>
      <c r="H1456" s="185"/>
      <c r="I1456" s="122" t="s">
        <v>1517</v>
      </c>
      <c r="J1456" s="130" t="str">
        <f>VLOOKUP(I1456,Presupuesto!$B$11:$C$587,2,0)</f>
        <v>OTROS INTERESES</v>
      </c>
      <c r="K1456" s="122" t="str">
        <f t="shared" si="135"/>
        <v>Desarrollo Curricular</v>
      </c>
      <c r="L1456" s="122" t="s">
        <v>503</v>
      </c>
    </row>
    <row r="1458" spans="3:12" x14ac:dyDescent="0.25">
      <c r="C1458" s="72" t="s">
        <v>41</v>
      </c>
      <c r="D1458" s="72"/>
      <c r="E1458" s="72"/>
      <c r="F1458" s="72"/>
      <c r="G1458" s="72"/>
      <c r="H1458" s="97"/>
      <c r="I1458" s="72"/>
      <c r="J1458" s="72"/>
    </row>
    <row r="1459" spans="3:12" x14ac:dyDescent="0.25">
      <c r="C1459" s="72" t="s">
        <v>42</v>
      </c>
      <c r="D1459" s="72"/>
      <c r="E1459" s="72"/>
      <c r="F1459" s="72"/>
      <c r="G1459" s="72"/>
      <c r="H1459" s="97"/>
      <c r="I1459" s="72"/>
      <c r="J1459" s="72"/>
    </row>
    <row r="1460" spans="3:12" ht="15.75" thickBot="1" x14ac:dyDescent="0.3">
      <c r="C1460" s="202"/>
      <c r="D1460" s="202"/>
      <c r="E1460" s="202"/>
      <c r="F1460" s="202"/>
      <c r="G1460" s="202"/>
      <c r="H1460" s="97"/>
      <c r="I1460" s="202"/>
      <c r="J1460" s="202"/>
      <c r="K1460" s="136"/>
    </row>
    <row r="1461" spans="3:12" ht="15.75" thickBot="1" x14ac:dyDescent="0.3">
      <c r="C1461" s="29" t="s">
        <v>43</v>
      </c>
      <c r="D1461" s="30">
        <f>SUM(G1468:G1477)</f>
        <v>70000</v>
      </c>
      <c r="E1461" s="117"/>
      <c r="F1461" s="117"/>
      <c r="G1461" s="117"/>
      <c r="H1461" s="94"/>
      <c r="I1461" s="94"/>
      <c r="J1461" s="94"/>
      <c r="K1461" s="136"/>
    </row>
    <row r="1462" spans="3:12" x14ac:dyDescent="0.25">
      <c r="C1462" s="72"/>
      <c r="D1462" s="31"/>
      <c r="E1462" s="117"/>
      <c r="F1462" s="117"/>
      <c r="G1462" s="117"/>
      <c r="H1462" s="94"/>
      <c r="I1462" s="94"/>
      <c r="J1462" s="94"/>
      <c r="K1462" s="136"/>
    </row>
    <row r="1463" spans="3:12" x14ac:dyDescent="0.25">
      <c r="C1463" s="72"/>
      <c r="D1463" s="31"/>
      <c r="E1463" s="117"/>
      <c r="F1463" s="117"/>
      <c r="G1463" s="117"/>
      <c r="H1463" s="94"/>
      <c r="I1463" s="94"/>
      <c r="J1463" s="94"/>
      <c r="K1463" s="136"/>
    </row>
    <row r="1464" spans="3:12" ht="15.75" x14ac:dyDescent="0.25">
      <c r="C1464" s="235" t="s">
        <v>481</v>
      </c>
      <c r="D1464" s="501" t="s">
        <v>2351</v>
      </c>
      <c r="E1464" s="117"/>
      <c r="F1464" s="117"/>
      <c r="G1464" s="117"/>
      <c r="H1464" s="94"/>
      <c r="I1464" s="94"/>
      <c r="J1464" s="94"/>
      <c r="K1464" s="136"/>
    </row>
    <row r="1465" spans="3:12" ht="18.75" x14ac:dyDescent="0.25">
      <c r="C1465" s="252" t="str">
        <f>IFERROR(VLOOKUP(D1464,'Desarrollo e Innov. Curricular'!$E:$F,2,FALSE),IFERROR(VLOOKUP(D1464,Investigación!$E:$F,2,FALSE),IFERROR(VLOOKUP(D1464,'Vinculación Univ. Sociedad'!$E:$F,2,FALSE),IFERROR(VLOOKUP(D1464,'Docencia y Profesorado Universi'!$E:$F,2,FALSE),IFERROR(VLOOKUP(D1464,Estudiantes!$E:$F,2,FALSE),IFERROR(VLOOKUP(D1464,'Gestion Administrativa'!#REF!,2,FALSE),IFERROR(VLOOKUP(D1464,'Gestion Academica'!$E:$F,2,FALSE),IFERROR(VLOOKUP(D1464,Graduados!$E:$F,2,FALSE),IFERROR(VLOOKUP(D1464,'Gestión del Conocimiento'!$E:$F,2,FALSE),IFERROR(VLOOKUP(D1464,Gobernabilidad!$E:$F,2,FALSE),IFERROR(VLOOKUP(D1464,'NIVEL DE ES Y  SISTEMA NACIONAL'!$E:$F,2,FALSE),VLOOKUP(D1464,'Lo Esencial'!$E:$F,2,0))))))))))))</f>
        <v>Fortalecimiento e intercambio de conocimientos con maestros visitantes para la Carrera de Antropología.</v>
      </c>
      <c r="D1465" s="31"/>
      <c r="E1465" s="117"/>
      <c r="F1465" s="117"/>
      <c r="G1465" s="117"/>
      <c r="H1465" s="94"/>
      <c r="I1465" s="94"/>
      <c r="J1465" s="94"/>
      <c r="K1465" s="136"/>
    </row>
    <row r="1466" spans="3:12" ht="15.75" thickBot="1" x14ac:dyDescent="0.3">
      <c r="C1466" s="72"/>
      <c r="D1466" s="31"/>
      <c r="E1466" s="117"/>
      <c r="F1466" s="117"/>
      <c r="G1466" s="117"/>
      <c r="H1466" s="94"/>
      <c r="I1466" s="94"/>
      <c r="J1466" s="94"/>
      <c r="K1466" s="136"/>
    </row>
    <row r="1467" spans="3:12" ht="30.75" thickBot="1" x14ac:dyDescent="0.3">
      <c r="C1467" s="150" t="s">
        <v>44</v>
      </c>
      <c r="D1467" s="153" t="s">
        <v>45</v>
      </c>
      <c r="E1467" s="152" t="s">
        <v>55</v>
      </c>
      <c r="F1467" s="152" t="s">
        <v>57</v>
      </c>
      <c r="G1467" s="151" t="s">
        <v>27</v>
      </c>
      <c r="H1467" s="157" t="s">
        <v>218</v>
      </c>
      <c r="I1467" s="152" t="s">
        <v>46</v>
      </c>
      <c r="J1467" s="152" t="s">
        <v>219</v>
      </c>
      <c r="K1467" s="152" t="s">
        <v>501</v>
      </c>
      <c r="L1467" s="152" t="s">
        <v>502</v>
      </c>
    </row>
    <row r="1468" spans="3:12" x14ac:dyDescent="0.25">
      <c r="C1468" s="119" t="s">
        <v>47</v>
      </c>
      <c r="D1468" s="623"/>
      <c r="E1468" s="182">
        <v>1</v>
      </c>
      <c r="F1468" s="139">
        <v>30000</v>
      </c>
      <c r="G1468" s="121">
        <f t="shared" ref="G1468:G1477" si="136">E1468*F1468</f>
        <v>30000</v>
      </c>
      <c r="H1468" s="185" t="s">
        <v>217</v>
      </c>
      <c r="I1468" s="122" t="s">
        <v>756</v>
      </c>
      <c r="J1468" s="122" t="str">
        <f>VLOOKUP(I1468,Presupuesto!$B$11:$C$587,2,0)</f>
        <v>SERVICIOS DE PROFESIONALES Y TECNICOS</v>
      </c>
      <c r="K1468" s="263" t="s">
        <v>211</v>
      </c>
      <c r="L1468" s="122" t="s">
        <v>485</v>
      </c>
    </row>
    <row r="1469" spans="3:12" x14ac:dyDescent="0.25">
      <c r="C1469" s="123" t="s">
        <v>48</v>
      </c>
      <c r="D1469" s="624"/>
      <c r="E1469" s="229">
        <v>20</v>
      </c>
      <c r="F1469" s="124">
        <v>50</v>
      </c>
      <c r="G1469" s="121">
        <f t="shared" si="136"/>
        <v>1000</v>
      </c>
      <c r="H1469" s="185"/>
      <c r="I1469" s="122" t="s">
        <v>1517</v>
      </c>
      <c r="J1469" s="122" t="str">
        <f>VLOOKUP(I1469,Presupuesto!$B$11:$C$587,2,0)</f>
        <v>OTROS INTERESES</v>
      </c>
      <c r="K1469" s="122" t="str">
        <f>$K$17</f>
        <v>Desarrollo Curricular</v>
      </c>
      <c r="L1469" s="122" t="s">
        <v>503</v>
      </c>
    </row>
    <row r="1470" spans="3:12" x14ac:dyDescent="0.25">
      <c r="C1470" s="123" t="s">
        <v>49</v>
      </c>
      <c r="D1470" s="624"/>
      <c r="E1470" s="229">
        <v>0</v>
      </c>
      <c r="F1470" s="124">
        <v>160</v>
      </c>
      <c r="G1470" s="121">
        <f t="shared" si="136"/>
        <v>0</v>
      </c>
      <c r="H1470" s="185"/>
      <c r="I1470" s="122" t="s">
        <v>1517</v>
      </c>
      <c r="J1470" s="122" t="str">
        <f>VLOOKUP(I1470,Presupuesto!$B$11:$C$587,2,0)</f>
        <v>OTROS INTERESES</v>
      </c>
      <c r="K1470" s="122" t="str">
        <f t="shared" ref="K1470:K1477" si="137">$K$17</f>
        <v>Desarrollo Curricular</v>
      </c>
      <c r="L1470" s="122" t="s">
        <v>487</v>
      </c>
    </row>
    <row r="1471" spans="3:12" x14ac:dyDescent="0.25">
      <c r="C1471" s="123" t="s">
        <v>50</v>
      </c>
      <c r="D1471" s="624"/>
      <c r="E1471" s="175">
        <v>1</v>
      </c>
      <c r="F1471" s="142">
        <v>20000</v>
      </c>
      <c r="G1471" s="121">
        <f t="shared" si="136"/>
        <v>20000</v>
      </c>
      <c r="H1471" s="185"/>
      <c r="I1471" s="122" t="s">
        <v>1517</v>
      </c>
      <c r="J1471" s="122" t="str">
        <f>VLOOKUP(I1471,Presupuesto!$B$11:$C$587,2,0)</f>
        <v>OTROS INTERESES</v>
      </c>
      <c r="K1471" s="122" t="str">
        <f t="shared" si="137"/>
        <v>Desarrollo Curricular</v>
      </c>
      <c r="L1471" s="122" t="s">
        <v>503</v>
      </c>
    </row>
    <row r="1472" spans="3:12" x14ac:dyDescent="0.25">
      <c r="C1472" s="123" t="s">
        <v>510</v>
      </c>
      <c r="D1472" s="624"/>
      <c r="E1472" s="175">
        <v>4</v>
      </c>
      <c r="F1472" s="142">
        <v>250</v>
      </c>
      <c r="G1472" s="121">
        <f t="shared" si="136"/>
        <v>1000</v>
      </c>
      <c r="H1472" s="185"/>
      <c r="I1472" s="122" t="s">
        <v>1517</v>
      </c>
      <c r="J1472" s="122" t="str">
        <f>VLOOKUP(I1472,Presupuesto!$B$11:$C$587,2,0)</f>
        <v>OTROS INTERESES</v>
      </c>
      <c r="K1472" s="122" t="str">
        <f t="shared" si="137"/>
        <v>Desarrollo Curricular</v>
      </c>
      <c r="L1472" s="122" t="s">
        <v>503</v>
      </c>
    </row>
    <row r="1473" spans="3:12" x14ac:dyDescent="0.25">
      <c r="C1473" s="123" t="s">
        <v>51</v>
      </c>
      <c r="D1473" s="624"/>
      <c r="E1473" s="229">
        <v>0</v>
      </c>
      <c r="F1473" s="124">
        <v>85</v>
      </c>
      <c r="G1473" s="121">
        <f t="shared" si="136"/>
        <v>0</v>
      </c>
      <c r="H1473" s="185"/>
      <c r="I1473" s="122" t="s">
        <v>1517</v>
      </c>
      <c r="J1473" s="122" t="str">
        <f>VLOOKUP(I1473,Presupuesto!$B$11:$C$587,2,0)</f>
        <v>OTROS INTERESES</v>
      </c>
      <c r="K1473" s="122" t="str">
        <f t="shared" si="137"/>
        <v>Desarrollo Curricular</v>
      </c>
      <c r="L1473" s="122" t="s">
        <v>503</v>
      </c>
    </row>
    <row r="1474" spans="3:12" x14ac:dyDescent="0.25">
      <c r="C1474" s="123" t="s">
        <v>204</v>
      </c>
      <c r="D1474" s="624"/>
      <c r="E1474" s="229">
        <f>D1468/12</f>
        <v>0</v>
      </c>
      <c r="F1474" s="124">
        <v>36</v>
      </c>
      <c r="G1474" s="121">
        <f t="shared" si="136"/>
        <v>0</v>
      </c>
      <c r="H1474" s="185"/>
      <c r="I1474" s="122" t="s">
        <v>1517</v>
      </c>
      <c r="J1474" s="122" t="str">
        <f>VLOOKUP(I1474,Presupuesto!$B$11:$C$587,2,0)</f>
        <v>OTROS INTERESES</v>
      </c>
      <c r="K1474" s="122" t="str">
        <f t="shared" si="137"/>
        <v>Desarrollo Curricular</v>
      </c>
      <c r="L1474" s="122" t="s">
        <v>503</v>
      </c>
    </row>
    <row r="1475" spans="3:12" x14ac:dyDescent="0.25">
      <c r="C1475" s="123" t="s">
        <v>34</v>
      </c>
      <c r="D1475" s="624"/>
      <c r="E1475" s="229">
        <f>D1468/12</f>
        <v>0</v>
      </c>
      <c r="F1475" s="124">
        <v>80</v>
      </c>
      <c r="G1475" s="121">
        <f t="shared" si="136"/>
        <v>0</v>
      </c>
      <c r="H1475" s="185"/>
      <c r="I1475" s="122" t="s">
        <v>1517</v>
      </c>
      <c r="J1475" s="122" t="str">
        <f>VLOOKUP(I1475,Presupuesto!$B$11:$C$587,2,0)</f>
        <v>OTROS INTERESES</v>
      </c>
      <c r="K1475" s="122" t="str">
        <f t="shared" si="137"/>
        <v>Desarrollo Curricular</v>
      </c>
      <c r="L1475" s="122" t="s">
        <v>503</v>
      </c>
    </row>
    <row r="1476" spans="3:12" x14ac:dyDescent="0.25">
      <c r="C1476" s="133" t="s">
        <v>52</v>
      </c>
      <c r="D1476" s="624"/>
      <c r="E1476" s="256">
        <v>0</v>
      </c>
      <c r="F1476" s="143">
        <v>25</v>
      </c>
      <c r="G1476" s="121">
        <f t="shared" si="136"/>
        <v>0</v>
      </c>
      <c r="H1476" s="185"/>
      <c r="I1476" s="122" t="s">
        <v>1517</v>
      </c>
      <c r="J1476" s="122" t="str">
        <f>VLOOKUP(I1476,Presupuesto!$B$11:$C$587,2,0)</f>
        <v>OTROS INTERESES</v>
      </c>
      <c r="K1476" s="122" t="str">
        <f t="shared" si="137"/>
        <v>Desarrollo Curricular</v>
      </c>
      <c r="L1476" s="122" t="s">
        <v>503</v>
      </c>
    </row>
    <row r="1477" spans="3:12" ht="15.75" thickBot="1" x14ac:dyDescent="0.3">
      <c r="C1477" s="260" t="s">
        <v>541</v>
      </c>
      <c r="D1477" s="261">
        <v>0</v>
      </c>
      <c r="E1477" s="262">
        <v>1</v>
      </c>
      <c r="F1477" s="128">
        <v>18000</v>
      </c>
      <c r="G1477" s="121">
        <f t="shared" si="136"/>
        <v>18000</v>
      </c>
      <c r="H1477" s="185"/>
      <c r="I1477" s="122" t="s">
        <v>1517</v>
      </c>
      <c r="J1477" s="130" t="str">
        <f>VLOOKUP(I1477,Presupuesto!$B$11:$C$587,2,0)</f>
        <v>OTROS INTERESES</v>
      </c>
      <c r="K1477" s="122" t="str">
        <f t="shared" si="137"/>
        <v>Desarrollo Curricular</v>
      </c>
      <c r="L1477" s="122" t="s">
        <v>503</v>
      </c>
    </row>
    <row r="1479" spans="3:12" x14ac:dyDescent="0.25">
      <c r="C1479" s="72" t="s">
        <v>41</v>
      </c>
      <c r="D1479" s="72"/>
      <c r="E1479" s="72"/>
      <c r="F1479" s="72"/>
      <c r="G1479" s="72"/>
      <c r="H1479" s="97"/>
      <c r="I1479" s="72"/>
      <c r="J1479" s="72"/>
    </row>
    <row r="1480" spans="3:12" x14ac:dyDescent="0.25">
      <c r="C1480" s="72" t="s">
        <v>42</v>
      </c>
      <c r="D1480" s="72"/>
      <c r="E1480" s="72"/>
      <c r="F1480" s="72"/>
      <c r="G1480" s="72"/>
      <c r="H1480" s="97"/>
      <c r="I1480" s="72"/>
      <c r="J1480" s="72"/>
    </row>
    <row r="1481" spans="3:12" ht="15.75" thickBot="1" x14ac:dyDescent="0.3">
      <c r="C1481" s="202"/>
      <c r="D1481" s="202"/>
      <c r="E1481" s="202"/>
      <c r="F1481" s="202"/>
      <c r="G1481" s="202"/>
      <c r="H1481" s="97"/>
      <c r="I1481" s="202"/>
      <c r="J1481" s="202"/>
      <c r="K1481" s="136"/>
    </row>
    <row r="1482" spans="3:12" ht="15.75" thickBot="1" x14ac:dyDescent="0.3">
      <c r="C1482" s="29" t="s">
        <v>43</v>
      </c>
      <c r="D1482" s="30">
        <f>SUM(G1489:G1498)</f>
        <v>50000</v>
      </c>
      <c r="E1482" s="117"/>
      <c r="F1482" s="117"/>
      <c r="G1482" s="117"/>
      <c r="H1482" s="94"/>
      <c r="I1482" s="94"/>
      <c r="J1482" s="94"/>
      <c r="K1482" s="136"/>
    </row>
    <row r="1483" spans="3:12" x14ac:dyDescent="0.25">
      <c r="C1483" s="72"/>
      <c r="D1483" s="31"/>
      <c r="E1483" s="117"/>
      <c r="F1483" s="117"/>
      <c r="G1483" s="117"/>
      <c r="H1483" s="94"/>
      <c r="I1483" s="94"/>
      <c r="J1483" s="94"/>
      <c r="K1483" s="136"/>
    </row>
    <row r="1484" spans="3:12" x14ac:dyDescent="0.25">
      <c r="C1484" s="72"/>
      <c r="D1484" s="31"/>
      <c r="E1484" s="117"/>
      <c r="F1484" s="117"/>
      <c r="G1484" s="117"/>
      <c r="H1484" s="94"/>
      <c r="I1484" s="94"/>
      <c r="J1484" s="94"/>
      <c r="K1484" s="136"/>
    </row>
    <row r="1485" spans="3:12" ht="15.75" x14ac:dyDescent="0.25">
      <c r="C1485" s="235" t="s">
        <v>481</v>
      </c>
      <c r="D1485" s="501" t="s">
        <v>2352</v>
      </c>
      <c r="E1485" s="117"/>
      <c r="F1485" s="117"/>
      <c r="G1485" s="117"/>
      <c r="H1485" s="94"/>
      <c r="I1485" s="94"/>
      <c r="J1485" s="94"/>
      <c r="K1485" s="136"/>
    </row>
    <row r="1486" spans="3:12" ht="18.75" x14ac:dyDescent="0.25">
      <c r="C1486" s="252" t="str">
        <f>IFERROR(VLOOKUP(D1485,'Desarrollo e Innov. Curricular'!$E:$F,2,FALSE),IFERROR(VLOOKUP(D1485,Investigación!$E:$F,2,FALSE),IFERROR(VLOOKUP(D1485,'Vinculación Univ. Sociedad'!$E:$F,2,FALSE),IFERROR(VLOOKUP(D1485,'Docencia y Profesorado Universi'!$E:$F,2,FALSE),IFERROR(VLOOKUP(D1485,Estudiantes!$E:$F,2,FALSE),IFERROR(VLOOKUP(D1485,'Gestion Administrativa'!#REF!,2,FALSE),IFERROR(VLOOKUP(D1485,'Gestion Academica'!$E:$F,2,FALSE),IFERROR(VLOOKUP(D1485,Graduados!$E:$F,2,FALSE),IFERROR(VLOOKUP(D1485,'Gestión del Conocimiento'!$E:$F,2,FALSE),IFERROR(VLOOKUP(D1485,Gobernabilidad!$E:$F,2,FALSE),IFERROR(VLOOKUP(D1485,'NIVEL DE ES Y  SISTEMA NACIONAL'!$E:$F,2,FALSE),VLOOKUP(D1485,'Lo Esencial'!$E:$F,2,0))))))))))))</f>
        <v>Contar con la presencia de un// a  profesora visitante que contribuya a la formacion disciplinar de Trabajo Social</v>
      </c>
      <c r="D1486" s="31"/>
      <c r="E1486" s="117"/>
      <c r="F1486" s="117"/>
      <c r="G1486" s="117"/>
      <c r="H1486" s="94"/>
      <c r="I1486" s="94"/>
      <c r="J1486" s="94"/>
      <c r="K1486" s="136"/>
    </row>
    <row r="1487" spans="3:12" ht="15.75" thickBot="1" x14ac:dyDescent="0.3">
      <c r="C1487" s="72"/>
      <c r="D1487" s="31"/>
      <c r="E1487" s="117"/>
      <c r="F1487" s="117"/>
      <c r="G1487" s="117"/>
      <c r="H1487" s="94"/>
      <c r="I1487" s="94"/>
      <c r="J1487" s="94"/>
      <c r="K1487" s="136"/>
    </row>
    <row r="1488" spans="3:12" ht="30.75" thickBot="1" x14ac:dyDescent="0.3">
      <c r="C1488" s="150" t="s">
        <v>44</v>
      </c>
      <c r="D1488" s="153" t="s">
        <v>45</v>
      </c>
      <c r="E1488" s="152" t="s">
        <v>55</v>
      </c>
      <c r="F1488" s="152" t="s">
        <v>57</v>
      </c>
      <c r="G1488" s="151" t="s">
        <v>27</v>
      </c>
      <c r="H1488" s="157" t="s">
        <v>218</v>
      </c>
      <c r="I1488" s="152" t="s">
        <v>46</v>
      </c>
      <c r="J1488" s="152" t="s">
        <v>219</v>
      </c>
      <c r="K1488" s="152" t="s">
        <v>501</v>
      </c>
      <c r="L1488" s="152" t="s">
        <v>502</v>
      </c>
    </row>
    <row r="1489" spans="3:12" x14ac:dyDescent="0.25">
      <c r="C1489" s="119" t="s">
        <v>47</v>
      </c>
      <c r="D1489" s="623"/>
      <c r="E1489" s="182">
        <v>1</v>
      </c>
      <c r="F1489" s="139">
        <v>30000</v>
      </c>
      <c r="G1489" s="121">
        <f t="shared" ref="G1489:G1498" si="138">E1489*F1489</f>
        <v>30000</v>
      </c>
      <c r="H1489" s="185" t="s">
        <v>217</v>
      </c>
      <c r="I1489" s="122" t="s">
        <v>756</v>
      </c>
      <c r="J1489" s="122" t="str">
        <f>VLOOKUP(I1489,Presupuesto!$B$11:$C$587,2,0)</f>
        <v>SERVICIOS DE PROFESIONALES Y TECNICOS</v>
      </c>
      <c r="K1489" s="263" t="s">
        <v>211</v>
      </c>
      <c r="L1489" s="122" t="s">
        <v>485</v>
      </c>
    </row>
    <row r="1490" spans="3:12" x14ac:dyDescent="0.25">
      <c r="C1490" s="123" t="s">
        <v>48</v>
      </c>
      <c r="D1490" s="624"/>
      <c r="E1490" s="229">
        <v>0</v>
      </c>
      <c r="F1490" s="124">
        <v>50</v>
      </c>
      <c r="G1490" s="121">
        <f t="shared" si="138"/>
        <v>0</v>
      </c>
      <c r="H1490" s="185"/>
      <c r="I1490" s="122" t="s">
        <v>1517</v>
      </c>
      <c r="J1490" s="122" t="str">
        <f>VLOOKUP(I1490,Presupuesto!$B$11:$C$587,2,0)</f>
        <v>OTROS INTERESES</v>
      </c>
      <c r="K1490" s="122" t="str">
        <f>$K$17</f>
        <v>Desarrollo Curricular</v>
      </c>
      <c r="L1490" s="122" t="s">
        <v>503</v>
      </c>
    </row>
    <row r="1491" spans="3:12" x14ac:dyDescent="0.25">
      <c r="C1491" s="123" t="s">
        <v>49</v>
      </c>
      <c r="D1491" s="624"/>
      <c r="E1491" s="229">
        <v>0</v>
      </c>
      <c r="F1491" s="124">
        <v>160</v>
      </c>
      <c r="G1491" s="121">
        <f t="shared" si="138"/>
        <v>0</v>
      </c>
      <c r="H1491" s="185"/>
      <c r="I1491" s="122" t="s">
        <v>1517</v>
      </c>
      <c r="J1491" s="122" t="str">
        <f>VLOOKUP(I1491,Presupuesto!$B$11:$C$587,2,0)</f>
        <v>OTROS INTERESES</v>
      </c>
      <c r="K1491" s="122" t="str">
        <f t="shared" ref="K1491:K1498" si="139">$K$17</f>
        <v>Desarrollo Curricular</v>
      </c>
      <c r="L1491" s="122" t="s">
        <v>487</v>
      </c>
    </row>
    <row r="1492" spans="3:12" x14ac:dyDescent="0.25">
      <c r="C1492" s="123" t="s">
        <v>50</v>
      </c>
      <c r="D1492" s="624"/>
      <c r="E1492" s="175">
        <v>1</v>
      </c>
      <c r="F1492" s="142">
        <v>20000</v>
      </c>
      <c r="G1492" s="121">
        <f t="shared" si="138"/>
        <v>20000</v>
      </c>
      <c r="H1492" s="185"/>
      <c r="I1492" s="122" t="s">
        <v>1517</v>
      </c>
      <c r="J1492" s="122" t="str">
        <f>VLOOKUP(I1492,Presupuesto!$B$11:$C$587,2,0)</f>
        <v>OTROS INTERESES</v>
      </c>
      <c r="K1492" s="122" t="str">
        <f t="shared" si="139"/>
        <v>Desarrollo Curricular</v>
      </c>
      <c r="L1492" s="122" t="s">
        <v>503</v>
      </c>
    </row>
    <row r="1493" spans="3:12" x14ac:dyDescent="0.25">
      <c r="C1493" s="123" t="s">
        <v>510</v>
      </c>
      <c r="D1493" s="624"/>
      <c r="E1493" s="175">
        <v>0</v>
      </c>
      <c r="F1493" s="142">
        <v>250</v>
      </c>
      <c r="G1493" s="121">
        <f t="shared" si="138"/>
        <v>0</v>
      </c>
      <c r="H1493" s="185"/>
      <c r="I1493" s="122" t="s">
        <v>1517</v>
      </c>
      <c r="J1493" s="122" t="str">
        <f>VLOOKUP(I1493,Presupuesto!$B$11:$C$587,2,0)</f>
        <v>OTROS INTERESES</v>
      </c>
      <c r="K1493" s="122" t="str">
        <f t="shared" si="139"/>
        <v>Desarrollo Curricular</v>
      </c>
      <c r="L1493" s="122" t="s">
        <v>503</v>
      </c>
    </row>
    <row r="1494" spans="3:12" x14ac:dyDescent="0.25">
      <c r="C1494" s="123" t="s">
        <v>51</v>
      </c>
      <c r="D1494" s="624"/>
      <c r="E1494" s="229">
        <v>0</v>
      </c>
      <c r="F1494" s="124">
        <v>85</v>
      </c>
      <c r="G1494" s="121">
        <f t="shared" si="138"/>
        <v>0</v>
      </c>
      <c r="H1494" s="185"/>
      <c r="I1494" s="122" t="s">
        <v>1517</v>
      </c>
      <c r="J1494" s="122" t="str">
        <f>VLOOKUP(I1494,Presupuesto!$B$11:$C$587,2,0)</f>
        <v>OTROS INTERESES</v>
      </c>
      <c r="K1494" s="122" t="str">
        <f t="shared" si="139"/>
        <v>Desarrollo Curricular</v>
      </c>
      <c r="L1494" s="122" t="s">
        <v>503</v>
      </c>
    </row>
    <row r="1495" spans="3:12" x14ac:dyDescent="0.25">
      <c r="C1495" s="123" t="s">
        <v>204</v>
      </c>
      <c r="D1495" s="624"/>
      <c r="E1495" s="229">
        <f>D1489/12</f>
        <v>0</v>
      </c>
      <c r="F1495" s="124">
        <v>36</v>
      </c>
      <c r="G1495" s="121">
        <f t="shared" si="138"/>
        <v>0</v>
      </c>
      <c r="H1495" s="185"/>
      <c r="I1495" s="122" t="s">
        <v>1517</v>
      </c>
      <c r="J1495" s="122" t="str">
        <f>VLOOKUP(I1495,Presupuesto!$B$11:$C$587,2,0)</f>
        <v>OTROS INTERESES</v>
      </c>
      <c r="K1495" s="122" t="str">
        <f t="shared" si="139"/>
        <v>Desarrollo Curricular</v>
      </c>
      <c r="L1495" s="122" t="s">
        <v>503</v>
      </c>
    </row>
    <row r="1496" spans="3:12" x14ac:dyDescent="0.25">
      <c r="C1496" s="123" t="s">
        <v>34</v>
      </c>
      <c r="D1496" s="624"/>
      <c r="E1496" s="229">
        <f>D1489/12</f>
        <v>0</v>
      </c>
      <c r="F1496" s="124">
        <v>80</v>
      </c>
      <c r="G1496" s="121">
        <f t="shared" si="138"/>
        <v>0</v>
      </c>
      <c r="H1496" s="185"/>
      <c r="I1496" s="122" t="s">
        <v>1517</v>
      </c>
      <c r="J1496" s="122" t="str">
        <f>VLOOKUP(I1496,Presupuesto!$B$11:$C$587,2,0)</f>
        <v>OTROS INTERESES</v>
      </c>
      <c r="K1496" s="122" t="str">
        <f t="shared" si="139"/>
        <v>Desarrollo Curricular</v>
      </c>
      <c r="L1496" s="122" t="s">
        <v>503</v>
      </c>
    </row>
    <row r="1497" spans="3:12" x14ac:dyDescent="0.25">
      <c r="C1497" s="133" t="s">
        <v>52</v>
      </c>
      <c r="D1497" s="624"/>
      <c r="E1497" s="256">
        <v>0</v>
      </c>
      <c r="F1497" s="143">
        <v>25</v>
      </c>
      <c r="G1497" s="121">
        <f t="shared" si="138"/>
        <v>0</v>
      </c>
      <c r="H1497" s="185"/>
      <c r="I1497" s="122" t="s">
        <v>1517</v>
      </c>
      <c r="J1497" s="122" t="str">
        <f>VLOOKUP(I1497,Presupuesto!$B$11:$C$587,2,0)</f>
        <v>OTROS INTERESES</v>
      </c>
      <c r="K1497" s="122" t="str">
        <f t="shared" si="139"/>
        <v>Desarrollo Curricular</v>
      </c>
      <c r="L1497" s="122" t="s">
        <v>503</v>
      </c>
    </row>
    <row r="1498" spans="3:12" ht="15.75" thickBot="1" x14ac:dyDescent="0.3">
      <c r="C1498" s="260" t="s">
        <v>541</v>
      </c>
      <c r="D1498" s="261">
        <v>0</v>
      </c>
      <c r="E1498" s="262">
        <v>0</v>
      </c>
      <c r="F1498" s="128">
        <v>11261.25</v>
      </c>
      <c r="G1498" s="121">
        <f t="shared" si="138"/>
        <v>0</v>
      </c>
      <c r="H1498" s="185"/>
      <c r="I1498" s="122" t="s">
        <v>1517</v>
      </c>
      <c r="J1498" s="130" t="str">
        <f>VLOOKUP(I1498,Presupuesto!$B$11:$C$587,2,0)</f>
        <v>OTROS INTERESES</v>
      </c>
      <c r="K1498" s="122" t="str">
        <f t="shared" si="139"/>
        <v>Desarrollo Curricular</v>
      </c>
      <c r="L1498" s="122" t="s">
        <v>503</v>
      </c>
    </row>
    <row r="1500" spans="3:12" x14ac:dyDescent="0.25">
      <c r="C1500" s="72" t="s">
        <v>41</v>
      </c>
      <c r="D1500" s="72"/>
      <c r="E1500" s="72"/>
      <c r="F1500" s="72"/>
      <c r="G1500" s="72"/>
      <c r="H1500" s="97"/>
      <c r="I1500" s="72"/>
      <c r="J1500" s="72"/>
    </row>
    <row r="1501" spans="3:12" x14ac:dyDescent="0.25">
      <c r="C1501" s="72" t="s">
        <v>42</v>
      </c>
      <c r="D1501" s="72"/>
      <c r="E1501" s="72"/>
      <c r="F1501" s="72"/>
      <c r="G1501" s="72"/>
      <c r="H1501" s="97"/>
      <c r="I1501" s="72"/>
      <c r="J1501" s="72"/>
    </row>
    <row r="1502" spans="3:12" ht="15.75" thickBot="1" x14ac:dyDescent="0.3">
      <c r="C1502" s="202"/>
      <c r="D1502" s="202"/>
      <c r="E1502" s="202"/>
      <c r="F1502" s="202"/>
      <c r="G1502" s="202"/>
      <c r="H1502" s="97"/>
      <c r="I1502" s="202"/>
      <c r="J1502" s="202"/>
      <c r="K1502" s="136"/>
    </row>
    <row r="1503" spans="3:12" ht="15.75" thickBot="1" x14ac:dyDescent="0.3">
      <c r="C1503" s="29" t="s">
        <v>43</v>
      </c>
      <c r="D1503" s="30"/>
      <c r="E1503" s="117"/>
      <c r="F1503" s="117"/>
      <c r="G1503" s="117"/>
      <c r="H1503" s="94"/>
      <c r="I1503" s="94"/>
      <c r="J1503" s="94"/>
      <c r="K1503" s="136"/>
    </row>
    <row r="1504" spans="3:12" x14ac:dyDescent="0.25">
      <c r="C1504" s="72"/>
      <c r="D1504" s="31"/>
      <c r="E1504" s="117"/>
      <c r="F1504" s="117"/>
      <c r="G1504" s="117"/>
      <c r="H1504" s="94"/>
      <c r="I1504" s="94"/>
      <c r="J1504" s="94"/>
      <c r="K1504" s="136"/>
    </row>
    <row r="1505" spans="3:12" x14ac:dyDescent="0.25">
      <c r="C1505" s="72"/>
      <c r="D1505" s="31"/>
      <c r="E1505" s="117"/>
      <c r="F1505" s="117"/>
      <c r="G1505" s="117"/>
      <c r="H1505" s="94"/>
      <c r="I1505" s="94"/>
      <c r="J1505" s="94"/>
      <c r="K1505" s="136"/>
    </row>
    <row r="1506" spans="3:12" ht="15.75" x14ac:dyDescent="0.25">
      <c r="C1506" s="235" t="s">
        <v>481</v>
      </c>
      <c r="D1506" s="512" t="s">
        <v>2353</v>
      </c>
      <c r="E1506" s="117"/>
      <c r="F1506" s="117"/>
      <c r="G1506" s="117"/>
      <c r="H1506" s="94"/>
      <c r="I1506" s="94"/>
      <c r="J1506" s="94"/>
      <c r="K1506" s="136"/>
    </row>
    <row r="1507" spans="3:12" ht="18.75" x14ac:dyDescent="0.25">
      <c r="C1507" s="252" t="str">
        <f>IFERROR(VLOOKUP(D1506,'Desarrollo e Innov. Curricular'!$E:$F,2,FALSE),IFERROR(VLOOKUP(D1506,Investigación!$E:$F,2,FALSE),IFERROR(VLOOKUP(D1506,'Vinculación Univ. Sociedad'!$E:$F,2,FALSE),IFERROR(VLOOKUP(D1506,'Docencia y Profesorado Universi'!$E:$F,2,FALSE),IFERROR(VLOOKUP(D1506,Estudiantes!$E:$F,2,FALSE),IFERROR(VLOOKUP(D1506,'Gestion Administrativa'!#REF!,2,FALSE),IFERROR(VLOOKUP(D1506,'Gestion Academica'!$E:$F,2,FALSE),IFERROR(VLOOKUP(D1506,Graduados!$E:$F,2,FALSE),IFERROR(VLOOKUP(D1506,'Gestión del Conocimiento'!$E:$F,2,FALSE),IFERROR(VLOOKUP(D1506,Gobernabilidad!$E:$F,2,FALSE),IFERROR(VLOOKUP(D1506,'NIVEL DE ES Y  SISTEMA NACIONAL'!$E:$F,2,FALSE),VLOOKUP(D1506,'Lo Esencial'!$E:$F,2,0))))))))))))</f>
        <v>Implementación de mecanismos que aseguren la selección docente con base al perfil requerido.</v>
      </c>
      <c r="D1507" s="31"/>
      <c r="E1507" s="117"/>
      <c r="F1507" s="117"/>
      <c r="G1507" s="117"/>
      <c r="H1507" s="94"/>
      <c r="I1507" s="94"/>
      <c r="J1507" s="94"/>
      <c r="K1507" s="136"/>
    </row>
    <row r="1508" spans="3:12" ht="15.75" thickBot="1" x14ac:dyDescent="0.3">
      <c r="C1508" s="72"/>
      <c r="D1508" s="31"/>
      <c r="E1508" s="117"/>
      <c r="F1508" s="117"/>
      <c r="G1508" s="117"/>
      <c r="H1508" s="94"/>
      <c r="I1508" s="94"/>
      <c r="J1508" s="94"/>
      <c r="K1508" s="136"/>
    </row>
    <row r="1509" spans="3:12" ht="30.75" thickBot="1" x14ac:dyDescent="0.3">
      <c r="C1509" s="150" t="s">
        <v>44</v>
      </c>
      <c r="D1509" s="153" t="s">
        <v>45</v>
      </c>
      <c r="E1509" s="152" t="s">
        <v>55</v>
      </c>
      <c r="F1509" s="152" t="s">
        <v>57</v>
      </c>
      <c r="G1509" s="151" t="s">
        <v>27</v>
      </c>
      <c r="H1509" s="157" t="s">
        <v>218</v>
      </c>
      <c r="I1509" s="152" t="s">
        <v>46</v>
      </c>
      <c r="J1509" s="152" t="s">
        <v>219</v>
      </c>
      <c r="K1509" s="152" t="s">
        <v>501</v>
      </c>
      <c r="L1509" s="152" t="s">
        <v>502</v>
      </c>
    </row>
    <row r="1510" spans="3:12" x14ac:dyDescent="0.25">
      <c r="C1510" s="119" t="s">
        <v>47</v>
      </c>
      <c r="D1510" s="623"/>
      <c r="E1510" s="182"/>
      <c r="F1510" s="139">
        <v>30000</v>
      </c>
      <c r="G1510" s="121">
        <f t="shared" ref="G1510:G1519" si="140">E1510*F1510</f>
        <v>0</v>
      </c>
      <c r="H1510" s="185" t="s">
        <v>217</v>
      </c>
      <c r="I1510" s="122" t="s">
        <v>756</v>
      </c>
      <c r="J1510" s="122" t="str">
        <f>VLOOKUP(I1510,Presupuesto!$B$11:$C$587,2,0)</f>
        <v>SERVICIOS DE PROFESIONALES Y TECNICOS</v>
      </c>
      <c r="K1510" s="263" t="s">
        <v>211</v>
      </c>
      <c r="L1510" s="122" t="s">
        <v>485</v>
      </c>
    </row>
    <row r="1511" spans="3:12" x14ac:dyDescent="0.25">
      <c r="C1511" s="123" t="s">
        <v>48</v>
      </c>
      <c r="D1511" s="624"/>
      <c r="E1511" s="229">
        <v>30</v>
      </c>
      <c r="F1511" s="124">
        <v>50</v>
      </c>
      <c r="G1511" s="121">
        <f t="shared" si="140"/>
        <v>1500</v>
      </c>
      <c r="H1511" s="185"/>
      <c r="I1511" s="122" t="s">
        <v>1517</v>
      </c>
      <c r="J1511" s="122" t="str">
        <f>VLOOKUP(I1511,Presupuesto!$B$11:$C$587,2,0)</f>
        <v>OTROS INTERESES</v>
      </c>
      <c r="K1511" s="122" t="str">
        <f>$K$17</f>
        <v>Desarrollo Curricular</v>
      </c>
      <c r="L1511" s="122" t="s">
        <v>503</v>
      </c>
    </row>
    <row r="1512" spans="3:12" x14ac:dyDescent="0.25">
      <c r="C1512" s="123" t="s">
        <v>49</v>
      </c>
      <c r="D1512" s="624"/>
      <c r="E1512" s="229">
        <v>90</v>
      </c>
      <c r="F1512" s="124">
        <v>160</v>
      </c>
      <c r="G1512" s="121">
        <f t="shared" si="140"/>
        <v>14400</v>
      </c>
      <c r="H1512" s="185"/>
      <c r="I1512" s="122" t="s">
        <v>1517</v>
      </c>
      <c r="J1512" s="122" t="str">
        <f>VLOOKUP(I1512,Presupuesto!$B$11:$C$587,2,0)</f>
        <v>OTROS INTERESES</v>
      </c>
      <c r="K1512" s="122" t="str">
        <f t="shared" ref="K1512:K1519" si="141">$K$17</f>
        <v>Desarrollo Curricular</v>
      </c>
      <c r="L1512" s="122" t="s">
        <v>487</v>
      </c>
    </row>
    <row r="1513" spans="3:12" x14ac:dyDescent="0.25">
      <c r="C1513" s="123" t="s">
        <v>50</v>
      </c>
      <c r="D1513" s="624"/>
      <c r="E1513" s="175">
        <v>1</v>
      </c>
      <c r="F1513" s="142">
        <v>7350</v>
      </c>
      <c r="G1513" s="121">
        <f t="shared" si="140"/>
        <v>7350</v>
      </c>
      <c r="H1513" s="185"/>
      <c r="I1513" s="122" t="s">
        <v>1517</v>
      </c>
      <c r="J1513" s="122" t="str">
        <f>VLOOKUP(I1513,Presupuesto!$B$11:$C$587,2,0)</f>
        <v>OTROS INTERESES</v>
      </c>
      <c r="K1513" s="122" t="str">
        <f t="shared" si="141"/>
        <v>Desarrollo Curricular</v>
      </c>
      <c r="L1513" s="122" t="s">
        <v>503</v>
      </c>
    </row>
    <row r="1514" spans="3:12" x14ac:dyDescent="0.25">
      <c r="C1514" s="123" t="s">
        <v>510</v>
      </c>
      <c r="D1514" s="624"/>
      <c r="E1514" s="175">
        <v>0</v>
      </c>
      <c r="F1514" s="142">
        <v>250</v>
      </c>
      <c r="G1514" s="121">
        <f t="shared" si="140"/>
        <v>0</v>
      </c>
      <c r="H1514" s="185"/>
      <c r="I1514" s="122" t="s">
        <v>1517</v>
      </c>
      <c r="J1514" s="122" t="str">
        <f>VLOOKUP(I1514,Presupuesto!$B$11:$C$587,2,0)</f>
        <v>OTROS INTERESES</v>
      </c>
      <c r="K1514" s="122" t="str">
        <f t="shared" si="141"/>
        <v>Desarrollo Curricular</v>
      </c>
      <c r="L1514" s="122" t="s">
        <v>503</v>
      </c>
    </row>
    <row r="1515" spans="3:12" x14ac:dyDescent="0.25">
      <c r="C1515" s="123" t="s">
        <v>51</v>
      </c>
      <c r="D1515" s="624"/>
      <c r="E1515" s="229">
        <v>2</v>
      </c>
      <c r="F1515" s="124">
        <v>85</v>
      </c>
      <c r="G1515" s="121">
        <f t="shared" si="140"/>
        <v>170</v>
      </c>
      <c r="H1515" s="185"/>
      <c r="I1515" s="122" t="s">
        <v>1517</v>
      </c>
      <c r="J1515" s="122" t="str">
        <f>VLOOKUP(I1515,Presupuesto!$B$11:$C$587,2,0)</f>
        <v>OTROS INTERESES</v>
      </c>
      <c r="K1515" s="122" t="str">
        <f t="shared" si="141"/>
        <v>Desarrollo Curricular</v>
      </c>
      <c r="L1515" s="122" t="s">
        <v>503</v>
      </c>
    </row>
    <row r="1516" spans="3:12" x14ac:dyDescent="0.25">
      <c r="C1516" s="123" t="s">
        <v>204</v>
      </c>
      <c r="D1516" s="624"/>
      <c r="E1516" s="229">
        <f>D1510/12</f>
        <v>0</v>
      </c>
      <c r="F1516" s="124">
        <v>36</v>
      </c>
      <c r="G1516" s="121">
        <f t="shared" si="140"/>
        <v>0</v>
      </c>
      <c r="H1516" s="185"/>
      <c r="I1516" s="122" t="s">
        <v>1517</v>
      </c>
      <c r="J1516" s="122" t="str">
        <f>VLOOKUP(I1516,Presupuesto!$B$11:$C$587,2,0)</f>
        <v>OTROS INTERESES</v>
      </c>
      <c r="K1516" s="122" t="str">
        <f t="shared" si="141"/>
        <v>Desarrollo Curricular</v>
      </c>
      <c r="L1516" s="122" t="s">
        <v>503</v>
      </c>
    </row>
    <row r="1517" spans="3:12" x14ac:dyDescent="0.25">
      <c r="C1517" s="123" t="s">
        <v>34</v>
      </c>
      <c r="D1517" s="624"/>
      <c r="E1517" s="229">
        <f>D1510/12</f>
        <v>0</v>
      </c>
      <c r="F1517" s="124">
        <v>80</v>
      </c>
      <c r="G1517" s="121">
        <f t="shared" si="140"/>
        <v>0</v>
      </c>
      <c r="H1517" s="185"/>
      <c r="I1517" s="122" t="s">
        <v>1517</v>
      </c>
      <c r="J1517" s="122" t="str">
        <f>VLOOKUP(I1517,Presupuesto!$B$11:$C$587,2,0)</f>
        <v>OTROS INTERESES</v>
      </c>
      <c r="K1517" s="122" t="str">
        <f t="shared" si="141"/>
        <v>Desarrollo Curricular</v>
      </c>
      <c r="L1517" s="122" t="s">
        <v>503</v>
      </c>
    </row>
    <row r="1518" spans="3:12" x14ac:dyDescent="0.25">
      <c r="C1518" s="133" t="s">
        <v>52</v>
      </c>
      <c r="D1518" s="624"/>
      <c r="E1518" s="256">
        <v>30</v>
      </c>
      <c r="F1518" s="143">
        <v>25</v>
      </c>
      <c r="G1518" s="121">
        <f t="shared" si="140"/>
        <v>750</v>
      </c>
      <c r="H1518" s="185"/>
      <c r="I1518" s="122" t="s">
        <v>1517</v>
      </c>
      <c r="J1518" s="122" t="str">
        <f>VLOOKUP(I1518,Presupuesto!$B$11:$C$587,2,0)</f>
        <v>OTROS INTERESES</v>
      </c>
      <c r="K1518" s="122" t="str">
        <f t="shared" si="141"/>
        <v>Desarrollo Curricular</v>
      </c>
      <c r="L1518" s="122" t="s">
        <v>503</v>
      </c>
    </row>
    <row r="1519" spans="3:12" ht="15.75" thickBot="1" x14ac:dyDescent="0.3">
      <c r="C1519" s="260" t="s">
        <v>541</v>
      </c>
      <c r="D1519" s="261">
        <v>0</v>
      </c>
      <c r="E1519" s="262">
        <v>1</v>
      </c>
      <c r="F1519" s="128">
        <v>11261.25</v>
      </c>
      <c r="G1519" s="121">
        <f t="shared" si="140"/>
        <v>11261.25</v>
      </c>
      <c r="H1519" s="185"/>
      <c r="I1519" s="122" t="s">
        <v>1517</v>
      </c>
      <c r="J1519" s="130" t="str">
        <f>VLOOKUP(I1519,Presupuesto!$B$11:$C$587,2,0)</f>
        <v>OTROS INTERESES</v>
      </c>
      <c r="K1519" s="122" t="str">
        <f t="shared" si="141"/>
        <v>Desarrollo Curricular</v>
      </c>
      <c r="L1519" s="122" t="s">
        <v>503</v>
      </c>
    </row>
    <row r="1521" spans="3:12" x14ac:dyDescent="0.25">
      <c r="C1521" s="72" t="s">
        <v>41</v>
      </c>
      <c r="D1521" s="72"/>
      <c r="E1521" s="72"/>
      <c r="F1521" s="72"/>
      <c r="G1521" s="72"/>
      <c r="H1521" s="97"/>
      <c r="I1521" s="72"/>
      <c r="J1521" s="72"/>
    </row>
    <row r="1522" spans="3:12" x14ac:dyDescent="0.25">
      <c r="C1522" s="72" t="s">
        <v>42</v>
      </c>
      <c r="D1522" s="72"/>
      <c r="E1522" s="72"/>
      <c r="F1522" s="72"/>
      <c r="G1522" s="72"/>
      <c r="H1522" s="97"/>
      <c r="I1522" s="72"/>
      <c r="J1522" s="72"/>
    </row>
    <row r="1523" spans="3:12" ht="15.75" thickBot="1" x14ac:dyDescent="0.3">
      <c r="C1523" s="202"/>
      <c r="D1523" s="202"/>
      <c r="E1523" s="202"/>
      <c r="F1523" s="202"/>
      <c r="G1523" s="202"/>
      <c r="H1523" s="97"/>
      <c r="I1523" s="202"/>
      <c r="J1523" s="202"/>
      <c r="K1523" s="136"/>
    </row>
    <row r="1524" spans="3:12" ht="15.75" thickBot="1" x14ac:dyDescent="0.3">
      <c r="C1524" s="29" t="s">
        <v>43</v>
      </c>
      <c r="D1524" s="30"/>
      <c r="E1524" s="117"/>
      <c r="F1524" s="117"/>
      <c r="G1524" s="117"/>
      <c r="H1524" s="94"/>
      <c r="I1524" s="94"/>
      <c r="J1524" s="94"/>
      <c r="K1524" s="136"/>
    </row>
    <row r="1525" spans="3:12" x14ac:dyDescent="0.25">
      <c r="C1525" s="72"/>
      <c r="D1525" s="31"/>
      <c r="E1525" s="117"/>
      <c r="F1525" s="117"/>
      <c r="G1525" s="117"/>
      <c r="H1525" s="94"/>
      <c r="I1525" s="94"/>
      <c r="J1525" s="94"/>
      <c r="K1525" s="136"/>
    </row>
    <row r="1526" spans="3:12" x14ac:dyDescent="0.25">
      <c r="C1526" s="72"/>
      <c r="D1526" s="31"/>
      <c r="E1526" s="117"/>
      <c r="F1526" s="117"/>
      <c r="G1526" s="117"/>
      <c r="H1526" s="94"/>
      <c r="I1526" s="94"/>
      <c r="J1526" s="94"/>
      <c r="K1526" s="136"/>
    </row>
    <row r="1527" spans="3:12" ht="15.75" x14ac:dyDescent="0.25">
      <c r="C1527" s="235" t="s">
        <v>481</v>
      </c>
      <c r="D1527" s="512" t="s">
        <v>2354</v>
      </c>
      <c r="E1527" s="117"/>
      <c r="F1527" s="117"/>
      <c r="G1527" s="117"/>
      <c r="H1527" s="94"/>
      <c r="I1527" s="94"/>
      <c r="J1527" s="94"/>
      <c r="K1527" s="136"/>
    </row>
    <row r="1528" spans="3:12" ht="18.75" x14ac:dyDescent="0.25">
      <c r="C1528" s="252" t="str">
        <f>IFERROR(VLOOKUP(D1527,'Desarrollo e Innov. Curricular'!$E:$F,2,FALSE),IFERROR(VLOOKUP(D1527,Investigación!$E:$F,2,FALSE),IFERROR(VLOOKUP(D1527,'Vinculación Univ. Sociedad'!$E:$F,2,FALSE),IFERROR(VLOOKUP(D1527,'Docencia y Profesorado Universi'!$E:$F,2,FALSE),IFERROR(VLOOKUP(D1527,Estudiantes!$E:$F,2,FALSE),IFERROR(VLOOKUP(D1527,'Gestion Administrativa'!#REF!,2,FALSE),IFERROR(VLOOKUP(D1527,'Gestion Academica'!$E:$F,2,FALSE),IFERROR(VLOOKUP(D1527,Graduados!$E:$F,2,FALSE),IFERROR(VLOOKUP(D1527,'Gestión del Conocimiento'!$E:$F,2,FALSE),IFERROR(VLOOKUP(D1527,Gobernabilidad!$E:$F,2,FALSE),IFERROR(VLOOKUP(D1527,'NIVEL DE ES Y  SISTEMA NACIONAL'!$E:$F,2,FALSE),VLOOKUP(D1527,'Lo Esencial'!$E:$F,2,0))))))))))))</f>
        <v>Capacitación en Normas y Reglamentos institucionales que rigen los procesos de selección de personal docente.</v>
      </c>
      <c r="D1528" s="31"/>
      <c r="E1528" s="117"/>
      <c r="F1528" s="117"/>
      <c r="G1528" s="117"/>
      <c r="H1528" s="94"/>
      <c r="I1528" s="94"/>
      <c r="J1528" s="94"/>
      <c r="K1528" s="136"/>
    </row>
    <row r="1529" spans="3:12" ht="15.75" thickBot="1" x14ac:dyDescent="0.3">
      <c r="C1529" s="72"/>
      <c r="D1529" s="31"/>
      <c r="E1529" s="117"/>
      <c r="F1529" s="117"/>
      <c r="G1529" s="117"/>
      <c r="H1529" s="94"/>
      <c r="I1529" s="94"/>
      <c r="J1529" s="94"/>
      <c r="K1529" s="136"/>
    </row>
    <row r="1530" spans="3:12" ht="30.75" thickBot="1" x14ac:dyDescent="0.3">
      <c r="C1530" s="150" t="s">
        <v>44</v>
      </c>
      <c r="D1530" s="153" t="s">
        <v>45</v>
      </c>
      <c r="E1530" s="152" t="s">
        <v>55</v>
      </c>
      <c r="F1530" s="152" t="s">
        <v>57</v>
      </c>
      <c r="G1530" s="151" t="s">
        <v>27</v>
      </c>
      <c r="H1530" s="157" t="s">
        <v>218</v>
      </c>
      <c r="I1530" s="152" t="s">
        <v>46</v>
      </c>
      <c r="J1530" s="152" t="s">
        <v>219</v>
      </c>
      <c r="K1530" s="152" t="s">
        <v>501</v>
      </c>
      <c r="L1530" s="152" t="s">
        <v>502</v>
      </c>
    </row>
    <row r="1531" spans="3:12" x14ac:dyDescent="0.25">
      <c r="C1531" s="119" t="s">
        <v>47</v>
      </c>
      <c r="D1531" s="623"/>
      <c r="E1531" s="182"/>
      <c r="F1531" s="139">
        <v>30000</v>
      </c>
      <c r="G1531" s="121">
        <f t="shared" ref="G1531:G1540" si="142">E1531*F1531</f>
        <v>0</v>
      </c>
      <c r="H1531" s="185" t="s">
        <v>217</v>
      </c>
      <c r="I1531" s="122" t="s">
        <v>756</v>
      </c>
      <c r="J1531" s="122" t="str">
        <f>VLOOKUP(I1531,Presupuesto!$B$11:$C$587,2,0)</f>
        <v>SERVICIOS DE PROFESIONALES Y TECNICOS</v>
      </c>
      <c r="K1531" s="263" t="s">
        <v>211</v>
      </c>
      <c r="L1531" s="122" t="s">
        <v>485</v>
      </c>
    </row>
    <row r="1532" spans="3:12" x14ac:dyDescent="0.25">
      <c r="C1532" s="123" t="s">
        <v>48</v>
      </c>
      <c r="D1532" s="624"/>
      <c r="E1532" s="229">
        <v>30</v>
      </c>
      <c r="F1532" s="124">
        <v>50</v>
      </c>
      <c r="G1532" s="121">
        <f t="shared" si="142"/>
        <v>1500</v>
      </c>
      <c r="H1532" s="185"/>
      <c r="I1532" s="122" t="s">
        <v>1517</v>
      </c>
      <c r="J1532" s="122" t="str">
        <f>VLOOKUP(I1532,Presupuesto!$B$11:$C$587,2,0)</f>
        <v>OTROS INTERESES</v>
      </c>
      <c r="K1532" s="122" t="str">
        <f>$K$17</f>
        <v>Desarrollo Curricular</v>
      </c>
      <c r="L1532" s="122" t="s">
        <v>503</v>
      </c>
    </row>
    <row r="1533" spans="3:12" x14ac:dyDescent="0.25">
      <c r="C1533" s="123" t="s">
        <v>49</v>
      </c>
      <c r="D1533" s="624"/>
      <c r="E1533" s="229">
        <v>90</v>
      </c>
      <c r="F1533" s="124">
        <v>160</v>
      </c>
      <c r="G1533" s="121">
        <f t="shared" si="142"/>
        <v>14400</v>
      </c>
      <c r="H1533" s="185"/>
      <c r="I1533" s="122" t="s">
        <v>1517</v>
      </c>
      <c r="J1533" s="122" t="str">
        <f>VLOOKUP(I1533,Presupuesto!$B$11:$C$587,2,0)</f>
        <v>OTROS INTERESES</v>
      </c>
      <c r="K1533" s="122" t="str">
        <f t="shared" ref="K1533:K1540" si="143">$K$17</f>
        <v>Desarrollo Curricular</v>
      </c>
      <c r="L1533" s="122" t="s">
        <v>487</v>
      </c>
    </row>
    <row r="1534" spans="3:12" x14ac:dyDescent="0.25">
      <c r="C1534" s="123" t="s">
        <v>50</v>
      </c>
      <c r="D1534" s="624"/>
      <c r="E1534" s="175">
        <v>1</v>
      </c>
      <c r="F1534" s="142">
        <v>7350</v>
      </c>
      <c r="G1534" s="121">
        <f t="shared" si="142"/>
        <v>7350</v>
      </c>
      <c r="H1534" s="185"/>
      <c r="I1534" s="122" t="s">
        <v>1517</v>
      </c>
      <c r="J1534" s="122" t="str">
        <f>VLOOKUP(I1534,Presupuesto!$B$11:$C$587,2,0)</f>
        <v>OTROS INTERESES</v>
      </c>
      <c r="K1534" s="122" t="str">
        <f t="shared" si="143"/>
        <v>Desarrollo Curricular</v>
      </c>
      <c r="L1534" s="122" t="s">
        <v>503</v>
      </c>
    </row>
    <row r="1535" spans="3:12" x14ac:dyDescent="0.25">
      <c r="C1535" s="123" t="s">
        <v>510</v>
      </c>
      <c r="D1535" s="624"/>
      <c r="E1535" s="175">
        <v>0</v>
      </c>
      <c r="F1535" s="142">
        <v>250</v>
      </c>
      <c r="G1535" s="121">
        <f t="shared" si="142"/>
        <v>0</v>
      </c>
      <c r="H1535" s="185"/>
      <c r="I1535" s="122" t="s">
        <v>1517</v>
      </c>
      <c r="J1535" s="122" t="str">
        <f>VLOOKUP(I1535,Presupuesto!$B$11:$C$587,2,0)</f>
        <v>OTROS INTERESES</v>
      </c>
      <c r="K1535" s="122" t="str">
        <f t="shared" si="143"/>
        <v>Desarrollo Curricular</v>
      </c>
      <c r="L1535" s="122" t="s">
        <v>503</v>
      </c>
    </row>
    <row r="1536" spans="3:12" x14ac:dyDescent="0.25">
      <c r="C1536" s="123" t="s">
        <v>51</v>
      </c>
      <c r="D1536" s="624"/>
      <c r="E1536" s="229">
        <v>2</v>
      </c>
      <c r="F1536" s="124">
        <v>85</v>
      </c>
      <c r="G1536" s="121">
        <f t="shared" si="142"/>
        <v>170</v>
      </c>
      <c r="H1536" s="185"/>
      <c r="I1536" s="122" t="s">
        <v>1517</v>
      </c>
      <c r="J1536" s="122" t="str">
        <f>VLOOKUP(I1536,Presupuesto!$B$11:$C$587,2,0)</f>
        <v>OTROS INTERESES</v>
      </c>
      <c r="K1536" s="122" t="str">
        <f t="shared" si="143"/>
        <v>Desarrollo Curricular</v>
      </c>
      <c r="L1536" s="122" t="s">
        <v>503</v>
      </c>
    </row>
    <row r="1537" spans="3:12" x14ac:dyDescent="0.25">
      <c r="C1537" s="123" t="s">
        <v>204</v>
      </c>
      <c r="D1537" s="624"/>
      <c r="E1537" s="229">
        <f>D1531/12</f>
        <v>0</v>
      </c>
      <c r="F1537" s="124">
        <v>36</v>
      </c>
      <c r="G1537" s="121">
        <f t="shared" si="142"/>
        <v>0</v>
      </c>
      <c r="H1537" s="185"/>
      <c r="I1537" s="122" t="s">
        <v>1517</v>
      </c>
      <c r="J1537" s="122" t="str">
        <f>VLOOKUP(I1537,Presupuesto!$B$11:$C$587,2,0)</f>
        <v>OTROS INTERESES</v>
      </c>
      <c r="K1537" s="122" t="str">
        <f t="shared" si="143"/>
        <v>Desarrollo Curricular</v>
      </c>
      <c r="L1537" s="122" t="s">
        <v>503</v>
      </c>
    </row>
    <row r="1538" spans="3:12" x14ac:dyDescent="0.25">
      <c r="C1538" s="123" t="s">
        <v>34</v>
      </c>
      <c r="D1538" s="624"/>
      <c r="E1538" s="229">
        <f>D1531/12</f>
        <v>0</v>
      </c>
      <c r="F1538" s="124">
        <v>80</v>
      </c>
      <c r="G1538" s="121">
        <f t="shared" si="142"/>
        <v>0</v>
      </c>
      <c r="H1538" s="185"/>
      <c r="I1538" s="122" t="s">
        <v>1517</v>
      </c>
      <c r="J1538" s="122" t="str">
        <f>VLOOKUP(I1538,Presupuesto!$B$11:$C$587,2,0)</f>
        <v>OTROS INTERESES</v>
      </c>
      <c r="K1538" s="122" t="str">
        <f t="shared" si="143"/>
        <v>Desarrollo Curricular</v>
      </c>
      <c r="L1538" s="122" t="s">
        <v>503</v>
      </c>
    </row>
    <row r="1539" spans="3:12" x14ac:dyDescent="0.25">
      <c r="C1539" s="133" t="s">
        <v>52</v>
      </c>
      <c r="D1539" s="624"/>
      <c r="E1539" s="256">
        <v>30</v>
      </c>
      <c r="F1539" s="143">
        <v>25</v>
      </c>
      <c r="G1539" s="121">
        <f t="shared" si="142"/>
        <v>750</v>
      </c>
      <c r="H1539" s="185"/>
      <c r="I1539" s="122" t="s">
        <v>1517</v>
      </c>
      <c r="J1539" s="122" t="str">
        <f>VLOOKUP(I1539,Presupuesto!$B$11:$C$587,2,0)</f>
        <v>OTROS INTERESES</v>
      </c>
      <c r="K1539" s="122" t="str">
        <f t="shared" si="143"/>
        <v>Desarrollo Curricular</v>
      </c>
      <c r="L1539" s="122" t="s">
        <v>503</v>
      </c>
    </row>
    <row r="1540" spans="3:12" ht="15.75" thickBot="1" x14ac:dyDescent="0.3">
      <c r="C1540" s="260" t="s">
        <v>541</v>
      </c>
      <c r="D1540" s="261">
        <v>0</v>
      </c>
      <c r="E1540" s="262">
        <v>1</v>
      </c>
      <c r="F1540" s="128">
        <v>11261.25</v>
      </c>
      <c r="G1540" s="121">
        <f t="shared" si="142"/>
        <v>11261.25</v>
      </c>
      <c r="H1540" s="185"/>
      <c r="I1540" s="122" t="s">
        <v>1517</v>
      </c>
      <c r="J1540" s="130" t="str">
        <f>VLOOKUP(I1540,Presupuesto!$B$11:$C$587,2,0)</f>
        <v>OTROS INTERESES</v>
      </c>
      <c r="K1540" s="122" t="str">
        <f t="shared" si="143"/>
        <v>Desarrollo Curricular</v>
      </c>
      <c r="L1540" s="122" t="s">
        <v>503</v>
      </c>
    </row>
    <row r="1542" spans="3:12" x14ac:dyDescent="0.25">
      <c r="C1542" s="72" t="s">
        <v>41</v>
      </c>
      <c r="D1542" s="72"/>
      <c r="E1542" s="72"/>
      <c r="F1542" s="72"/>
      <c r="G1542" s="72"/>
      <c r="H1542" s="97"/>
      <c r="I1542" s="72"/>
      <c r="J1542" s="72"/>
    </row>
    <row r="1543" spans="3:12" x14ac:dyDescent="0.25">
      <c r="C1543" s="72" t="s">
        <v>42</v>
      </c>
      <c r="D1543" s="72"/>
      <c r="E1543" s="72"/>
      <c r="F1543" s="72"/>
      <c r="G1543" s="72"/>
      <c r="H1543" s="97"/>
      <c r="I1543" s="72"/>
      <c r="J1543" s="72"/>
    </row>
    <row r="1544" spans="3:12" ht="15.75" thickBot="1" x14ac:dyDescent="0.3">
      <c r="C1544" s="202"/>
      <c r="D1544" s="202"/>
      <c r="E1544" s="202"/>
      <c r="F1544" s="202"/>
      <c r="G1544" s="202"/>
      <c r="H1544" s="97"/>
      <c r="I1544" s="202"/>
      <c r="J1544" s="202"/>
      <c r="K1544" s="136"/>
    </row>
    <row r="1545" spans="3:12" ht="15.75" thickBot="1" x14ac:dyDescent="0.3">
      <c r="C1545" s="29" t="s">
        <v>43</v>
      </c>
      <c r="D1545" s="30"/>
      <c r="E1545" s="117"/>
      <c r="F1545" s="117"/>
      <c r="G1545" s="117"/>
      <c r="H1545" s="94"/>
      <c r="I1545" s="94"/>
      <c r="J1545" s="94"/>
      <c r="K1545" s="136"/>
    </row>
    <row r="1546" spans="3:12" x14ac:dyDescent="0.25">
      <c r="C1546" s="72"/>
      <c r="D1546" s="31"/>
      <c r="E1546" s="117"/>
      <c r="F1546" s="117"/>
      <c r="G1546" s="117"/>
      <c r="H1546" s="94"/>
      <c r="I1546" s="94"/>
      <c r="J1546" s="94"/>
      <c r="K1546" s="136"/>
    </row>
    <row r="1547" spans="3:12" x14ac:dyDescent="0.25">
      <c r="C1547" s="72"/>
      <c r="D1547" s="31"/>
      <c r="E1547" s="117"/>
      <c r="F1547" s="117"/>
      <c r="G1547" s="117"/>
      <c r="H1547" s="94"/>
      <c r="I1547" s="94"/>
      <c r="J1547" s="94"/>
      <c r="K1547" s="136"/>
    </row>
    <row r="1548" spans="3:12" ht="15.75" x14ac:dyDescent="0.25">
      <c r="C1548" s="235" t="s">
        <v>481</v>
      </c>
      <c r="D1548" s="549" t="s">
        <v>2355</v>
      </c>
      <c r="E1548" s="117"/>
      <c r="F1548" s="117"/>
      <c r="G1548" s="117"/>
      <c r="H1548" s="94"/>
      <c r="I1548" s="94"/>
      <c r="J1548" s="94"/>
      <c r="K1548" s="136"/>
    </row>
    <row r="1549" spans="3:12" ht="18.75" x14ac:dyDescent="0.25">
      <c r="C1549" s="252" t="str">
        <f>IFERROR(VLOOKUP(D1548,'Desarrollo e Innov. Curricular'!$E:$F,2,FALSE),IFERROR(VLOOKUP(D1548,Investigación!$E:$F,2,FALSE),IFERROR(VLOOKUP(D1548,'Vinculación Univ. Sociedad'!$E:$F,2,FALSE),IFERROR(VLOOKUP(D1548,'Docencia y Profesorado Universi'!$E:$F,2,FALSE),IFERROR(VLOOKUP(D1548,Estudiantes!$E:$F,2,FALSE),IFERROR(VLOOKUP(D1548,'Gestion Administrativa'!#REF!,2,FALSE),IFERROR(VLOOKUP(D1548,'Gestion Academica'!$E:$F,2,FALSE),IFERROR(VLOOKUP(D1548,Graduados!$E:$F,2,FALSE),IFERROR(VLOOKUP(D1548,'Gestión del Conocimiento'!$E:$F,2,FALSE),IFERROR(VLOOKUP(D1548,Gobernabilidad!$E:$F,2,FALSE),IFERROR(VLOOKUP(D1548,'NIVEL DE ES Y  SISTEMA NACIONAL'!$E:$F,2,FALSE),VLOOKUP(D1548,'Lo Esencial'!$E:$F,2,0))))))))))))</f>
        <v>b.2 Elaborar plan de formacion docente que garantice la culminacion de estudios de post grado.</v>
      </c>
      <c r="D1549" s="31"/>
      <c r="E1549" s="117"/>
      <c r="F1549" s="117"/>
      <c r="G1549" s="117"/>
      <c r="H1549" s="94"/>
      <c r="I1549" s="94"/>
      <c r="J1549" s="94"/>
      <c r="K1549" s="136"/>
    </row>
    <row r="1550" spans="3:12" ht="15.75" thickBot="1" x14ac:dyDescent="0.3">
      <c r="C1550" s="72"/>
      <c r="D1550" s="31"/>
      <c r="E1550" s="117"/>
      <c r="F1550" s="117"/>
      <c r="G1550" s="117"/>
      <c r="H1550" s="94"/>
      <c r="I1550" s="94"/>
      <c r="J1550" s="94"/>
      <c r="K1550" s="136"/>
    </row>
    <row r="1551" spans="3:12" ht="30.75" thickBot="1" x14ac:dyDescent="0.3">
      <c r="C1551" s="150" t="s">
        <v>44</v>
      </c>
      <c r="D1551" s="153" t="s">
        <v>45</v>
      </c>
      <c r="E1551" s="152" t="s">
        <v>55</v>
      </c>
      <c r="F1551" s="152" t="s">
        <v>57</v>
      </c>
      <c r="G1551" s="151" t="s">
        <v>27</v>
      </c>
      <c r="H1551" s="157" t="s">
        <v>218</v>
      </c>
      <c r="I1551" s="152" t="s">
        <v>46</v>
      </c>
      <c r="J1551" s="152" t="s">
        <v>219</v>
      </c>
      <c r="K1551" s="152" t="s">
        <v>501</v>
      </c>
      <c r="L1551" s="152" t="s">
        <v>502</v>
      </c>
    </row>
    <row r="1552" spans="3:12" x14ac:dyDescent="0.25">
      <c r="C1552" s="119" t="s">
        <v>47</v>
      </c>
      <c r="D1552" s="623"/>
      <c r="E1552" s="182"/>
      <c r="F1552" s="139">
        <v>30000</v>
      </c>
      <c r="G1552" s="121">
        <f t="shared" ref="G1552:G1561" si="144">E1552*F1552</f>
        <v>0</v>
      </c>
      <c r="H1552" s="185" t="s">
        <v>217</v>
      </c>
      <c r="I1552" s="122" t="s">
        <v>756</v>
      </c>
      <c r="J1552" s="122" t="str">
        <f>VLOOKUP(I1552,Presupuesto!$B$11:$C$587,2,0)</f>
        <v>SERVICIOS DE PROFESIONALES Y TECNICOS</v>
      </c>
      <c r="K1552" s="263" t="s">
        <v>211</v>
      </c>
      <c r="L1552" s="122" t="s">
        <v>485</v>
      </c>
    </row>
    <row r="1553" spans="3:12" x14ac:dyDescent="0.25">
      <c r="C1553" s="123" t="s">
        <v>48</v>
      </c>
      <c r="D1553" s="624"/>
      <c r="E1553" s="229">
        <v>30</v>
      </c>
      <c r="F1553" s="124">
        <v>50</v>
      </c>
      <c r="G1553" s="121">
        <f t="shared" si="144"/>
        <v>1500</v>
      </c>
      <c r="H1553" s="185"/>
      <c r="I1553" s="122" t="s">
        <v>1517</v>
      </c>
      <c r="J1553" s="122" t="str">
        <f>VLOOKUP(I1553,Presupuesto!$B$11:$C$587,2,0)</f>
        <v>OTROS INTERESES</v>
      </c>
      <c r="K1553" s="122" t="str">
        <f>$K$17</f>
        <v>Desarrollo Curricular</v>
      </c>
      <c r="L1553" s="122" t="s">
        <v>503</v>
      </c>
    </row>
    <row r="1554" spans="3:12" x14ac:dyDescent="0.25">
      <c r="C1554" s="123" t="s">
        <v>49</v>
      </c>
      <c r="D1554" s="624"/>
      <c r="E1554" s="229">
        <v>90</v>
      </c>
      <c r="F1554" s="124">
        <v>160</v>
      </c>
      <c r="G1554" s="121">
        <f t="shared" si="144"/>
        <v>14400</v>
      </c>
      <c r="H1554" s="185"/>
      <c r="I1554" s="122" t="s">
        <v>1517</v>
      </c>
      <c r="J1554" s="122" t="str">
        <f>VLOOKUP(I1554,Presupuesto!$B$11:$C$587,2,0)</f>
        <v>OTROS INTERESES</v>
      </c>
      <c r="K1554" s="122" t="str">
        <f t="shared" ref="K1554:K1561" si="145">$K$17</f>
        <v>Desarrollo Curricular</v>
      </c>
      <c r="L1554" s="122" t="s">
        <v>487</v>
      </c>
    </row>
    <row r="1555" spans="3:12" x14ac:dyDescent="0.25">
      <c r="C1555" s="123" t="s">
        <v>50</v>
      </c>
      <c r="D1555" s="624"/>
      <c r="E1555" s="175">
        <v>1</v>
      </c>
      <c r="F1555" s="142">
        <v>7350</v>
      </c>
      <c r="G1555" s="121">
        <f t="shared" si="144"/>
        <v>7350</v>
      </c>
      <c r="H1555" s="185"/>
      <c r="I1555" s="122" t="s">
        <v>1517</v>
      </c>
      <c r="J1555" s="122" t="str">
        <f>VLOOKUP(I1555,Presupuesto!$B$11:$C$587,2,0)</f>
        <v>OTROS INTERESES</v>
      </c>
      <c r="K1555" s="122" t="str">
        <f t="shared" si="145"/>
        <v>Desarrollo Curricular</v>
      </c>
      <c r="L1555" s="122" t="s">
        <v>503</v>
      </c>
    </row>
    <row r="1556" spans="3:12" x14ac:dyDescent="0.25">
      <c r="C1556" s="123" t="s">
        <v>510</v>
      </c>
      <c r="D1556" s="624"/>
      <c r="E1556" s="175">
        <v>0</v>
      </c>
      <c r="F1556" s="142">
        <v>250</v>
      </c>
      <c r="G1556" s="121">
        <f t="shared" si="144"/>
        <v>0</v>
      </c>
      <c r="H1556" s="185"/>
      <c r="I1556" s="122" t="s">
        <v>1517</v>
      </c>
      <c r="J1556" s="122" t="str">
        <f>VLOOKUP(I1556,Presupuesto!$B$11:$C$587,2,0)</f>
        <v>OTROS INTERESES</v>
      </c>
      <c r="K1556" s="122" t="str">
        <f t="shared" si="145"/>
        <v>Desarrollo Curricular</v>
      </c>
      <c r="L1556" s="122" t="s">
        <v>503</v>
      </c>
    </row>
    <row r="1557" spans="3:12" x14ac:dyDescent="0.25">
      <c r="C1557" s="123" t="s">
        <v>51</v>
      </c>
      <c r="D1557" s="624"/>
      <c r="E1557" s="229">
        <v>2</v>
      </c>
      <c r="F1557" s="124">
        <v>85</v>
      </c>
      <c r="G1557" s="121">
        <f t="shared" si="144"/>
        <v>170</v>
      </c>
      <c r="H1557" s="185"/>
      <c r="I1557" s="122" t="s">
        <v>1517</v>
      </c>
      <c r="J1557" s="122" t="str">
        <f>VLOOKUP(I1557,Presupuesto!$B$11:$C$587,2,0)</f>
        <v>OTROS INTERESES</v>
      </c>
      <c r="K1557" s="122" t="str">
        <f t="shared" si="145"/>
        <v>Desarrollo Curricular</v>
      </c>
      <c r="L1557" s="122" t="s">
        <v>503</v>
      </c>
    </row>
    <row r="1558" spans="3:12" x14ac:dyDescent="0.25">
      <c r="C1558" s="123" t="s">
        <v>204</v>
      </c>
      <c r="D1558" s="624"/>
      <c r="E1558" s="229">
        <f>D1552/12</f>
        <v>0</v>
      </c>
      <c r="F1558" s="124">
        <v>36</v>
      </c>
      <c r="G1558" s="121">
        <f t="shared" si="144"/>
        <v>0</v>
      </c>
      <c r="H1558" s="185"/>
      <c r="I1558" s="122" t="s">
        <v>1517</v>
      </c>
      <c r="J1558" s="122" t="str">
        <f>VLOOKUP(I1558,Presupuesto!$B$11:$C$587,2,0)</f>
        <v>OTROS INTERESES</v>
      </c>
      <c r="K1558" s="122" t="str">
        <f t="shared" si="145"/>
        <v>Desarrollo Curricular</v>
      </c>
      <c r="L1558" s="122" t="s">
        <v>503</v>
      </c>
    </row>
    <row r="1559" spans="3:12" x14ac:dyDescent="0.25">
      <c r="C1559" s="123" t="s">
        <v>34</v>
      </c>
      <c r="D1559" s="624"/>
      <c r="E1559" s="229">
        <f>D1552/12</f>
        <v>0</v>
      </c>
      <c r="F1559" s="124">
        <v>80</v>
      </c>
      <c r="G1559" s="121">
        <f t="shared" si="144"/>
        <v>0</v>
      </c>
      <c r="H1559" s="185"/>
      <c r="I1559" s="122" t="s">
        <v>1517</v>
      </c>
      <c r="J1559" s="122" t="str">
        <f>VLOOKUP(I1559,Presupuesto!$B$11:$C$587,2,0)</f>
        <v>OTROS INTERESES</v>
      </c>
      <c r="K1559" s="122" t="str">
        <f t="shared" si="145"/>
        <v>Desarrollo Curricular</v>
      </c>
      <c r="L1559" s="122" t="s">
        <v>503</v>
      </c>
    </row>
    <row r="1560" spans="3:12" x14ac:dyDescent="0.25">
      <c r="C1560" s="133" t="s">
        <v>52</v>
      </c>
      <c r="D1560" s="624"/>
      <c r="E1560" s="256">
        <v>30</v>
      </c>
      <c r="F1560" s="143">
        <v>25</v>
      </c>
      <c r="G1560" s="121">
        <f t="shared" si="144"/>
        <v>750</v>
      </c>
      <c r="H1560" s="185"/>
      <c r="I1560" s="122" t="s">
        <v>1517</v>
      </c>
      <c r="J1560" s="122" t="str">
        <f>VLOOKUP(I1560,Presupuesto!$B$11:$C$587,2,0)</f>
        <v>OTROS INTERESES</v>
      </c>
      <c r="K1560" s="122" t="str">
        <f t="shared" si="145"/>
        <v>Desarrollo Curricular</v>
      </c>
      <c r="L1560" s="122" t="s">
        <v>503</v>
      </c>
    </row>
    <row r="1561" spans="3:12" ht="15.75" thickBot="1" x14ac:dyDescent="0.3">
      <c r="C1561" s="260" t="s">
        <v>541</v>
      </c>
      <c r="D1561" s="261">
        <v>0</v>
      </c>
      <c r="E1561" s="262">
        <v>1</v>
      </c>
      <c r="F1561" s="128">
        <v>11261.25</v>
      </c>
      <c r="G1561" s="121">
        <f t="shared" si="144"/>
        <v>11261.25</v>
      </c>
      <c r="H1561" s="185"/>
      <c r="I1561" s="122" t="s">
        <v>1517</v>
      </c>
      <c r="J1561" s="130" t="str">
        <f>VLOOKUP(I1561,Presupuesto!$B$11:$C$587,2,0)</f>
        <v>OTROS INTERESES</v>
      </c>
      <c r="K1561" s="122" t="str">
        <f t="shared" si="145"/>
        <v>Desarrollo Curricular</v>
      </c>
      <c r="L1561" s="122" t="s">
        <v>503</v>
      </c>
    </row>
    <row r="1563" spans="3:12" x14ac:dyDescent="0.25">
      <c r="C1563" s="72" t="s">
        <v>41</v>
      </c>
      <c r="D1563" s="72"/>
      <c r="E1563" s="72"/>
      <c r="F1563" s="72"/>
      <c r="G1563" s="72"/>
      <c r="H1563" s="97"/>
      <c r="I1563" s="72"/>
      <c r="J1563" s="72"/>
    </row>
    <row r="1564" spans="3:12" x14ac:dyDescent="0.25">
      <c r="C1564" s="72" t="s">
        <v>42</v>
      </c>
      <c r="D1564" s="72"/>
      <c r="E1564" s="72"/>
      <c r="F1564" s="72"/>
      <c r="G1564" s="72"/>
      <c r="H1564" s="97"/>
      <c r="I1564" s="72"/>
      <c r="J1564" s="72"/>
    </row>
    <row r="1565" spans="3:12" ht="15.75" thickBot="1" x14ac:dyDescent="0.3">
      <c r="C1565" s="202"/>
      <c r="D1565" s="202"/>
      <c r="E1565" s="202"/>
      <c r="F1565" s="202"/>
      <c r="G1565" s="202"/>
      <c r="H1565" s="97"/>
      <c r="I1565" s="202"/>
      <c r="J1565" s="202"/>
      <c r="K1565" s="136"/>
    </row>
    <row r="1566" spans="3:12" ht="15.75" thickBot="1" x14ac:dyDescent="0.3">
      <c r="C1566" s="29" t="s">
        <v>43</v>
      </c>
      <c r="D1566" s="30"/>
      <c r="E1566" s="117"/>
      <c r="F1566" s="117"/>
      <c r="G1566" s="117"/>
      <c r="H1566" s="94"/>
      <c r="I1566" s="94"/>
      <c r="J1566" s="94"/>
      <c r="K1566" s="136"/>
    </row>
    <row r="1567" spans="3:12" x14ac:dyDescent="0.25">
      <c r="C1567" s="72"/>
      <c r="D1567" s="31"/>
      <c r="E1567" s="117"/>
      <c r="F1567" s="117"/>
      <c r="G1567" s="117"/>
      <c r="H1567" s="94"/>
      <c r="I1567" s="94"/>
      <c r="J1567" s="94"/>
      <c r="K1567" s="136"/>
    </row>
    <row r="1568" spans="3:12" x14ac:dyDescent="0.25">
      <c r="C1568" s="72"/>
      <c r="D1568" s="31"/>
      <c r="E1568" s="117"/>
      <c r="F1568" s="117"/>
      <c r="G1568" s="117"/>
      <c r="H1568" s="94"/>
      <c r="I1568" s="94"/>
      <c r="J1568" s="94"/>
      <c r="K1568" s="136"/>
    </row>
    <row r="1569" spans="3:12" ht="15.75" x14ac:dyDescent="0.25">
      <c r="C1569" s="235" t="s">
        <v>481</v>
      </c>
      <c r="D1569" s="354" t="s">
        <v>2356</v>
      </c>
      <c r="E1569" s="117"/>
      <c r="F1569" s="117"/>
      <c r="G1569" s="117"/>
      <c r="H1569" s="94"/>
      <c r="I1569" s="94"/>
      <c r="J1569" s="94"/>
      <c r="K1569" s="136"/>
    </row>
    <row r="1570" spans="3:12" ht="18.75" x14ac:dyDescent="0.25">
      <c r="C1570" s="252" t="str">
        <f>IFERROR(VLOOKUP(D1569,'Desarrollo e Innov. Curricular'!$E:$F,2,FALSE),IFERROR(VLOOKUP(D1569,Investigación!$E:$F,2,FALSE),IFERROR(VLOOKUP(D1569,'Vinculación Univ. Sociedad'!$E:$F,2,FALSE),IFERROR(VLOOKUP(D1569,'Docencia y Profesorado Universi'!$E:$F,2,FALSE),IFERROR(VLOOKUP(D1569,Estudiantes!$E:$F,2,FALSE),IFERROR(VLOOKUP(D1569,'Gestion Administrativa'!#REF!,2,FALSE),IFERROR(VLOOKUP(D1569,'Gestion Academica'!$E:$F,2,FALSE),IFERROR(VLOOKUP(D1569,Graduados!$E:$F,2,FALSE),IFERROR(VLOOKUP(D1569,'Gestión del Conocimiento'!$E:$F,2,FALSE),IFERROR(VLOOKUP(D1569,Gobernabilidad!$E:$F,2,FALSE),IFERROR(VLOOKUP(D1569,'NIVEL DE ES Y  SISTEMA NACIONAL'!$E:$F,2,FALSE),VLOOKUP(D1569,'Lo Esencial'!$E:$F,2,0))))))))))))</f>
        <v>1) Socialización de la evaluación del desempeño a docentes y personal administrativo.                                                                                                                                                                  2) Implementación de la Evaluación del desempeño</v>
      </c>
      <c r="D1570" s="31"/>
      <c r="E1570" s="117"/>
      <c r="F1570" s="117"/>
      <c r="G1570" s="117"/>
      <c r="H1570" s="94"/>
      <c r="I1570" s="94"/>
      <c r="J1570" s="94"/>
      <c r="K1570" s="136"/>
    </row>
    <row r="1571" spans="3:12" ht="15.75" thickBot="1" x14ac:dyDescent="0.3">
      <c r="C1571" s="72"/>
      <c r="D1571" s="31"/>
      <c r="E1571" s="117"/>
      <c r="F1571" s="117"/>
      <c r="G1571" s="117"/>
      <c r="H1571" s="94"/>
      <c r="I1571" s="94"/>
      <c r="J1571" s="94"/>
      <c r="K1571" s="136"/>
    </row>
    <row r="1572" spans="3:12" ht="30.75" thickBot="1" x14ac:dyDescent="0.3">
      <c r="C1572" s="150" t="s">
        <v>44</v>
      </c>
      <c r="D1572" s="153" t="s">
        <v>45</v>
      </c>
      <c r="E1572" s="152" t="s">
        <v>55</v>
      </c>
      <c r="F1572" s="152" t="s">
        <v>57</v>
      </c>
      <c r="G1572" s="151" t="s">
        <v>27</v>
      </c>
      <c r="H1572" s="157" t="s">
        <v>218</v>
      </c>
      <c r="I1572" s="152" t="s">
        <v>46</v>
      </c>
      <c r="J1572" s="152" t="s">
        <v>219</v>
      </c>
      <c r="K1572" s="152" t="s">
        <v>501</v>
      </c>
      <c r="L1572" s="152" t="s">
        <v>502</v>
      </c>
    </row>
    <row r="1573" spans="3:12" x14ac:dyDescent="0.25">
      <c r="C1573" s="119" t="s">
        <v>47</v>
      </c>
      <c r="D1573" s="623"/>
      <c r="E1573" s="182"/>
      <c r="F1573" s="139">
        <v>30000</v>
      </c>
      <c r="G1573" s="121">
        <f t="shared" ref="G1573:G1582" si="146">E1573*F1573</f>
        <v>0</v>
      </c>
      <c r="H1573" s="185" t="s">
        <v>217</v>
      </c>
      <c r="I1573" s="122" t="s">
        <v>756</v>
      </c>
      <c r="J1573" s="122" t="str">
        <f>VLOOKUP(I1573,Presupuesto!$B$11:$C$587,2,0)</f>
        <v>SERVICIOS DE PROFESIONALES Y TECNICOS</v>
      </c>
      <c r="K1573" s="263" t="s">
        <v>211</v>
      </c>
      <c r="L1573" s="122" t="s">
        <v>485</v>
      </c>
    </row>
    <row r="1574" spans="3:12" x14ac:dyDescent="0.25">
      <c r="C1574" s="123" t="s">
        <v>48</v>
      </c>
      <c r="D1574" s="624"/>
      <c r="E1574" s="229">
        <v>30</v>
      </c>
      <c r="F1574" s="124">
        <v>50</v>
      </c>
      <c r="G1574" s="121">
        <f t="shared" si="146"/>
        <v>1500</v>
      </c>
      <c r="H1574" s="185"/>
      <c r="I1574" s="122" t="s">
        <v>1517</v>
      </c>
      <c r="J1574" s="122" t="str">
        <f>VLOOKUP(I1574,Presupuesto!$B$11:$C$587,2,0)</f>
        <v>OTROS INTERESES</v>
      </c>
      <c r="K1574" s="122" t="str">
        <f>$K$17</f>
        <v>Desarrollo Curricular</v>
      </c>
      <c r="L1574" s="122" t="s">
        <v>503</v>
      </c>
    </row>
    <row r="1575" spans="3:12" x14ac:dyDescent="0.25">
      <c r="C1575" s="123" t="s">
        <v>49</v>
      </c>
      <c r="D1575" s="624"/>
      <c r="E1575" s="229">
        <v>90</v>
      </c>
      <c r="F1575" s="124">
        <v>160</v>
      </c>
      <c r="G1575" s="121">
        <f t="shared" si="146"/>
        <v>14400</v>
      </c>
      <c r="H1575" s="185"/>
      <c r="I1575" s="122" t="s">
        <v>1517</v>
      </c>
      <c r="J1575" s="122" t="str">
        <f>VLOOKUP(I1575,Presupuesto!$B$11:$C$587,2,0)</f>
        <v>OTROS INTERESES</v>
      </c>
      <c r="K1575" s="122" t="str">
        <f t="shared" ref="K1575:K1582" si="147">$K$17</f>
        <v>Desarrollo Curricular</v>
      </c>
      <c r="L1575" s="122" t="s">
        <v>487</v>
      </c>
    </row>
    <row r="1576" spans="3:12" x14ac:dyDescent="0.25">
      <c r="C1576" s="123" t="s">
        <v>50</v>
      </c>
      <c r="D1576" s="624"/>
      <c r="E1576" s="175">
        <v>1</v>
      </c>
      <c r="F1576" s="142">
        <v>7350</v>
      </c>
      <c r="G1576" s="121">
        <f t="shared" si="146"/>
        <v>7350</v>
      </c>
      <c r="H1576" s="185"/>
      <c r="I1576" s="122" t="s">
        <v>1517</v>
      </c>
      <c r="J1576" s="122" t="str">
        <f>VLOOKUP(I1576,Presupuesto!$B$11:$C$587,2,0)</f>
        <v>OTROS INTERESES</v>
      </c>
      <c r="K1576" s="122" t="str">
        <f t="shared" si="147"/>
        <v>Desarrollo Curricular</v>
      </c>
      <c r="L1576" s="122" t="s">
        <v>503</v>
      </c>
    </row>
    <row r="1577" spans="3:12" x14ac:dyDescent="0.25">
      <c r="C1577" s="123" t="s">
        <v>510</v>
      </c>
      <c r="D1577" s="624"/>
      <c r="E1577" s="175">
        <v>0</v>
      </c>
      <c r="F1577" s="142">
        <v>250</v>
      </c>
      <c r="G1577" s="121">
        <f t="shared" si="146"/>
        <v>0</v>
      </c>
      <c r="H1577" s="185"/>
      <c r="I1577" s="122" t="s">
        <v>1517</v>
      </c>
      <c r="J1577" s="122" t="str">
        <f>VLOOKUP(I1577,Presupuesto!$B$11:$C$587,2,0)</f>
        <v>OTROS INTERESES</v>
      </c>
      <c r="K1577" s="122" t="str">
        <f t="shared" si="147"/>
        <v>Desarrollo Curricular</v>
      </c>
      <c r="L1577" s="122" t="s">
        <v>503</v>
      </c>
    </row>
    <row r="1578" spans="3:12" x14ac:dyDescent="0.25">
      <c r="C1578" s="123" t="s">
        <v>51</v>
      </c>
      <c r="D1578" s="624"/>
      <c r="E1578" s="229">
        <v>2</v>
      </c>
      <c r="F1578" s="124">
        <v>85</v>
      </c>
      <c r="G1578" s="121">
        <f t="shared" si="146"/>
        <v>170</v>
      </c>
      <c r="H1578" s="185"/>
      <c r="I1578" s="122" t="s">
        <v>1517</v>
      </c>
      <c r="J1578" s="122" t="str">
        <f>VLOOKUP(I1578,Presupuesto!$B$11:$C$587,2,0)</f>
        <v>OTROS INTERESES</v>
      </c>
      <c r="K1578" s="122" t="str">
        <f t="shared" si="147"/>
        <v>Desarrollo Curricular</v>
      </c>
      <c r="L1578" s="122" t="s">
        <v>503</v>
      </c>
    </row>
    <row r="1579" spans="3:12" x14ac:dyDescent="0.25">
      <c r="C1579" s="123" t="s">
        <v>204</v>
      </c>
      <c r="D1579" s="624"/>
      <c r="E1579" s="229">
        <f>D1573/12</f>
        <v>0</v>
      </c>
      <c r="F1579" s="124">
        <v>36</v>
      </c>
      <c r="G1579" s="121">
        <f t="shared" si="146"/>
        <v>0</v>
      </c>
      <c r="H1579" s="185"/>
      <c r="I1579" s="122" t="s">
        <v>1517</v>
      </c>
      <c r="J1579" s="122" t="str">
        <f>VLOOKUP(I1579,Presupuesto!$B$11:$C$587,2,0)</f>
        <v>OTROS INTERESES</v>
      </c>
      <c r="K1579" s="122" t="str">
        <f t="shared" si="147"/>
        <v>Desarrollo Curricular</v>
      </c>
      <c r="L1579" s="122" t="s">
        <v>503</v>
      </c>
    </row>
    <row r="1580" spans="3:12" x14ac:dyDescent="0.25">
      <c r="C1580" s="123" t="s">
        <v>34</v>
      </c>
      <c r="D1580" s="624"/>
      <c r="E1580" s="229">
        <f>D1573/12</f>
        <v>0</v>
      </c>
      <c r="F1580" s="124">
        <v>80</v>
      </c>
      <c r="G1580" s="121">
        <f t="shared" si="146"/>
        <v>0</v>
      </c>
      <c r="H1580" s="185"/>
      <c r="I1580" s="122" t="s">
        <v>1517</v>
      </c>
      <c r="J1580" s="122" t="str">
        <f>VLOOKUP(I1580,Presupuesto!$B$11:$C$587,2,0)</f>
        <v>OTROS INTERESES</v>
      </c>
      <c r="K1580" s="122" t="str">
        <f t="shared" si="147"/>
        <v>Desarrollo Curricular</v>
      </c>
      <c r="L1580" s="122" t="s">
        <v>503</v>
      </c>
    </row>
    <row r="1581" spans="3:12" x14ac:dyDescent="0.25">
      <c r="C1581" s="133" t="s">
        <v>52</v>
      </c>
      <c r="D1581" s="624"/>
      <c r="E1581" s="256">
        <v>30</v>
      </c>
      <c r="F1581" s="143">
        <v>25</v>
      </c>
      <c r="G1581" s="121">
        <f t="shared" si="146"/>
        <v>750</v>
      </c>
      <c r="H1581" s="185"/>
      <c r="I1581" s="122" t="s">
        <v>1517</v>
      </c>
      <c r="J1581" s="122" t="str">
        <f>VLOOKUP(I1581,Presupuesto!$B$11:$C$587,2,0)</f>
        <v>OTROS INTERESES</v>
      </c>
      <c r="K1581" s="122" t="str">
        <f t="shared" si="147"/>
        <v>Desarrollo Curricular</v>
      </c>
      <c r="L1581" s="122" t="s">
        <v>503</v>
      </c>
    </row>
    <row r="1582" spans="3:12" ht="15.75" thickBot="1" x14ac:dyDescent="0.3">
      <c r="C1582" s="260" t="s">
        <v>541</v>
      </c>
      <c r="D1582" s="261">
        <v>0</v>
      </c>
      <c r="E1582" s="262">
        <v>1</v>
      </c>
      <c r="F1582" s="128">
        <v>11261.25</v>
      </c>
      <c r="G1582" s="121">
        <f t="shared" si="146"/>
        <v>11261.25</v>
      </c>
      <c r="H1582" s="185"/>
      <c r="I1582" s="122" t="s">
        <v>1517</v>
      </c>
      <c r="J1582" s="130" t="str">
        <f>VLOOKUP(I1582,Presupuesto!$B$11:$C$587,2,0)</f>
        <v>OTROS INTERESES</v>
      </c>
      <c r="K1582" s="122" t="str">
        <f t="shared" si="147"/>
        <v>Desarrollo Curricular</v>
      </c>
      <c r="L1582" s="122" t="s">
        <v>503</v>
      </c>
    </row>
    <row r="1584" spans="3:12" x14ac:dyDescent="0.25">
      <c r="C1584" s="72" t="s">
        <v>41</v>
      </c>
      <c r="D1584" s="72"/>
      <c r="E1584" s="72"/>
      <c r="F1584" s="72"/>
      <c r="G1584" s="72"/>
      <c r="H1584" s="97"/>
      <c r="I1584" s="72"/>
      <c r="J1584" s="72"/>
    </row>
    <row r="1585" spans="3:12" x14ac:dyDescent="0.25">
      <c r="C1585" s="72" t="s">
        <v>42</v>
      </c>
      <c r="D1585" s="72"/>
      <c r="E1585" s="72"/>
      <c r="F1585" s="72"/>
      <c r="G1585" s="72"/>
      <c r="H1585" s="97"/>
      <c r="I1585" s="72"/>
      <c r="J1585" s="72"/>
    </row>
    <row r="1586" spans="3:12" ht="15.75" thickBot="1" x14ac:dyDescent="0.3">
      <c r="C1586" s="202"/>
      <c r="D1586" s="202"/>
      <c r="E1586" s="202"/>
      <c r="F1586" s="202"/>
      <c r="G1586" s="202"/>
      <c r="H1586" s="97"/>
      <c r="I1586" s="202"/>
      <c r="J1586" s="202"/>
      <c r="K1586" s="136"/>
    </row>
    <row r="1587" spans="3:12" ht="15.75" thickBot="1" x14ac:dyDescent="0.3">
      <c r="C1587" s="29" t="s">
        <v>43</v>
      </c>
      <c r="D1587" s="30">
        <f>SUM(G1595:G1597)</f>
        <v>6000</v>
      </c>
      <c r="E1587" s="117"/>
      <c r="F1587" s="117"/>
      <c r="G1587" s="117"/>
      <c r="H1587" s="94"/>
      <c r="I1587" s="94"/>
      <c r="J1587" s="94"/>
      <c r="K1587" s="136"/>
    </row>
    <row r="1588" spans="3:12" x14ac:dyDescent="0.25">
      <c r="C1588" s="72"/>
      <c r="D1588" s="31"/>
      <c r="E1588" s="117"/>
      <c r="F1588" s="117"/>
      <c r="G1588" s="117"/>
      <c r="H1588" s="94"/>
      <c r="I1588" s="94"/>
      <c r="J1588" s="94"/>
      <c r="K1588" s="136"/>
    </row>
    <row r="1589" spans="3:12" x14ac:dyDescent="0.25">
      <c r="C1589" s="72"/>
      <c r="D1589" s="31"/>
      <c r="E1589" s="117"/>
      <c r="F1589" s="117"/>
      <c r="G1589" s="117"/>
      <c r="H1589" s="94"/>
      <c r="I1589" s="94"/>
      <c r="J1589" s="94"/>
      <c r="K1589" s="136"/>
    </row>
    <row r="1590" spans="3:12" ht="15.75" x14ac:dyDescent="0.25">
      <c r="C1590" s="235" t="s">
        <v>481</v>
      </c>
      <c r="D1590" s="354" t="s">
        <v>2357</v>
      </c>
      <c r="E1590" s="117"/>
      <c r="F1590" s="117"/>
      <c r="G1590" s="117"/>
      <c r="H1590" s="94"/>
      <c r="I1590" s="94"/>
      <c r="J1590" s="94"/>
      <c r="K1590" s="136"/>
    </row>
    <row r="1591" spans="3:12" ht="18.75" x14ac:dyDescent="0.25">
      <c r="C1591" s="252" t="str">
        <f>IFERROR(VLOOKUP(D1590,'Desarrollo e Innov. Curricular'!$E:$F,2,FALSE),IFERROR(VLOOKUP(D1590,Investigación!$E:$F,2,FALSE),IFERROR(VLOOKUP(D1590,'Vinculación Univ. Sociedad'!$E:$F,2,FALSE),IFERROR(VLOOKUP(D1590,'Docencia y Profesorado Universi'!$E:$F,2,FALSE),IFERROR(VLOOKUP(D1590,Estudiantes!$E:$F,2,FALSE),IFERROR(VLOOKUP(D1590,'Gestion Administrativa'!#REF!,2,FALSE),IFERROR(VLOOKUP(D1590,'Gestion Academica'!$E:$F,2,FALSE),IFERROR(VLOOKUP(D1590,Graduados!$E:$F,2,FALSE),IFERROR(VLOOKUP(D1590,'Gestión del Conocimiento'!$E:$F,2,FALSE),IFERROR(VLOOKUP(D1590,Gobernabilidad!$E:$F,2,FALSE),IFERROR(VLOOKUP(D1590,'NIVEL DE ES Y  SISTEMA NACIONAL'!$E:$F,2,FALSE),VLOOKUP(D1590,'Lo Esencial'!$E:$F,2,0))))))))))))</f>
        <v>1) Socialización de la evaluación del desempeño a docentes y personal administrativo.                                                                                                                                                                  2) Implementación de la Evaluación del desempeño</v>
      </c>
      <c r="D1591" s="31"/>
      <c r="E1591" s="117"/>
      <c r="F1591" s="117"/>
      <c r="G1591" s="117"/>
      <c r="H1591" s="94"/>
      <c r="I1591" s="94"/>
      <c r="J1591" s="94"/>
      <c r="K1591" s="136"/>
    </row>
    <row r="1592" spans="3:12" ht="15.75" thickBot="1" x14ac:dyDescent="0.3">
      <c r="C1592" s="72"/>
      <c r="D1592" s="31"/>
      <c r="E1592" s="117"/>
      <c r="F1592" s="117"/>
      <c r="G1592" s="117"/>
      <c r="H1592" s="94"/>
      <c r="I1592" s="94"/>
      <c r="J1592" s="94"/>
      <c r="K1592" s="136"/>
    </row>
    <row r="1593" spans="3:12" ht="30.75" thickBot="1" x14ac:dyDescent="0.3">
      <c r="C1593" s="150" t="s">
        <v>44</v>
      </c>
      <c r="D1593" s="153" t="s">
        <v>45</v>
      </c>
      <c r="E1593" s="152" t="s">
        <v>55</v>
      </c>
      <c r="F1593" s="152" t="s">
        <v>57</v>
      </c>
      <c r="G1593" s="151" t="s">
        <v>27</v>
      </c>
      <c r="H1593" s="157" t="s">
        <v>218</v>
      </c>
      <c r="I1593" s="152" t="s">
        <v>46</v>
      </c>
      <c r="J1593" s="152" t="s">
        <v>219</v>
      </c>
      <c r="K1593" s="152" t="s">
        <v>501</v>
      </c>
      <c r="L1593" s="152" t="s">
        <v>502</v>
      </c>
    </row>
    <row r="1594" spans="3:12" x14ac:dyDescent="0.25">
      <c r="C1594" s="119" t="s">
        <v>47</v>
      </c>
      <c r="D1594" s="623"/>
      <c r="E1594" s="182"/>
      <c r="F1594" s="139">
        <v>30000</v>
      </c>
      <c r="G1594" s="121">
        <f t="shared" ref="G1594:G1603" si="148">E1594*F1594</f>
        <v>0</v>
      </c>
      <c r="H1594" s="185" t="s">
        <v>217</v>
      </c>
      <c r="I1594" s="122" t="s">
        <v>756</v>
      </c>
      <c r="J1594" s="122" t="str">
        <f>VLOOKUP(I1594,Presupuesto!$B$11:$C$587,2,0)</f>
        <v>SERVICIOS DE PROFESIONALES Y TECNICOS</v>
      </c>
      <c r="K1594" s="263" t="s">
        <v>211</v>
      </c>
      <c r="L1594" s="122" t="s">
        <v>485</v>
      </c>
    </row>
    <row r="1595" spans="3:12" x14ac:dyDescent="0.25">
      <c r="C1595" s="123" t="s">
        <v>48</v>
      </c>
      <c r="D1595" s="624"/>
      <c r="E1595" s="229">
        <v>0</v>
      </c>
      <c r="F1595" s="124">
        <v>50</v>
      </c>
      <c r="G1595" s="121">
        <f t="shared" si="148"/>
        <v>0</v>
      </c>
      <c r="H1595" s="185"/>
      <c r="I1595" s="122" t="s">
        <v>1517</v>
      </c>
      <c r="J1595" s="122" t="str">
        <f>VLOOKUP(I1595,Presupuesto!$B$11:$C$587,2,0)</f>
        <v>OTROS INTERESES</v>
      </c>
      <c r="K1595" s="122" t="str">
        <f>$K$17</f>
        <v>Desarrollo Curricular</v>
      </c>
      <c r="L1595" s="122" t="s">
        <v>503</v>
      </c>
    </row>
    <row r="1596" spans="3:12" x14ac:dyDescent="0.25">
      <c r="C1596" s="123" t="s">
        <v>49</v>
      </c>
      <c r="D1596" s="624"/>
      <c r="E1596" s="229">
        <v>60</v>
      </c>
      <c r="F1596" s="124">
        <v>100</v>
      </c>
      <c r="G1596" s="121">
        <f t="shared" si="148"/>
        <v>6000</v>
      </c>
      <c r="H1596" s="185"/>
      <c r="I1596" s="122" t="s">
        <v>1517</v>
      </c>
      <c r="J1596" s="122" t="str">
        <f>VLOOKUP(I1596,Presupuesto!$B$11:$C$587,2,0)</f>
        <v>OTROS INTERESES</v>
      </c>
      <c r="K1596" s="122" t="str">
        <f t="shared" ref="K1596:K1603" si="149">$K$17</f>
        <v>Desarrollo Curricular</v>
      </c>
      <c r="L1596" s="122" t="s">
        <v>487</v>
      </c>
    </row>
    <row r="1597" spans="3:12" x14ac:dyDescent="0.25">
      <c r="C1597" s="123" t="s">
        <v>50</v>
      </c>
      <c r="D1597" s="624"/>
      <c r="E1597" s="175">
        <v>0</v>
      </c>
      <c r="F1597" s="142">
        <v>100</v>
      </c>
      <c r="G1597" s="121">
        <f t="shared" si="148"/>
        <v>0</v>
      </c>
      <c r="H1597" s="185"/>
      <c r="I1597" s="122" t="s">
        <v>1517</v>
      </c>
      <c r="J1597" s="122" t="str">
        <f>VLOOKUP(I1597,Presupuesto!$B$11:$C$587,2,0)</f>
        <v>OTROS INTERESES</v>
      </c>
      <c r="K1597" s="122" t="str">
        <f t="shared" si="149"/>
        <v>Desarrollo Curricular</v>
      </c>
      <c r="L1597" s="122" t="s">
        <v>503</v>
      </c>
    </row>
    <row r="1598" spans="3:12" x14ac:dyDescent="0.25">
      <c r="C1598" s="123" t="s">
        <v>510</v>
      </c>
      <c r="D1598" s="624"/>
      <c r="E1598" s="175">
        <v>0</v>
      </c>
      <c r="F1598" s="142">
        <v>250</v>
      </c>
      <c r="G1598" s="121">
        <f t="shared" si="148"/>
        <v>0</v>
      </c>
      <c r="H1598" s="185"/>
      <c r="I1598" s="122" t="s">
        <v>1517</v>
      </c>
      <c r="J1598" s="122" t="str">
        <f>VLOOKUP(I1598,Presupuesto!$B$11:$C$587,2,0)</f>
        <v>OTROS INTERESES</v>
      </c>
      <c r="K1598" s="122" t="str">
        <f t="shared" si="149"/>
        <v>Desarrollo Curricular</v>
      </c>
      <c r="L1598" s="122" t="s">
        <v>503</v>
      </c>
    </row>
    <row r="1599" spans="3:12" x14ac:dyDescent="0.25">
      <c r="C1599" s="123" t="s">
        <v>51</v>
      </c>
      <c r="D1599" s="624"/>
      <c r="E1599" s="229">
        <v>0</v>
      </c>
      <c r="F1599" s="124">
        <v>85</v>
      </c>
      <c r="G1599" s="121">
        <f t="shared" si="148"/>
        <v>0</v>
      </c>
      <c r="H1599" s="185"/>
      <c r="I1599" s="122" t="s">
        <v>1517</v>
      </c>
      <c r="J1599" s="122" t="str">
        <f>VLOOKUP(I1599,Presupuesto!$B$11:$C$587,2,0)</f>
        <v>OTROS INTERESES</v>
      </c>
      <c r="K1599" s="122" t="str">
        <f t="shared" si="149"/>
        <v>Desarrollo Curricular</v>
      </c>
      <c r="L1599" s="122" t="s">
        <v>503</v>
      </c>
    </row>
    <row r="1600" spans="3:12" x14ac:dyDescent="0.25">
      <c r="C1600" s="123" t="s">
        <v>204</v>
      </c>
      <c r="D1600" s="624"/>
      <c r="E1600" s="229">
        <f>D1594/12</f>
        <v>0</v>
      </c>
      <c r="F1600" s="124">
        <v>36</v>
      </c>
      <c r="G1600" s="121">
        <f t="shared" si="148"/>
        <v>0</v>
      </c>
      <c r="H1600" s="185"/>
      <c r="I1600" s="122" t="s">
        <v>1517</v>
      </c>
      <c r="J1600" s="122" t="str">
        <f>VLOOKUP(I1600,Presupuesto!$B$11:$C$587,2,0)</f>
        <v>OTROS INTERESES</v>
      </c>
      <c r="K1600" s="122" t="str">
        <f t="shared" si="149"/>
        <v>Desarrollo Curricular</v>
      </c>
      <c r="L1600" s="122" t="s">
        <v>503</v>
      </c>
    </row>
    <row r="1601" spans="3:12" x14ac:dyDescent="0.25">
      <c r="C1601" s="123" t="s">
        <v>34</v>
      </c>
      <c r="D1601" s="624"/>
      <c r="E1601" s="229">
        <f>D1594/12</f>
        <v>0</v>
      </c>
      <c r="F1601" s="124">
        <v>80</v>
      </c>
      <c r="G1601" s="121">
        <f t="shared" si="148"/>
        <v>0</v>
      </c>
      <c r="H1601" s="185"/>
      <c r="I1601" s="122" t="s">
        <v>1517</v>
      </c>
      <c r="J1601" s="122" t="str">
        <f>VLOOKUP(I1601,Presupuesto!$B$11:$C$587,2,0)</f>
        <v>OTROS INTERESES</v>
      </c>
      <c r="K1601" s="122" t="str">
        <f t="shared" si="149"/>
        <v>Desarrollo Curricular</v>
      </c>
      <c r="L1601" s="122" t="s">
        <v>503</v>
      </c>
    </row>
    <row r="1602" spans="3:12" x14ac:dyDescent="0.25">
      <c r="C1602" s="133" t="s">
        <v>52</v>
      </c>
      <c r="D1602" s="624"/>
      <c r="E1602" s="256">
        <v>0</v>
      </c>
      <c r="F1602" s="143">
        <v>25</v>
      </c>
      <c r="G1602" s="121">
        <f t="shared" si="148"/>
        <v>0</v>
      </c>
      <c r="H1602" s="185"/>
      <c r="I1602" s="122" t="s">
        <v>1517</v>
      </c>
      <c r="J1602" s="122" t="str">
        <f>VLOOKUP(I1602,Presupuesto!$B$11:$C$587,2,0)</f>
        <v>OTROS INTERESES</v>
      </c>
      <c r="K1602" s="122" t="str">
        <f t="shared" si="149"/>
        <v>Desarrollo Curricular</v>
      </c>
      <c r="L1602" s="122" t="s">
        <v>503</v>
      </c>
    </row>
    <row r="1603" spans="3:12" ht="15.75" thickBot="1" x14ac:dyDescent="0.3">
      <c r="C1603" s="260" t="s">
        <v>541</v>
      </c>
      <c r="D1603" s="261">
        <v>0</v>
      </c>
      <c r="E1603" s="262">
        <v>0</v>
      </c>
      <c r="F1603" s="128">
        <v>11261.25</v>
      </c>
      <c r="G1603" s="121">
        <f t="shared" si="148"/>
        <v>0</v>
      </c>
      <c r="H1603" s="185"/>
      <c r="I1603" s="122" t="s">
        <v>1517</v>
      </c>
      <c r="J1603" s="130" t="str">
        <f>VLOOKUP(I1603,Presupuesto!$B$11:$C$587,2,0)</f>
        <v>OTROS INTERESES</v>
      </c>
      <c r="K1603" s="122" t="str">
        <f t="shared" si="149"/>
        <v>Desarrollo Curricular</v>
      </c>
      <c r="L1603" s="122" t="s">
        <v>503</v>
      </c>
    </row>
    <row r="1605" spans="3:12" x14ac:dyDescent="0.25">
      <c r="C1605" s="72" t="s">
        <v>41</v>
      </c>
      <c r="D1605" s="72"/>
      <c r="E1605" s="72"/>
      <c r="F1605" s="72"/>
      <c r="G1605" s="72"/>
      <c r="H1605" s="97"/>
      <c r="I1605" s="72"/>
      <c r="J1605" s="72"/>
    </row>
    <row r="1606" spans="3:12" x14ac:dyDescent="0.25">
      <c r="C1606" s="72" t="s">
        <v>42</v>
      </c>
      <c r="D1606" s="72"/>
      <c r="E1606" s="72"/>
      <c r="F1606" s="72"/>
      <c r="G1606" s="72"/>
      <c r="H1606" s="97"/>
      <c r="I1606" s="72"/>
      <c r="J1606" s="72"/>
    </row>
    <row r="1607" spans="3:12" ht="15.75" thickBot="1" x14ac:dyDescent="0.3">
      <c r="C1607" s="202"/>
      <c r="D1607" s="202"/>
      <c r="E1607" s="202"/>
      <c r="F1607" s="202"/>
      <c r="G1607" s="202"/>
      <c r="H1607" s="97"/>
      <c r="I1607" s="202"/>
      <c r="J1607" s="202"/>
      <c r="K1607" s="136"/>
    </row>
    <row r="1608" spans="3:12" ht="15.75" thickBot="1" x14ac:dyDescent="0.3">
      <c r="C1608" s="29" t="s">
        <v>43</v>
      </c>
      <c r="D1608" s="30">
        <f>SUM(G1624)</f>
        <v>11000</v>
      </c>
      <c r="E1608" s="117"/>
      <c r="F1608" s="117"/>
      <c r="G1608" s="117"/>
      <c r="H1608" s="94"/>
      <c r="I1608" s="94"/>
      <c r="J1608" s="94"/>
      <c r="K1608" s="136"/>
    </row>
    <row r="1609" spans="3:12" x14ac:dyDescent="0.25">
      <c r="C1609" s="72"/>
      <c r="D1609" s="31"/>
      <c r="E1609" s="117"/>
      <c r="F1609" s="117"/>
      <c r="G1609" s="117"/>
      <c r="H1609" s="94"/>
      <c r="I1609" s="94"/>
      <c r="J1609" s="94"/>
      <c r="K1609" s="136"/>
    </row>
    <row r="1610" spans="3:12" x14ac:dyDescent="0.25">
      <c r="C1610" s="72"/>
      <c r="D1610" s="31"/>
      <c r="E1610" s="117"/>
      <c r="F1610" s="117"/>
      <c r="G1610" s="117"/>
      <c r="H1610" s="94"/>
      <c r="I1610" s="94"/>
      <c r="J1610" s="94"/>
      <c r="K1610" s="136"/>
    </row>
    <row r="1611" spans="3:12" ht="15.75" x14ac:dyDescent="0.25">
      <c r="C1611" s="235" t="s">
        <v>481</v>
      </c>
      <c r="D1611" s="587" t="s">
        <v>2358</v>
      </c>
      <c r="E1611" s="117"/>
      <c r="F1611" s="117"/>
      <c r="G1611" s="117"/>
      <c r="H1611" s="94"/>
      <c r="I1611" s="94"/>
      <c r="J1611" s="94"/>
      <c r="K1611" s="136"/>
    </row>
    <row r="1612" spans="3:12" ht="18.75" x14ac:dyDescent="0.25">
      <c r="C1612" s="252" t="str">
        <f>IFERROR(VLOOKUP(D1611,'Desarrollo e Innov. Curricular'!$E:$F,2,FALSE),IFERROR(VLOOKUP(D1611,Investigación!$E:$F,2,FALSE),IFERROR(VLOOKUP(D1611,'Vinculación Univ. Sociedad'!$E:$F,2,FALSE),IFERROR(VLOOKUP(D1611,'Docencia y Profesorado Universi'!$E:$F,2,FALSE),IFERROR(VLOOKUP(D1611,Estudiantes!$E:$F,2,FALSE),IFERROR(VLOOKUP(D1611,'Gestion Administrativa'!#REF!,2,FALSE),IFERROR(VLOOKUP(D1611,'Gestion Academica'!$E:$F,2,FALSE),IFERROR(VLOOKUP(D1611,Graduados!$E:$F,2,FALSE),IFERROR(VLOOKUP(D1611,'Gestión del Conocimiento'!$E:$F,2,FALSE),IFERROR(VLOOKUP(D1611,Gobernabilidad!$E:$F,2,FALSE),IFERROR(VLOOKUP(D1611,'NIVEL DE ES Y  SISTEMA NACIONAL'!$E:$F,2,FALSE),VLOOKUP(D1611,'Lo Esencial'!$E:$F,2,0))))))))))))</f>
        <v>Visitas a Centros Regionales para promover la enseñanza de la asignatura de Estudios de la mujer</v>
      </c>
      <c r="D1612" s="31"/>
      <c r="E1612" s="117"/>
      <c r="F1612" s="117"/>
      <c r="G1612" s="117"/>
      <c r="H1612" s="94"/>
      <c r="I1612" s="94"/>
      <c r="J1612" s="94"/>
      <c r="K1612" s="136"/>
    </row>
    <row r="1613" spans="3:12" ht="15.75" thickBot="1" x14ac:dyDescent="0.3">
      <c r="C1613" s="72"/>
      <c r="D1613" s="31"/>
      <c r="E1613" s="117"/>
      <c r="F1613" s="117"/>
      <c r="G1613" s="117"/>
      <c r="H1613" s="94"/>
      <c r="I1613" s="94"/>
      <c r="J1613" s="94"/>
      <c r="K1613" s="136"/>
    </row>
    <row r="1614" spans="3:12" ht="30.75" thickBot="1" x14ac:dyDescent="0.3">
      <c r="C1614" s="150" t="s">
        <v>44</v>
      </c>
      <c r="D1614" s="153" t="s">
        <v>45</v>
      </c>
      <c r="E1614" s="152" t="s">
        <v>55</v>
      </c>
      <c r="F1614" s="152" t="s">
        <v>57</v>
      </c>
      <c r="G1614" s="151" t="s">
        <v>27</v>
      </c>
      <c r="H1614" s="157" t="s">
        <v>218</v>
      </c>
      <c r="I1614" s="152" t="s">
        <v>46</v>
      </c>
      <c r="J1614" s="152" t="s">
        <v>219</v>
      </c>
      <c r="K1614" s="152" t="s">
        <v>501</v>
      </c>
      <c r="L1614" s="152" t="s">
        <v>502</v>
      </c>
    </row>
    <row r="1615" spans="3:12" x14ac:dyDescent="0.25">
      <c r="C1615" s="119" t="s">
        <v>47</v>
      </c>
      <c r="D1615" s="623"/>
      <c r="E1615" s="182"/>
      <c r="F1615" s="139">
        <v>30000</v>
      </c>
      <c r="G1615" s="121">
        <f t="shared" ref="G1615:G1624" si="150">E1615*F1615</f>
        <v>0</v>
      </c>
      <c r="H1615" s="185" t="s">
        <v>217</v>
      </c>
      <c r="I1615" s="122" t="s">
        <v>756</v>
      </c>
      <c r="J1615" s="122" t="str">
        <f>VLOOKUP(I1615,Presupuesto!$B$11:$C$587,2,0)</f>
        <v>SERVICIOS DE PROFESIONALES Y TECNICOS</v>
      </c>
      <c r="K1615" s="263" t="s">
        <v>211</v>
      </c>
      <c r="L1615" s="122" t="s">
        <v>485</v>
      </c>
    </row>
    <row r="1616" spans="3:12" x14ac:dyDescent="0.25">
      <c r="C1616" s="123" t="s">
        <v>48</v>
      </c>
      <c r="D1616" s="624"/>
      <c r="E1616" s="229">
        <v>0</v>
      </c>
      <c r="F1616" s="124">
        <v>50</v>
      </c>
      <c r="G1616" s="121">
        <f t="shared" si="150"/>
        <v>0</v>
      </c>
      <c r="H1616" s="185"/>
      <c r="I1616" s="122" t="s">
        <v>1517</v>
      </c>
      <c r="J1616" s="122" t="str">
        <f>VLOOKUP(I1616,Presupuesto!$B$11:$C$587,2,0)</f>
        <v>OTROS INTERESES</v>
      </c>
      <c r="K1616" s="122" t="str">
        <f>$K$17</f>
        <v>Desarrollo Curricular</v>
      </c>
      <c r="L1616" s="122" t="s">
        <v>503</v>
      </c>
    </row>
    <row r="1617" spans="3:12" x14ac:dyDescent="0.25">
      <c r="C1617" s="123" t="s">
        <v>49</v>
      </c>
      <c r="D1617" s="624"/>
      <c r="E1617" s="229">
        <v>0</v>
      </c>
      <c r="F1617" s="124">
        <v>100</v>
      </c>
      <c r="G1617" s="121">
        <f t="shared" si="150"/>
        <v>0</v>
      </c>
      <c r="H1617" s="185"/>
      <c r="I1617" s="122" t="s">
        <v>1517</v>
      </c>
      <c r="J1617" s="122" t="str">
        <f>VLOOKUP(I1617,Presupuesto!$B$11:$C$587,2,0)</f>
        <v>OTROS INTERESES</v>
      </c>
      <c r="K1617" s="122" t="str">
        <f t="shared" ref="K1617:K1624" si="151">$K$17</f>
        <v>Desarrollo Curricular</v>
      </c>
      <c r="L1617" s="122" t="s">
        <v>487</v>
      </c>
    </row>
    <row r="1618" spans="3:12" x14ac:dyDescent="0.25">
      <c r="C1618" s="123" t="s">
        <v>50</v>
      </c>
      <c r="D1618" s="624"/>
      <c r="E1618" s="175">
        <v>0</v>
      </c>
      <c r="F1618" s="142">
        <v>100</v>
      </c>
      <c r="G1618" s="121">
        <f t="shared" si="150"/>
        <v>0</v>
      </c>
      <c r="H1618" s="185"/>
      <c r="I1618" s="122" t="s">
        <v>1517</v>
      </c>
      <c r="J1618" s="122" t="str">
        <f>VLOOKUP(I1618,Presupuesto!$B$11:$C$587,2,0)</f>
        <v>OTROS INTERESES</v>
      </c>
      <c r="K1618" s="122" t="str">
        <f t="shared" si="151"/>
        <v>Desarrollo Curricular</v>
      </c>
      <c r="L1618" s="122" t="s">
        <v>503</v>
      </c>
    </row>
    <row r="1619" spans="3:12" x14ac:dyDescent="0.25">
      <c r="C1619" s="123" t="s">
        <v>510</v>
      </c>
      <c r="D1619" s="624"/>
      <c r="E1619" s="175">
        <v>0</v>
      </c>
      <c r="F1619" s="142">
        <v>250</v>
      </c>
      <c r="G1619" s="121">
        <f t="shared" si="150"/>
        <v>0</v>
      </c>
      <c r="H1619" s="185"/>
      <c r="I1619" s="122" t="s">
        <v>1517</v>
      </c>
      <c r="J1619" s="122" t="str">
        <f>VLOOKUP(I1619,Presupuesto!$B$11:$C$587,2,0)</f>
        <v>OTROS INTERESES</v>
      </c>
      <c r="K1619" s="122" t="str">
        <f t="shared" si="151"/>
        <v>Desarrollo Curricular</v>
      </c>
      <c r="L1619" s="122" t="s">
        <v>503</v>
      </c>
    </row>
    <row r="1620" spans="3:12" x14ac:dyDescent="0.25">
      <c r="C1620" s="123" t="s">
        <v>51</v>
      </c>
      <c r="D1620" s="624"/>
      <c r="E1620" s="229">
        <v>0</v>
      </c>
      <c r="F1620" s="124">
        <v>85</v>
      </c>
      <c r="G1620" s="121">
        <f t="shared" si="150"/>
        <v>0</v>
      </c>
      <c r="H1620" s="185"/>
      <c r="I1620" s="122" t="s">
        <v>1517</v>
      </c>
      <c r="J1620" s="122" t="str">
        <f>VLOOKUP(I1620,Presupuesto!$B$11:$C$587,2,0)</f>
        <v>OTROS INTERESES</v>
      </c>
      <c r="K1620" s="122" t="str">
        <f t="shared" si="151"/>
        <v>Desarrollo Curricular</v>
      </c>
      <c r="L1620" s="122" t="s">
        <v>503</v>
      </c>
    </row>
    <row r="1621" spans="3:12" x14ac:dyDescent="0.25">
      <c r="C1621" s="123" t="s">
        <v>204</v>
      </c>
      <c r="D1621" s="624"/>
      <c r="E1621" s="229">
        <f>D1615/12</f>
        <v>0</v>
      </c>
      <c r="F1621" s="124">
        <v>36</v>
      </c>
      <c r="G1621" s="121">
        <f t="shared" si="150"/>
        <v>0</v>
      </c>
      <c r="H1621" s="185"/>
      <c r="I1621" s="122" t="s">
        <v>1517</v>
      </c>
      <c r="J1621" s="122" t="str">
        <f>VLOOKUP(I1621,Presupuesto!$B$11:$C$587,2,0)</f>
        <v>OTROS INTERESES</v>
      </c>
      <c r="K1621" s="122" t="str">
        <f t="shared" si="151"/>
        <v>Desarrollo Curricular</v>
      </c>
      <c r="L1621" s="122" t="s">
        <v>503</v>
      </c>
    </row>
    <row r="1622" spans="3:12" x14ac:dyDescent="0.25">
      <c r="C1622" s="123" t="s">
        <v>34</v>
      </c>
      <c r="D1622" s="624"/>
      <c r="E1622" s="229">
        <f>D1615/12</f>
        <v>0</v>
      </c>
      <c r="F1622" s="124">
        <v>80</v>
      </c>
      <c r="G1622" s="121">
        <f t="shared" si="150"/>
        <v>0</v>
      </c>
      <c r="H1622" s="185"/>
      <c r="I1622" s="122" t="s">
        <v>1517</v>
      </c>
      <c r="J1622" s="122" t="str">
        <f>VLOOKUP(I1622,Presupuesto!$B$11:$C$587,2,0)</f>
        <v>OTROS INTERESES</v>
      </c>
      <c r="K1622" s="122" t="str">
        <f t="shared" si="151"/>
        <v>Desarrollo Curricular</v>
      </c>
      <c r="L1622" s="122" t="s">
        <v>503</v>
      </c>
    </row>
    <row r="1623" spans="3:12" x14ac:dyDescent="0.25">
      <c r="C1623" s="133" t="s">
        <v>52</v>
      </c>
      <c r="D1623" s="624"/>
      <c r="E1623" s="256">
        <v>0</v>
      </c>
      <c r="F1623" s="143">
        <v>25</v>
      </c>
      <c r="G1623" s="121">
        <f t="shared" si="150"/>
        <v>0</v>
      </c>
      <c r="H1623" s="185"/>
      <c r="I1623" s="122" t="s">
        <v>1517</v>
      </c>
      <c r="J1623" s="122" t="str">
        <f>VLOOKUP(I1623,Presupuesto!$B$11:$C$587,2,0)</f>
        <v>OTROS INTERESES</v>
      </c>
      <c r="K1623" s="122" t="str">
        <f t="shared" si="151"/>
        <v>Desarrollo Curricular</v>
      </c>
      <c r="L1623" s="122" t="s">
        <v>503</v>
      </c>
    </row>
    <row r="1624" spans="3:12" ht="15.75" thickBot="1" x14ac:dyDescent="0.3">
      <c r="C1624" s="260" t="s">
        <v>541</v>
      </c>
      <c r="D1624" s="261">
        <v>0</v>
      </c>
      <c r="E1624" s="262">
        <v>2</v>
      </c>
      <c r="F1624" s="128">
        <v>5500</v>
      </c>
      <c r="G1624" s="121">
        <f t="shared" si="150"/>
        <v>11000</v>
      </c>
      <c r="H1624" s="185"/>
      <c r="I1624" s="122" t="s">
        <v>1517</v>
      </c>
      <c r="J1624" s="130" t="str">
        <f>VLOOKUP(I1624,Presupuesto!$B$11:$C$587,2,0)</f>
        <v>OTROS INTERESES</v>
      </c>
      <c r="K1624" s="122" t="str">
        <f t="shared" si="151"/>
        <v>Desarrollo Curricular</v>
      </c>
      <c r="L1624" s="122" t="s">
        <v>503</v>
      </c>
    </row>
    <row r="1626" spans="3:12" x14ac:dyDescent="0.25">
      <c r="C1626" s="72" t="s">
        <v>41</v>
      </c>
      <c r="D1626" s="72"/>
      <c r="E1626" s="72"/>
      <c r="F1626" s="72"/>
      <c r="G1626" s="72"/>
      <c r="H1626" s="97"/>
      <c r="I1626" s="72"/>
      <c r="J1626" s="72"/>
    </row>
    <row r="1627" spans="3:12" x14ac:dyDescent="0.25">
      <c r="C1627" s="72" t="s">
        <v>42</v>
      </c>
      <c r="D1627" s="72"/>
      <c r="E1627" s="72"/>
      <c r="F1627" s="72"/>
      <c r="G1627" s="72"/>
      <c r="H1627" s="97"/>
      <c r="I1627" s="72"/>
      <c r="J1627" s="72"/>
    </row>
    <row r="1628" spans="3:12" ht="15.75" thickBot="1" x14ac:dyDescent="0.3">
      <c r="C1628" s="202"/>
      <c r="D1628" s="202"/>
      <c r="E1628" s="202"/>
      <c r="F1628" s="202"/>
      <c r="G1628" s="202"/>
      <c r="H1628" s="97"/>
      <c r="I1628" s="202"/>
      <c r="J1628" s="202"/>
      <c r="K1628" s="136"/>
    </row>
    <row r="1629" spans="3:12" ht="15.75" thickBot="1" x14ac:dyDescent="0.3">
      <c r="C1629" s="29" t="s">
        <v>43</v>
      </c>
      <c r="D1629" s="30">
        <f>SUM(G1645)</f>
        <v>44000</v>
      </c>
      <c r="E1629" s="117"/>
      <c r="F1629" s="117"/>
      <c r="G1629" s="117"/>
      <c r="H1629" s="94"/>
      <c r="I1629" s="94"/>
      <c r="J1629" s="94"/>
      <c r="K1629" s="136"/>
    </row>
    <row r="1630" spans="3:12" x14ac:dyDescent="0.25">
      <c r="C1630" s="72"/>
      <c r="D1630" s="31"/>
      <c r="E1630" s="117"/>
      <c r="F1630" s="117"/>
      <c r="G1630" s="117"/>
      <c r="H1630" s="94"/>
      <c r="I1630" s="94"/>
      <c r="J1630" s="94"/>
      <c r="K1630" s="136"/>
    </row>
    <row r="1631" spans="3:12" x14ac:dyDescent="0.25">
      <c r="C1631" s="72"/>
      <c r="D1631" s="31"/>
      <c r="E1631" s="117"/>
      <c r="F1631" s="117"/>
      <c r="G1631" s="117"/>
      <c r="H1631" s="94"/>
      <c r="I1631" s="94"/>
      <c r="J1631" s="94"/>
      <c r="K1631" s="136"/>
    </row>
    <row r="1632" spans="3:12" ht="15.75" x14ac:dyDescent="0.25">
      <c r="C1632" s="235" t="s">
        <v>481</v>
      </c>
      <c r="D1632" s="587" t="s">
        <v>2359</v>
      </c>
      <c r="E1632" s="117"/>
      <c r="F1632" s="117"/>
      <c r="G1632" s="117"/>
      <c r="H1632" s="94"/>
      <c r="I1632" s="94"/>
      <c r="J1632" s="94"/>
      <c r="K1632" s="136"/>
    </row>
    <row r="1633" spans="3:12" ht="18.75" x14ac:dyDescent="0.25">
      <c r="C1633" s="252" t="str">
        <f>IFERROR(VLOOKUP(D1632,'Desarrollo e Innov. Curricular'!$E:$F,2,FALSE),IFERROR(VLOOKUP(D1632,Investigación!$E:$F,2,FALSE),IFERROR(VLOOKUP(D1632,'Vinculación Univ. Sociedad'!$E:$F,2,FALSE),IFERROR(VLOOKUP(D1632,'Docencia y Profesorado Universi'!$E:$F,2,FALSE),IFERROR(VLOOKUP(D1632,Estudiantes!$E:$F,2,FALSE),IFERROR(VLOOKUP(D1632,'Gestion Administrativa'!#REF!,2,FALSE),IFERROR(VLOOKUP(D1632,'Gestion Academica'!$E:$F,2,FALSE),IFERROR(VLOOKUP(D1632,Graduados!$E:$F,2,FALSE),IFERROR(VLOOKUP(D1632,'Gestión del Conocimiento'!$E:$F,2,FALSE),IFERROR(VLOOKUP(D1632,Gobernabilidad!$E:$F,2,FALSE),IFERROR(VLOOKUP(D1632,'NIVEL DE ES Y  SISTEMA NACIONAL'!$E:$F,2,FALSE),VLOOKUP(D1632,'Lo Esencial'!$E:$F,2,0))))))))))))</f>
        <v xml:space="preserve">Visita a todos los centros regionales de la UNAH para apoyar a los docentes que imparten ciencias politicas y derechos humanos </v>
      </c>
      <c r="D1633" s="31"/>
      <c r="E1633" s="117"/>
      <c r="F1633" s="117"/>
      <c r="G1633" s="117"/>
      <c r="H1633" s="94"/>
      <c r="I1633" s="94"/>
      <c r="J1633" s="94"/>
      <c r="K1633" s="136"/>
    </row>
    <row r="1634" spans="3:12" ht="15.75" thickBot="1" x14ac:dyDescent="0.3">
      <c r="C1634" s="72"/>
      <c r="D1634" s="31"/>
      <c r="E1634" s="117"/>
      <c r="F1634" s="117"/>
      <c r="G1634" s="117"/>
      <c r="H1634" s="94"/>
      <c r="I1634" s="94"/>
      <c r="J1634" s="94"/>
      <c r="K1634" s="136"/>
    </row>
    <row r="1635" spans="3:12" ht="30.75" thickBot="1" x14ac:dyDescent="0.3">
      <c r="C1635" s="150" t="s">
        <v>44</v>
      </c>
      <c r="D1635" s="153" t="s">
        <v>45</v>
      </c>
      <c r="E1635" s="152" t="s">
        <v>55</v>
      </c>
      <c r="F1635" s="152" t="s">
        <v>57</v>
      </c>
      <c r="G1635" s="151" t="s">
        <v>27</v>
      </c>
      <c r="H1635" s="157" t="s">
        <v>218</v>
      </c>
      <c r="I1635" s="152" t="s">
        <v>46</v>
      </c>
      <c r="J1635" s="152" t="s">
        <v>219</v>
      </c>
      <c r="K1635" s="152" t="s">
        <v>501</v>
      </c>
      <c r="L1635" s="152" t="s">
        <v>502</v>
      </c>
    </row>
    <row r="1636" spans="3:12" x14ac:dyDescent="0.25">
      <c r="C1636" s="119" t="s">
        <v>47</v>
      </c>
      <c r="D1636" s="623"/>
      <c r="E1636" s="182"/>
      <c r="F1636" s="139">
        <v>30000</v>
      </c>
      <c r="G1636" s="121">
        <f t="shared" ref="G1636:G1645" si="152">E1636*F1636</f>
        <v>0</v>
      </c>
      <c r="H1636" s="185" t="s">
        <v>217</v>
      </c>
      <c r="I1636" s="122" t="s">
        <v>756</v>
      </c>
      <c r="J1636" s="122" t="str">
        <f>VLOOKUP(I1636,Presupuesto!$B$11:$C$587,2,0)</f>
        <v>SERVICIOS DE PROFESIONALES Y TECNICOS</v>
      </c>
      <c r="K1636" s="263" t="s">
        <v>211</v>
      </c>
      <c r="L1636" s="122" t="s">
        <v>485</v>
      </c>
    </row>
    <row r="1637" spans="3:12" x14ac:dyDescent="0.25">
      <c r="C1637" s="123" t="s">
        <v>48</v>
      </c>
      <c r="D1637" s="624"/>
      <c r="E1637" s="229">
        <v>0</v>
      </c>
      <c r="F1637" s="124">
        <v>50</v>
      </c>
      <c r="G1637" s="121">
        <f t="shared" si="152"/>
        <v>0</v>
      </c>
      <c r="H1637" s="185"/>
      <c r="I1637" s="122" t="s">
        <v>1517</v>
      </c>
      <c r="J1637" s="122" t="str">
        <f>VLOOKUP(I1637,Presupuesto!$B$11:$C$587,2,0)</f>
        <v>OTROS INTERESES</v>
      </c>
      <c r="K1637" s="122" t="str">
        <f>$K$17</f>
        <v>Desarrollo Curricular</v>
      </c>
      <c r="L1637" s="122" t="s">
        <v>503</v>
      </c>
    </row>
    <row r="1638" spans="3:12" x14ac:dyDescent="0.25">
      <c r="C1638" s="123" t="s">
        <v>49</v>
      </c>
      <c r="D1638" s="624"/>
      <c r="E1638" s="229">
        <v>0</v>
      </c>
      <c r="F1638" s="124">
        <v>100</v>
      </c>
      <c r="G1638" s="121">
        <f t="shared" si="152"/>
        <v>0</v>
      </c>
      <c r="H1638" s="185"/>
      <c r="I1638" s="122" t="s">
        <v>1517</v>
      </c>
      <c r="J1638" s="122" t="str">
        <f>VLOOKUP(I1638,Presupuesto!$B$11:$C$587,2,0)</f>
        <v>OTROS INTERESES</v>
      </c>
      <c r="K1638" s="122" t="str">
        <f t="shared" ref="K1638:K1645" si="153">$K$17</f>
        <v>Desarrollo Curricular</v>
      </c>
      <c r="L1638" s="122" t="s">
        <v>487</v>
      </c>
    </row>
    <row r="1639" spans="3:12" x14ac:dyDescent="0.25">
      <c r="C1639" s="123" t="s">
        <v>50</v>
      </c>
      <c r="D1639" s="624"/>
      <c r="E1639" s="175">
        <v>0</v>
      </c>
      <c r="F1639" s="142">
        <v>100</v>
      </c>
      <c r="G1639" s="121">
        <f t="shared" si="152"/>
        <v>0</v>
      </c>
      <c r="H1639" s="185"/>
      <c r="I1639" s="122" t="s">
        <v>1517</v>
      </c>
      <c r="J1639" s="122" t="str">
        <f>VLOOKUP(I1639,Presupuesto!$B$11:$C$587,2,0)</f>
        <v>OTROS INTERESES</v>
      </c>
      <c r="K1639" s="122" t="str">
        <f t="shared" si="153"/>
        <v>Desarrollo Curricular</v>
      </c>
      <c r="L1639" s="122" t="s">
        <v>503</v>
      </c>
    </row>
    <row r="1640" spans="3:12" x14ac:dyDescent="0.25">
      <c r="C1640" s="123" t="s">
        <v>510</v>
      </c>
      <c r="D1640" s="624"/>
      <c r="E1640" s="175">
        <v>0</v>
      </c>
      <c r="F1640" s="142">
        <v>250</v>
      </c>
      <c r="G1640" s="121">
        <f t="shared" si="152"/>
        <v>0</v>
      </c>
      <c r="H1640" s="185"/>
      <c r="I1640" s="122" t="s">
        <v>1517</v>
      </c>
      <c r="J1640" s="122" t="str">
        <f>VLOOKUP(I1640,Presupuesto!$B$11:$C$587,2,0)</f>
        <v>OTROS INTERESES</v>
      </c>
      <c r="K1640" s="122" t="str">
        <f t="shared" si="153"/>
        <v>Desarrollo Curricular</v>
      </c>
      <c r="L1640" s="122" t="s">
        <v>503</v>
      </c>
    </row>
    <row r="1641" spans="3:12" x14ac:dyDescent="0.25">
      <c r="C1641" s="123" t="s">
        <v>51</v>
      </c>
      <c r="D1641" s="624"/>
      <c r="E1641" s="229">
        <v>0</v>
      </c>
      <c r="F1641" s="124">
        <v>85</v>
      </c>
      <c r="G1641" s="121">
        <f t="shared" si="152"/>
        <v>0</v>
      </c>
      <c r="H1641" s="185"/>
      <c r="I1641" s="122" t="s">
        <v>1517</v>
      </c>
      <c r="J1641" s="122" t="str">
        <f>VLOOKUP(I1641,Presupuesto!$B$11:$C$587,2,0)</f>
        <v>OTROS INTERESES</v>
      </c>
      <c r="K1641" s="122" t="str">
        <f t="shared" si="153"/>
        <v>Desarrollo Curricular</v>
      </c>
      <c r="L1641" s="122" t="s">
        <v>503</v>
      </c>
    </row>
    <row r="1642" spans="3:12" x14ac:dyDescent="0.25">
      <c r="C1642" s="123" t="s">
        <v>204</v>
      </c>
      <c r="D1642" s="624"/>
      <c r="E1642" s="229">
        <f>D1636/12</f>
        <v>0</v>
      </c>
      <c r="F1642" s="124">
        <v>36</v>
      </c>
      <c r="G1642" s="121">
        <f t="shared" si="152"/>
        <v>0</v>
      </c>
      <c r="H1642" s="185"/>
      <c r="I1642" s="122" t="s">
        <v>1517</v>
      </c>
      <c r="J1642" s="122" t="str">
        <f>VLOOKUP(I1642,Presupuesto!$B$11:$C$587,2,0)</f>
        <v>OTROS INTERESES</v>
      </c>
      <c r="K1642" s="122" t="str">
        <f t="shared" si="153"/>
        <v>Desarrollo Curricular</v>
      </c>
      <c r="L1642" s="122" t="s">
        <v>503</v>
      </c>
    </row>
    <row r="1643" spans="3:12" x14ac:dyDescent="0.25">
      <c r="C1643" s="123" t="s">
        <v>34</v>
      </c>
      <c r="D1643" s="624"/>
      <c r="E1643" s="229">
        <f>D1636/12</f>
        <v>0</v>
      </c>
      <c r="F1643" s="124">
        <v>80</v>
      </c>
      <c r="G1643" s="121">
        <f t="shared" si="152"/>
        <v>0</v>
      </c>
      <c r="H1643" s="185"/>
      <c r="I1643" s="122" t="s">
        <v>1517</v>
      </c>
      <c r="J1643" s="122" t="str">
        <f>VLOOKUP(I1643,Presupuesto!$B$11:$C$587,2,0)</f>
        <v>OTROS INTERESES</v>
      </c>
      <c r="K1643" s="122" t="str">
        <f t="shared" si="153"/>
        <v>Desarrollo Curricular</v>
      </c>
      <c r="L1643" s="122" t="s">
        <v>503</v>
      </c>
    </row>
    <row r="1644" spans="3:12" x14ac:dyDescent="0.25">
      <c r="C1644" s="133" t="s">
        <v>52</v>
      </c>
      <c r="D1644" s="624"/>
      <c r="E1644" s="256">
        <v>0</v>
      </c>
      <c r="F1644" s="143">
        <v>25</v>
      </c>
      <c r="G1644" s="121">
        <f t="shared" si="152"/>
        <v>0</v>
      </c>
      <c r="H1644" s="185"/>
      <c r="I1644" s="122" t="s">
        <v>1517</v>
      </c>
      <c r="J1644" s="122" t="str">
        <f>VLOOKUP(I1644,Presupuesto!$B$11:$C$587,2,0)</f>
        <v>OTROS INTERESES</v>
      </c>
      <c r="K1644" s="122" t="str">
        <f t="shared" si="153"/>
        <v>Desarrollo Curricular</v>
      </c>
      <c r="L1644" s="122" t="s">
        <v>503</v>
      </c>
    </row>
    <row r="1645" spans="3:12" ht="15.75" thickBot="1" x14ac:dyDescent="0.3">
      <c r="C1645" s="260" t="s">
        <v>541</v>
      </c>
      <c r="D1645" s="261">
        <v>0</v>
      </c>
      <c r="E1645" s="262">
        <v>2</v>
      </c>
      <c r="F1645" s="128">
        <v>22000</v>
      </c>
      <c r="G1645" s="121">
        <f t="shared" si="152"/>
        <v>44000</v>
      </c>
      <c r="H1645" s="185"/>
      <c r="I1645" s="122" t="s">
        <v>1517</v>
      </c>
      <c r="J1645" s="130" t="str">
        <f>VLOOKUP(I1645,Presupuesto!$B$11:$C$587,2,0)</f>
        <v>OTROS INTERESES</v>
      </c>
      <c r="K1645" s="122" t="str">
        <f t="shared" si="153"/>
        <v>Desarrollo Curricular</v>
      </c>
      <c r="L1645" s="122" t="s">
        <v>503</v>
      </c>
    </row>
    <row r="1647" spans="3:12" x14ac:dyDescent="0.25">
      <c r="C1647" s="72" t="s">
        <v>41</v>
      </c>
      <c r="D1647" s="72"/>
      <c r="E1647" s="72"/>
      <c r="F1647" s="72"/>
      <c r="G1647" s="72"/>
      <c r="H1647" s="97"/>
      <c r="I1647" s="72"/>
      <c r="J1647" s="72"/>
    </row>
    <row r="1648" spans="3:12" x14ac:dyDescent="0.25">
      <c r="C1648" s="72" t="s">
        <v>42</v>
      </c>
      <c r="D1648" s="72"/>
      <c r="E1648" s="72"/>
      <c r="F1648" s="72"/>
      <c r="G1648" s="72"/>
      <c r="H1648" s="97"/>
      <c r="I1648" s="72"/>
      <c r="J1648" s="72"/>
    </row>
    <row r="1649" spans="3:12" ht="15.75" thickBot="1" x14ac:dyDescent="0.3">
      <c r="C1649" s="202"/>
      <c r="D1649" s="202"/>
      <c r="E1649" s="202"/>
      <c r="F1649" s="202"/>
      <c r="G1649" s="202"/>
      <c r="H1649" s="97"/>
      <c r="I1649" s="202"/>
      <c r="J1649" s="202"/>
      <c r="K1649" s="136"/>
    </row>
    <row r="1650" spans="3:12" ht="15.75" thickBot="1" x14ac:dyDescent="0.3">
      <c r="C1650" s="29" t="s">
        <v>43</v>
      </c>
      <c r="D1650" s="30">
        <f>SUM(G1657:G1666)</f>
        <v>0</v>
      </c>
      <c r="E1650" s="117"/>
      <c r="F1650" s="117"/>
      <c r="G1650" s="117"/>
      <c r="H1650" s="94"/>
      <c r="I1650" s="94"/>
      <c r="J1650" s="94"/>
      <c r="K1650" s="136"/>
    </row>
    <row r="1651" spans="3:12" x14ac:dyDescent="0.25">
      <c r="C1651" s="72"/>
      <c r="D1651" s="31"/>
      <c r="E1651" s="117"/>
      <c r="F1651" s="117"/>
      <c r="G1651" s="117"/>
      <c r="H1651" s="94"/>
      <c r="I1651" s="94"/>
      <c r="J1651" s="94"/>
      <c r="K1651" s="136"/>
    </row>
    <row r="1652" spans="3:12" x14ac:dyDescent="0.25">
      <c r="C1652" s="72"/>
      <c r="D1652" s="31"/>
      <c r="E1652" s="117"/>
      <c r="F1652" s="117"/>
      <c r="G1652" s="117"/>
      <c r="H1652" s="94"/>
      <c r="I1652" s="94"/>
      <c r="J1652" s="94"/>
      <c r="K1652" s="136"/>
    </row>
    <row r="1653" spans="3:12" ht="15.75" x14ac:dyDescent="0.25">
      <c r="C1653" s="235" t="s">
        <v>481</v>
      </c>
      <c r="D1653" s="587" t="s">
        <v>2360</v>
      </c>
      <c r="E1653" s="117"/>
      <c r="F1653" s="117"/>
      <c r="G1653" s="117"/>
      <c r="H1653" s="94"/>
      <c r="I1653" s="94"/>
      <c r="J1653" s="94"/>
      <c r="K1653" s="136"/>
    </row>
    <row r="1654" spans="3:12" ht="18.75" x14ac:dyDescent="0.25">
      <c r="C1654" s="252" t="str">
        <f>IFERROR(VLOOKUP(D1653,'Desarrollo e Innov. Curricular'!$E:$F,2,FALSE),IFERROR(VLOOKUP(D1653,Investigación!$E:$F,2,FALSE),IFERROR(VLOOKUP(D1653,'Vinculación Univ. Sociedad'!$E:$F,2,FALSE),IFERROR(VLOOKUP(D1653,'Docencia y Profesorado Universi'!$E:$F,2,FALSE),IFERROR(VLOOKUP(D1653,Estudiantes!$E:$F,2,FALSE),IFERROR(VLOOKUP(D1653,'Gestion Administrativa'!#REF!,2,FALSE),IFERROR(VLOOKUP(D1653,'Gestion Academica'!$E:$F,2,FALSE),IFERROR(VLOOKUP(D1653,Graduados!$E:$F,2,FALSE),IFERROR(VLOOKUP(D1653,'Gestión del Conocimiento'!$E:$F,2,FALSE),IFERROR(VLOOKUP(D1653,Gobernabilidad!$E:$F,2,FALSE),IFERROR(VLOOKUP(D1653,'NIVEL DE ES Y  SISTEMA NACIONAL'!$E:$F,2,FALSE),VLOOKUP(D1653,'Lo Esencial'!$E:$F,2,0))))))))))))</f>
        <v xml:space="preserve">   B.1.2. Implementacion de la enseñanza Bimodal para la asigantura de Derechos Humanos y Ciencias Politicas</v>
      </c>
      <c r="D1654" s="31"/>
      <c r="E1654" s="117"/>
      <c r="F1654" s="117"/>
      <c r="G1654" s="117"/>
      <c r="H1654" s="94"/>
      <c r="I1654" s="94"/>
      <c r="J1654" s="94"/>
      <c r="K1654" s="136"/>
    </row>
    <row r="1655" spans="3:12" ht="15.75" thickBot="1" x14ac:dyDescent="0.3">
      <c r="C1655" s="72"/>
      <c r="D1655" s="31"/>
      <c r="E1655" s="117"/>
      <c r="F1655" s="117"/>
      <c r="G1655" s="117"/>
      <c r="H1655" s="94"/>
      <c r="I1655" s="94"/>
      <c r="J1655" s="94"/>
      <c r="K1655" s="136"/>
    </row>
    <row r="1656" spans="3:12" ht="30.75" thickBot="1" x14ac:dyDescent="0.3">
      <c r="C1656" s="150" t="s">
        <v>44</v>
      </c>
      <c r="D1656" s="153" t="s">
        <v>45</v>
      </c>
      <c r="E1656" s="152" t="s">
        <v>55</v>
      </c>
      <c r="F1656" s="152" t="s">
        <v>57</v>
      </c>
      <c r="G1656" s="151" t="s">
        <v>27</v>
      </c>
      <c r="H1656" s="157" t="s">
        <v>218</v>
      </c>
      <c r="I1656" s="152" t="s">
        <v>46</v>
      </c>
      <c r="J1656" s="152" t="s">
        <v>219</v>
      </c>
      <c r="K1656" s="152" t="s">
        <v>501</v>
      </c>
      <c r="L1656" s="152" t="s">
        <v>502</v>
      </c>
    </row>
    <row r="1657" spans="3:12" x14ac:dyDescent="0.25">
      <c r="C1657" s="119" t="s">
        <v>47</v>
      </c>
      <c r="D1657" s="623"/>
      <c r="E1657" s="182"/>
      <c r="F1657" s="139">
        <v>30000</v>
      </c>
      <c r="G1657" s="121">
        <f t="shared" ref="G1657:G1666" si="154">E1657*F1657</f>
        <v>0</v>
      </c>
      <c r="H1657" s="185" t="s">
        <v>217</v>
      </c>
      <c r="I1657" s="122" t="s">
        <v>756</v>
      </c>
      <c r="J1657" s="122" t="str">
        <f>VLOOKUP(I1657,Presupuesto!$B$11:$C$587,2,0)</f>
        <v>SERVICIOS DE PROFESIONALES Y TECNICOS</v>
      </c>
      <c r="K1657" s="263" t="s">
        <v>211</v>
      </c>
      <c r="L1657" s="122" t="s">
        <v>485</v>
      </c>
    </row>
    <row r="1658" spans="3:12" x14ac:dyDescent="0.25">
      <c r="C1658" s="123" t="s">
        <v>48</v>
      </c>
      <c r="D1658" s="624"/>
      <c r="E1658" s="229">
        <v>0</v>
      </c>
      <c r="F1658" s="124">
        <v>50</v>
      </c>
      <c r="G1658" s="121">
        <f t="shared" si="154"/>
        <v>0</v>
      </c>
      <c r="H1658" s="185"/>
      <c r="I1658" s="122" t="s">
        <v>1517</v>
      </c>
      <c r="J1658" s="122" t="str">
        <f>VLOOKUP(I1658,Presupuesto!$B$11:$C$587,2,0)</f>
        <v>OTROS INTERESES</v>
      </c>
      <c r="K1658" s="122" t="str">
        <f>$K$17</f>
        <v>Desarrollo Curricular</v>
      </c>
      <c r="L1658" s="122" t="s">
        <v>503</v>
      </c>
    </row>
    <row r="1659" spans="3:12" x14ac:dyDescent="0.25">
      <c r="C1659" s="123" t="s">
        <v>49</v>
      </c>
      <c r="D1659" s="624"/>
      <c r="E1659" s="229">
        <v>0</v>
      </c>
      <c r="F1659" s="124">
        <v>100</v>
      </c>
      <c r="G1659" s="121">
        <f t="shared" si="154"/>
        <v>0</v>
      </c>
      <c r="H1659" s="185"/>
      <c r="I1659" s="122" t="s">
        <v>1517</v>
      </c>
      <c r="J1659" s="122" t="str">
        <f>VLOOKUP(I1659,Presupuesto!$B$11:$C$587,2,0)</f>
        <v>OTROS INTERESES</v>
      </c>
      <c r="K1659" s="122" t="str">
        <f t="shared" ref="K1659:K1666" si="155">$K$17</f>
        <v>Desarrollo Curricular</v>
      </c>
      <c r="L1659" s="122" t="s">
        <v>487</v>
      </c>
    </row>
    <row r="1660" spans="3:12" x14ac:dyDescent="0.25">
      <c r="C1660" s="123" t="s">
        <v>50</v>
      </c>
      <c r="D1660" s="624"/>
      <c r="E1660" s="175">
        <v>0</v>
      </c>
      <c r="F1660" s="142">
        <v>100</v>
      </c>
      <c r="G1660" s="121">
        <f t="shared" si="154"/>
        <v>0</v>
      </c>
      <c r="H1660" s="185"/>
      <c r="I1660" s="122" t="s">
        <v>1517</v>
      </c>
      <c r="J1660" s="122" t="str">
        <f>VLOOKUP(I1660,Presupuesto!$B$11:$C$587,2,0)</f>
        <v>OTROS INTERESES</v>
      </c>
      <c r="K1660" s="122" t="str">
        <f t="shared" si="155"/>
        <v>Desarrollo Curricular</v>
      </c>
      <c r="L1660" s="122" t="s">
        <v>503</v>
      </c>
    </row>
    <row r="1661" spans="3:12" x14ac:dyDescent="0.25">
      <c r="C1661" s="123" t="s">
        <v>510</v>
      </c>
      <c r="D1661" s="624"/>
      <c r="E1661" s="175">
        <v>0</v>
      </c>
      <c r="F1661" s="142">
        <v>250</v>
      </c>
      <c r="G1661" s="121">
        <f t="shared" si="154"/>
        <v>0</v>
      </c>
      <c r="H1661" s="185"/>
      <c r="I1661" s="122" t="s">
        <v>1517</v>
      </c>
      <c r="J1661" s="122" t="str">
        <f>VLOOKUP(I1661,Presupuesto!$B$11:$C$587,2,0)</f>
        <v>OTROS INTERESES</v>
      </c>
      <c r="K1661" s="122" t="str">
        <f t="shared" si="155"/>
        <v>Desarrollo Curricular</v>
      </c>
      <c r="L1661" s="122" t="s">
        <v>503</v>
      </c>
    </row>
    <row r="1662" spans="3:12" x14ac:dyDescent="0.25">
      <c r="C1662" s="123" t="s">
        <v>51</v>
      </c>
      <c r="D1662" s="624"/>
      <c r="E1662" s="229">
        <v>0</v>
      </c>
      <c r="F1662" s="124">
        <v>85</v>
      </c>
      <c r="G1662" s="121">
        <f t="shared" si="154"/>
        <v>0</v>
      </c>
      <c r="H1662" s="185"/>
      <c r="I1662" s="122" t="s">
        <v>1517</v>
      </c>
      <c r="J1662" s="122" t="str">
        <f>VLOOKUP(I1662,Presupuesto!$B$11:$C$587,2,0)</f>
        <v>OTROS INTERESES</v>
      </c>
      <c r="K1662" s="122" t="str">
        <f t="shared" si="155"/>
        <v>Desarrollo Curricular</v>
      </c>
      <c r="L1662" s="122" t="s">
        <v>503</v>
      </c>
    </row>
    <row r="1663" spans="3:12" x14ac:dyDescent="0.25">
      <c r="C1663" s="123" t="s">
        <v>204</v>
      </c>
      <c r="D1663" s="624"/>
      <c r="E1663" s="229">
        <f>D1657/12</f>
        <v>0</v>
      </c>
      <c r="F1663" s="124">
        <v>36</v>
      </c>
      <c r="G1663" s="121">
        <f t="shared" si="154"/>
        <v>0</v>
      </c>
      <c r="H1663" s="185"/>
      <c r="I1663" s="122" t="s">
        <v>1517</v>
      </c>
      <c r="J1663" s="122" t="str">
        <f>VLOOKUP(I1663,Presupuesto!$B$11:$C$587,2,0)</f>
        <v>OTROS INTERESES</v>
      </c>
      <c r="K1663" s="122" t="str">
        <f t="shared" si="155"/>
        <v>Desarrollo Curricular</v>
      </c>
      <c r="L1663" s="122" t="s">
        <v>503</v>
      </c>
    </row>
    <row r="1664" spans="3:12" x14ac:dyDescent="0.25">
      <c r="C1664" s="123" t="s">
        <v>34</v>
      </c>
      <c r="D1664" s="624"/>
      <c r="E1664" s="229">
        <f>D1657/12</f>
        <v>0</v>
      </c>
      <c r="F1664" s="124">
        <v>80</v>
      </c>
      <c r="G1664" s="121">
        <f t="shared" si="154"/>
        <v>0</v>
      </c>
      <c r="H1664" s="185"/>
      <c r="I1664" s="122" t="s">
        <v>1517</v>
      </c>
      <c r="J1664" s="122" t="str">
        <f>VLOOKUP(I1664,Presupuesto!$B$11:$C$587,2,0)</f>
        <v>OTROS INTERESES</v>
      </c>
      <c r="K1664" s="122" t="str">
        <f t="shared" si="155"/>
        <v>Desarrollo Curricular</v>
      </c>
      <c r="L1664" s="122" t="s">
        <v>503</v>
      </c>
    </row>
    <row r="1665" spans="3:12" x14ac:dyDescent="0.25">
      <c r="C1665" s="133" t="s">
        <v>52</v>
      </c>
      <c r="D1665" s="624"/>
      <c r="E1665" s="256">
        <v>0</v>
      </c>
      <c r="F1665" s="143">
        <v>25</v>
      </c>
      <c r="G1665" s="121">
        <f t="shared" si="154"/>
        <v>0</v>
      </c>
      <c r="H1665" s="185"/>
      <c r="I1665" s="122" t="s">
        <v>1517</v>
      </c>
      <c r="J1665" s="122" t="str">
        <f>VLOOKUP(I1665,Presupuesto!$B$11:$C$587,2,0)</f>
        <v>OTROS INTERESES</v>
      </c>
      <c r="K1665" s="122" t="str">
        <f t="shared" si="155"/>
        <v>Desarrollo Curricular</v>
      </c>
      <c r="L1665" s="122" t="s">
        <v>503</v>
      </c>
    </row>
    <row r="1666" spans="3:12" ht="15.75" thickBot="1" x14ac:dyDescent="0.3">
      <c r="C1666" s="260" t="s">
        <v>541</v>
      </c>
      <c r="D1666" s="261">
        <v>0</v>
      </c>
      <c r="E1666" s="262">
        <v>0</v>
      </c>
      <c r="F1666" s="128">
        <v>11261.25</v>
      </c>
      <c r="G1666" s="121">
        <f t="shared" si="154"/>
        <v>0</v>
      </c>
      <c r="H1666" s="185"/>
      <c r="I1666" s="122" t="s">
        <v>1517</v>
      </c>
      <c r="J1666" s="130" t="str">
        <f>VLOOKUP(I1666,Presupuesto!$B$11:$C$587,2,0)</f>
        <v>OTROS INTERESES</v>
      </c>
      <c r="K1666" s="122" t="str">
        <f t="shared" si="155"/>
        <v>Desarrollo Curricular</v>
      </c>
      <c r="L1666" s="122" t="s">
        <v>503</v>
      </c>
    </row>
    <row r="1668" spans="3:12" x14ac:dyDescent="0.25">
      <c r="C1668" s="72" t="s">
        <v>41</v>
      </c>
      <c r="D1668" s="72"/>
      <c r="E1668" s="72"/>
      <c r="F1668" s="72"/>
      <c r="G1668" s="72"/>
      <c r="H1668" s="97"/>
      <c r="I1668" s="72"/>
      <c r="J1668" s="72"/>
    </row>
    <row r="1669" spans="3:12" x14ac:dyDescent="0.25">
      <c r="C1669" s="72" t="s">
        <v>42</v>
      </c>
      <c r="D1669" s="72"/>
      <c r="E1669" s="72"/>
      <c r="F1669" s="72"/>
      <c r="G1669" s="72"/>
      <c r="H1669" s="97"/>
      <c r="I1669" s="72"/>
      <c r="J1669" s="72"/>
    </row>
    <row r="1670" spans="3:12" ht="15.75" thickBot="1" x14ac:dyDescent="0.3">
      <c r="C1670" s="202"/>
      <c r="D1670" s="202"/>
      <c r="E1670" s="202"/>
      <c r="F1670" s="202"/>
      <c r="G1670" s="202"/>
      <c r="H1670" s="97"/>
      <c r="I1670" s="202"/>
      <c r="J1670" s="202"/>
      <c r="K1670" s="136"/>
    </row>
    <row r="1671" spans="3:12" ht="15.75" thickBot="1" x14ac:dyDescent="0.3">
      <c r="C1671" s="29" t="s">
        <v>43</v>
      </c>
      <c r="D1671" s="30"/>
      <c r="E1671" s="117"/>
      <c r="F1671" s="117"/>
      <c r="G1671" s="117"/>
      <c r="H1671" s="94"/>
      <c r="I1671" s="94"/>
      <c r="J1671" s="94"/>
      <c r="K1671" s="136"/>
    </row>
    <row r="1672" spans="3:12" x14ac:dyDescent="0.25">
      <c r="C1672" s="72"/>
      <c r="D1672" s="31"/>
      <c r="E1672" s="117"/>
      <c r="F1672" s="117"/>
      <c r="G1672" s="117"/>
      <c r="H1672" s="94"/>
      <c r="I1672" s="94"/>
      <c r="J1672" s="94"/>
      <c r="K1672" s="136"/>
    </row>
    <row r="1673" spans="3:12" x14ac:dyDescent="0.25">
      <c r="C1673" s="72"/>
      <c r="D1673" s="31"/>
      <c r="E1673" s="117"/>
      <c r="F1673" s="117"/>
      <c r="G1673" s="117"/>
      <c r="H1673" s="94"/>
      <c r="I1673" s="94"/>
      <c r="J1673" s="94"/>
      <c r="K1673" s="136"/>
    </row>
    <row r="1674" spans="3:12" ht="15.75" x14ac:dyDescent="0.25">
      <c r="C1674" s="235" t="s">
        <v>481</v>
      </c>
      <c r="D1674" s="587" t="s">
        <v>2359</v>
      </c>
      <c r="E1674" s="117"/>
      <c r="F1674" s="117"/>
      <c r="G1674" s="117"/>
      <c r="H1674" s="94"/>
      <c r="I1674" s="94"/>
      <c r="J1674" s="94"/>
      <c r="K1674" s="136"/>
    </row>
    <row r="1675" spans="3:12" ht="18.75" x14ac:dyDescent="0.25">
      <c r="C1675" s="252" t="str">
        <f>IFERROR(VLOOKUP(D1674,'Desarrollo e Innov. Curricular'!$E:$F,2,FALSE),IFERROR(VLOOKUP(D1674,Investigación!$E:$F,2,FALSE),IFERROR(VLOOKUP(D1674,'Vinculación Univ. Sociedad'!$E:$F,2,FALSE),IFERROR(VLOOKUP(D1674,'Docencia y Profesorado Universi'!$E:$F,2,FALSE),IFERROR(VLOOKUP(D1674,Estudiantes!$E:$F,2,FALSE),IFERROR(VLOOKUP(D1674,'Gestion Administrativa'!#REF!,2,FALSE),IFERROR(VLOOKUP(D1674,'Gestion Academica'!$E:$F,2,FALSE),IFERROR(VLOOKUP(D1674,Graduados!$E:$F,2,FALSE),IFERROR(VLOOKUP(D1674,'Gestión del Conocimiento'!$E:$F,2,FALSE),IFERROR(VLOOKUP(D1674,Gobernabilidad!$E:$F,2,FALSE),IFERROR(VLOOKUP(D1674,'NIVEL DE ES Y  SISTEMA NACIONAL'!$E:$F,2,FALSE),VLOOKUP(D1674,'Lo Esencial'!$E:$F,2,0))))))))))))</f>
        <v xml:space="preserve">Visita a todos los centros regionales de la UNAH para apoyar a los docentes que imparten ciencias politicas y derechos humanos </v>
      </c>
      <c r="D1675" s="31"/>
      <c r="E1675" s="117"/>
      <c r="F1675" s="117"/>
      <c r="G1675" s="117"/>
      <c r="H1675" s="94"/>
      <c r="I1675" s="94"/>
      <c r="J1675" s="94"/>
      <c r="K1675" s="136"/>
    </row>
    <row r="1676" spans="3:12" ht="15.75" thickBot="1" x14ac:dyDescent="0.3">
      <c r="C1676" s="72"/>
      <c r="D1676" s="31"/>
      <c r="E1676" s="117"/>
      <c r="F1676" s="117"/>
      <c r="G1676" s="117"/>
      <c r="H1676" s="94"/>
      <c r="I1676" s="94"/>
      <c r="J1676" s="94"/>
      <c r="K1676" s="136"/>
    </row>
    <row r="1677" spans="3:12" ht="30.75" thickBot="1" x14ac:dyDescent="0.3">
      <c r="C1677" s="150" t="s">
        <v>44</v>
      </c>
      <c r="D1677" s="153" t="s">
        <v>45</v>
      </c>
      <c r="E1677" s="152" t="s">
        <v>55</v>
      </c>
      <c r="F1677" s="152" t="s">
        <v>57</v>
      </c>
      <c r="G1677" s="151" t="s">
        <v>27</v>
      </c>
      <c r="H1677" s="157" t="s">
        <v>218</v>
      </c>
      <c r="I1677" s="152" t="s">
        <v>46</v>
      </c>
      <c r="J1677" s="152" t="s">
        <v>219</v>
      </c>
      <c r="K1677" s="152" t="s">
        <v>501</v>
      </c>
      <c r="L1677" s="152" t="s">
        <v>502</v>
      </c>
    </row>
    <row r="1678" spans="3:12" x14ac:dyDescent="0.25">
      <c r="C1678" s="119" t="s">
        <v>47</v>
      </c>
      <c r="D1678" s="623"/>
      <c r="E1678" s="182"/>
      <c r="F1678" s="139">
        <v>30000</v>
      </c>
      <c r="G1678" s="121">
        <f t="shared" ref="G1678:G1687" si="156">E1678*F1678</f>
        <v>0</v>
      </c>
      <c r="H1678" s="185" t="s">
        <v>217</v>
      </c>
      <c r="I1678" s="122" t="s">
        <v>756</v>
      </c>
      <c r="J1678" s="122" t="str">
        <f>VLOOKUP(I1678,Presupuesto!$B$11:$C$587,2,0)</f>
        <v>SERVICIOS DE PROFESIONALES Y TECNICOS</v>
      </c>
      <c r="K1678" s="263" t="s">
        <v>211</v>
      </c>
      <c r="L1678" s="122" t="s">
        <v>485</v>
      </c>
    </row>
    <row r="1679" spans="3:12" x14ac:dyDescent="0.25">
      <c r="C1679" s="123" t="s">
        <v>48</v>
      </c>
      <c r="D1679" s="624"/>
      <c r="E1679" s="229">
        <v>0</v>
      </c>
      <c r="F1679" s="124">
        <v>50</v>
      </c>
      <c r="G1679" s="121">
        <f t="shared" si="156"/>
        <v>0</v>
      </c>
      <c r="H1679" s="185"/>
      <c r="I1679" s="122" t="s">
        <v>1517</v>
      </c>
      <c r="J1679" s="122" t="str">
        <f>VLOOKUP(I1679,Presupuesto!$B$11:$C$587,2,0)</f>
        <v>OTROS INTERESES</v>
      </c>
      <c r="K1679" s="122" t="str">
        <f>$K$17</f>
        <v>Desarrollo Curricular</v>
      </c>
      <c r="L1679" s="122" t="s">
        <v>503</v>
      </c>
    </row>
    <row r="1680" spans="3:12" x14ac:dyDescent="0.25">
      <c r="C1680" s="123" t="s">
        <v>49</v>
      </c>
      <c r="D1680" s="624"/>
      <c r="E1680" s="229">
        <v>0</v>
      </c>
      <c r="F1680" s="124">
        <v>100</v>
      </c>
      <c r="G1680" s="121">
        <f t="shared" si="156"/>
        <v>0</v>
      </c>
      <c r="H1680" s="185"/>
      <c r="I1680" s="122" t="s">
        <v>1517</v>
      </c>
      <c r="J1680" s="122" t="str">
        <f>VLOOKUP(I1680,Presupuesto!$B$11:$C$587,2,0)</f>
        <v>OTROS INTERESES</v>
      </c>
      <c r="K1680" s="122" t="str">
        <f t="shared" ref="K1680:K1687" si="157">$K$17</f>
        <v>Desarrollo Curricular</v>
      </c>
      <c r="L1680" s="122" t="s">
        <v>487</v>
      </c>
    </row>
    <row r="1681" spans="3:12" x14ac:dyDescent="0.25">
      <c r="C1681" s="123" t="s">
        <v>50</v>
      </c>
      <c r="D1681" s="624"/>
      <c r="E1681" s="175">
        <v>0</v>
      </c>
      <c r="F1681" s="142">
        <v>100</v>
      </c>
      <c r="G1681" s="121">
        <f t="shared" si="156"/>
        <v>0</v>
      </c>
      <c r="H1681" s="185"/>
      <c r="I1681" s="122" t="s">
        <v>1517</v>
      </c>
      <c r="J1681" s="122" t="str">
        <f>VLOOKUP(I1681,Presupuesto!$B$11:$C$587,2,0)</f>
        <v>OTROS INTERESES</v>
      </c>
      <c r="K1681" s="122" t="str">
        <f t="shared" si="157"/>
        <v>Desarrollo Curricular</v>
      </c>
      <c r="L1681" s="122" t="s">
        <v>503</v>
      </c>
    </row>
    <row r="1682" spans="3:12" x14ac:dyDescent="0.25">
      <c r="C1682" s="123" t="s">
        <v>510</v>
      </c>
      <c r="D1682" s="624"/>
      <c r="E1682" s="175">
        <v>0</v>
      </c>
      <c r="F1682" s="142">
        <v>250</v>
      </c>
      <c r="G1682" s="121">
        <f t="shared" si="156"/>
        <v>0</v>
      </c>
      <c r="H1682" s="185"/>
      <c r="I1682" s="122" t="s">
        <v>1517</v>
      </c>
      <c r="J1682" s="122" t="str">
        <f>VLOOKUP(I1682,Presupuesto!$B$11:$C$587,2,0)</f>
        <v>OTROS INTERESES</v>
      </c>
      <c r="K1682" s="122" t="str">
        <f t="shared" si="157"/>
        <v>Desarrollo Curricular</v>
      </c>
      <c r="L1682" s="122" t="s">
        <v>503</v>
      </c>
    </row>
    <row r="1683" spans="3:12" x14ac:dyDescent="0.25">
      <c r="C1683" s="123" t="s">
        <v>51</v>
      </c>
      <c r="D1683" s="624"/>
      <c r="E1683" s="229">
        <v>0</v>
      </c>
      <c r="F1683" s="124">
        <v>85</v>
      </c>
      <c r="G1683" s="121">
        <f t="shared" si="156"/>
        <v>0</v>
      </c>
      <c r="H1683" s="185"/>
      <c r="I1683" s="122" t="s">
        <v>1517</v>
      </c>
      <c r="J1683" s="122" t="str">
        <f>VLOOKUP(I1683,Presupuesto!$B$11:$C$587,2,0)</f>
        <v>OTROS INTERESES</v>
      </c>
      <c r="K1683" s="122" t="str">
        <f t="shared" si="157"/>
        <v>Desarrollo Curricular</v>
      </c>
      <c r="L1683" s="122" t="s">
        <v>503</v>
      </c>
    </row>
    <row r="1684" spans="3:12" x14ac:dyDescent="0.25">
      <c r="C1684" s="123" t="s">
        <v>204</v>
      </c>
      <c r="D1684" s="624"/>
      <c r="E1684" s="229">
        <f>D1678/12</f>
        <v>0</v>
      </c>
      <c r="F1684" s="124">
        <v>36</v>
      </c>
      <c r="G1684" s="121">
        <f t="shared" si="156"/>
        <v>0</v>
      </c>
      <c r="H1684" s="185"/>
      <c r="I1684" s="122" t="s">
        <v>1517</v>
      </c>
      <c r="J1684" s="122" t="str">
        <f>VLOOKUP(I1684,Presupuesto!$B$11:$C$587,2,0)</f>
        <v>OTROS INTERESES</v>
      </c>
      <c r="K1684" s="122" t="str">
        <f t="shared" si="157"/>
        <v>Desarrollo Curricular</v>
      </c>
      <c r="L1684" s="122" t="s">
        <v>503</v>
      </c>
    </row>
    <row r="1685" spans="3:12" x14ac:dyDescent="0.25">
      <c r="C1685" s="123" t="s">
        <v>34</v>
      </c>
      <c r="D1685" s="624"/>
      <c r="E1685" s="229">
        <f>D1678/12</f>
        <v>0</v>
      </c>
      <c r="F1685" s="124">
        <v>80</v>
      </c>
      <c r="G1685" s="121">
        <f t="shared" si="156"/>
        <v>0</v>
      </c>
      <c r="H1685" s="185"/>
      <c r="I1685" s="122" t="s">
        <v>1517</v>
      </c>
      <c r="J1685" s="122" t="str">
        <f>VLOOKUP(I1685,Presupuesto!$B$11:$C$587,2,0)</f>
        <v>OTROS INTERESES</v>
      </c>
      <c r="K1685" s="122" t="str">
        <f t="shared" si="157"/>
        <v>Desarrollo Curricular</v>
      </c>
      <c r="L1685" s="122" t="s">
        <v>503</v>
      </c>
    </row>
    <row r="1686" spans="3:12" x14ac:dyDescent="0.25">
      <c r="C1686" s="133" t="s">
        <v>52</v>
      </c>
      <c r="D1686" s="624"/>
      <c r="E1686" s="256">
        <v>0</v>
      </c>
      <c r="F1686" s="143">
        <v>25</v>
      </c>
      <c r="G1686" s="121">
        <f t="shared" si="156"/>
        <v>0</v>
      </c>
      <c r="H1686" s="185"/>
      <c r="I1686" s="122" t="s">
        <v>1517</v>
      </c>
      <c r="J1686" s="122" t="str">
        <f>VLOOKUP(I1686,Presupuesto!$B$11:$C$587,2,0)</f>
        <v>OTROS INTERESES</v>
      </c>
      <c r="K1686" s="122" t="str">
        <f t="shared" si="157"/>
        <v>Desarrollo Curricular</v>
      </c>
      <c r="L1686" s="122" t="s">
        <v>503</v>
      </c>
    </row>
    <row r="1687" spans="3:12" ht="15.75" thickBot="1" x14ac:dyDescent="0.3">
      <c r="C1687" s="260" t="s">
        <v>541</v>
      </c>
      <c r="D1687" s="261">
        <v>0</v>
      </c>
      <c r="E1687" s="262">
        <v>0</v>
      </c>
      <c r="F1687" s="128">
        <v>11261.25</v>
      </c>
      <c r="G1687" s="121">
        <f t="shared" si="156"/>
        <v>0</v>
      </c>
      <c r="H1687" s="185"/>
      <c r="I1687" s="122" t="s">
        <v>1517</v>
      </c>
      <c r="J1687" s="130" t="str">
        <f>VLOOKUP(I1687,Presupuesto!$B$11:$C$587,2,0)</f>
        <v>OTROS INTERESES</v>
      </c>
      <c r="K1687" s="122" t="str">
        <f t="shared" si="157"/>
        <v>Desarrollo Curricular</v>
      </c>
      <c r="L1687" s="122" t="s">
        <v>503</v>
      </c>
    </row>
    <row r="1689" spans="3:12" x14ac:dyDescent="0.25">
      <c r="C1689" s="72" t="s">
        <v>41</v>
      </c>
      <c r="D1689" s="72"/>
      <c r="E1689" s="72"/>
      <c r="F1689" s="72"/>
      <c r="G1689" s="72"/>
      <c r="H1689" s="97"/>
      <c r="I1689" s="72"/>
      <c r="J1689" s="72"/>
    </row>
    <row r="1690" spans="3:12" x14ac:dyDescent="0.25">
      <c r="C1690" s="72" t="s">
        <v>42</v>
      </c>
      <c r="D1690" s="72"/>
      <c r="E1690" s="72"/>
      <c r="F1690" s="72"/>
      <c r="G1690" s="72"/>
      <c r="H1690" s="97"/>
      <c r="I1690" s="72"/>
      <c r="J1690" s="72"/>
    </row>
    <row r="1691" spans="3:12" ht="15.75" thickBot="1" x14ac:dyDescent="0.3">
      <c r="C1691" s="202"/>
      <c r="D1691" s="202"/>
      <c r="E1691" s="202"/>
      <c r="F1691" s="202"/>
      <c r="G1691" s="202"/>
      <c r="H1691" s="97"/>
      <c r="I1691" s="202"/>
      <c r="J1691" s="202"/>
      <c r="K1691" s="136"/>
    </row>
    <row r="1692" spans="3:12" ht="15.75" thickBot="1" x14ac:dyDescent="0.3">
      <c r="C1692" s="29" t="s">
        <v>43</v>
      </c>
      <c r="D1692" s="30">
        <f>SUM(G1700)</f>
        <v>10000</v>
      </c>
      <c r="E1692" s="117"/>
      <c r="F1692" s="117"/>
      <c r="G1692" s="117"/>
      <c r="H1692" s="94"/>
      <c r="I1692" s="94"/>
      <c r="J1692" s="94"/>
      <c r="K1692" s="136"/>
    </row>
    <row r="1693" spans="3:12" x14ac:dyDescent="0.25">
      <c r="C1693" s="72"/>
      <c r="D1693" s="31"/>
      <c r="E1693" s="117"/>
      <c r="F1693" s="117"/>
      <c r="G1693" s="117"/>
      <c r="H1693" s="94"/>
      <c r="I1693" s="94"/>
      <c r="J1693" s="94"/>
      <c r="K1693" s="136"/>
    </row>
    <row r="1694" spans="3:12" x14ac:dyDescent="0.25">
      <c r="C1694" s="72"/>
      <c r="D1694" s="31"/>
      <c r="E1694" s="117"/>
      <c r="F1694" s="117"/>
      <c r="G1694" s="117"/>
      <c r="H1694" s="94"/>
      <c r="I1694" s="94"/>
      <c r="J1694" s="94"/>
      <c r="K1694" s="136"/>
    </row>
    <row r="1695" spans="3:12" ht="15.75" x14ac:dyDescent="0.25">
      <c r="C1695" s="235" t="s">
        <v>481</v>
      </c>
      <c r="D1695" s="587" t="s">
        <v>2361</v>
      </c>
      <c r="E1695" s="117"/>
      <c r="F1695" s="117"/>
      <c r="G1695" s="117"/>
      <c r="H1695" s="94"/>
      <c r="I1695" s="94"/>
      <c r="J1695" s="94"/>
      <c r="K1695" s="136"/>
    </row>
    <row r="1696" spans="3:12" ht="18.75" x14ac:dyDescent="0.25">
      <c r="C1696" s="252" t="str">
        <f>IFERROR(VLOOKUP(D1695,'Desarrollo e Innov. Curricular'!$E:$F,2,FALSE),IFERROR(VLOOKUP(D1695,Investigación!$E:$F,2,FALSE),IFERROR(VLOOKUP(D1695,'Vinculación Univ. Sociedad'!$E:$F,2,FALSE),IFERROR(VLOOKUP(D1695,'Docencia y Profesorado Universi'!$E:$F,2,FALSE),IFERROR(VLOOKUP(D1695,Estudiantes!$E:$F,2,FALSE),IFERROR(VLOOKUP(D1695,'Gestion Administrativa'!#REF!,2,FALSE),IFERROR(VLOOKUP(D1695,'Gestion Academica'!$E:$F,2,FALSE),IFERROR(VLOOKUP(D1695,Graduados!$E:$F,2,FALSE),IFERROR(VLOOKUP(D1695,'Gestión del Conocimiento'!$E:$F,2,FALSE),IFERROR(VLOOKUP(D1695,Gobernabilidad!$E:$F,2,FALSE),IFERROR(VLOOKUP(D1695,'NIVEL DE ES Y  SISTEMA NACIONAL'!$E:$F,2,FALSE),VLOOKUP(D1695,'Lo Esencial'!$E:$F,2,0))))))))))))</f>
        <v>b.1 Diseño y Creación de la Cátedra UNESCO.</v>
      </c>
      <c r="D1696" s="31"/>
      <c r="E1696" s="117"/>
      <c r="F1696" s="117"/>
      <c r="G1696" s="117"/>
      <c r="H1696" s="94"/>
      <c r="I1696" s="94"/>
      <c r="J1696" s="94"/>
      <c r="K1696" s="136"/>
    </row>
    <row r="1697" spans="3:12" ht="15.75" thickBot="1" x14ac:dyDescent="0.3">
      <c r="C1697" s="72"/>
      <c r="D1697" s="31"/>
      <c r="E1697" s="117"/>
      <c r="F1697" s="117"/>
      <c r="G1697" s="117"/>
      <c r="H1697" s="94"/>
      <c r="I1697" s="94"/>
      <c r="J1697" s="94"/>
      <c r="K1697" s="136"/>
    </row>
    <row r="1698" spans="3:12" ht="30.75" thickBot="1" x14ac:dyDescent="0.3">
      <c r="C1698" s="150" t="s">
        <v>44</v>
      </c>
      <c r="D1698" s="153" t="s">
        <v>45</v>
      </c>
      <c r="E1698" s="152" t="s">
        <v>55</v>
      </c>
      <c r="F1698" s="152" t="s">
        <v>57</v>
      </c>
      <c r="G1698" s="151" t="s">
        <v>27</v>
      </c>
      <c r="H1698" s="157" t="s">
        <v>218</v>
      </c>
      <c r="I1698" s="152" t="s">
        <v>46</v>
      </c>
      <c r="J1698" s="152" t="s">
        <v>219</v>
      </c>
      <c r="K1698" s="152" t="s">
        <v>501</v>
      </c>
      <c r="L1698" s="152" t="s">
        <v>502</v>
      </c>
    </row>
    <row r="1699" spans="3:12" x14ac:dyDescent="0.25">
      <c r="C1699" s="119" t="s">
        <v>47</v>
      </c>
      <c r="D1699" s="623"/>
      <c r="E1699" s="182"/>
      <c r="F1699" s="139">
        <v>30000</v>
      </c>
      <c r="G1699" s="121">
        <f t="shared" ref="G1699:G1708" si="158">E1699*F1699</f>
        <v>0</v>
      </c>
      <c r="H1699" s="185" t="s">
        <v>217</v>
      </c>
      <c r="I1699" s="122" t="s">
        <v>756</v>
      </c>
      <c r="J1699" s="122" t="str">
        <f>VLOOKUP(I1699,Presupuesto!$B$11:$C$587,2,0)</f>
        <v>SERVICIOS DE PROFESIONALES Y TECNICOS</v>
      </c>
      <c r="K1699" s="263" t="s">
        <v>211</v>
      </c>
      <c r="L1699" s="122" t="s">
        <v>485</v>
      </c>
    </row>
    <row r="1700" spans="3:12" x14ac:dyDescent="0.25">
      <c r="C1700" s="123" t="s">
        <v>48</v>
      </c>
      <c r="D1700" s="624"/>
      <c r="E1700" s="229">
        <v>200</v>
      </c>
      <c r="F1700" s="124">
        <v>50</v>
      </c>
      <c r="G1700" s="121">
        <f t="shared" si="158"/>
        <v>10000</v>
      </c>
      <c r="H1700" s="185"/>
      <c r="I1700" s="122" t="s">
        <v>1517</v>
      </c>
      <c r="J1700" s="122" t="str">
        <f>VLOOKUP(I1700,Presupuesto!$B$11:$C$587,2,0)</f>
        <v>OTROS INTERESES</v>
      </c>
      <c r="K1700" s="122" t="str">
        <f>$K$17</f>
        <v>Desarrollo Curricular</v>
      </c>
      <c r="L1700" s="122" t="s">
        <v>503</v>
      </c>
    </row>
    <row r="1701" spans="3:12" x14ac:dyDescent="0.25">
      <c r="C1701" s="123" t="s">
        <v>49</v>
      </c>
      <c r="D1701" s="624"/>
      <c r="E1701" s="229">
        <v>0</v>
      </c>
      <c r="F1701" s="124">
        <v>100</v>
      </c>
      <c r="G1701" s="121">
        <f t="shared" si="158"/>
        <v>0</v>
      </c>
      <c r="H1701" s="185"/>
      <c r="I1701" s="122" t="s">
        <v>1517</v>
      </c>
      <c r="J1701" s="122" t="str">
        <f>VLOOKUP(I1701,Presupuesto!$B$11:$C$587,2,0)</f>
        <v>OTROS INTERESES</v>
      </c>
      <c r="K1701" s="122" t="str">
        <f t="shared" ref="K1701:K1708" si="159">$K$17</f>
        <v>Desarrollo Curricular</v>
      </c>
      <c r="L1701" s="122" t="s">
        <v>487</v>
      </c>
    </row>
    <row r="1702" spans="3:12" x14ac:dyDescent="0.25">
      <c r="C1702" s="123" t="s">
        <v>50</v>
      </c>
      <c r="D1702" s="624"/>
      <c r="E1702" s="175">
        <v>0</v>
      </c>
      <c r="F1702" s="142">
        <v>100</v>
      </c>
      <c r="G1702" s="121">
        <f t="shared" si="158"/>
        <v>0</v>
      </c>
      <c r="H1702" s="185"/>
      <c r="I1702" s="122" t="s">
        <v>1517</v>
      </c>
      <c r="J1702" s="122" t="str">
        <f>VLOOKUP(I1702,Presupuesto!$B$11:$C$587,2,0)</f>
        <v>OTROS INTERESES</v>
      </c>
      <c r="K1702" s="122" t="str">
        <f t="shared" si="159"/>
        <v>Desarrollo Curricular</v>
      </c>
      <c r="L1702" s="122" t="s">
        <v>503</v>
      </c>
    </row>
    <row r="1703" spans="3:12" x14ac:dyDescent="0.25">
      <c r="C1703" s="123" t="s">
        <v>510</v>
      </c>
      <c r="D1703" s="624"/>
      <c r="E1703" s="175">
        <v>0</v>
      </c>
      <c r="F1703" s="142">
        <v>250</v>
      </c>
      <c r="G1703" s="121">
        <f t="shared" si="158"/>
        <v>0</v>
      </c>
      <c r="H1703" s="185"/>
      <c r="I1703" s="122" t="s">
        <v>1517</v>
      </c>
      <c r="J1703" s="122" t="str">
        <f>VLOOKUP(I1703,Presupuesto!$B$11:$C$587,2,0)</f>
        <v>OTROS INTERESES</v>
      </c>
      <c r="K1703" s="122" t="str">
        <f t="shared" si="159"/>
        <v>Desarrollo Curricular</v>
      </c>
      <c r="L1703" s="122" t="s">
        <v>503</v>
      </c>
    </row>
    <row r="1704" spans="3:12" x14ac:dyDescent="0.25">
      <c r="C1704" s="123" t="s">
        <v>51</v>
      </c>
      <c r="D1704" s="624"/>
      <c r="E1704" s="229">
        <v>0</v>
      </c>
      <c r="F1704" s="124">
        <v>85</v>
      </c>
      <c r="G1704" s="121">
        <f t="shared" si="158"/>
        <v>0</v>
      </c>
      <c r="H1704" s="185"/>
      <c r="I1704" s="122" t="s">
        <v>1517</v>
      </c>
      <c r="J1704" s="122" t="str">
        <f>VLOOKUP(I1704,Presupuesto!$B$11:$C$587,2,0)</f>
        <v>OTROS INTERESES</v>
      </c>
      <c r="K1704" s="122" t="str">
        <f t="shared" si="159"/>
        <v>Desarrollo Curricular</v>
      </c>
      <c r="L1704" s="122" t="s">
        <v>503</v>
      </c>
    </row>
    <row r="1705" spans="3:12" x14ac:dyDescent="0.25">
      <c r="C1705" s="123" t="s">
        <v>204</v>
      </c>
      <c r="D1705" s="624"/>
      <c r="E1705" s="229">
        <f>D1699/12</f>
        <v>0</v>
      </c>
      <c r="F1705" s="124">
        <v>36</v>
      </c>
      <c r="G1705" s="121">
        <f t="shared" si="158"/>
        <v>0</v>
      </c>
      <c r="H1705" s="185"/>
      <c r="I1705" s="122" t="s">
        <v>1517</v>
      </c>
      <c r="J1705" s="122" t="str">
        <f>VLOOKUP(I1705,Presupuesto!$B$11:$C$587,2,0)</f>
        <v>OTROS INTERESES</v>
      </c>
      <c r="K1705" s="122" t="str">
        <f t="shared" si="159"/>
        <v>Desarrollo Curricular</v>
      </c>
      <c r="L1705" s="122" t="s">
        <v>503</v>
      </c>
    </row>
    <row r="1706" spans="3:12" x14ac:dyDescent="0.25">
      <c r="C1706" s="123" t="s">
        <v>34</v>
      </c>
      <c r="D1706" s="624"/>
      <c r="E1706" s="229">
        <f>D1699/12</f>
        <v>0</v>
      </c>
      <c r="F1706" s="124">
        <v>80</v>
      </c>
      <c r="G1706" s="121">
        <f t="shared" si="158"/>
        <v>0</v>
      </c>
      <c r="H1706" s="185"/>
      <c r="I1706" s="122" t="s">
        <v>1517</v>
      </c>
      <c r="J1706" s="122" t="str">
        <f>VLOOKUP(I1706,Presupuesto!$B$11:$C$587,2,0)</f>
        <v>OTROS INTERESES</v>
      </c>
      <c r="K1706" s="122" t="str">
        <f t="shared" si="159"/>
        <v>Desarrollo Curricular</v>
      </c>
      <c r="L1706" s="122" t="s">
        <v>503</v>
      </c>
    </row>
    <row r="1707" spans="3:12" x14ac:dyDescent="0.25">
      <c r="C1707" s="133" t="s">
        <v>52</v>
      </c>
      <c r="D1707" s="624"/>
      <c r="E1707" s="256">
        <v>0</v>
      </c>
      <c r="F1707" s="143">
        <v>25</v>
      </c>
      <c r="G1707" s="121">
        <f t="shared" si="158"/>
        <v>0</v>
      </c>
      <c r="H1707" s="185"/>
      <c r="I1707" s="122" t="s">
        <v>1517</v>
      </c>
      <c r="J1707" s="122" t="str">
        <f>VLOOKUP(I1707,Presupuesto!$B$11:$C$587,2,0)</f>
        <v>OTROS INTERESES</v>
      </c>
      <c r="K1707" s="122" t="str">
        <f t="shared" si="159"/>
        <v>Desarrollo Curricular</v>
      </c>
      <c r="L1707" s="122" t="s">
        <v>503</v>
      </c>
    </row>
    <row r="1708" spans="3:12" ht="15.75" thickBot="1" x14ac:dyDescent="0.3">
      <c r="C1708" s="260" t="s">
        <v>541</v>
      </c>
      <c r="D1708" s="261">
        <v>0</v>
      </c>
      <c r="E1708" s="262">
        <v>0</v>
      </c>
      <c r="F1708" s="128">
        <v>11261.25</v>
      </c>
      <c r="G1708" s="121">
        <f t="shared" si="158"/>
        <v>0</v>
      </c>
      <c r="H1708" s="185"/>
      <c r="I1708" s="122" t="s">
        <v>1517</v>
      </c>
      <c r="J1708" s="130" t="str">
        <f>VLOOKUP(I1708,Presupuesto!$B$11:$C$587,2,0)</f>
        <v>OTROS INTERESES</v>
      </c>
      <c r="K1708" s="122" t="str">
        <f t="shared" si="159"/>
        <v>Desarrollo Curricular</v>
      </c>
      <c r="L1708" s="122" t="s">
        <v>503</v>
      </c>
    </row>
    <row r="1710" spans="3:12" x14ac:dyDescent="0.25">
      <c r="C1710" s="72" t="s">
        <v>41</v>
      </c>
      <c r="D1710" s="72"/>
      <c r="E1710" s="72"/>
      <c r="F1710" s="72"/>
      <c r="G1710" s="72"/>
      <c r="H1710" s="97"/>
      <c r="I1710" s="72"/>
      <c r="J1710" s="72"/>
    </row>
    <row r="1711" spans="3:12" x14ac:dyDescent="0.25">
      <c r="C1711" s="72" t="s">
        <v>42</v>
      </c>
      <c r="D1711" s="72"/>
      <c r="E1711" s="72"/>
      <c r="F1711" s="72"/>
      <c r="G1711" s="72"/>
      <c r="H1711" s="97"/>
      <c r="I1711" s="72"/>
      <c r="J1711" s="72"/>
    </row>
    <row r="1712" spans="3:12" ht="15.75" thickBot="1" x14ac:dyDescent="0.3">
      <c r="C1712" s="202"/>
      <c r="D1712" s="202"/>
      <c r="E1712" s="202"/>
      <c r="F1712" s="202"/>
      <c r="G1712" s="202"/>
      <c r="H1712" s="97"/>
      <c r="I1712" s="202"/>
      <c r="J1712" s="202"/>
      <c r="K1712" s="136"/>
    </row>
    <row r="1713" spans="3:12" ht="15.75" thickBot="1" x14ac:dyDescent="0.3">
      <c r="C1713" s="29" t="s">
        <v>43</v>
      </c>
      <c r="D1713" s="30">
        <f>SUM(G1720:G1729)</f>
        <v>80850</v>
      </c>
      <c r="E1713" s="117"/>
      <c r="F1713" s="117"/>
      <c r="G1713" s="117"/>
      <c r="H1713" s="94"/>
      <c r="I1713" s="94"/>
      <c r="J1713" s="94"/>
      <c r="K1713" s="136"/>
    </row>
    <row r="1714" spans="3:12" x14ac:dyDescent="0.25">
      <c r="C1714" s="72"/>
      <c r="D1714" s="31"/>
      <c r="E1714" s="117"/>
      <c r="F1714" s="117"/>
      <c r="G1714" s="117"/>
      <c r="H1714" s="94"/>
      <c r="I1714" s="94"/>
      <c r="J1714" s="94"/>
      <c r="K1714" s="136"/>
    </row>
    <row r="1715" spans="3:12" x14ac:dyDescent="0.25">
      <c r="C1715" s="72"/>
      <c r="D1715" s="31"/>
      <c r="E1715" s="117"/>
      <c r="F1715" s="117"/>
      <c r="G1715" s="117"/>
      <c r="H1715" s="94"/>
      <c r="I1715" s="94"/>
      <c r="J1715" s="94"/>
      <c r="K1715" s="136"/>
    </row>
    <row r="1716" spans="3:12" ht="15.75" x14ac:dyDescent="0.25">
      <c r="C1716" s="235" t="s">
        <v>481</v>
      </c>
      <c r="D1716" s="587" t="s">
        <v>2362</v>
      </c>
      <c r="E1716" s="117"/>
      <c r="F1716" s="117"/>
      <c r="G1716" s="117"/>
      <c r="H1716" s="94"/>
      <c r="I1716" s="94"/>
      <c r="J1716" s="94"/>
      <c r="K1716" s="136"/>
    </row>
    <row r="1717" spans="3:12" ht="18.75" x14ac:dyDescent="0.25">
      <c r="C1717" s="252" t="str">
        <f>IFERROR(VLOOKUP(D1716,'Desarrollo e Innov. Curricular'!$E:$F,2,FALSE),IFERROR(VLOOKUP(D1716,Investigación!$E:$F,2,FALSE),IFERROR(VLOOKUP(D1716,'Vinculación Univ. Sociedad'!$E:$F,2,FALSE),IFERROR(VLOOKUP(D1716,'Docencia y Profesorado Universi'!$E:$F,2,FALSE),IFERROR(VLOOKUP(D1716,Estudiantes!$E:$F,2,FALSE),IFERROR(VLOOKUP(D1716,'Gestion Administrativa'!#REF!,2,FALSE),IFERROR(VLOOKUP(D1716,'Gestion Academica'!$E:$F,2,FALSE),IFERROR(VLOOKUP(D1716,Graduados!$E:$F,2,FALSE),IFERROR(VLOOKUP(D1716,'Gestión del Conocimiento'!$E:$F,2,FALSE),IFERROR(VLOOKUP(D1716,Gobernabilidad!$E:$F,2,FALSE),IFERROR(VLOOKUP(D1716,'NIVEL DE ES Y  SISTEMA NACIONAL'!$E:$F,2,FALSE),VLOOKUP(D1716,'Lo Esencial'!$E:$F,2,0))))))))))))</f>
        <v>b.3 Realización de la IV Jornada Universitaria sobre Identidad.</v>
      </c>
      <c r="D1717" s="31"/>
      <c r="E1717" s="117"/>
      <c r="F1717" s="117"/>
      <c r="G1717" s="117"/>
      <c r="H1717" s="94"/>
      <c r="I1717" s="94"/>
      <c r="J1717" s="94"/>
      <c r="K1717" s="136"/>
    </row>
    <row r="1718" spans="3:12" ht="15.75" thickBot="1" x14ac:dyDescent="0.3">
      <c r="C1718" s="72"/>
      <c r="D1718" s="31"/>
      <c r="E1718" s="117"/>
      <c r="F1718" s="117"/>
      <c r="G1718" s="117"/>
      <c r="H1718" s="94"/>
      <c r="I1718" s="94"/>
      <c r="J1718" s="94"/>
      <c r="K1718" s="136"/>
    </row>
    <row r="1719" spans="3:12" ht="30.75" thickBot="1" x14ac:dyDescent="0.3">
      <c r="C1719" s="150" t="s">
        <v>44</v>
      </c>
      <c r="D1719" s="153" t="s">
        <v>45</v>
      </c>
      <c r="E1719" s="152" t="s">
        <v>55</v>
      </c>
      <c r="F1719" s="152" t="s">
        <v>57</v>
      </c>
      <c r="G1719" s="151" t="s">
        <v>27</v>
      </c>
      <c r="H1719" s="157" t="s">
        <v>218</v>
      </c>
      <c r="I1719" s="152" t="s">
        <v>46</v>
      </c>
      <c r="J1719" s="152" t="s">
        <v>219</v>
      </c>
      <c r="K1719" s="152" t="s">
        <v>501</v>
      </c>
      <c r="L1719" s="152" t="s">
        <v>502</v>
      </c>
    </row>
    <row r="1720" spans="3:12" x14ac:dyDescent="0.25">
      <c r="C1720" s="119" t="s">
        <v>47</v>
      </c>
      <c r="D1720" s="623"/>
      <c r="E1720" s="182"/>
      <c r="F1720" s="139">
        <v>30000</v>
      </c>
      <c r="G1720" s="121">
        <f t="shared" ref="G1720:G1729" si="160">E1720*F1720</f>
        <v>0</v>
      </c>
      <c r="H1720" s="185" t="s">
        <v>217</v>
      </c>
      <c r="I1720" s="122" t="s">
        <v>756</v>
      </c>
      <c r="J1720" s="122" t="str">
        <f>VLOOKUP(I1720,Presupuesto!$B$11:$C$587,2,0)</f>
        <v>SERVICIOS DE PROFESIONALES Y TECNICOS</v>
      </c>
      <c r="K1720" s="263" t="s">
        <v>211</v>
      </c>
      <c r="L1720" s="122" t="s">
        <v>485</v>
      </c>
    </row>
    <row r="1721" spans="3:12" x14ac:dyDescent="0.25">
      <c r="C1721" s="123" t="s">
        <v>48</v>
      </c>
      <c r="D1721" s="624"/>
      <c r="E1721" s="229">
        <v>1</v>
      </c>
      <c r="F1721" s="124">
        <v>21000</v>
      </c>
      <c r="G1721" s="121">
        <f t="shared" si="160"/>
        <v>21000</v>
      </c>
      <c r="H1721" s="185"/>
      <c r="I1721" s="122" t="s">
        <v>1517</v>
      </c>
      <c r="J1721" s="122" t="str">
        <f>VLOOKUP(I1721,Presupuesto!$B$11:$C$587,2,0)</f>
        <v>OTROS INTERESES</v>
      </c>
      <c r="K1721" s="122" t="str">
        <f>$K$17</f>
        <v>Desarrollo Curricular</v>
      </c>
      <c r="L1721" s="122" t="s">
        <v>503</v>
      </c>
    </row>
    <row r="1722" spans="3:12" x14ac:dyDescent="0.25">
      <c r="C1722" s="123" t="s">
        <v>49</v>
      </c>
      <c r="D1722" s="624"/>
      <c r="E1722" s="229">
        <v>360</v>
      </c>
      <c r="F1722" s="124">
        <v>70</v>
      </c>
      <c r="G1722" s="121">
        <f t="shared" si="160"/>
        <v>25200</v>
      </c>
      <c r="H1722" s="185"/>
      <c r="I1722" s="122" t="s">
        <v>1517</v>
      </c>
      <c r="J1722" s="122" t="str">
        <f>VLOOKUP(I1722,Presupuesto!$B$11:$C$587,2,0)</f>
        <v>OTROS INTERESES</v>
      </c>
      <c r="K1722" s="122" t="str">
        <f t="shared" ref="K1722:K1729" si="161">$K$17</f>
        <v>Desarrollo Curricular</v>
      </c>
      <c r="L1722" s="122" t="s">
        <v>487</v>
      </c>
    </row>
    <row r="1723" spans="3:12" x14ac:dyDescent="0.25">
      <c r="C1723" s="123" t="s">
        <v>50</v>
      </c>
      <c r="D1723" s="624"/>
      <c r="E1723" s="175">
        <v>0</v>
      </c>
      <c r="F1723" s="142">
        <v>100</v>
      </c>
      <c r="G1723" s="121">
        <f t="shared" si="160"/>
        <v>0</v>
      </c>
      <c r="H1723" s="185"/>
      <c r="I1723" s="122" t="s">
        <v>1517</v>
      </c>
      <c r="J1723" s="122" t="str">
        <f>VLOOKUP(I1723,Presupuesto!$B$11:$C$587,2,0)</f>
        <v>OTROS INTERESES</v>
      </c>
      <c r="K1723" s="122" t="str">
        <f t="shared" si="161"/>
        <v>Desarrollo Curricular</v>
      </c>
      <c r="L1723" s="122" t="s">
        <v>503</v>
      </c>
    </row>
    <row r="1724" spans="3:12" x14ac:dyDescent="0.25">
      <c r="C1724" s="123" t="s">
        <v>510</v>
      </c>
      <c r="D1724" s="624"/>
      <c r="E1724" s="175">
        <v>0</v>
      </c>
      <c r="F1724" s="142">
        <v>250</v>
      </c>
      <c r="G1724" s="121">
        <f t="shared" si="160"/>
        <v>0</v>
      </c>
      <c r="H1724" s="185"/>
      <c r="I1724" s="122" t="s">
        <v>1517</v>
      </c>
      <c r="J1724" s="122" t="str">
        <f>VLOOKUP(I1724,Presupuesto!$B$11:$C$587,2,0)</f>
        <v>OTROS INTERESES</v>
      </c>
      <c r="K1724" s="122" t="str">
        <f t="shared" si="161"/>
        <v>Desarrollo Curricular</v>
      </c>
      <c r="L1724" s="122" t="s">
        <v>503</v>
      </c>
    </row>
    <row r="1725" spans="3:12" x14ac:dyDescent="0.25">
      <c r="C1725" s="123" t="s">
        <v>51</v>
      </c>
      <c r="D1725" s="624"/>
      <c r="E1725" s="229">
        <v>0</v>
      </c>
      <c r="F1725" s="124">
        <v>85</v>
      </c>
      <c r="G1725" s="121">
        <f t="shared" si="160"/>
        <v>0</v>
      </c>
      <c r="H1725" s="185"/>
      <c r="I1725" s="122" t="s">
        <v>1517</v>
      </c>
      <c r="J1725" s="122" t="str">
        <f>VLOOKUP(I1725,Presupuesto!$B$11:$C$587,2,0)</f>
        <v>OTROS INTERESES</v>
      </c>
      <c r="K1725" s="122" t="str">
        <f t="shared" si="161"/>
        <v>Desarrollo Curricular</v>
      </c>
      <c r="L1725" s="122" t="s">
        <v>503</v>
      </c>
    </row>
    <row r="1726" spans="3:12" x14ac:dyDescent="0.25">
      <c r="C1726" s="123" t="s">
        <v>204</v>
      </c>
      <c r="D1726" s="624"/>
      <c r="E1726" s="229">
        <f>D1720/12</f>
        <v>0</v>
      </c>
      <c r="F1726" s="124">
        <v>36</v>
      </c>
      <c r="G1726" s="121">
        <f t="shared" si="160"/>
        <v>0</v>
      </c>
      <c r="H1726" s="185"/>
      <c r="I1726" s="122" t="s">
        <v>1517</v>
      </c>
      <c r="J1726" s="122" t="str">
        <f>VLOOKUP(I1726,Presupuesto!$B$11:$C$587,2,0)</f>
        <v>OTROS INTERESES</v>
      </c>
      <c r="K1726" s="122" t="str">
        <f t="shared" si="161"/>
        <v>Desarrollo Curricular</v>
      </c>
      <c r="L1726" s="122" t="s">
        <v>503</v>
      </c>
    </row>
    <row r="1727" spans="3:12" x14ac:dyDescent="0.25">
      <c r="C1727" s="123" t="s">
        <v>34</v>
      </c>
      <c r="D1727" s="624"/>
      <c r="E1727" s="229">
        <f>D1720/12</f>
        <v>0</v>
      </c>
      <c r="F1727" s="124">
        <v>80</v>
      </c>
      <c r="G1727" s="121">
        <f t="shared" si="160"/>
        <v>0</v>
      </c>
      <c r="H1727" s="185"/>
      <c r="I1727" s="122" t="s">
        <v>1517</v>
      </c>
      <c r="J1727" s="122" t="str">
        <f>VLOOKUP(I1727,Presupuesto!$B$11:$C$587,2,0)</f>
        <v>OTROS INTERESES</v>
      </c>
      <c r="K1727" s="122" t="str">
        <f t="shared" si="161"/>
        <v>Desarrollo Curricular</v>
      </c>
      <c r="L1727" s="122" t="s">
        <v>503</v>
      </c>
    </row>
    <row r="1728" spans="3:12" x14ac:dyDescent="0.25">
      <c r="C1728" s="133" t="s">
        <v>52</v>
      </c>
      <c r="D1728" s="624"/>
      <c r="E1728" s="256">
        <v>0</v>
      </c>
      <c r="F1728" s="143">
        <v>25</v>
      </c>
      <c r="G1728" s="121">
        <f t="shared" si="160"/>
        <v>0</v>
      </c>
      <c r="H1728" s="185"/>
      <c r="I1728" s="122" t="s">
        <v>1517</v>
      </c>
      <c r="J1728" s="122" t="str">
        <f>VLOOKUP(I1728,Presupuesto!$B$11:$C$587,2,0)</f>
        <v>OTROS INTERESES</v>
      </c>
      <c r="K1728" s="122" t="str">
        <f t="shared" si="161"/>
        <v>Desarrollo Curricular</v>
      </c>
      <c r="L1728" s="122" t="s">
        <v>503</v>
      </c>
    </row>
    <row r="1729" spans="3:12" ht="15.75" thickBot="1" x14ac:dyDescent="0.3">
      <c r="C1729" s="260" t="s">
        <v>541</v>
      </c>
      <c r="D1729" s="261">
        <v>0</v>
      </c>
      <c r="E1729" s="262">
        <v>3</v>
      </c>
      <c r="F1729" s="128">
        <v>11550</v>
      </c>
      <c r="G1729" s="121">
        <f t="shared" si="160"/>
        <v>34650</v>
      </c>
      <c r="H1729" s="185"/>
      <c r="I1729" s="122" t="s">
        <v>1517</v>
      </c>
      <c r="J1729" s="130" t="str">
        <f>VLOOKUP(I1729,Presupuesto!$B$11:$C$587,2,0)</f>
        <v>OTROS INTERESES</v>
      </c>
      <c r="K1729" s="122" t="str">
        <f t="shared" si="161"/>
        <v>Desarrollo Curricular</v>
      </c>
      <c r="L1729" s="122" t="s">
        <v>503</v>
      </c>
    </row>
    <row r="1731" spans="3:12" x14ac:dyDescent="0.25">
      <c r="C1731" s="72" t="s">
        <v>41</v>
      </c>
      <c r="D1731" s="72"/>
      <c r="E1731" s="72"/>
      <c r="F1731" s="72"/>
      <c r="G1731" s="72"/>
      <c r="H1731" s="97"/>
      <c r="I1731" s="72"/>
      <c r="J1731" s="72"/>
    </row>
    <row r="1732" spans="3:12" x14ac:dyDescent="0.25">
      <c r="C1732" s="72" t="s">
        <v>42</v>
      </c>
      <c r="D1732" s="72"/>
      <c r="E1732" s="72"/>
      <c r="F1732" s="72"/>
      <c r="G1732" s="72"/>
      <c r="H1732" s="97"/>
      <c r="I1732" s="72"/>
      <c r="J1732" s="72"/>
    </row>
    <row r="1733" spans="3:12" ht="15.75" thickBot="1" x14ac:dyDescent="0.3">
      <c r="C1733" s="202"/>
      <c r="D1733" s="202"/>
      <c r="E1733" s="202"/>
      <c r="F1733" s="202"/>
      <c r="G1733" s="202"/>
      <c r="H1733" s="97"/>
      <c r="I1733" s="202"/>
      <c r="J1733" s="202"/>
      <c r="K1733" s="136"/>
    </row>
    <row r="1734" spans="3:12" ht="15.75" thickBot="1" x14ac:dyDescent="0.3">
      <c r="C1734" s="29" t="s">
        <v>43</v>
      </c>
      <c r="D1734" s="30">
        <f>SUM(G1741:G1750)</f>
        <v>215512.5</v>
      </c>
      <c r="E1734" s="117"/>
      <c r="F1734" s="117"/>
      <c r="G1734" s="117"/>
      <c r="H1734" s="94"/>
      <c r="I1734" s="94"/>
      <c r="J1734" s="94"/>
      <c r="K1734" s="136"/>
    </row>
    <row r="1735" spans="3:12" x14ac:dyDescent="0.25">
      <c r="C1735" s="72"/>
      <c r="D1735" s="31"/>
      <c r="E1735" s="117"/>
      <c r="F1735" s="117"/>
      <c r="G1735" s="117"/>
      <c r="H1735" s="94"/>
      <c r="I1735" s="94"/>
      <c r="J1735" s="94"/>
      <c r="K1735" s="136"/>
    </row>
    <row r="1736" spans="3:12" x14ac:dyDescent="0.25">
      <c r="C1736" s="72"/>
      <c r="D1736" s="31"/>
      <c r="E1736" s="117"/>
      <c r="F1736" s="117"/>
      <c r="G1736" s="117"/>
      <c r="H1736" s="94"/>
      <c r="I1736" s="94"/>
      <c r="J1736" s="94"/>
      <c r="K1736" s="136"/>
    </row>
    <row r="1737" spans="3:12" ht="15.75" x14ac:dyDescent="0.25">
      <c r="C1737" s="235" t="s">
        <v>481</v>
      </c>
      <c r="D1737" s="587" t="s">
        <v>2363</v>
      </c>
      <c r="E1737" s="117"/>
      <c r="F1737" s="117"/>
      <c r="G1737" s="117"/>
      <c r="H1737" s="94"/>
      <c r="I1737" s="94"/>
      <c r="J1737" s="94"/>
      <c r="K1737" s="136"/>
    </row>
    <row r="1738" spans="3:12" ht="18.75" x14ac:dyDescent="0.25">
      <c r="C1738" s="252" t="str">
        <f>IFERROR(VLOOKUP(D1737,'Desarrollo e Innov. Curricular'!$E:$F,2,FALSE),IFERROR(VLOOKUP(D1737,Investigación!$E:$F,2,FALSE),IFERROR(VLOOKUP(D1737,'Vinculación Univ. Sociedad'!$E:$F,2,FALSE),IFERROR(VLOOKUP(D1737,'Docencia y Profesorado Universi'!$E:$F,2,FALSE),IFERROR(VLOOKUP(D1737,Estudiantes!$E:$F,2,FALSE),IFERROR(VLOOKUP(D1737,'Gestion Administrativa'!#REF!,2,FALSE),IFERROR(VLOOKUP(D1737,'Gestion Academica'!$E:$F,2,FALSE),IFERROR(VLOOKUP(D1737,Graduados!$E:$F,2,FALSE),IFERROR(VLOOKUP(D1737,'Gestión del Conocimiento'!$E:$F,2,FALSE),IFERROR(VLOOKUP(D1737,Gobernabilidad!$E:$F,2,FALSE),IFERROR(VLOOKUP(D1737,'NIVEL DE ES Y  SISTEMA NACIONAL'!$E:$F,2,FALSE),VLOOKUP(D1737,'Lo Esencial'!$E:$F,2,0))))))))))))</f>
        <v>Participar en intercambios  encuentros, talleres, congresos y conferencias (1 en Centro América, 1 en Sur Ammérica y uno en Europa</v>
      </c>
      <c r="D1738" s="31"/>
      <c r="E1738" s="117"/>
      <c r="F1738" s="117"/>
      <c r="G1738" s="117"/>
      <c r="H1738" s="94"/>
      <c r="I1738" s="94"/>
      <c r="J1738" s="94"/>
      <c r="K1738" s="136"/>
    </row>
    <row r="1739" spans="3:12" ht="15.75" thickBot="1" x14ac:dyDescent="0.3">
      <c r="C1739" s="72"/>
      <c r="D1739" s="31"/>
      <c r="E1739" s="117"/>
      <c r="F1739" s="117"/>
      <c r="G1739" s="117"/>
      <c r="H1739" s="94"/>
      <c r="I1739" s="94"/>
      <c r="J1739" s="94"/>
      <c r="K1739" s="136"/>
    </row>
    <row r="1740" spans="3:12" ht="30.75" thickBot="1" x14ac:dyDescent="0.3">
      <c r="C1740" s="150" t="s">
        <v>44</v>
      </c>
      <c r="D1740" s="153" t="s">
        <v>45</v>
      </c>
      <c r="E1740" s="152" t="s">
        <v>55</v>
      </c>
      <c r="F1740" s="152" t="s">
        <v>57</v>
      </c>
      <c r="G1740" s="151" t="s">
        <v>27</v>
      </c>
      <c r="H1740" s="157" t="s">
        <v>218</v>
      </c>
      <c r="I1740" s="152" t="s">
        <v>46</v>
      </c>
      <c r="J1740" s="152" t="s">
        <v>219</v>
      </c>
      <c r="K1740" s="152" t="s">
        <v>501</v>
      </c>
      <c r="L1740" s="152" t="s">
        <v>502</v>
      </c>
    </row>
    <row r="1741" spans="3:12" x14ac:dyDescent="0.25">
      <c r="C1741" s="119" t="s">
        <v>47</v>
      </c>
      <c r="D1741" s="623"/>
      <c r="E1741" s="182"/>
      <c r="F1741" s="139">
        <v>30000</v>
      </c>
      <c r="G1741" s="121">
        <f t="shared" ref="G1741:G1750" si="162">E1741*F1741</f>
        <v>0</v>
      </c>
      <c r="H1741" s="185" t="s">
        <v>217</v>
      </c>
      <c r="I1741" s="122" t="s">
        <v>756</v>
      </c>
      <c r="J1741" s="122" t="str">
        <f>VLOOKUP(I1741,Presupuesto!$B$11:$C$587,2,0)</f>
        <v>SERVICIOS DE PROFESIONALES Y TECNICOS</v>
      </c>
      <c r="K1741" s="263" t="s">
        <v>211</v>
      </c>
      <c r="L1741" s="122" t="s">
        <v>485</v>
      </c>
    </row>
    <row r="1742" spans="3:12" x14ac:dyDescent="0.25">
      <c r="C1742" s="123" t="s">
        <v>48</v>
      </c>
      <c r="D1742" s="624"/>
      <c r="E1742" s="229">
        <v>0</v>
      </c>
      <c r="F1742" s="124">
        <v>50</v>
      </c>
      <c r="G1742" s="121">
        <f t="shared" si="162"/>
        <v>0</v>
      </c>
      <c r="H1742" s="185"/>
      <c r="I1742" s="122" t="s">
        <v>1517</v>
      </c>
      <c r="J1742" s="122" t="str">
        <f>VLOOKUP(I1742,Presupuesto!$B$11:$C$587,2,0)</f>
        <v>OTROS INTERESES</v>
      </c>
      <c r="K1742" s="122" t="str">
        <f>$K$17</f>
        <v>Desarrollo Curricular</v>
      </c>
      <c r="L1742" s="122" t="s">
        <v>503</v>
      </c>
    </row>
    <row r="1743" spans="3:12" x14ac:dyDescent="0.25">
      <c r="C1743" s="123" t="s">
        <v>49</v>
      </c>
      <c r="D1743" s="624"/>
      <c r="E1743" s="229">
        <v>0</v>
      </c>
      <c r="F1743" s="124">
        <v>100</v>
      </c>
      <c r="G1743" s="121">
        <f t="shared" si="162"/>
        <v>0</v>
      </c>
      <c r="H1743" s="185"/>
      <c r="I1743" s="122" t="s">
        <v>1517</v>
      </c>
      <c r="J1743" s="122" t="str">
        <f>VLOOKUP(I1743,Presupuesto!$B$11:$C$587,2,0)</f>
        <v>OTROS INTERESES</v>
      </c>
      <c r="K1743" s="122" t="str">
        <f t="shared" ref="K1743:K1750" si="163">$K$17</f>
        <v>Desarrollo Curricular</v>
      </c>
      <c r="L1743" s="122" t="s">
        <v>487</v>
      </c>
    </row>
    <row r="1744" spans="3:12" x14ac:dyDescent="0.25">
      <c r="C1744" s="123" t="s">
        <v>50</v>
      </c>
      <c r="D1744" s="624"/>
      <c r="E1744" s="175">
        <v>5</v>
      </c>
      <c r="F1744" s="142">
        <v>18690</v>
      </c>
      <c r="G1744" s="121">
        <f t="shared" si="162"/>
        <v>93450</v>
      </c>
      <c r="H1744" s="185"/>
      <c r="I1744" s="122" t="s">
        <v>1517</v>
      </c>
      <c r="J1744" s="122" t="str">
        <f>VLOOKUP(I1744,Presupuesto!$B$11:$C$587,2,0)</f>
        <v>OTROS INTERESES</v>
      </c>
      <c r="K1744" s="122" t="str">
        <f t="shared" si="163"/>
        <v>Desarrollo Curricular</v>
      </c>
      <c r="L1744" s="122" t="s">
        <v>503</v>
      </c>
    </row>
    <row r="1745" spans="3:12" x14ac:dyDescent="0.25">
      <c r="C1745" s="123" t="s">
        <v>510</v>
      </c>
      <c r="D1745" s="624"/>
      <c r="E1745" s="175">
        <v>0</v>
      </c>
      <c r="F1745" s="142">
        <v>250</v>
      </c>
      <c r="G1745" s="121">
        <f t="shared" si="162"/>
        <v>0</v>
      </c>
      <c r="H1745" s="185"/>
      <c r="I1745" s="122" t="s">
        <v>1517</v>
      </c>
      <c r="J1745" s="122" t="str">
        <f>VLOOKUP(I1745,Presupuesto!$B$11:$C$587,2,0)</f>
        <v>OTROS INTERESES</v>
      </c>
      <c r="K1745" s="122" t="str">
        <f t="shared" si="163"/>
        <v>Desarrollo Curricular</v>
      </c>
      <c r="L1745" s="122" t="s">
        <v>503</v>
      </c>
    </row>
    <row r="1746" spans="3:12" x14ac:dyDescent="0.25">
      <c r="C1746" s="123" t="s">
        <v>51</v>
      </c>
      <c r="D1746" s="624"/>
      <c r="E1746" s="229">
        <v>0</v>
      </c>
      <c r="F1746" s="124">
        <v>85</v>
      </c>
      <c r="G1746" s="121">
        <f t="shared" si="162"/>
        <v>0</v>
      </c>
      <c r="H1746" s="185"/>
      <c r="I1746" s="122" t="s">
        <v>1517</v>
      </c>
      <c r="J1746" s="122" t="str">
        <f>VLOOKUP(I1746,Presupuesto!$B$11:$C$587,2,0)</f>
        <v>OTROS INTERESES</v>
      </c>
      <c r="K1746" s="122" t="str">
        <f t="shared" si="163"/>
        <v>Desarrollo Curricular</v>
      </c>
      <c r="L1746" s="122" t="s">
        <v>503</v>
      </c>
    </row>
    <row r="1747" spans="3:12" x14ac:dyDescent="0.25">
      <c r="C1747" s="123" t="s">
        <v>204</v>
      </c>
      <c r="D1747" s="624"/>
      <c r="E1747" s="229">
        <f>D1741/12</f>
        <v>0</v>
      </c>
      <c r="F1747" s="124">
        <v>36</v>
      </c>
      <c r="G1747" s="121">
        <f t="shared" si="162"/>
        <v>0</v>
      </c>
      <c r="H1747" s="185"/>
      <c r="I1747" s="122" t="s">
        <v>1517</v>
      </c>
      <c r="J1747" s="122" t="str">
        <f>VLOOKUP(I1747,Presupuesto!$B$11:$C$587,2,0)</f>
        <v>OTROS INTERESES</v>
      </c>
      <c r="K1747" s="122" t="str">
        <f t="shared" si="163"/>
        <v>Desarrollo Curricular</v>
      </c>
      <c r="L1747" s="122" t="s">
        <v>503</v>
      </c>
    </row>
    <row r="1748" spans="3:12" x14ac:dyDescent="0.25">
      <c r="C1748" s="123" t="s">
        <v>34</v>
      </c>
      <c r="D1748" s="624"/>
      <c r="E1748" s="229">
        <f>D1741/12</f>
        <v>0</v>
      </c>
      <c r="F1748" s="124">
        <v>80</v>
      </c>
      <c r="G1748" s="121">
        <f t="shared" si="162"/>
        <v>0</v>
      </c>
      <c r="H1748" s="185"/>
      <c r="I1748" s="122" t="s">
        <v>1517</v>
      </c>
      <c r="J1748" s="122" t="str">
        <f>VLOOKUP(I1748,Presupuesto!$B$11:$C$587,2,0)</f>
        <v>OTROS INTERESES</v>
      </c>
      <c r="K1748" s="122" t="str">
        <f t="shared" si="163"/>
        <v>Desarrollo Curricular</v>
      </c>
      <c r="L1748" s="122" t="s">
        <v>503</v>
      </c>
    </row>
    <row r="1749" spans="3:12" x14ac:dyDescent="0.25">
      <c r="C1749" s="133" t="s">
        <v>52</v>
      </c>
      <c r="D1749" s="624"/>
      <c r="E1749" s="256">
        <v>0</v>
      </c>
      <c r="F1749" s="143">
        <v>25</v>
      </c>
      <c r="G1749" s="121">
        <f t="shared" si="162"/>
        <v>0</v>
      </c>
      <c r="H1749" s="185"/>
      <c r="I1749" s="122" t="s">
        <v>1517</v>
      </c>
      <c r="J1749" s="122" t="str">
        <f>VLOOKUP(I1749,Presupuesto!$B$11:$C$587,2,0)</f>
        <v>OTROS INTERESES</v>
      </c>
      <c r="K1749" s="122" t="str">
        <f t="shared" si="163"/>
        <v>Desarrollo Curricular</v>
      </c>
      <c r="L1749" s="122" t="s">
        <v>503</v>
      </c>
    </row>
    <row r="1750" spans="3:12" ht="15.75" thickBot="1" x14ac:dyDescent="0.3">
      <c r="C1750" s="260" t="s">
        <v>541</v>
      </c>
      <c r="D1750" s="261">
        <v>0</v>
      </c>
      <c r="E1750" s="262">
        <v>5</v>
      </c>
      <c r="F1750" s="128">
        <v>24412.5</v>
      </c>
      <c r="G1750" s="121">
        <f t="shared" si="162"/>
        <v>122062.5</v>
      </c>
      <c r="H1750" s="185"/>
      <c r="I1750" s="122" t="s">
        <v>1517</v>
      </c>
      <c r="J1750" s="130" t="str">
        <f>VLOOKUP(I1750,Presupuesto!$B$11:$C$587,2,0)</f>
        <v>OTROS INTERESES</v>
      </c>
      <c r="K1750" s="122" t="str">
        <f t="shared" si="163"/>
        <v>Desarrollo Curricular</v>
      </c>
      <c r="L1750" s="122" t="s">
        <v>503</v>
      </c>
    </row>
    <row r="1752" spans="3:12" x14ac:dyDescent="0.25">
      <c r="C1752" s="72" t="s">
        <v>41</v>
      </c>
      <c r="D1752" s="72"/>
      <c r="E1752" s="72"/>
      <c r="F1752" s="72"/>
      <c r="G1752" s="72"/>
      <c r="H1752" s="97"/>
      <c r="I1752" s="72"/>
      <c r="J1752" s="72"/>
    </row>
    <row r="1753" spans="3:12" x14ac:dyDescent="0.25">
      <c r="C1753" s="72" t="s">
        <v>42</v>
      </c>
      <c r="D1753" s="72"/>
      <c r="E1753" s="72"/>
      <c r="F1753" s="72"/>
      <c r="G1753" s="72"/>
      <c r="H1753" s="97"/>
      <c r="I1753" s="72"/>
      <c r="J1753" s="72"/>
    </row>
    <row r="1754" spans="3:12" ht="15.75" thickBot="1" x14ac:dyDescent="0.3">
      <c r="C1754" s="202"/>
      <c r="D1754" s="202"/>
      <c r="E1754" s="202"/>
      <c r="F1754" s="202"/>
      <c r="G1754" s="202"/>
      <c r="H1754" s="97"/>
      <c r="I1754" s="202"/>
      <c r="J1754" s="202"/>
      <c r="K1754" s="136"/>
    </row>
    <row r="1755" spans="3:12" ht="15.75" thickBot="1" x14ac:dyDescent="0.3">
      <c r="C1755" s="29" t="s">
        <v>43</v>
      </c>
      <c r="D1755" s="30">
        <f>SUM(G1762:G1771)</f>
        <v>25000</v>
      </c>
      <c r="E1755" s="117"/>
      <c r="F1755" s="117"/>
      <c r="G1755" s="117"/>
      <c r="H1755" s="94"/>
      <c r="I1755" s="94"/>
      <c r="J1755" s="94"/>
      <c r="K1755" s="136"/>
    </row>
    <row r="1756" spans="3:12" x14ac:dyDescent="0.25">
      <c r="C1756" s="72"/>
      <c r="D1756" s="31"/>
      <c r="E1756" s="117"/>
      <c r="F1756" s="117"/>
      <c r="G1756" s="117"/>
      <c r="H1756" s="94"/>
      <c r="I1756" s="94"/>
      <c r="J1756" s="94"/>
      <c r="K1756" s="136"/>
    </row>
    <row r="1757" spans="3:12" x14ac:dyDescent="0.25">
      <c r="C1757" s="72"/>
      <c r="D1757" s="31"/>
      <c r="E1757" s="117"/>
      <c r="F1757" s="117"/>
      <c r="G1757" s="117"/>
      <c r="H1757" s="94"/>
      <c r="I1757" s="94"/>
      <c r="J1757" s="94"/>
      <c r="K1757" s="136"/>
    </row>
    <row r="1758" spans="3:12" ht="15.75" x14ac:dyDescent="0.25">
      <c r="C1758" s="235" t="s">
        <v>481</v>
      </c>
      <c r="D1758" s="90" t="s">
        <v>2365</v>
      </c>
      <c r="E1758" s="117"/>
      <c r="F1758" s="117"/>
      <c r="G1758" s="117"/>
      <c r="H1758" s="94"/>
      <c r="I1758" s="94"/>
      <c r="J1758" s="94"/>
      <c r="K1758" s="136"/>
    </row>
    <row r="1759" spans="3:12" ht="18.75" x14ac:dyDescent="0.25">
      <c r="C1759" s="252" t="str">
        <f>IFERROR(VLOOKUP(D1758,'Desarrollo e Innov. Curricular'!$E:$F,2,FALSE),IFERROR(VLOOKUP(D1758,Investigación!$E:$F,2,FALSE),IFERROR(VLOOKUP(D1758,'Vinculación Univ. Sociedad'!$E:$F,2,FALSE),IFERROR(VLOOKUP(D1758,'Docencia y Profesorado Universi'!$E:$F,2,FALSE),IFERROR(VLOOKUP(D1758,Estudiantes!$E:$F,2,FALSE),IFERROR(VLOOKUP(D1758,'Gestion Administrativa'!#REF!,2,FALSE),IFERROR(VLOOKUP(D1758,'Gestion Academica'!$E:$F,2,FALSE),IFERROR(VLOOKUP(D1758,Graduados!$E:$F,2,FALSE),IFERROR(VLOOKUP(D1758,'Gestión del Conocimiento'!$E:$F,2,FALSE),IFERROR(VLOOKUP(D1758,Gobernabilidad!$E:$F,2,FALSE),IFERROR(VLOOKUP(D1758,'NIVEL DE ES Y  SISTEMA NACIONAL'!$E:$F,2,FALSE),VLOOKUP(D1758,'Lo Esencial'!$E:$F,2,0))))))))))))</f>
        <v xml:space="preserve">1) Realización de un Foro de Evaluación de los 100 primeros dias del proximo Gobierno junto a sus propuestas. </v>
      </c>
      <c r="D1759" s="31"/>
      <c r="E1759" s="117"/>
      <c r="F1759" s="117"/>
      <c r="G1759" s="117"/>
      <c r="H1759" s="94"/>
      <c r="I1759" s="94"/>
      <c r="J1759" s="94"/>
      <c r="K1759" s="136"/>
    </row>
    <row r="1760" spans="3:12" ht="15.75" thickBot="1" x14ac:dyDescent="0.3">
      <c r="C1760" s="72"/>
      <c r="D1760" s="31"/>
      <c r="E1760" s="117"/>
      <c r="F1760" s="117"/>
      <c r="G1760" s="117"/>
      <c r="H1760" s="94"/>
      <c r="I1760" s="94"/>
      <c r="J1760" s="94"/>
      <c r="K1760" s="136"/>
    </row>
    <row r="1761" spans="3:12" ht="30.75" thickBot="1" x14ac:dyDescent="0.3">
      <c r="C1761" s="150" t="s">
        <v>44</v>
      </c>
      <c r="D1761" s="153" t="s">
        <v>45</v>
      </c>
      <c r="E1761" s="152" t="s">
        <v>55</v>
      </c>
      <c r="F1761" s="152" t="s">
        <v>57</v>
      </c>
      <c r="G1761" s="151" t="s">
        <v>27</v>
      </c>
      <c r="H1761" s="157" t="s">
        <v>218</v>
      </c>
      <c r="I1761" s="152" t="s">
        <v>46</v>
      </c>
      <c r="J1761" s="152" t="s">
        <v>219</v>
      </c>
      <c r="K1761" s="152" t="s">
        <v>501</v>
      </c>
      <c r="L1761" s="152" t="s">
        <v>502</v>
      </c>
    </row>
    <row r="1762" spans="3:12" x14ac:dyDescent="0.25">
      <c r="C1762" s="119" t="s">
        <v>47</v>
      </c>
      <c r="D1762" s="623"/>
      <c r="E1762" s="182"/>
      <c r="F1762" s="139">
        <v>30000</v>
      </c>
      <c r="G1762" s="121">
        <f t="shared" ref="G1762:G1771" si="164">E1762*F1762</f>
        <v>0</v>
      </c>
      <c r="H1762" s="185" t="s">
        <v>217</v>
      </c>
      <c r="I1762" s="122" t="s">
        <v>756</v>
      </c>
      <c r="J1762" s="122" t="str">
        <f>VLOOKUP(I1762,Presupuesto!$B$11:$C$587,2,0)</f>
        <v>SERVICIOS DE PROFESIONALES Y TECNICOS</v>
      </c>
      <c r="K1762" s="263" t="s">
        <v>211</v>
      </c>
      <c r="L1762" s="122" t="s">
        <v>485</v>
      </c>
    </row>
    <row r="1763" spans="3:12" x14ac:dyDescent="0.25">
      <c r="C1763" s="123" t="s">
        <v>48</v>
      </c>
      <c r="D1763" s="624"/>
      <c r="E1763" s="229">
        <v>100</v>
      </c>
      <c r="F1763" s="124">
        <v>150</v>
      </c>
      <c r="G1763" s="121">
        <f t="shared" si="164"/>
        <v>15000</v>
      </c>
      <c r="H1763" s="185"/>
      <c r="I1763" s="122" t="s">
        <v>1517</v>
      </c>
      <c r="J1763" s="122" t="str">
        <f>VLOOKUP(I1763,Presupuesto!$B$11:$C$587,2,0)</f>
        <v>OTROS INTERESES</v>
      </c>
      <c r="K1763" s="122" t="str">
        <f>$K$17</f>
        <v>Desarrollo Curricular</v>
      </c>
      <c r="L1763" s="122" t="s">
        <v>503</v>
      </c>
    </row>
    <row r="1764" spans="3:12" x14ac:dyDescent="0.25">
      <c r="C1764" s="123" t="s">
        <v>49</v>
      </c>
      <c r="D1764" s="624"/>
      <c r="E1764" s="229">
        <v>65</v>
      </c>
      <c r="F1764" s="124">
        <v>100</v>
      </c>
      <c r="G1764" s="121">
        <f t="shared" si="164"/>
        <v>6500</v>
      </c>
      <c r="H1764" s="185"/>
      <c r="I1764" s="122" t="s">
        <v>1517</v>
      </c>
      <c r="J1764" s="122" t="str">
        <f>VLOOKUP(I1764,Presupuesto!$B$11:$C$587,2,0)</f>
        <v>OTROS INTERESES</v>
      </c>
      <c r="K1764" s="122" t="str">
        <f t="shared" ref="K1764:K1771" si="165">$K$17</f>
        <v>Desarrollo Curricular</v>
      </c>
      <c r="L1764" s="122" t="s">
        <v>487</v>
      </c>
    </row>
    <row r="1765" spans="3:12" x14ac:dyDescent="0.25">
      <c r="C1765" s="123" t="s">
        <v>50</v>
      </c>
      <c r="D1765" s="624"/>
      <c r="E1765" s="175">
        <v>0</v>
      </c>
      <c r="F1765" s="142">
        <v>100</v>
      </c>
      <c r="G1765" s="121">
        <f t="shared" si="164"/>
        <v>0</v>
      </c>
      <c r="H1765" s="185"/>
      <c r="I1765" s="122" t="s">
        <v>1517</v>
      </c>
      <c r="J1765" s="122" t="str">
        <f>VLOOKUP(I1765,Presupuesto!$B$11:$C$587,2,0)</f>
        <v>OTROS INTERESES</v>
      </c>
      <c r="K1765" s="122" t="str">
        <f t="shared" si="165"/>
        <v>Desarrollo Curricular</v>
      </c>
      <c r="L1765" s="122" t="s">
        <v>503</v>
      </c>
    </row>
    <row r="1766" spans="3:12" x14ac:dyDescent="0.25">
      <c r="C1766" s="123" t="s">
        <v>510</v>
      </c>
      <c r="D1766" s="624"/>
      <c r="E1766" s="175">
        <v>10</v>
      </c>
      <c r="F1766" s="142">
        <v>250</v>
      </c>
      <c r="G1766" s="121">
        <f t="shared" si="164"/>
        <v>2500</v>
      </c>
      <c r="H1766" s="185"/>
      <c r="I1766" s="122" t="s">
        <v>1517</v>
      </c>
      <c r="J1766" s="122" t="str">
        <f>VLOOKUP(I1766,Presupuesto!$B$11:$C$587,2,0)</f>
        <v>OTROS INTERESES</v>
      </c>
      <c r="K1766" s="122" t="str">
        <f t="shared" si="165"/>
        <v>Desarrollo Curricular</v>
      </c>
      <c r="L1766" s="122" t="s">
        <v>503</v>
      </c>
    </row>
    <row r="1767" spans="3:12" x14ac:dyDescent="0.25">
      <c r="C1767" s="123" t="s">
        <v>51</v>
      </c>
      <c r="D1767" s="624"/>
      <c r="E1767" s="229">
        <v>10</v>
      </c>
      <c r="F1767" s="124">
        <v>85</v>
      </c>
      <c r="G1767" s="121">
        <f t="shared" si="164"/>
        <v>850</v>
      </c>
      <c r="H1767" s="185"/>
      <c r="I1767" s="122" t="s">
        <v>1517</v>
      </c>
      <c r="J1767" s="122" t="str">
        <f>VLOOKUP(I1767,Presupuesto!$B$11:$C$587,2,0)</f>
        <v>OTROS INTERESES</v>
      </c>
      <c r="K1767" s="122" t="str">
        <f t="shared" si="165"/>
        <v>Desarrollo Curricular</v>
      </c>
      <c r="L1767" s="122" t="s">
        <v>503</v>
      </c>
    </row>
    <row r="1768" spans="3:12" x14ac:dyDescent="0.25">
      <c r="C1768" s="123" t="s">
        <v>204</v>
      </c>
      <c r="D1768" s="624"/>
      <c r="E1768" s="229">
        <f>D1762/12</f>
        <v>0</v>
      </c>
      <c r="F1768" s="124">
        <v>36</v>
      </c>
      <c r="G1768" s="121">
        <f t="shared" si="164"/>
        <v>0</v>
      </c>
      <c r="H1768" s="185"/>
      <c r="I1768" s="122" t="s">
        <v>1517</v>
      </c>
      <c r="J1768" s="122" t="str">
        <f>VLOOKUP(I1768,Presupuesto!$B$11:$C$587,2,0)</f>
        <v>OTROS INTERESES</v>
      </c>
      <c r="K1768" s="122" t="str">
        <f t="shared" si="165"/>
        <v>Desarrollo Curricular</v>
      </c>
      <c r="L1768" s="122" t="s">
        <v>503</v>
      </c>
    </row>
    <row r="1769" spans="3:12" x14ac:dyDescent="0.25">
      <c r="C1769" s="123" t="s">
        <v>34</v>
      </c>
      <c r="D1769" s="624"/>
      <c r="E1769" s="229">
        <f>D1762/12</f>
        <v>0</v>
      </c>
      <c r="F1769" s="124">
        <v>80</v>
      </c>
      <c r="G1769" s="121">
        <f t="shared" si="164"/>
        <v>0</v>
      </c>
      <c r="H1769" s="185"/>
      <c r="I1769" s="122" t="s">
        <v>1517</v>
      </c>
      <c r="J1769" s="122" t="str">
        <f>VLOOKUP(I1769,Presupuesto!$B$11:$C$587,2,0)</f>
        <v>OTROS INTERESES</v>
      </c>
      <c r="K1769" s="122" t="str">
        <f t="shared" si="165"/>
        <v>Desarrollo Curricular</v>
      </c>
      <c r="L1769" s="122" t="s">
        <v>503</v>
      </c>
    </row>
    <row r="1770" spans="3:12" x14ac:dyDescent="0.25">
      <c r="C1770" s="133" t="s">
        <v>52</v>
      </c>
      <c r="D1770" s="624"/>
      <c r="E1770" s="256">
        <v>6</v>
      </c>
      <c r="F1770" s="143">
        <v>25</v>
      </c>
      <c r="G1770" s="121">
        <f t="shared" si="164"/>
        <v>150</v>
      </c>
      <c r="H1770" s="185"/>
      <c r="I1770" s="122" t="s">
        <v>1517</v>
      </c>
      <c r="J1770" s="122" t="str">
        <f>VLOOKUP(I1770,Presupuesto!$B$11:$C$587,2,0)</f>
        <v>OTROS INTERESES</v>
      </c>
      <c r="K1770" s="122" t="str">
        <f t="shared" si="165"/>
        <v>Desarrollo Curricular</v>
      </c>
      <c r="L1770" s="122" t="s">
        <v>503</v>
      </c>
    </row>
    <row r="1771" spans="3:12" ht="15.75" thickBot="1" x14ac:dyDescent="0.3">
      <c r="C1771" s="260" t="s">
        <v>541</v>
      </c>
      <c r="D1771" s="261">
        <v>0</v>
      </c>
      <c r="E1771" s="262">
        <v>0</v>
      </c>
      <c r="F1771" s="128">
        <v>11261.25</v>
      </c>
      <c r="G1771" s="121">
        <f t="shared" si="164"/>
        <v>0</v>
      </c>
      <c r="H1771" s="185"/>
      <c r="I1771" s="122" t="s">
        <v>1517</v>
      </c>
      <c r="J1771" s="130" t="str">
        <f>VLOOKUP(I1771,Presupuesto!$B$11:$C$587,2,0)</f>
        <v>OTROS INTERESES</v>
      </c>
      <c r="K1771" s="122" t="str">
        <f t="shared" si="165"/>
        <v>Desarrollo Curricular</v>
      </c>
      <c r="L1771" s="122" t="s">
        <v>503</v>
      </c>
    </row>
    <row r="1773" spans="3:12" x14ac:dyDescent="0.25">
      <c r="C1773" s="72" t="s">
        <v>41</v>
      </c>
      <c r="D1773" s="72"/>
      <c r="E1773" s="72"/>
      <c r="F1773" s="72"/>
      <c r="G1773" s="72"/>
      <c r="H1773" s="97"/>
      <c r="I1773" s="72"/>
      <c r="J1773" s="72"/>
    </row>
    <row r="1774" spans="3:12" x14ac:dyDescent="0.25">
      <c r="C1774" s="72" t="s">
        <v>42</v>
      </c>
      <c r="D1774" s="72"/>
      <c r="E1774" s="72"/>
      <c r="F1774" s="72"/>
      <c r="G1774" s="72"/>
      <c r="H1774" s="97"/>
      <c r="I1774" s="72"/>
      <c r="J1774" s="72"/>
    </row>
    <row r="1775" spans="3:12" ht="15.75" thickBot="1" x14ac:dyDescent="0.3">
      <c r="C1775" s="202"/>
      <c r="D1775" s="202"/>
      <c r="E1775" s="202"/>
      <c r="F1775" s="202"/>
      <c r="G1775" s="202"/>
      <c r="H1775" s="97"/>
      <c r="I1775" s="202"/>
      <c r="J1775" s="202"/>
      <c r="K1775" s="136"/>
    </row>
    <row r="1776" spans="3:12" ht="15.75" thickBot="1" x14ac:dyDescent="0.3">
      <c r="C1776" s="29" t="s">
        <v>43</v>
      </c>
      <c r="D1776" s="30">
        <f>SUM(G1783:G1792)</f>
        <v>85680</v>
      </c>
      <c r="E1776" s="117"/>
      <c r="F1776" s="117"/>
      <c r="G1776" s="117"/>
      <c r="H1776" s="94"/>
      <c r="I1776" s="94"/>
      <c r="J1776" s="94"/>
      <c r="K1776" s="136"/>
    </row>
    <row r="1777" spans="3:12" x14ac:dyDescent="0.25">
      <c r="C1777" s="72"/>
      <c r="D1777" s="31"/>
      <c r="E1777" s="117"/>
      <c r="F1777" s="117"/>
      <c r="G1777" s="117"/>
      <c r="H1777" s="94"/>
      <c r="I1777" s="94"/>
      <c r="J1777" s="94"/>
      <c r="K1777" s="136"/>
    </row>
    <row r="1778" spans="3:12" x14ac:dyDescent="0.25">
      <c r="C1778" s="72"/>
      <c r="D1778" s="31"/>
      <c r="E1778" s="117"/>
      <c r="F1778" s="117"/>
      <c r="G1778" s="117"/>
      <c r="H1778" s="94"/>
      <c r="I1778" s="94"/>
      <c r="J1778" s="94"/>
      <c r="K1778" s="136"/>
    </row>
    <row r="1779" spans="3:12" ht="15.75" x14ac:dyDescent="0.25">
      <c r="C1779" s="235" t="s">
        <v>481</v>
      </c>
      <c r="D1779" s="90" t="s">
        <v>2366</v>
      </c>
      <c r="E1779" s="117"/>
      <c r="F1779" s="117"/>
      <c r="G1779" s="117"/>
      <c r="H1779" s="94"/>
      <c r="I1779" s="94"/>
      <c r="J1779" s="94"/>
      <c r="K1779" s="136"/>
    </row>
    <row r="1780" spans="3:12" ht="18.75" x14ac:dyDescent="0.25">
      <c r="C1780" s="252" t="str">
        <f>IFERROR(VLOOKUP(D1779,'Desarrollo e Innov. Curricular'!$E:$F,2,FALSE),IFERROR(VLOOKUP(D1779,Investigación!$E:$F,2,FALSE),IFERROR(VLOOKUP(D1779,'Vinculación Univ. Sociedad'!$E:$F,2,FALSE),IFERROR(VLOOKUP(D1779,'Docencia y Profesorado Universi'!$E:$F,2,FALSE),IFERROR(VLOOKUP(D1779,Estudiantes!$E:$F,2,FALSE),IFERROR(VLOOKUP(D1779,'Gestion Administrativa'!#REF!,2,FALSE),IFERROR(VLOOKUP(D1779,'Gestion Academica'!$E:$F,2,FALSE),IFERROR(VLOOKUP(D1779,Graduados!$E:$F,2,FALSE),IFERROR(VLOOKUP(D1779,'Gestión del Conocimiento'!$E:$F,2,FALSE),IFERROR(VLOOKUP(D1779,Gobernabilidad!$E:$F,2,FALSE),IFERROR(VLOOKUP(D1779,'NIVEL DE ES Y  SISTEMA NACIONAL'!$E:$F,2,FALSE),VLOOKUP(D1779,'Lo Esencial'!$E:$F,2,0))))))))))))</f>
        <v xml:space="preserve">2) Participación en VII Congreos Centro Americano de Ciencias Politicas </v>
      </c>
      <c r="D1780" s="31"/>
      <c r="E1780" s="117"/>
      <c r="F1780" s="117"/>
      <c r="G1780" s="117"/>
      <c r="H1780" s="94"/>
      <c r="I1780" s="94"/>
      <c r="J1780" s="94"/>
      <c r="K1780" s="136"/>
    </row>
    <row r="1781" spans="3:12" ht="15.75" thickBot="1" x14ac:dyDescent="0.3">
      <c r="C1781" s="72"/>
      <c r="D1781" s="31"/>
      <c r="E1781" s="117"/>
      <c r="F1781" s="117"/>
      <c r="G1781" s="117"/>
      <c r="H1781" s="94"/>
      <c r="I1781" s="94"/>
      <c r="J1781" s="94"/>
      <c r="K1781" s="136"/>
    </row>
    <row r="1782" spans="3:12" ht="30.75" thickBot="1" x14ac:dyDescent="0.3">
      <c r="C1782" s="150" t="s">
        <v>44</v>
      </c>
      <c r="D1782" s="153" t="s">
        <v>45</v>
      </c>
      <c r="E1782" s="152" t="s">
        <v>55</v>
      </c>
      <c r="F1782" s="152" t="s">
        <v>57</v>
      </c>
      <c r="G1782" s="151" t="s">
        <v>27</v>
      </c>
      <c r="H1782" s="157" t="s">
        <v>218</v>
      </c>
      <c r="I1782" s="152" t="s">
        <v>46</v>
      </c>
      <c r="J1782" s="152" t="s">
        <v>219</v>
      </c>
      <c r="K1782" s="152" t="s">
        <v>501</v>
      </c>
      <c r="L1782" s="152" t="s">
        <v>502</v>
      </c>
    </row>
    <row r="1783" spans="3:12" x14ac:dyDescent="0.25">
      <c r="C1783" s="119" t="s">
        <v>47</v>
      </c>
      <c r="D1783" s="623"/>
      <c r="E1783" s="182"/>
      <c r="F1783" s="139">
        <v>30000</v>
      </c>
      <c r="G1783" s="121">
        <f t="shared" ref="G1783:G1792" si="166">E1783*F1783</f>
        <v>0</v>
      </c>
      <c r="H1783" s="185" t="s">
        <v>217</v>
      </c>
      <c r="I1783" s="122" t="s">
        <v>756</v>
      </c>
      <c r="J1783" s="122" t="str">
        <f>VLOOKUP(I1783,Presupuesto!$B$11:$C$587,2,0)</f>
        <v>SERVICIOS DE PROFESIONALES Y TECNICOS</v>
      </c>
      <c r="K1783" s="263" t="s">
        <v>211</v>
      </c>
      <c r="L1783" s="122" t="s">
        <v>485</v>
      </c>
    </row>
    <row r="1784" spans="3:12" x14ac:dyDescent="0.25">
      <c r="C1784" s="123" t="s">
        <v>48</v>
      </c>
      <c r="D1784" s="624"/>
      <c r="E1784" s="229">
        <v>0</v>
      </c>
      <c r="F1784" s="124">
        <v>50</v>
      </c>
      <c r="G1784" s="121">
        <f t="shared" si="166"/>
        <v>0</v>
      </c>
      <c r="H1784" s="185"/>
      <c r="I1784" s="122" t="s">
        <v>1517</v>
      </c>
      <c r="J1784" s="122" t="str">
        <f>VLOOKUP(I1784,Presupuesto!$B$11:$C$587,2,0)</f>
        <v>OTROS INTERESES</v>
      </c>
      <c r="K1784" s="122" t="str">
        <f>$K$17</f>
        <v>Desarrollo Curricular</v>
      </c>
      <c r="L1784" s="122" t="s">
        <v>503</v>
      </c>
    </row>
    <row r="1785" spans="3:12" x14ac:dyDescent="0.25">
      <c r="C1785" s="123" t="s">
        <v>49</v>
      </c>
      <c r="D1785" s="624"/>
      <c r="E1785" s="229">
        <v>0</v>
      </c>
      <c r="F1785" s="124">
        <v>100</v>
      </c>
      <c r="G1785" s="121">
        <f t="shared" si="166"/>
        <v>0</v>
      </c>
      <c r="H1785" s="185"/>
      <c r="I1785" s="122" t="s">
        <v>1517</v>
      </c>
      <c r="J1785" s="122" t="str">
        <f>VLOOKUP(I1785,Presupuesto!$B$11:$C$587,2,0)</f>
        <v>OTROS INTERESES</v>
      </c>
      <c r="K1785" s="122" t="str">
        <f t="shared" ref="K1785:K1792" si="167">$K$17</f>
        <v>Desarrollo Curricular</v>
      </c>
      <c r="L1785" s="122" t="s">
        <v>487</v>
      </c>
    </row>
    <row r="1786" spans="3:12" x14ac:dyDescent="0.25">
      <c r="C1786" s="123" t="s">
        <v>50</v>
      </c>
      <c r="D1786" s="624"/>
      <c r="E1786" s="175">
        <v>2</v>
      </c>
      <c r="F1786" s="142">
        <v>18900</v>
      </c>
      <c r="G1786" s="121">
        <f t="shared" si="166"/>
        <v>37800</v>
      </c>
      <c r="H1786" s="185"/>
      <c r="I1786" s="122" t="s">
        <v>1517</v>
      </c>
      <c r="J1786" s="122" t="str">
        <f>VLOOKUP(I1786,Presupuesto!$B$11:$C$587,2,0)</f>
        <v>OTROS INTERESES</v>
      </c>
      <c r="K1786" s="122" t="str">
        <f t="shared" si="167"/>
        <v>Desarrollo Curricular</v>
      </c>
      <c r="L1786" s="122" t="s">
        <v>503</v>
      </c>
    </row>
    <row r="1787" spans="3:12" x14ac:dyDescent="0.25">
      <c r="C1787" s="123" t="s">
        <v>510</v>
      </c>
      <c r="D1787" s="624"/>
      <c r="E1787" s="175">
        <v>0</v>
      </c>
      <c r="F1787" s="142">
        <v>250</v>
      </c>
      <c r="G1787" s="121">
        <f t="shared" si="166"/>
        <v>0</v>
      </c>
      <c r="H1787" s="185"/>
      <c r="I1787" s="122" t="s">
        <v>1517</v>
      </c>
      <c r="J1787" s="122" t="str">
        <f>VLOOKUP(I1787,Presupuesto!$B$11:$C$587,2,0)</f>
        <v>OTROS INTERESES</v>
      </c>
      <c r="K1787" s="122" t="str">
        <f t="shared" si="167"/>
        <v>Desarrollo Curricular</v>
      </c>
      <c r="L1787" s="122" t="s">
        <v>503</v>
      </c>
    </row>
    <row r="1788" spans="3:12" x14ac:dyDescent="0.25">
      <c r="C1788" s="123" t="s">
        <v>51</v>
      </c>
      <c r="D1788" s="624"/>
      <c r="E1788" s="229">
        <v>0</v>
      </c>
      <c r="F1788" s="124">
        <v>85</v>
      </c>
      <c r="G1788" s="121">
        <f t="shared" si="166"/>
        <v>0</v>
      </c>
      <c r="H1788" s="185"/>
      <c r="I1788" s="122" t="s">
        <v>1517</v>
      </c>
      <c r="J1788" s="122" t="str">
        <f>VLOOKUP(I1788,Presupuesto!$B$11:$C$587,2,0)</f>
        <v>OTROS INTERESES</v>
      </c>
      <c r="K1788" s="122" t="str">
        <f t="shared" si="167"/>
        <v>Desarrollo Curricular</v>
      </c>
      <c r="L1788" s="122" t="s">
        <v>503</v>
      </c>
    </row>
    <row r="1789" spans="3:12" x14ac:dyDescent="0.25">
      <c r="C1789" s="123" t="s">
        <v>204</v>
      </c>
      <c r="D1789" s="624"/>
      <c r="E1789" s="229">
        <f>D1783/12</f>
        <v>0</v>
      </c>
      <c r="F1789" s="124">
        <v>36</v>
      </c>
      <c r="G1789" s="121">
        <f t="shared" si="166"/>
        <v>0</v>
      </c>
      <c r="H1789" s="185"/>
      <c r="I1789" s="122" t="s">
        <v>1517</v>
      </c>
      <c r="J1789" s="122" t="str">
        <f>VLOOKUP(I1789,Presupuesto!$B$11:$C$587,2,0)</f>
        <v>OTROS INTERESES</v>
      </c>
      <c r="K1789" s="122" t="str">
        <f t="shared" si="167"/>
        <v>Desarrollo Curricular</v>
      </c>
      <c r="L1789" s="122" t="s">
        <v>503</v>
      </c>
    </row>
    <row r="1790" spans="3:12" x14ac:dyDescent="0.25">
      <c r="C1790" s="123" t="s">
        <v>34</v>
      </c>
      <c r="D1790" s="624"/>
      <c r="E1790" s="229">
        <f>D1783/12</f>
        <v>0</v>
      </c>
      <c r="F1790" s="124">
        <v>80</v>
      </c>
      <c r="G1790" s="121">
        <f t="shared" si="166"/>
        <v>0</v>
      </c>
      <c r="H1790" s="185"/>
      <c r="I1790" s="122" t="s">
        <v>1517</v>
      </c>
      <c r="J1790" s="122" t="str">
        <f>VLOOKUP(I1790,Presupuesto!$B$11:$C$587,2,0)</f>
        <v>OTROS INTERESES</v>
      </c>
      <c r="K1790" s="122" t="str">
        <f t="shared" si="167"/>
        <v>Desarrollo Curricular</v>
      </c>
      <c r="L1790" s="122" t="s">
        <v>503</v>
      </c>
    </row>
    <row r="1791" spans="3:12" x14ac:dyDescent="0.25">
      <c r="C1791" s="133" t="s">
        <v>52</v>
      </c>
      <c r="D1791" s="624"/>
      <c r="E1791" s="256">
        <v>0</v>
      </c>
      <c r="F1791" s="143">
        <v>25</v>
      </c>
      <c r="G1791" s="121">
        <f t="shared" si="166"/>
        <v>0</v>
      </c>
      <c r="H1791" s="185"/>
      <c r="I1791" s="122" t="s">
        <v>1517</v>
      </c>
      <c r="J1791" s="122" t="str">
        <f>VLOOKUP(I1791,Presupuesto!$B$11:$C$587,2,0)</f>
        <v>OTROS INTERESES</v>
      </c>
      <c r="K1791" s="122" t="str">
        <f t="shared" si="167"/>
        <v>Desarrollo Curricular</v>
      </c>
      <c r="L1791" s="122" t="s">
        <v>503</v>
      </c>
    </row>
    <row r="1792" spans="3:12" ht="15.75" thickBot="1" x14ac:dyDescent="0.3">
      <c r="C1792" s="260" t="s">
        <v>541</v>
      </c>
      <c r="D1792" s="261">
        <v>0</v>
      </c>
      <c r="E1792" s="262">
        <v>2</v>
      </c>
      <c r="F1792" s="128">
        <v>23940</v>
      </c>
      <c r="G1792" s="121">
        <f t="shared" si="166"/>
        <v>47880</v>
      </c>
      <c r="H1792" s="185"/>
      <c r="I1792" s="122" t="s">
        <v>1517</v>
      </c>
      <c r="J1792" s="130" t="str">
        <f>VLOOKUP(I1792,Presupuesto!$B$11:$C$587,2,0)</f>
        <v>OTROS INTERESES</v>
      </c>
      <c r="K1792" s="122" t="str">
        <f t="shared" si="167"/>
        <v>Desarrollo Curricular</v>
      </c>
      <c r="L1792" s="122" t="s">
        <v>503</v>
      </c>
    </row>
    <row r="1794" spans="3:12" x14ac:dyDescent="0.25">
      <c r="C1794" s="72" t="s">
        <v>41</v>
      </c>
      <c r="D1794" s="72"/>
      <c r="E1794" s="72"/>
      <c r="F1794" s="72"/>
      <c r="G1794" s="72"/>
      <c r="H1794" s="97"/>
      <c r="I1794" s="72"/>
      <c r="J1794" s="72"/>
    </row>
    <row r="1795" spans="3:12" x14ac:dyDescent="0.25">
      <c r="C1795" s="72" t="s">
        <v>42</v>
      </c>
      <c r="D1795" s="72"/>
      <c r="E1795" s="72"/>
      <c r="F1795" s="72"/>
      <c r="G1795" s="72"/>
      <c r="H1795" s="97"/>
      <c r="I1795" s="72"/>
      <c r="J1795" s="72"/>
    </row>
    <row r="1796" spans="3:12" ht="15.75" thickBot="1" x14ac:dyDescent="0.3">
      <c r="C1796" s="202"/>
      <c r="D1796" s="202"/>
      <c r="E1796" s="202"/>
      <c r="F1796" s="202"/>
      <c r="G1796" s="202"/>
      <c r="H1796" s="97"/>
      <c r="I1796" s="202"/>
      <c r="J1796" s="202"/>
      <c r="K1796" s="136"/>
    </row>
    <row r="1797" spans="3:12" ht="15.75" thickBot="1" x14ac:dyDescent="0.3">
      <c r="C1797" s="29" t="s">
        <v>43</v>
      </c>
      <c r="D1797" s="30">
        <f>SUM(G1804:G1813)</f>
        <v>20000</v>
      </c>
      <c r="E1797" s="117"/>
      <c r="F1797" s="117"/>
      <c r="G1797" s="117"/>
      <c r="H1797" s="94"/>
      <c r="I1797" s="94"/>
      <c r="J1797" s="94"/>
      <c r="K1797" s="136"/>
    </row>
    <row r="1798" spans="3:12" x14ac:dyDescent="0.25">
      <c r="C1798" s="72"/>
      <c r="D1798" s="31"/>
      <c r="E1798" s="117"/>
      <c r="F1798" s="117"/>
      <c r="G1798" s="117"/>
      <c r="H1798" s="94"/>
      <c r="I1798" s="94"/>
      <c r="J1798" s="94"/>
      <c r="K1798" s="136"/>
    </row>
    <row r="1799" spans="3:12" x14ac:dyDescent="0.25">
      <c r="C1799" s="72"/>
      <c r="D1799" s="31"/>
      <c r="E1799" s="117"/>
      <c r="F1799" s="117"/>
      <c r="G1799" s="117"/>
      <c r="H1799" s="94"/>
      <c r="I1799" s="94"/>
      <c r="J1799" s="94"/>
      <c r="K1799" s="136"/>
    </row>
    <row r="1800" spans="3:12" ht="15.75" x14ac:dyDescent="0.25">
      <c r="C1800" s="235" t="s">
        <v>481</v>
      </c>
      <c r="D1800" s="328" t="s">
        <v>2367</v>
      </c>
      <c r="E1800" s="117"/>
      <c r="F1800" s="117"/>
      <c r="G1800" s="117"/>
      <c r="H1800" s="94"/>
      <c r="I1800" s="94"/>
      <c r="J1800" s="94"/>
      <c r="K1800" s="136"/>
    </row>
    <row r="1801" spans="3:12" ht="18.75" x14ac:dyDescent="0.25">
      <c r="C1801" s="252" t="str">
        <f>IFERROR(VLOOKUP(D1800,'Desarrollo e Innov. Curricular'!$E:$F,2,FALSE),IFERROR(VLOOKUP(D1800,Investigación!$E:$F,2,FALSE),IFERROR(VLOOKUP(D1800,'Vinculación Univ. Sociedad'!$E:$F,2,FALSE),IFERROR(VLOOKUP(D1800,'Docencia y Profesorado Universi'!$E:$F,2,FALSE),IFERROR(VLOOKUP(D1800,Estudiantes!$E:$F,2,FALSE),IFERROR(VLOOKUP(D1800,'Gestion Administrativa'!#REF!,2,FALSE),IFERROR(VLOOKUP(D1800,'Gestion Academica'!$E:$F,2,FALSE),IFERROR(VLOOKUP(D1800,Graduados!$E:$F,2,FALSE),IFERROR(VLOOKUP(D1800,'Gestión del Conocimiento'!$E:$F,2,FALSE),IFERROR(VLOOKUP(D1800,Gobernabilidad!$E:$F,2,FALSE),IFERROR(VLOOKUP(D1800,'NIVEL DE ES Y  SISTEMA NACIONAL'!$E:$F,2,FALSE),VLOOKUP(D1800,'Lo Esencial'!$E:$F,2,0))))))))))))</f>
        <v xml:space="preserve">Realizar la Semana Científica y Culturasl de las Carreras del Departamento de Sociología.
</v>
      </c>
      <c r="D1801" s="31"/>
      <c r="E1801" s="117"/>
      <c r="F1801" s="117"/>
      <c r="G1801" s="117"/>
      <c r="H1801" s="94"/>
      <c r="I1801" s="94"/>
      <c r="J1801" s="94"/>
      <c r="K1801" s="136"/>
    </row>
    <row r="1802" spans="3:12" ht="15.75" thickBot="1" x14ac:dyDescent="0.3">
      <c r="C1802" s="72"/>
      <c r="D1802" s="31"/>
      <c r="E1802" s="117"/>
      <c r="F1802" s="117"/>
      <c r="G1802" s="117"/>
      <c r="H1802" s="94"/>
      <c r="I1802" s="94"/>
      <c r="J1802" s="94"/>
      <c r="K1802" s="136"/>
    </row>
    <row r="1803" spans="3:12" ht="30.75" thickBot="1" x14ac:dyDescent="0.3">
      <c r="C1803" s="150" t="s">
        <v>44</v>
      </c>
      <c r="D1803" s="153" t="s">
        <v>45</v>
      </c>
      <c r="E1803" s="152" t="s">
        <v>55</v>
      </c>
      <c r="F1803" s="152" t="s">
        <v>57</v>
      </c>
      <c r="G1803" s="151" t="s">
        <v>27</v>
      </c>
      <c r="H1803" s="157" t="s">
        <v>218</v>
      </c>
      <c r="I1803" s="152" t="s">
        <v>46</v>
      </c>
      <c r="J1803" s="152" t="s">
        <v>219</v>
      </c>
      <c r="K1803" s="152" t="s">
        <v>501</v>
      </c>
      <c r="L1803" s="152" t="s">
        <v>502</v>
      </c>
    </row>
    <row r="1804" spans="3:12" x14ac:dyDescent="0.25">
      <c r="C1804" s="119" t="s">
        <v>47</v>
      </c>
      <c r="D1804" s="623"/>
      <c r="E1804" s="182"/>
      <c r="F1804" s="139">
        <v>30000</v>
      </c>
      <c r="G1804" s="121">
        <f t="shared" ref="G1804:G1813" si="168">E1804*F1804</f>
        <v>0</v>
      </c>
      <c r="H1804" s="185" t="s">
        <v>217</v>
      </c>
      <c r="I1804" s="122" t="s">
        <v>756</v>
      </c>
      <c r="J1804" s="122" t="str">
        <f>VLOOKUP(I1804,Presupuesto!$B$11:$C$587,2,0)</f>
        <v>SERVICIOS DE PROFESIONALES Y TECNICOS</v>
      </c>
      <c r="K1804" s="263" t="s">
        <v>211</v>
      </c>
      <c r="L1804" s="122" t="s">
        <v>485</v>
      </c>
    </row>
    <row r="1805" spans="3:12" x14ac:dyDescent="0.25">
      <c r="C1805" s="123" t="s">
        <v>48</v>
      </c>
      <c r="D1805" s="624"/>
      <c r="E1805" s="229">
        <v>100</v>
      </c>
      <c r="F1805" s="124">
        <v>50</v>
      </c>
      <c r="G1805" s="121">
        <f t="shared" si="168"/>
        <v>5000</v>
      </c>
      <c r="H1805" s="185"/>
      <c r="I1805" s="122" t="s">
        <v>1517</v>
      </c>
      <c r="J1805" s="122" t="str">
        <f>VLOOKUP(I1805,Presupuesto!$B$11:$C$587,2,0)</f>
        <v>OTROS INTERESES</v>
      </c>
      <c r="K1805" s="122" t="str">
        <f>$K$17</f>
        <v>Desarrollo Curricular</v>
      </c>
      <c r="L1805" s="122" t="s">
        <v>503</v>
      </c>
    </row>
    <row r="1806" spans="3:12" x14ac:dyDescent="0.25">
      <c r="C1806" s="123" t="s">
        <v>49</v>
      </c>
      <c r="D1806" s="624"/>
      <c r="E1806" s="229">
        <v>100</v>
      </c>
      <c r="F1806" s="124">
        <v>100</v>
      </c>
      <c r="G1806" s="121">
        <f t="shared" si="168"/>
        <v>10000</v>
      </c>
      <c r="H1806" s="185"/>
      <c r="I1806" s="122" t="s">
        <v>1517</v>
      </c>
      <c r="J1806" s="122" t="str">
        <f>VLOOKUP(I1806,Presupuesto!$B$11:$C$587,2,0)</f>
        <v>OTROS INTERESES</v>
      </c>
      <c r="K1806" s="122" t="str">
        <f t="shared" ref="K1806:K1813" si="169">$K$17</f>
        <v>Desarrollo Curricular</v>
      </c>
      <c r="L1806" s="122" t="s">
        <v>487</v>
      </c>
    </row>
    <row r="1807" spans="3:12" x14ac:dyDescent="0.25">
      <c r="C1807" s="123" t="s">
        <v>50</v>
      </c>
      <c r="D1807" s="624"/>
      <c r="E1807" s="175">
        <v>0</v>
      </c>
      <c r="F1807" s="142">
        <v>100</v>
      </c>
      <c r="G1807" s="121">
        <f t="shared" si="168"/>
        <v>0</v>
      </c>
      <c r="H1807" s="185"/>
      <c r="I1807" s="122" t="s">
        <v>1517</v>
      </c>
      <c r="J1807" s="122" t="str">
        <f>VLOOKUP(I1807,Presupuesto!$B$11:$C$587,2,0)</f>
        <v>OTROS INTERESES</v>
      </c>
      <c r="K1807" s="122" t="str">
        <f t="shared" si="169"/>
        <v>Desarrollo Curricular</v>
      </c>
      <c r="L1807" s="122" t="s">
        <v>503</v>
      </c>
    </row>
    <row r="1808" spans="3:12" x14ac:dyDescent="0.25">
      <c r="C1808" s="123" t="s">
        <v>510</v>
      </c>
      <c r="D1808" s="624"/>
      <c r="E1808" s="175">
        <v>0</v>
      </c>
      <c r="F1808" s="142">
        <v>250</v>
      </c>
      <c r="G1808" s="121">
        <f t="shared" si="168"/>
        <v>0</v>
      </c>
      <c r="H1808" s="185"/>
      <c r="I1808" s="122" t="s">
        <v>1517</v>
      </c>
      <c r="J1808" s="122" t="str">
        <f>VLOOKUP(I1808,Presupuesto!$B$11:$C$587,2,0)</f>
        <v>OTROS INTERESES</v>
      </c>
      <c r="K1808" s="122" t="str">
        <f t="shared" si="169"/>
        <v>Desarrollo Curricular</v>
      </c>
      <c r="L1808" s="122" t="s">
        <v>503</v>
      </c>
    </row>
    <row r="1809" spans="3:12" x14ac:dyDescent="0.25">
      <c r="C1809" s="123" t="s">
        <v>51</v>
      </c>
      <c r="D1809" s="624"/>
      <c r="E1809" s="229">
        <v>0</v>
      </c>
      <c r="F1809" s="124">
        <v>85</v>
      </c>
      <c r="G1809" s="121">
        <f t="shared" si="168"/>
        <v>0</v>
      </c>
      <c r="H1809" s="185"/>
      <c r="I1809" s="122" t="s">
        <v>1517</v>
      </c>
      <c r="J1809" s="122" t="str">
        <f>VLOOKUP(I1809,Presupuesto!$B$11:$C$587,2,0)</f>
        <v>OTROS INTERESES</v>
      </c>
      <c r="K1809" s="122" t="str">
        <f t="shared" si="169"/>
        <v>Desarrollo Curricular</v>
      </c>
      <c r="L1809" s="122" t="s">
        <v>503</v>
      </c>
    </row>
    <row r="1810" spans="3:12" x14ac:dyDescent="0.25">
      <c r="C1810" s="123" t="s">
        <v>204</v>
      </c>
      <c r="D1810" s="624"/>
      <c r="E1810" s="229">
        <f>D1804/12</f>
        <v>0</v>
      </c>
      <c r="F1810" s="124">
        <v>36</v>
      </c>
      <c r="G1810" s="121">
        <f t="shared" si="168"/>
        <v>0</v>
      </c>
      <c r="H1810" s="185"/>
      <c r="I1810" s="122" t="s">
        <v>1517</v>
      </c>
      <c r="J1810" s="122" t="str">
        <f>VLOOKUP(I1810,Presupuesto!$B$11:$C$587,2,0)</f>
        <v>OTROS INTERESES</v>
      </c>
      <c r="K1810" s="122" t="str">
        <f t="shared" si="169"/>
        <v>Desarrollo Curricular</v>
      </c>
      <c r="L1810" s="122" t="s">
        <v>503</v>
      </c>
    </row>
    <row r="1811" spans="3:12" x14ac:dyDescent="0.25">
      <c r="C1811" s="123" t="s">
        <v>34</v>
      </c>
      <c r="D1811" s="624"/>
      <c r="E1811" s="229">
        <f>D1804/12</f>
        <v>0</v>
      </c>
      <c r="F1811" s="124">
        <v>80</v>
      </c>
      <c r="G1811" s="121">
        <f t="shared" si="168"/>
        <v>0</v>
      </c>
      <c r="H1811" s="185"/>
      <c r="I1811" s="122" t="s">
        <v>1517</v>
      </c>
      <c r="J1811" s="122" t="str">
        <f>VLOOKUP(I1811,Presupuesto!$B$11:$C$587,2,0)</f>
        <v>OTROS INTERESES</v>
      </c>
      <c r="K1811" s="122" t="str">
        <f t="shared" si="169"/>
        <v>Desarrollo Curricular</v>
      </c>
      <c r="L1811" s="122" t="s">
        <v>503</v>
      </c>
    </row>
    <row r="1812" spans="3:12" x14ac:dyDescent="0.25">
      <c r="C1812" s="133" t="s">
        <v>2377</v>
      </c>
      <c r="D1812" s="624"/>
      <c r="E1812" s="256">
        <v>5</v>
      </c>
      <c r="F1812" s="143">
        <v>1000</v>
      </c>
      <c r="G1812" s="121">
        <f t="shared" si="168"/>
        <v>5000</v>
      </c>
      <c r="H1812" s="185"/>
      <c r="I1812" s="122" t="s">
        <v>1517</v>
      </c>
      <c r="J1812" s="122" t="str">
        <f>VLOOKUP(I1812,Presupuesto!$B$11:$C$587,2,0)</f>
        <v>OTROS INTERESES</v>
      </c>
      <c r="K1812" s="122" t="str">
        <f t="shared" si="169"/>
        <v>Desarrollo Curricular</v>
      </c>
      <c r="L1812" s="122" t="s">
        <v>503</v>
      </c>
    </row>
    <row r="1813" spans="3:12" ht="15.75" thickBot="1" x14ac:dyDescent="0.3">
      <c r="C1813" s="260" t="s">
        <v>541</v>
      </c>
      <c r="D1813" s="261">
        <v>0</v>
      </c>
      <c r="E1813" s="262">
        <v>0</v>
      </c>
      <c r="F1813" s="128">
        <v>11261.25</v>
      </c>
      <c r="G1813" s="121">
        <f t="shared" si="168"/>
        <v>0</v>
      </c>
      <c r="H1813" s="185"/>
      <c r="I1813" s="122" t="s">
        <v>1517</v>
      </c>
      <c r="J1813" s="130" t="str">
        <f>VLOOKUP(I1813,Presupuesto!$B$11:$C$587,2,0)</f>
        <v>OTROS INTERESES</v>
      </c>
      <c r="K1813" s="122" t="str">
        <f t="shared" si="169"/>
        <v>Desarrollo Curricular</v>
      </c>
      <c r="L1813" s="122" t="s">
        <v>503</v>
      </c>
    </row>
    <row r="1815" spans="3:12" x14ac:dyDescent="0.25">
      <c r="C1815" s="72" t="s">
        <v>41</v>
      </c>
      <c r="D1815" s="72"/>
      <c r="E1815" s="72"/>
      <c r="F1815" s="72"/>
      <c r="G1815" s="72"/>
      <c r="H1815" s="97"/>
      <c r="I1815" s="72"/>
      <c r="J1815" s="72"/>
    </row>
    <row r="1816" spans="3:12" x14ac:dyDescent="0.25">
      <c r="C1816" s="72" t="s">
        <v>42</v>
      </c>
      <c r="D1816" s="72"/>
      <c r="E1816" s="72"/>
      <c r="F1816" s="72"/>
      <c r="G1816" s="72"/>
      <c r="H1816" s="97"/>
      <c r="I1816" s="72"/>
      <c r="J1816" s="72"/>
    </row>
    <row r="1817" spans="3:12" ht="15.75" thickBot="1" x14ac:dyDescent="0.3">
      <c r="C1817" s="202"/>
      <c r="D1817" s="202"/>
      <c r="E1817" s="202"/>
      <c r="F1817" s="202"/>
      <c r="G1817" s="202"/>
      <c r="H1817" s="97"/>
      <c r="I1817" s="202"/>
      <c r="J1817" s="202"/>
      <c r="K1817" s="136"/>
    </row>
    <row r="1818" spans="3:12" ht="15.75" thickBot="1" x14ac:dyDescent="0.3">
      <c r="C1818" s="29" t="s">
        <v>43</v>
      </c>
      <c r="D1818" s="30">
        <f>SUM(G1825:G1834)</f>
        <v>11000</v>
      </c>
      <c r="E1818" s="117"/>
      <c r="F1818" s="117"/>
      <c r="G1818" s="117"/>
      <c r="H1818" s="94"/>
      <c r="I1818" s="94"/>
      <c r="J1818" s="94"/>
      <c r="K1818" s="136"/>
    </row>
    <row r="1819" spans="3:12" x14ac:dyDescent="0.25">
      <c r="C1819" s="72"/>
      <c r="D1819" s="31"/>
      <c r="E1819" s="117"/>
      <c r="F1819" s="117"/>
      <c r="G1819" s="117"/>
      <c r="H1819" s="94"/>
      <c r="I1819" s="94"/>
      <c r="J1819" s="94"/>
      <c r="K1819" s="136"/>
    </row>
    <row r="1820" spans="3:12" x14ac:dyDescent="0.25">
      <c r="C1820" s="72"/>
      <c r="D1820" s="31"/>
      <c r="E1820" s="117"/>
      <c r="F1820" s="117"/>
      <c r="G1820" s="117"/>
      <c r="H1820" s="94"/>
      <c r="I1820" s="94"/>
      <c r="J1820" s="94"/>
      <c r="K1820" s="136"/>
    </row>
    <row r="1821" spans="3:12" ht="15.75" x14ac:dyDescent="0.25">
      <c r="C1821" s="235" t="s">
        <v>481</v>
      </c>
      <c r="D1821" s="328" t="s">
        <v>2368</v>
      </c>
      <c r="E1821" s="117"/>
      <c r="F1821" s="117"/>
      <c r="G1821" s="117"/>
      <c r="H1821" s="94"/>
      <c r="I1821" s="94"/>
      <c r="J1821" s="94"/>
      <c r="K1821" s="136"/>
    </row>
    <row r="1822" spans="3:12" ht="18.75" x14ac:dyDescent="0.25">
      <c r="C1822" s="252" t="str">
        <f>IFERROR(VLOOKUP(D1821,'Desarrollo e Innov. Curricular'!$E:$F,2,FALSE),IFERROR(VLOOKUP(D1821,Investigación!$E:$F,2,FALSE),IFERROR(VLOOKUP(D1821,'Vinculación Univ. Sociedad'!$E:$F,2,FALSE),IFERROR(VLOOKUP(D1821,'Docencia y Profesorado Universi'!$E:$F,2,FALSE),IFERROR(VLOOKUP(D1821,Estudiantes!$E:$F,2,FALSE),IFERROR(VLOOKUP(D1821,'Gestion Administrativa'!#REF!,2,FALSE),IFERROR(VLOOKUP(D1821,'Gestion Academica'!$E:$F,2,FALSE),IFERROR(VLOOKUP(D1821,Graduados!$E:$F,2,FALSE),IFERROR(VLOOKUP(D1821,'Gestión del Conocimiento'!$E:$F,2,FALSE),IFERROR(VLOOKUP(D1821,Gobernabilidad!$E:$F,2,FALSE),IFERROR(VLOOKUP(D1821,'NIVEL DE ES Y  SISTEMA NACIONAL'!$E:$F,2,FALSE),VLOOKUP(D1821,'Lo Esencial'!$E:$F,2,0))))))))))))</f>
        <v>Desarrollar visitas de campo a experiencias exitosas de desarrollo local</v>
      </c>
      <c r="D1822" s="31"/>
      <c r="E1822" s="117"/>
      <c r="F1822" s="117"/>
      <c r="G1822" s="117"/>
      <c r="H1822" s="94"/>
      <c r="I1822" s="94"/>
      <c r="J1822" s="94"/>
      <c r="K1822" s="136"/>
    </row>
    <row r="1823" spans="3:12" ht="15.75" thickBot="1" x14ac:dyDescent="0.3">
      <c r="C1823" s="72"/>
      <c r="D1823" s="31"/>
      <c r="E1823" s="117"/>
      <c r="F1823" s="117"/>
      <c r="G1823" s="117"/>
      <c r="H1823" s="94"/>
      <c r="I1823" s="94"/>
      <c r="J1823" s="94"/>
      <c r="K1823" s="136"/>
    </row>
    <row r="1824" spans="3:12" ht="30.75" thickBot="1" x14ac:dyDescent="0.3">
      <c r="C1824" s="150" t="s">
        <v>44</v>
      </c>
      <c r="D1824" s="153" t="s">
        <v>45</v>
      </c>
      <c r="E1824" s="152" t="s">
        <v>55</v>
      </c>
      <c r="F1824" s="152" t="s">
        <v>57</v>
      </c>
      <c r="G1824" s="151" t="s">
        <v>27</v>
      </c>
      <c r="H1824" s="157" t="s">
        <v>218</v>
      </c>
      <c r="I1824" s="152" t="s">
        <v>46</v>
      </c>
      <c r="J1824" s="152" t="s">
        <v>219</v>
      </c>
      <c r="K1824" s="152" t="s">
        <v>501</v>
      </c>
      <c r="L1824" s="152" t="s">
        <v>502</v>
      </c>
    </row>
    <row r="1825" spans="3:12" x14ac:dyDescent="0.25">
      <c r="C1825" s="119" t="s">
        <v>47</v>
      </c>
      <c r="D1825" s="623"/>
      <c r="E1825" s="182"/>
      <c r="F1825" s="139">
        <v>30000</v>
      </c>
      <c r="G1825" s="121">
        <f t="shared" ref="G1825:G1834" si="170">E1825*F1825</f>
        <v>0</v>
      </c>
      <c r="H1825" s="185" t="s">
        <v>217</v>
      </c>
      <c r="I1825" s="122" t="s">
        <v>756</v>
      </c>
      <c r="J1825" s="122" t="str">
        <f>VLOOKUP(I1825,Presupuesto!$B$11:$C$587,2,0)</f>
        <v>SERVICIOS DE PROFESIONALES Y TECNICOS</v>
      </c>
      <c r="K1825" s="263" t="s">
        <v>211</v>
      </c>
      <c r="L1825" s="122" t="s">
        <v>485</v>
      </c>
    </row>
    <row r="1826" spans="3:12" x14ac:dyDescent="0.25">
      <c r="C1826" s="123" t="s">
        <v>48</v>
      </c>
      <c r="D1826" s="624"/>
      <c r="E1826" s="229">
        <v>0</v>
      </c>
      <c r="F1826" s="124">
        <v>50</v>
      </c>
      <c r="G1826" s="121">
        <f t="shared" si="170"/>
        <v>0</v>
      </c>
      <c r="H1826" s="185"/>
      <c r="I1826" s="122" t="s">
        <v>1517</v>
      </c>
      <c r="J1826" s="122" t="str">
        <f>VLOOKUP(I1826,Presupuesto!$B$11:$C$587,2,0)</f>
        <v>OTROS INTERESES</v>
      </c>
      <c r="K1826" s="122" t="str">
        <f>$K$17</f>
        <v>Desarrollo Curricular</v>
      </c>
      <c r="L1826" s="122" t="s">
        <v>503</v>
      </c>
    </row>
    <row r="1827" spans="3:12" x14ac:dyDescent="0.25">
      <c r="C1827" s="123" t="s">
        <v>49</v>
      </c>
      <c r="D1827" s="624"/>
      <c r="E1827" s="229">
        <v>0</v>
      </c>
      <c r="F1827" s="124">
        <v>100</v>
      </c>
      <c r="G1827" s="121">
        <f t="shared" si="170"/>
        <v>0</v>
      </c>
      <c r="H1827" s="185"/>
      <c r="I1827" s="122" t="s">
        <v>1517</v>
      </c>
      <c r="J1827" s="122" t="str">
        <f>VLOOKUP(I1827,Presupuesto!$B$11:$C$587,2,0)</f>
        <v>OTROS INTERESES</v>
      </c>
      <c r="K1827" s="122" t="str">
        <f t="shared" ref="K1827:K1834" si="171">$K$17</f>
        <v>Desarrollo Curricular</v>
      </c>
      <c r="L1827" s="122" t="s">
        <v>487</v>
      </c>
    </row>
    <row r="1828" spans="3:12" x14ac:dyDescent="0.25">
      <c r="C1828" s="123" t="s">
        <v>50</v>
      </c>
      <c r="D1828" s="624"/>
      <c r="E1828" s="175">
        <v>0</v>
      </c>
      <c r="F1828" s="142">
        <v>100</v>
      </c>
      <c r="G1828" s="121">
        <f t="shared" si="170"/>
        <v>0</v>
      </c>
      <c r="H1828" s="185"/>
      <c r="I1828" s="122" t="s">
        <v>1517</v>
      </c>
      <c r="J1828" s="122" t="str">
        <f>VLOOKUP(I1828,Presupuesto!$B$11:$C$587,2,0)</f>
        <v>OTROS INTERESES</v>
      </c>
      <c r="K1828" s="122" t="str">
        <f t="shared" si="171"/>
        <v>Desarrollo Curricular</v>
      </c>
      <c r="L1828" s="122" t="s">
        <v>503</v>
      </c>
    </row>
    <row r="1829" spans="3:12" x14ac:dyDescent="0.25">
      <c r="C1829" s="123" t="s">
        <v>510</v>
      </c>
      <c r="D1829" s="624"/>
      <c r="E1829" s="175">
        <v>0</v>
      </c>
      <c r="F1829" s="142">
        <v>250</v>
      </c>
      <c r="G1829" s="121">
        <f t="shared" si="170"/>
        <v>0</v>
      </c>
      <c r="H1829" s="185"/>
      <c r="I1829" s="122" t="s">
        <v>1517</v>
      </c>
      <c r="J1829" s="122" t="str">
        <f>VLOOKUP(I1829,Presupuesto!$B$11:$C$587,2,0)</f>
        <v>OTROS INTERESES</v>
      </c>
      <c r="K1829" s="122" t="str">
        <f t="shared" si="171"/>
        <v>Desarrollo Curricular</v>
      </c>
      <c r="L1829" s="122" t="s">
        <v>503</v>
      </c>
    </row>
    <row r="1830" spans="3:12" x14ac:dyDescent="0.25">
      <c r="C1830" s="123" t="s">
        <v>51</v>
      </c>
      <c r="D1830" s="624"/>
      <c r="E1830" s="229">
        <v>0</v>
      </c>
      <c r="F1830" s="124">
        <v>85</v>
      </c>
      <c r="G1830" s="121">
        <f t="shared" si="170"/>
        <v>0</v>
      </c>
      <c r="H1830" s="185"/>
      <c r="I1830" s="122" t="s">
        <v>1517</v>
      </c>
      <c r="J1830" s="122" t="str">
        <f>VLOOKUP(I1830,Presupuesto!$B$11:$C$587,2,0)</f>
        <v>OTROS INTERESES</v>
      </c>
      <c r="K1830" s="122" t="str">
        <f t="shared" si="171"/>
        <v>Desarrollo Curricular</v>
      </c>
      <c r="L1830" s="122" t="s">
        <v>503</v>
      </c>
    </row>
    <row r="1831" spans="3:12" x14ac:dyDescent="0.25">
      <c r="C1831" s="123" t="s">
        <v>204</v>
      </c>
      <c r="D1831" s="624"/>
      <c r="E1831" s="229">
        <f>D1825/12</f>
        <v>0</v>
      </c>
      <c r="F1831" s="124">
        <v>36</v>
      </c>
      <c r="G1831" s="121">
        <f t="shared" si="170"/>
        <v>0</v>
      </c>
      <c r="H1831" s="185"/>
      <c r="I1831" s="122" t="s">
        <v>1517</v>
      </c>
      <c r="J1831" s="122" t="str">
        <f>VLOOKUP(I1831,Presupuesto!$B$11:$C$587,2,0)</f>
        <v>OTROS INTERESES</v>
      </c>
      <c r="K1831" s="122" t="str">
        <f t="shared" si="171"/>
        <v>Desarrollo Curricular</v>
      </c>
      <c r="L1831" s="122" t="s">
        <v>503</v>
      </c>
    </row>
    <row r="1832" spans="3:12" x14ac:dyDescent="0.25">
      <c r="C1832" s="123" t="s">
        <v>34</v>
      </c>
      <c r="D1832" s="624"/>
      <c r="E1832" s="229">
        <f>D1825/12</f>
        <v>0</v>
      </c>
      <c r="F1832" s="124">
        <v>80</v>
      </c>
      <c r="G1832" s="121">
        <f t="shared" si="170"/>
        <v>0</v>
      </c>
      <c r="H1832" s="185"/>
      <c r="I1832" s="122" t="s">
        <v>1517</v>
      </c>
      <c r="J1832" s="122" t="str">
        <f>VLOOKUP(I1832,Presupuesto!$B$11:$C$587,2,0)</f>
        <v>OTROS INTERESES</v>
      </c>
      <c r="K1832" s="122" t="str">
        <f t="shared" si="171"/>
        <v>Desarrollo Curricular</v>
      </c>
      <c r="L1832" s="122" t="s">
        <v>503</v>
      </c>
    </row>
    <row r="1833" spans="3:12" x14ac:dyDescent="0.25">
      <c r="C1833" s="133" t="s">
        <v>52</v>
      </c>
      <c r="D1833" s="624"/>
      <c r="E1833" s="256">
        <v>0</v>
      </c>
      <c r="F1833" s="143">
        <v>25</v>
      </c>
      <c r="G1833" s="121">
        <f t="shared" si="170"/>
        <v>0</v>
      </c>
      <c r="H1833" s="185"/>
      <c r="I1833" s="122" t="s">
        <v>1517</v>
      </c>
      <c r="J1833" s="122" t="str">
        <f>VLOOKUP(I1833,Presupuesto!$B$11:$C$587,2,0)</f>
        <v>OTROS INTERESES</v>
      </c>
      <c r="K1833" s="122" t="str">
        <f t="shared" si="171"/>
        <v>Desarrollo Curricular</v>
      </c>
      <c r="L1833" s="122" t="s">
        <v>503</v>
      </c>
    </row>
    <row r="1834" spans="3:12" ht="15.75" thickBot="1" x14ac:dyDescent="0.3">
      <c r="C1834" s="260" t="s">
        <v>541</v>
      </c>
      <c r="D1834" s="261">
        <v>0</v>
      </c>
      <c r="E1834" s="262">
        <v>2</v>
      </c>
      <c r="F1834" s="128">
        <v>5500</v>
      </c>
      <c r="G1834" s="121">
        <f t="shared" si="170"/>
        <v>11000</v>
      </c>
      <c r="H1834" s="185"/>
      <c r="I1834" s="122" t="s">
        <v>1517</v>
      </c>
      <c r="J1834" s="130" t="str">
        <f>VLOOKUP(I1834,Presupuesto!$B$11:$C$587,2,0)</f>
        <v>OTROS INTERESES</v>
      </c>
      <c r="K1834" s="122" t="str">
        <f t="shared" si="171"/>
        <v>Desarrollo Curricular</v>
      </c>
      <c r="L1834" s="122" t="s">
        <v>503</v>
      </c>
    </row>
    <row r="1836" spans="3:12" x14ac:dyDescent="0.25">
      <c r="C1836" s="72" t="s">
        <v>41</v>
      </c>
      <c r="D1836" s="72"/>
      <c r="E1836" s="72"/>
      <c r="F1836" s="72"/>
      <c r="G1836" s="72"/>
      <c r="H1836" s="97"/>
      <c r="I1836" s="72"/>
      <c r="J1836" s="72"/>
    </row>
    <row r="1837" spans="3:12" x14ac:dyDescent="0.25">
      <c r="C1837" s="72" t="s">
        <v>42</v>
      </c>
      <c r="D1837" s="72"/>
      <c r="E1837" s="72"/>
      <c r="F1837" s="72"/>
      <c r="G1837" s="72"/>
      <c r="H1837" s="97"/>
      <c r="I1837" s="72"/>
      <c r="J1837" s="72"/>
    </row>
    <row r="1838" spans="3:12" ht="15.75" thickBot="1" x14ac:dyDescent="0.3">
      <c r="C1838" s="202"/>
      <c r="D1838" s="202"/>
      <c r="E1838" s="202"/>
      <c r="F1838" s="202"/>
      <c r="G1838" s="202"/>
      <c r="H1838" s="97"/>
      <c r="I1838" s="202"/>
      <c r="J1838" s="202"/>
      <c r="K1838" s="136"/>
    </row>
    <row r="1839" spans="3:12" ht="15.75" thickBot="1" x14ac:dyDescent="0.3">
      <c r="C1839" s="29" t="s">
        <v>43</v>
      </c>
      <c r="D1839" s="30">
        <f>SUM(G1846:G1855)</f>
        <v>15100</v>
      </c>
      <c r="E1839" s="117"/>
      <c r="F1839" s="117"/>
      <c r="G1839" s="117"/>
      <c r="H1839" s="94"/>
      <c r="I1839" s="94"/>
      <c r="J1839" s="94"/>
      <c r="K1839" s="136"/>
    </row>
    <row r="1840" spans="3:12" x14ac:dyDescent="0.25">
      <c r="C1840" s="72"/>
      <c r="D1840" s="31"/>
      <c r="E1840" s="117"/>
      <c r="F1840" s="117"/>
      <c r="G1840" s="117"/>
      <c r="H1840" s="94"/>
      <c r="I1840" s="94"/>
      <c r="J1840" s="94"/>
      <c r="K1840" s="136"/>
    </row>
    <row r="1841" spans="3:12" x14ac:dyDescent="0.25">
      <c r="C1841" s="72"/>
      <c r="D1841" s="31"/>
      <c r="E1841" s="117"/>
      <c r="F1841" s="117"/>
      <c r="G1841" s="117"/>
      <c r="H1841" s="94"/>
      <c r="I1841" s="94"/>
      <c r="J1841" s="94"/>
      <c r="K1841" s="136"/>
    </row>
    <row r="1842" spans="3:12" ht="15.75" x14ac:dyDescent="0.25">
      <c r="C1842" s="235" t="s">
        <v>481</v>
      </c>
      <c r="D1842" s="328" t="s">
        <v>2372</v>
      </c>
      <c r="E1842" s="117"/>
      <c r="F1842" s="117"/>
      <c r="G1842" s="117"/>
      <c r="H1842" s="94"/>
      <c r="I1842" s="94"/>
      <c r="J1842" s="94"/>
      <c r="K1842" s="136"/>
    </row>
    <row r="1843" spans="3:12" ht="18.75" x14ac:dyDescent="0.25">
      <c r="C1843" s="252" t="str">
        <f>IFERROR(VLOOKUP(D1842,'Desarrollo e Innov. Curricular'!$E:$F,2,FALSE),IFERROR(VLOOKUP(D1842,Investigación!$E:$F,2,FALSE),IFERROR(VLOOKUP(D1842,'Vinculación Univ. Sociedad'!$E:$F,2,FALSE),IFERROR(VLOOKUP(D1842,'Docencia y Profesorado Universi'!$E:$F,2,FALSE),IFERROR(VLOOKUP(D1842,Estudiantes!$E:$F,2,FALSE),IFERROR(VLOOKUP(D1842,'Gestion Administrativa'!#REF!,2,FALSE),IFERROR(VLOOKUP(D1842,'Gestion Academica'!$E:$F,2,FALSE),IFERROR(VLOOKUP(D1842,Graduados!$E:$F,2,FALSE),IFERROR(VLOOKUP(D1842,'Gestión del Conocimiento'!$E:$F,2,FALSE),IFERROR(VLOOKUP(D1842,Gobernabilidad!$E:$F,2,FALSE),IFERROR(VLOOKUP(D1842,'NIVEL DE ES Y  SISTEMA NACIONAL'!$E:$F,2,FALSE),VLOOKUP(D1842,'Lo Esencial'!$E:$F,2,0))))))))))))</f>
        <v>a.5 Organizar la unidad de asuntos estudiantiles que permita organizar eventos artísticos, culturales y deportivos.</v>
      </c>
      <c r="D1843" s="31"/>
      <c r="E1843" s="117"/>
      <c r="F1843" s="117"/>
      <c r="G1843" s="117"/>
      <c r="H1843" s="94"/>
      <c r="I1843" s="94"/>
      <c r="J1843" s="94"/>
      <c r="K1843" s="136"/>
    </row>
    <row r="1844" spans="3:12" ht="15.75" thickBot="1" x14ac:dyDescent="0.3">
      <c r="C1844" s="72"/>
      <c r="D1844" s="31"/>
      <c r="E1844" s="117"/>
      <c r="F1844" s="117"/>
      <c r="G1844" s="117"/>
      <c r="H1844" s="94"/>
      <c r="I1844" s="94"/>
      <c r="J1844" s="94"/>
      <c r="K1844" s="136"/>
    </row>
    <row r="1845" spans="3:12" ht="30.75" thickBot="1" x14ac:dyDescent="0.3">
      <c r="C1845" s="150" t="s">
        <v>44</v>
      </c>
      <c r="D1845" s="153" t="s">
        <v>45</v>
      </c>
      <c r="E1845" s="152" t="s">
        <v>55</v>
      </c>
      <c r="F1845" s="152" t="s">
        <v>57</v>
      </c>
      <c r="G1845" s="151" t="s">
        <v>27</v>
      </c>
      <c r="H1845" s="157" t="s">
        <v>218</v>
      </c>
      <c r="I1845" s="152" t="s">
        <v>46</v>
      </c>
      <c r="J1845" s="152" t="s">
        <v>219</v>
      </c>
      <c r="K1845" s="152" t="s">
        <v>501</v>
      </c>
      <c r="L1845" s="152" t="s">
        <v>502</v>
      </c>
    </row>
    <row r="1846" spans="3:12" x14ac:dyDescent="0.25">
      <c r="C1846" s="119" t="s">
        <v>47</v>
      </c>
      <c r="D1846" s="623"/>
      <c r="E1846" s="182"/>
      <c r="F1846" s="139">
        <v>30000</v>
      </c>
      <c r="G1846" s="121">
        <f t="shared" ref="G1846:G1855" si="172">E1846*F1846</f>
        <v>0</v>
      </c>
      <c r="H1846" s="185" t="s">
        <v>217</v>
      </c>
      <c r="I1846" s="122" t="s">
        <v>756</v>
      </c>
      <c r="J1846" s="122" t="str">
        <f>VLOOKUP(I1846,Presupuesto!$B$11:$C$587,2,0)</f>
        <v>SERVICIOS DE PROFESIONALES Y TECNICOS</v>
      </c>
      <c r="K1846" s="263" t="s">
        <v>211</v>
      </c>
      <c r="L1846" s="122" t="s">
        <v>485</v>
      </c>
    </row>
    <row r="1847" spans="3:12" x14ac:dyDescent="0.25">
      <c r="C1847" s="123" t="s">
        <v>48</v>
      </c>
      <c r="D1847" s="624"/>
      <c r="E1847" s="229">
        <v>50</v>
      </c>
      <c r="F1847" s="124">
        <v>50</v>
      </c>
      <c r="G1847" s="121">
        <f t="shared" si="172"/>
        <v>2500</v>
      </c>
      <c r="H1847" s="185"/>
      <c r="I1847" s="122" t="s">
        <v>1517</v>
      </c>
      <c r="J1847" s="122" t="str">
        <f>VLOOKUP(I1847,Presupuesto!$B$11:$C$587,2,0)</f>
        <v>OTROS INTERESES</v>
      </c>
      <c r="K1847" s="122" t="str">
        <f>$K$17</f>
        <v>Desarrollo Curricular</v>
      </c>
      <c r="L1847" s="122" t="s">
        <v>503</v>
      </c>
    </row>
    <row r="1848" spans="3:12" x14ac:dyDescent="0.25">
      <c r="C1848" s="123" t="s">
        <v>49</v>
      </c>
      <c r="D1848" s="624"/>
      <c r="E1848" s="229">
        <v>50</v>
      </c>
      <c r="F1848" s="124">
        <v>160</v>
      </c>
      <c r="G1848" s="121">
        <f t="shared" si="172"/>
        <v>8000</v>
      </c>
      <c r="H1848" s="185"/>
      <c r="I1848" s="122" t="s">
        <v>1517</v>
      </c>
      <c r="J1848" s="122" t="str">
        <f>VLOOKUP(I1848,Presupuesto!$B$11:$C$587,2,0)</f>
        <v>OTROS INTERESES</v>
      </c>
      <c r="K1848" s="122" t="str">
        <f t="shared" ref="K1848:K1855" si="173">$K$17</f>
        <v>Desarrollo Curricular</v>
      </c>
      <c r="L1848" s="122" t="s">
        <v>487</v>
      </c>
    </row>
    <row r="1849" spans="3:12" x14ac:dyDescent="0.25">
      <c r="C1849" s="123" t="s">
        <v>50</v>
      </c>
      <c r="D1849" s="624"/>
      <c r="E1849" s="175">
        <v>0</v>
      </c>
      <c r="F1849" s="142">
        <v>100</v>
      </c>
      <c r="G1849" s="121">
        <f t="shared" si="172"/>
        <v>0</v>
      </c>
      <c r="H1849" s="185"/>
      <c r="I1849" s="122" t="s">
        <v>1517</v>
      </c>
      <c r="J1849" s="122" t="str">
        <f>VLOOKUP(I1849,Presupuesto!$B$11:$C$587,2,0)</f>
        <v>OTROS INTERESES</v>
      </c>
      <c r="K1849" s="122" t="str">
        <f t="shared" si="173"/>
        <v>Desarrollo Curricular</v>
      </c>
      <c r="L1849" s="122" t="s">
        <v>503</v>
      </c>
    </row>
    <row r="1850" spans="3:12" x14ac:dyDescent="0.25">
      <c r="C1850" s="123" t="s">
        <v>510</v>
      </c>
      <c r="D1850" s="624"/>
      <c r="E1850" s="175">
        <v>15</v>
      </c>
      <c r="F1850" s="142">
        <v>250</v>
      </c>
      <c r="G1850" s="121">
        <f t="shared" si="172"/>
        <v>3750</v>
      </c>
      <c r="H1850" s="185"/>
      <c r="I1850" s="122" t="s">
        <v>1517</v>
      </c>
      <c r="J1850" s="122" t="str">
        <f>VLOOKUP(I1850,Presupuesto!$B$11:$C$587,2,0)</f>
        <v>OTROS INTERESES</v>
      </c>
      <c r="K1850" s="122" t="str">
        <f t="shared" si="173"/>
        <v>Desarrollo Curricular</v>
      </c>
      <c r="L1850" s="122" t="s">
        <v>503</v>
      </c>
    </row>
    <row r="1851" spans="3:12" x14ac:dyDescent="0.25">
      <c r="C1851" s="123" t="s">
        <v>51</v>
      </c>
      <c r="D1851" s="624"/>
      <c r="E1851" s="229">
        <v>10</v>
      </c>
      <c r="F1851" s="124">
        <v>85</v>
      </c>
      <c r="G1851" s="121">
        <f t="shared" si="172"/>
        <v>850</v>
      </c>
      <c r="H1851" s="185"/>
      <c r="I1851" s="122" t="s">
        <v>1517</v>
      </c>
      <c r="J1851" s="122" t="str">
        <f>VLOOKUP(I1851,Presupuesto!$B$11:$C$587,2,0)</f>
        <v>OTROS INTERESES</v>
      </c>
      <c r="K1851" s="122" t="str">
        <f t="shared" si="173"/>
        <v>Desarrollo Curricular</v>
      </c>
      <c r="L1851" s="122" t="s">
        <v>503</v>
      </c>
    </row>
    <row r="1852" spans="3:12" x14ac:dyDescent="0.25">
      <c r="C1852" s="123" t="s">
        <v>204</v>
      </c>
      <c r="D1852" s="624"/>
      <c r="E1852" s="229">
        <f>D1846/12</f>
        <v>0</v>
      </c>
      <c r="F1852" s="124">
        <v>36</v>
      </c>
      <c r="G1852" s="121">
        <f t="shared" si="172"/>
        <v>0</v>
      </c>
      <c r="H1852" s="185"/>
      <c r="I1852" s="122" t="s">
        <v>1517</v>
      </c>
      <c r="J1852" s="122" t="str">
        <f>VLOOKUP(I1852,Presupuesto!$B$11:$C$587,2,0)</f>
        <v>OTROS INTERESES</v>
      </c>
      <c r="K1852" s="122" t="str">
        <f t="shared" si="173"/>
        <v>Desarrollo Curricular</v>
      </c>
      <c r="L1852" s="122" t="s">
        <v>503</v>
      </c>
    </row>
    <row r="1853" spans="3:12" x14ac:dyDescent="0.25">
      <c r="C1853" s="123" t="s">
        <v>34</v>
      </c>
      <c r="D1853" s="624"/>
      <c r="E1853" s="229">
        <f>D1846/12</f>
        <v>0</v>
      </c>
      <c r="F1853" s="124">
        <v>80</v>
      </c>
      <c r="G1853" s="121">
        <f t="shared" si="172"/>
        <v>0</v>
      </c>
      <c r="H1853" s="185"/>
      <c r="I1853" s="122" t="s">
        <v>1517</v>
      </c>
      <c r="J1853" s="122" t="str">
        <f>VLOOKUP(I1853,Presupuesto!$B$11:$C$587,2,0)</f>
        <v>OTROS INTERESES</v>
      </c>
      <c r="K1853" s="122" t="str">
        <f t="shared" si="173"/>
        <v>Desarrollo Curricular</v>
      </c>
      <c r="L1853" s="122" t="s">
        <v>503</v>
      </c>
    </row>
    <row r="1854" spans="3:12" x14ac:dyDescent="0.25">
      <c r="C1854" s="133" t="s">
        <v>52</v>
      </c>
      <c r="D1854" s="624"/>
      <c r="E1854" s="256">
        <v>0</v>
      </c>
      <c r="F1854" s="143">
        <v>25</v>
      </c>
      <c r="G1854" s="121">
        <f t="shared" si="172"/>
        <v>0</v>
      </c>
      <c r="H1854" s="185"/>
      <c r="I1854" s="122" t="s">
        <v>1517</v>
      </c>
      <c r="J1854" s="122" t="str">
        <f>VLOOKUP(I1854,Presupuesto!$B$11:$C$587,2,0)</f>
        <v>OTROS INTERESES</v>
      </c>
      <c r="K1854" s="122" t="str">
        <f t="shared" si="173"/>
        <v>Desarrollo Curricular</v>
      </c>
      <c r="L1854" s="122" t="s">
        <v>503</v>
      </c>
    </row>
    <row r="1855" spans="3:12" ht="15.75" thickBot="1" x14ac:dyDescent="0.3">
      <c r="C1855" s="260" t="s">
        <v>541</v>
      </c>
      <c r="D1855" s="261">
        <v>0</v>
      </c>
      <c r="E1855" s="262">
        <v>0</v>
      </c>
      <c r="F1855" s="128">
        <v>11261.25</v>
      </c>
      <c r="G1855" s="121">
        <f t="shared" si="172"/>
        <v>0</v>
      </c>
      <c r="H1855" s="185"/>
      <c r="I1855" s="122" t="s">
        <v>1517</v>
      </c>
      <c r="J1855" s="130" t="str">
        <f>VLOOKUP(I1855,Presupuesto!$B$11:$C$587,2,0)</f>
        <v>OTROS INTERESES</v>
      </c>
      <c r="K1855" s="122" t="str">
        <f t="shared" si="173"/>
        <v>Desarrollo Curricular</v>
      </c>
      <c r="L1855" s="122" t="s">
        <v>503</v>
      </c>
    </row>
    <row r="1857" spans="3:12" x14ac:dyDescent="0.25">
      <c r="C1857" s="72" t="s">
        <v>41</v>
      </c>
      <c r="D1857" s="72"/>
      <c r="E1857" s="72"/>
      <c r="F1857" s="72"/>
      <c r="G1857" s="72"/>
      <c r="H1857" s="97"/>
      <c r="I1857" s="72"/>
      <c r="J1857" s="72"/>
    </row>
    <row r="1858" spans="3:12" x14ac:dyDescent="0.25">
      <c r="C1858" s="72" t="s">
        <v>42</v>
      </c>
      <c r="D1858" s="72"/>
      <c r="E1858" s="72"/>
      <c r="F1858" s="72"/>
      <c r="G1858" s="72"/>
      <c r="H1858" s="97"/>
      <c r="I1858" s="72"/>
      <c r="J1858" s="72"/>
    </row>
    <row r="1859" spans="3:12" ht="15.75" thickBot="1" x14ac:dyDescent="0.3">
      <c r="C1859" s="202"/>
      <c r="D1859" s="202"/>
      <c r="E1859" s="202"/>
      <c r="F1859" s="202"/>
      <c r="G1859" s="202"/>
      <c r="H1859" s="97"/>
      <c r="I1859" s="202"/>
      <c r="J1859" s="202"/>
      <c r="K1859" s="136"/>
    </row>
    <row r="1860" spans="3:12" ht="15.75" thickBot="1" x14ac:dyDescent="0.3">
      <c r="C1860" s="29" t="s">
        <v>43</v>
      </c>
      <c r="D1860" s="30"/>
      <c r="E1860" s="117"/>
      <c r="F1860" s="117"/>
      <c r="G1860" s="117"/>
      <c r="H1860" s="94"/>
      <c r="I1860" s="94"/>
      <c r="J1860" s="94"/>
      <c r="K1860" s="136"/>
    </row>
    <row r="1861" spans="3:12" x14ac:dyDescent="0.25">
      <c r="C1861" s="72"/>
      <c r="D1861" s="31"/>
      <c r="E1861" s="117"/>
      <c r="F1861" s="117"/>
      <c r="G1861" s="117"/>
      <c r="H1861" s="94"/>
      <c r="I1861" s="94"/>
      <c r="J1861" s="94"/>
      <c r="K1861" s="136"/>
    </row>
    <row r="1862" spans="3:12" x14ac:dyDescent="0.25">
      <c r="C1862" s="72"/>
      <c r="D1862" s="31"/>
      <c r="E1862" s="117"/>
      <c r="F1862" s="117"/>
      <c r="G1862" s="117"/>
      <c r="H1862" s="94"/>
      <c r="I1862" s="94"/>
      <c r="J1862" s="94"/>
      <c r="K1862" s="136"/>
    </row>
    <row r="1863" spans="3:12" ht="15.75" x14ac:dyDescent="0.25">
      <c r="C1863" s="235" t="s">
        <v>481</v>
      </c>
      <c r="D1863" s="328" t="s">
        <v>2373</v>
      </c>
      <c r="E1863" s="117"/>
      <c r="F1863" s="117"/>
      <c r="G1863" s="117"/>
      <c r="H1863" s="94"/>
      <c r="I1863" s="94"/>
      <c r="J1863" s="94"/>
      <c r="K1863" s="136"/>
    </row>
    <row r="1864" spans="3:12" ht="18.75" x14ac:dyDescent="0.25">
      <c r="C1864" s="252" t="str">
        <f>IFERROR(VLOOKUP(D1863,'Desarrollo e Innov. Curricular'!$E:$F,2,FALSE),IFERROR(VLOOKUP(D1863,Investigación!$E:$F,2,FALSE),IFERROR(VLOOKUP(D1863,'Vinculación Univ. Sociedad'!$E:$F,2,FALSE),IFERROR(VLOOKUP(D1863,'Docencia y Profesorado Universi'!$E:$F,2,FALSE),IFERROR(VLOOKUP(D1863,Estudiantes!$E:$F,2,FALSE),IFERROR(VLOOKUP(D1863,'Gestion Administrativa'!#REF!,2,FALSE),IFERROR(VLOOKUP(D1863,'Gestion Academica'!$E:$F,2,FALSE),IFERROR(VLOOKUP(D1863,Graduados!$E:$F,2,FALSE),IFERROR(VLOOKUP(D1863,'Gestión del Conocimiento'!$E:$F,2,FALSE),IFERROR(VLOOKUP(D1863,Gobernabilidad!$E:$F,2,FALSE),IFERROR(VLOOKUP(D1863,'NIVEL DE ES Y  SISTEMA NACIONAL'!$E:$F,2,FALSE),VLOOKUP(D1863,'Lo Esencial'!$E:$F,2,0))))))))))))</f>
        <v>Desarrollar cuatro Talleres de 20 Horas para 100 estudiantes sobre: gestión de Proyectos, Sistematización de experiencias, Realidad Social, Redacción y Realaciones Interpersonales</v>
      </c>
      <c r="D1864" s="31"/>
      <c r="E1864" s="117"/>
      <c r="F1864" s="117"/>
      <c r="G1864" s="117"/>
      <c r="H1864" s="94"/>
      <c r="I1864" s="94"/>
      <c r="J1864" s="94"/>
      <c r="K1864" s="136"/>
    </row>
    <row r="1865" spans="3:12" ht="15.75" thickBot="1" x14ac:dyDescent="0.3">
      <c r="C1865" s="72"/>
      <c r="D1865" s="31"/>
      <c r="E1865" s="117"/>
      <c r="F1865" s="117"/>
      <c r="G1865" s="117"/>
      <c r="H1865" s="94"/>
      <c r="I1865" s="94"/>
      <c r="J1865" s="94"/>
      <c r="K1865" s="136"/>
    </row>
    <row r="1866" spans="3:12" ht="30.75" thickBot="1" x14ac:dyDescent="0.3">
      <c r="C1866" s="150" t="s">
        <v>44</v>
      </c>
      <c r="D1866" s="153" t="s">
        <v>45</v>
      </c>
      <c r="E1866" s="152" t="s">
        <v>55</v>
      </c>
      <c r="F1866" s="152" t="s">
        <v>57</v>
      </c>
      <c r="G1866" s="151" t="s">
        <v>27</v>
      </c>
      <c r="H1866" s="157" t="s">
        <v>218</v>
      </c>
      <c r="I1866" s="152" t="s">
        <v>46</v>
      </c>
      <c r="J1866" s="152" t="s">
        <v>219</v>
      </c>
      <c r="K1866" s="152" t="s">
        <v>501</v>
      </c>
      <c r="L1866" s="152" t="s">
        <v>502</v>
      </c>
    </row>
    <row r="1867" spans="3:12" x14ac:dyDescent="0.25">
      <c r="C1867" s="119" t="s">
        <v>47</v>
      </c>
      <c r="D1867" s="623"/>
      <c r="E1867" s="182"/>
      <c r="F1867" s="139">
        <v>30000</v>
      </c>
      <c r="G1867" s="121">
        <f t="shared" ref="G1867:G1876" si="174">E1867*F1867</f>
        <v>0</v>
      </c>
      <c r="H1867" s="185" t="s">
        <v>217</v>
      </c>
      <c r="I1867" s="122" t="s">
        <v>756</v>
      </c>
      <c r="J1867" s="122" t="str">
        <f>VLOOKUP(I1867,Presupuesto!$B$11:$C$587,2,0)</f>
        <v>SERVICIOS DE PROFESIONALES Y TECNICOS</v>
      </c>
      <c r="K1867" s="263" t="s">
        <v>211</v>
      </c>
      <c r="L1867" s="122" t="s">
        <v>485</v>
      </c>
    </row>
    <row r="1868" spans="3:12" x14ac:dyDescent="0.25">
      <c r="C1868" s="123" t="s">
        <v>48</v>
      </c>
      <c r="D1868" s="624"/>
      <c r="E1868" s="229">
        <v>0</v>
      </c>
      <c r="F1868" s="124">
        <v>50</v>
      </c>
      <c r="G1868" s="121">
        <f t="shared" si="174"/>
        <v>0</v>
      </c>
      <c r="H1868" s="185"/>
      <c r="I1868" s="122" t="s">
        <v>1517</v>
      </c>
      <c r="J1868" s="122" t="str">
        <f>VLOOKUP(I1868,Presupuesto!$B$11:$C$587,2,0)</f>
        <v>OTROS INTERESES</v>
      </c>
      <c r="K1868" s="122" t="str">
        <f>$K$17</f>
        <v>Desarrollo Curricular</v>
      </c>
      <c r="L1868" s="122" t="s">
        <v>503</v>
      </c>
    </row>
    <row r="1869" spans="3:12" x14ac:dyDescent="0.25">
      <c r="C1869" s="123" t="s">
        <v>49</v>
      </c>
      <c r="D1869" s="624"/>
      <c r="E1869" s="229">
        <v>0</v>
      </c>
      <c r="F1869" s="124">
        <v>100</v>
      </c>
      <c r="G1869" s="121">
        <f t="shared" si="174"/>
        <v>0</v>
      </c>
      <c r="H1869" s="185"/>
      <c r="I1869" s="122" t="s">
        <v>1517</v>
      </c>
      <c r="J1869" s="122" t="str">
        <f>VLOOKUP(I1869,Presupuesto!$B$11:$C$587,2,0)</f>
        <v>OTROS INTERESES</v>
      </c>
      <c r="K1869" s="122" t="str">
        <f t="shared" ref="K1869:K1876" si="175">$K$17</f>
        <v>Desarrollo Curricular</v>
      </c>
      <c r="L1869" s="122" t="s">
        <v>487</v>
      </c>
    </row>
    <row r="1870" spans="3:12" x14ac:dyDescent="0.25">
      <c r="C1870" s="123" t="s">
        <v>50</v>
      </c>
      <c r="D1870" s="624"/>
      <c r="E1870" s="175">
        <v>0</v>
      </c>
      <c r="F1870" s="142">
        <v>100</v>
      </c>
      <c r="G1870" s="121">
        <f t="shared" si="174"/>
        <v>0</v>
      </c>
      <c r="H1870" s="185"/>
      <c r="I1870" s="122" t="s">
        <v>1517</v>
      </c>
      <c r="J1870" s="122" t="str">
        <f>VLOOKUP(I1870,Presupuesto!$B$11:$C$587,2,0)</f>
        <v>OTROS INTERESES</v>
      </c>
      <c r="K1870" s="122" t="str">
        <f t="shared" si="175"/>
        <v>Desarrollo Curricular</v>
      </c>
      <c r="L1870" s="122" t="s">
        <v>503</v>
      </c>
    </row>
    <row r="1871" spans="3:12" x14ac:dyDescent="0.25">
      <c r="C1871" s="123" t="s">
        <v>510</v>
      </c>
      <c r="D1871" s="624"/>
      <c r="E1871" s="175">
        <v>0</v>
      </c>
      <c r="F1871" s="142">
        <v>250</v>
      </c>
      <c r="G1871" s="121">
        <f t="shared" si="174"/>
        <v>0</v>
      </c>
      <c r="H1871" s="185"/>
      <c r="I1871" s="122" t="s">
        <v>1517</v>
      </c>
      <c r="J1871" s="122" t="str">
        <f>VLOOKUP(I1871,Presupuesto!$B$11:$C$587,2,0)</f>
        <v>OTROS INTERESES</v>
      </c>
      <c r="K1871" s="122" t="str">
        <f t="shared" si="175"/>
        <v>Desarrollo Curricular</v>
      </c>
      <c r="L1871" s="122" t="s">
        <v>503</v>
      </c>
    </row>
    <row r="1872" spans="3:12" x14ac:dyDescent="0.25">
      <c r="C1872" s="123" t="s">
        <v>51</v>
      </c>
      <c r="D1872" s="624"/>
      <c r="E1872" s="229">
        <v>0</v>
      </c>
      <c r="F1872" s="124">
        <v>85</v>
      </c>
      <c r="G1872" s="121">
        <f t="shared" si="174"/>
        <v>0</v>
      </c>
      <c r="H1872" s="185"/>
      <c r="I1872" s="122" t="s">
        <v>1517</v>
      </c>
      <c r="J1872" s="122" t="str">
        <f>VLOOKUP(I1872,Presupuesto!$B$11:$C$587,2,0)</f>
        <v>OTROS INTERESES</v>
      </c>
      <c r="K1872" s="122" t="str">
        <f t="shared" si="175"/>
        <v>Desarrollo Curricular</v>
      </c>
      <c r="L1872" s="122" t="s">
        <v>503</v>
      </c>
    </row>
    <row r="1873" spans="3:12" x14ac:dyDescent="0.25">
      <c r="C1873" s="123" t="s">
        <v>204</v>
      </c>
      <c r="D1873" s="624"/>
      <c r="E1873" s="229">
        <f>D1867/12</f>
        <v>0</v>
      </c>
      <c r="F1873" s="124">
        <v>36</v>
      </c>
      <c r="G1873" s="121">
        <f t="shared" si="174"/>
        <v>0</v>
      </c>
      <c r="H1873" s="185"/>
      <c r="I1873" s="122" t="s">
        <v>1517</v>
      </c>
      <c r="J1873" s="122" t="str">
        <f>VLOOKUP(I1873,Presupuesto!$B$11:$C$587,2,0)</f>
        <v>OTROS INTERESES</v>
      </c>
      <c r="K1873" s="122" t="str">
        <f t="shared" si="175"/>
        <v>Desarrollo Curricular</v>
      </c>
      <c r="L1873" s="122" t="s">
        <v>503</v>
      </c>
    </row>
    <row r="1874" spans="3:12" x14ac:dyDescent="0.25">
      <c r="C1874" s="123" t="s">
        <v>34</v>
      </c>
      <c r="D1874" s="624"/>
      <c r="E1874" s="229">
        <f>D1867/12</f>
        <v>0</v>
      </c>
      <c r="F1874" s="124">
        <v>80</v>
      </c>
      <c r="G1874" s="121">
        <f t="shared" si="174"/>
        <v>0</v>
      </c>
      <c r="H1874" s="185"/>
      <c r="I1874" s="122" t="s">
        <v>1517</v>
      </c>
      <c r="J1874" s="122" t="str">
        <f>VLOOKUP(I1874,Presupuesto!$B$11:$C$587,2,0)</f>
        <v>OTROS INTERESES</v>
      </c>
      <c r="K1874" s="122" t="str">
        <f t="shared" si="175"/>
        <v>Desarrollo Curricular</v>
      </c>
      <c r="L1874" s="122" t="s">
        <v>503</v>
      </c>
    </row>
    <row r="1875" spans="3:12" x14ac:dyDescent="0.25">
      <c r="C1875" s="133" t="s">
        <v>52</v>
      </c>
      <c r="D1875" s="624"/>
      <c r="E1875" s="256">
        <v>0</v>
      </c>
      <c r="F1875" s="143">
        <v>25</v>
      </c>
      <c r="G1875" s="121">
        <f t="shared" si="174"/>
        <v>0</v>
      </c>
      <c r="H1875" s="185"/>
      <c r="I1875" s="122" t="s">
        <v>1517</v>
      </c>
      <c r="J1875" s="122" t="str">
        <f>VLOOKUP(I1875,Presupuesto!$B$11:$C$587,2,0)</f>
        <v>OTROS INTERESES</v>
      </c>
      <c r="K1875" s="122" t="str">
        <f t="shared" si="175"/>
        <v>Desarrollo Curricular</v>
      </c>
      <c r="L1875" s="122" t="s">
        <v>503</v>
      </c>
    </row>
    <row r="1876" spans="3:12" ht="15.75" thickBot="1" x14ac:dyDescent="0.3">
      <c r="C1876" s="260" t="s">
        <v>541</v>
      </c>
      <c r="D1876" s="261">
        <v>0</v>
      </c>
      <c r="E1876" s="262">
        <v>0</v>
      </c>
      <c r="F1876" s="128">
        <v>11261.25</v>
      </c>
      <c r="G1876" s="121">
        <f t="shared" si="174"/>
        <v>0</v>
      </c>
      <c r="H1876" s="185"/>
      <c r="I1876" s="122" t="s">
        <v>1517</v>
      </c>
      <c r="J1876" s="130" t="str">
        <f>VLOOKUP(I1876,Presupuesto!$B$11:$C$587,2,0)</f>
        <v>OTROS INTERESES</v>
      </c>
      <c r="K1876" s="122" t="str">
        <f t="shared" si="175"/>
        <v>Desarrollo Curricular</v>
      </c>
      <c r="L1876" s="122" t="s">
        <v>503</v>
      </c>
    </row>
    <row r="1878" spans="3:12" x14ac:dyDescent="0.25">
      <c r="C1878" s="72" t="s">
        <v>41</v>
      </c>
      <c r="D1878" s="72"/>
      <c r="E1878" s="72"/>
      <c r="F1878" s="72"/>
      <c r="G1878" s="72"/>
      <c r="H1878" s="97"/>
      <c r="I1878" s="72"/>
      <c r="J1878" s="72"/>
    </row>
    <row r="1879" spans="3:12" x14ac:dyDescent="0.25">
      <c r="C1879" s="72" t="s">
        <v>42</v>
      </c>
      <c r="D1879" s="72"/>
      <c r="E1879" s="72"/>
      <c r="F1879" s="72"/>
      <c r="G1879" s="72"/>
      <c r="H1879" s="97"/>
      <c r="I1879" s="72"/>
      <c r="J1879" s="72"/>
    </row>
    <row r="1880" spans="3:12" ht="15.75" thickBot="1" x14ac:dyDescent="0.3">
      <c r="C1880" s="202"/>
      <c r="D1880" s="202"/>
      <c r="E1880" s="202"/>
      <c r="F1880" s="202"/>
      <c r="G1880" s="202"/>
      <c r="H1880" s="97"/>
      <c r="I1880" s="202"/>
      <c r="J1880" s="202"/>
      <c r="K1880" s="136"/>
    </row>
    <row r="1881" spans="3:12" ht="15.75" thickBot="1" x14ac:dyDescent="0.3">
      <c r="C1881" s="29" t="s">
        <v>43</v>
      </c>
      <c r="D1881" s="30">
        <f>SUM(G1888:G1897)</f>
        <v>9000</v>
      </c>
      <c r="E1881" s="117"/>
      <c r="F1881" s="117"/>
      <c r="G1881" s="117"/>
      <c r="H1881" s="94"/>
      <c r="I1881" s="94"/>
      <c r="J1881" s="94"/>
      <c r="K1881" s="136"/>
    </row>
    <row r="1882" spans="3:12" x14ac:dyDescent="0.25">
      <c r="C1882" s="72"/>
      <c r="D1882" s="31"/>
      <c r="E1882" s="117"/>
      <c r="F1882" s="117"/>
      <c r="G1882" s="117"/>
      <c r="H1882" s="94"/>
      <c r="I1882" s="94"/>
      <c r="J1882" s="94"/>
      <c r="K1882" s="136"/>
    </row>
    <row r="1883" spans="3:12" x14ac:dyDescent="0.25">
      <c r="C1883" s="72"/>
      <c r="D1883" s="31"/>
      <c r="E1883" s="117"/>
      <c r="F1883" s="117"/>
      <c r="G1883" s="117"/>
      <c r="H1883" s="94"/>
      <c r="I1883" s="94"/>
      <c r="J1883" s="94"/>
      <c r="K1883" s="136"/>
    </row>
    <row r="1884" spans="3:12" ht="15.75" x14ac:dyDescent="0.25">
      <c r="C1884" s="235" t="s">
        <v>481</v>
      </c>
      <c r="D1884" s="328" t="s">
        <v>2374</v>
      </c>
      <c r="E1884" s="117"/>
      <c r="F1884" s="117"/>
      <c r="G1884" s="117"/>
      <c r="H1884" s="94"/>
      <c r="I1884" s="94"/>
      <c r="J1884" s="94"/>
      <c r="K1884" s="136"/>
    </row>
    <row r="1885" spans="3:12" ht="18.75" x14ac:dyDescent="0.25">
      <c r="C1885" s="252" t="str">
        <f>IFERROR(VLOOKUP(D1884,'Desarrollo e Innov. Curricular'!$E:$F,2,FALSE),IFERROR(VLOOKUP(D1884,Investigación!$E:$F,2,FALSE),IFERROR(VLOOKUP(D1884,'Vinculación Univ. Sociedad'!$E:$F,2,FALSE),IFERROR(VLOOKUP(D1884,'Docencia y Profesorado Universi'!$E:$F,2,FALSE),IFERROR(VLOOKUP(D1884,Estudiantes!$E:$F,2,FALSE),IFERROR(VLOOKUP(D1884,'Gestion Administrativa'!#REF!,2,FALSE),IFERROR(VLOOKUP(D1884,'Gestion Academica'!$E:$F,2,FALSE),IFERROR(VLOOKUP(D1884,Graduados!$E:$F,2,FALSE),IFERROR(VLOOKUP(D1884,'Gestión del Conocimiento'!$E:$F,2,FALSE),IFERROR(VLOOKUP(D1884,Gobernabilidad!$E:$F,2,FALSE),IFERROR(VLOOKUP(D1884,'NIVEL DE ES Y  SISTEMA NACIONAL'!$E:$F,2,FALSE),VLOOKUP(D1884,'Lo Esencial'!$E:$F,2,0))))))))))))</f>
        <v>d.2 Tres Jornadas de inducción con estudiantes de primer ingreso</v>
      </c>
      <c r="D1885" s="31"/>
      <c r="E1885" s="117"/>
      <c r="F1885" s="117"/>
      <c r="G1885" s="117"/>
      <c r="H1885" s="94"/>
      <c r="I1885" s="94"/>
      <c r="J1885" s="94"/>
      <c r="K1885" s="136"/>
    </row>
    <row r="1886" spans="3:12" ht="15.75" thickBot="1" x14ac:dyDescent="0.3">
      <c r="C1886" s="72"/>
      <c r="D1886" s="31"/>
      <c r="E1886" s="117"/>
      <c r="F1886" s="117"/>
      <c r="G1886" s="117"/>
      <c r="H1886" s="94"/>
      <c r="I1886" s="94"/>
      <c r="J1886" s="94"/>
      <c r="K1886" s="136"/>
    </row>
    <row r="1887" spans="3:12" ht="30.75" thickBot="1" x14ac:dyDescent="0.3">
      <c r="C1887" s="150" t="s">
        <v>44</v>
      </c>
      <c r="D1887" s="153" t="s">
        <v>45</v>
      </c>
      <c r="E1887" s="152" t="s">
        <v>55</v>
      </c>
      <c r="F1887" s="152" t="s">
        <v>57</v>
      </c>
      <c r="G1887" s="151" t="s">
        <v>27</v>
      </c>
      <c r="H1887" s="157" t="s">
        <v>218</v>
      </c>
      <c r="I1887" s="152" t="s">
        <v>46</v>
      </c>
      <c r="J1887" s="152" t="s">
        <v>219</v>
      </c>
      <c r="K1887" s="152" t="s">
        <v>501</v>
      </c>
      <c r="L1887" s="152" t="s">
        <v>502</v>
      </c>
    </row>
    <row r="1888" spans="3:12" x14ac:dyDescent="0.25">
      <c r="C1888" s="119" t="s">
        <v>47</v>
      </c>
      <c r="D1888" s="623"/>
      <c r="E1888" s="182"/>
      <c r="F1888" s="139">
        <v>30000</v>
      </c>
      <c r="G1888" s="121">
        <f t="shared" ref="G1888:G1897" si="176">E1888*F1888</f>
        <v>0</v>
      </c>
      <c r="H1888" s="185" t="s">
        <v>217</v>
      </c>
      <c r="I1888" s="122" t="s">
        <v>756</v>
      </c>
      <c r="J1888" s="122" t="str">
        <f>VLOOKUP(I1888,Presupuesto!$B$11:$C$587,2,0)</f>
        <v>SERVICIOS DE PROFESIONALES Y TECNICOS</v>
      </c>
      <c r="K1888" s="263" t="s">
        <v>211</v>
      </c>
      <c r="L1888" s="122" t="s">
        <v>485</v>
      </c>
    </row>
    <row r="1889" spans="3:12" x14ac:dyDescent="0.25">
      <c r="C1889" s="123" t="s">
        <v>48</v>
      </c>
      <c r="D1889" s="624"/>
      <c r="E1889" s="229">
        <v>0</v>
      </c>
      <c r="F1889" s="124">
        <v>50</v>
      </c>
      <c r="G1889" s="121">
        <f t="shared" si="176"/>
        <v>0</v>
      </c>
      <c r="H1889" s="185"/>
      <c r="I1889" s="122" t="s">
        <v>1517</v>
      </c>
      <c r="J1889" s="122" t="str">
        <f>VLOOKUP(I1889,Presupuesto!$B$11:$C$587,2,0)</f>
        <v>OTROS INTERESES</v>
      </c>
      <c r="K1889" s="122" t="str">
        <f>$K$17</f>
        <v>Desarrollo Curricular</v>
      </c>
      <c r="L1889" s="122" t="s">
        <v>503</v>
      </c>
    </row>
    <row r="1890" spans="3:12" x14ac:dyDescent="0.25">
      <c r="C1890" s="123" t="s">
        <v>49</v>
      </c>
      <c r="D1890" s="624"/>
      <c r="E1890" s="229">
        <v>180</v>
      </c>
      <c r="F1890" s="124">
        <v>50</v>
      </c>
      <c r="G1890" s="121">
        <f t="shared" si="176"/>
        <v>9000</v>
      </c>
      <c r="H1890" s="185"/>
      <c r="I1890" s="122" t="s">
        <v>1517</v>
      </c>
      <c r="J1890" s="122" t="str">
        <f>VLOOKUP(I1890,Presupuesto!$B$11:$C$587,2,0)</f>
        <v>OTROS INTERESES</v>
      </c>
      <c r="K1890" s="122" t="str">
        <f t="shared" ref="K1890:K1897" si="177">$K$17</f>
        <v>Desarrollo Curricular</v>
      </c>
      <c r="L1890" s="122" t="s">
        <v>487</v>
      </c>
    </row>
    <row r="1891" spans="3:12" x14ac:dyDescent="0.25">
      <c r="C1891" s="123" t="s">
        <v>50</v>
      </c>
      <c r="D1891" s="624"/>
      <c r="E1891" s="175">
        <v>0</v>
      </c>
      <c r="F1891" s="142">
        <v>100</v>
      </c>
      <c r="G1891" s="121">
        <f t="shared" si="176"/>
        <v>0</v>
      </c>
      <c r="H1891" s="185"/>
      <c r="I1891" s="122" t="s">
        <v>1517</v>
      </c>
      <c r="J1891" s="122" t="str">
        <f>VLOOKUP(I1891,Presupuesto!$B$11:$C$587,2,0)</f>
        <v>OTROS INTERESES</v>
      </c>
      <c r="K1891" s="122" t="str">
        <f t="shared" si="177"/>
        <v>Desarrollo Curricular</v>
      </c>
      <c r="L1891" s="122" t="s">
        <v>503</v>
      </c>
    </row>
    <row r="1892" spans="3:12" x14ac:dyDescent="0.25">
      <c r="C1892" s="123" t="s">
        <v>510</v>
      </c>
      <c r="D1892" s="624"/>
      <c r="E1892" s="175">
        <v>0</v>
      </c>
      <c r="F1892" s="142">
        <v>250</v>
      </c>
      <c r="G1892" s="121">
        <f t="shared" si="176"/>
        <v>0</v>
      </c>
      <c r="H1892" s="185"/>
      <c r="I1892" s="122" t="s">
        <v>1517</v>
      </c>
      <c r="J1892" s="122" t="str">
        <f>VLOOKUP(I1892,Presupuesto!$B$11:$C$587,2,0)</f>
        <v>OTROS INTERESES</v>
      </c>
      <c r="K1892" s="122" t="str">
        <f t="shared" si="177"/>
        <v>Desarrollo Curricular</v>
      </c>
      <c r="L1892" s="122" t="s">
        <v>503</v>
      </c>
    </row>
    <row r="1893" spans="3:12" x14ac:dyDescent="0.25">
      <c r="C1893" s="123" t="s">
        <v>51</v>
      </c>
      <c r="D1893" s="624"/>
      <c r="E1893" s="229">
        <v>0</v>
      </c>
      <c r="F1893" s="124">
        <v>85</v>
      </c>
      <c r="G1893" s="121">
        <f t="shared" si="176"/>
        <v>0</v>
      </c>
      <c r="H1893" s="185"/>
      <c r="I1893" s="122" t="s">
        <v>1517</v>
      </c>
      <c r="J1893" s="122" t="str">
        <f>VLOOKUP(I1893,Presupuesto!$B$11:$C$587,2,0)</f>
        <v>OTROS INTERESES</v>
      </c>
      <c r="K1893" s="122" t="str">
        <f t="shared" si="177"/>
        <v>Desarrollo Curricular</v>
      </c>
      <c r="L1893" s="122" t="s">
        <v>503</v>
      </c>
    </row>
    <row r="1894" spans="3:12" x14ac:dyDescent="0.25">
      <c r="C1894" s="123" t="s">
        <v>204</v>
      </c>
      <c r="D1894" s="624"/>
      <c r="E1894" s="229">
        <f>D1888/12</f>
        <v>0</v>
      </c>
      <c r="F1894" s="124">
        <v>36</v>
      </c>
      <c r="G1894" s="121">
        <f t="shared" si="176"/>
        <v>0</v>
      </c>
      <c r="H1894" s="185"/>
      <c r="I1894" s="122" t="s">
        <v>1517</v>
      </c>
      <c r="J1894" s="122" t="str">
        <f>VLOOKUP(I1894,Presupuesto!$B$11:$C$587,2,0)</f>
        <v>OTROS INTERESES</v>
      </c>
      <c r="K1894" s="122" t="str">
        <f t="shared" si="177"/>
        <v>Desarrollo Curricular</v>
      </c>
      <c r="L1894" s="122" t="s">
        <v>503</v>
      </c>
    </row>
    <row r="1895" spans="3:12" x14ac:dyDescent="0.25">
      <c r="C1895" s="123" t="s">
        <v>34</v>
      </c>
      <c r="D1895" s="624"/>
      <c r="E1895" s="229">
        <f>D1888/12</f>
        <v>0</v>
      </c>
      <c r="F1895" s="124">
        <v>80</v>
      </c>
      <c r="G1895" s="121">
        <f t="shared" si="176"/>
        <v>0</v>
      </c>
      <c r="H1895" s="185"/>
      <c r="I1895" s="122" t="s">
        <v>1517</v>
      </c>
      <c r="J1895" s="122" t="str">
        <f>VLOOKUP(I1895,Presupuesto!$B$11:$C$587,2,0)</f>
        <v>OTROS INTERESES</v>
      </c>
      <c r="K1895" s="122" t="str">
        <f t="shared" si="177"/>
        <v>Desarrollo Curricular</v>
      </c>
      <c r="L1895" s="122" t="s">
        <v>503</v>
      </c>
    </row>
    <row r="1896" spans="3:12" x14ac:dyDescent="0.25">
      <c r="C1896" s="133" t="s">
        <v>52</v>
      </c>
      <c r="D1896" s="624"/>
      <c r="E1896" s="256">
        <v>0</v>
      </c>
      <c r="F1896" s="143">
        <v>25</v>
      </c>
      <c r="G1896" s="121">
        <f t="shared" si="176"/>
        <v>0</v>
      </c>
      <c r="H1896" s="185"/>
      <c r="I1896" s="122" t="s">
        <v>1517</v>
      </c>
      <c r="J1896" s="122" t="str">
        <f>VLOOKUP(I1896,Presupuesto!$B$11:$C$587,2,0)</f>
        <v>OTROS INTERESES</v>
      </c>
      <c r="K1896" s="122" t="str">
        <f t="shared" si="177"/>
        <v>Desarrollo Curricular</v>
      </c>
      <c r="L1896" s="122" t="s">
        <v>503</v>
      </c>
    </row>
    <row r="1897" spans="3:12" ht="15.75" thickBot="1" x14ac:dyDescent="0.3">
      <c r="C1897" s="260" t="s">
        <v>541</v>
      </c>
      <c r="D1897" s="261">
        <v>0</v>
      </c>
      <c r="E1897" s="262">
        <v>0</v>
      </c>
      <c r="F1897" s="128">
        <v>11261.25</v>
      </c>
      <c r="G1897" s="121">
        <f t="shared" si="176"/>
        <v>0</v>
      </c>
      <c r="H1897" s="185"/>
      <c r="I1897" s="122" t="s">
        <v>1517</v>
      </c>
      <c r="J1897" s="130" t="str">
        <f>VLOOKUP(I1897,Presupuesto!$B$11:$C$587,2,0)</f>
        <v>OTROS INTERESES</v>
      </c>
      <c r="K1897" s="122" t="str">
        <f t="shared" si="177"/>
        <v>Desarrollo Curricular</v>
      </c>
      <c r="L1897" s="122" t="s">
        <v>503</v>
      </c>
    </row>
    <row r="1899" spans="3:12" x14ac:dyDescent="0.25">
      <c r="C1899" s="72" t="s">
        <v>41</v>
      </c>
      <c r="D1899" s="72"/>
      <c r="E1899" s="72"/>
      <c r="F1899" s="72"/>
      <c r="G1899" s="72"/>
      <c r="H1899" s="97"/>
      <c r="I1899" s="72"/>
      <c r="J1899" s="72"/>
    </row>
    <row r="1900" spans="3:12" x14ac:dyDescent="0.25">
      <c r="C1900" s="72" t="s">
        <v>42</v>
      </c>
      <c r="D1900" s="72"/>
      <c r="E1900" s="72"/>
      <c r="F1900" s="72"/>
      <c r="G1900" s="72"/>
      <c r="H1900" s="97"/>
      <c r="I1900" s="72"/>
      <c r="J1900" s="72"/>
    </row>
    <row r="1901" spans="3:12" ht="15.75" thickBot="1" x14ac:dyDescent="0.3">
      <c r="C1901" s="202"/>
      <c r="D1901" s="202"/>
      <c r="E1901" s="202"/>
      <c r="F1901" s="202"/>
      <c r="G1901" s="202"/>
      <c r="H1901" s="97"/>
      <c r="I1901" s="202"/>
      <c r="J1901" s="202"/>
      <c r="K1901" s="136"/>
    </row>
    <row r="1902" spans="3:12" ht="15.75" thickBot="1" x14ac:dyDescent="0.3">
      <c r="C1902" s="29" t="s">
        <v>43</v>
      </c>
      <c r="D1902" s="30">
        <f>SUM(G1909:G1918)</f>
        <v>4000</v>
      </c>
      <c r="E1902" s="117"/>
      <c r="F1902" s="117"/>
      <c r="G1902" s="117"/>
      <c r="H1902" s="94"/>
      <c r="I1902" s="94"/>
      <c r="J1902" s="94"/>
      <c r="K1902" s="136"/>
    </row>
    <row r="1903" spans="3:12" x14ac:dyDescent="0.25">
      <c r="C1903" s="72"/>
      <c r="D1903" s="31"/>
      <c r="E1903" s="117"/>
      <c r="F1903" s="117"/>
      <c r="G1903" s="117"/>
      <c r="H1903" s="94"/>
      <c r="I1903" s="94"/>
      <c r="J1903" s="94"/>
      <c r="K1903" s="136"/>
    </row>
    <row r="1904" spans="3:12" x14ac:dyDescent="0.25">
      <c r="C1904" s="72"/>
      <c r="D1904" s="31"/>
      <c r="E1904" s="117"/>
      <c r="F1904" s="117"/>
      <c r="G1904" s="117"/>
      <c r="H1904" s="94"/>
      <c r="I1904" s="94"/>
      <c r="J1904" s="94"/>
      <c r="K1904" s="136"/>
    </row>
    <row r="1905" spans="3:12" ht="15.75" x14ac:dyDescent="0.25">
      <c r="C1905" s="235" t="s">
        <v>481</v>
      </c>
      <c r="D1905" s="328" t="s">
        <v>2375</v>
      </c>
      <c r="E1905" s="117"/>
      <c r="F1905" s="117"/>
      <c r="G1905" s="117"/>
      <c r="H1905" s="94"/>
      <c r="I1905" s="94"/>
      <c r="J1905" s="94"/>
      <c r="K1905" s="136"/>
    </row>
    <row r="1906" spans="3:12" ht="18.75" x14ac:dyDescent="0.25">
      <c r="C1906" s="252" t="str">
        <f>IFERROR(VLOOKUP(D1905,'Desarrollo e Innov. Curricular'!$E:$F,2,FALSE),IFERROR(VLOOKUP(D1905,Investigación!$E:$F,2,FALSE),IFERROR(VLOOKUP(D1905,'Vinculación Univ. Sociedad'!$E:$F,2,FALSE),IFERROR(VLOOKUP(D1905,'Docencia y Profesorado Universi'!$E:$F,2,FALSE),IFERROR(VLOOKUP(D1905,Estudiantes!$E:$F,2,FALSE),IFERROR(VLOOKUP(D1905,'Gestion Administrativa'!#REF!,2,FALSE),IFERROR(VLOOKUP(D1905,'Gestion Academica'!$E:$F,2,FALSE),IFERROR(VLOOKUP(D1905,Graduados!$E:$F,2,FALSE),IFERROR(VLOOKUP(D1905,'Gestión del Conocimiento'!$E:$F,2,FALSE),IFERROR(VLOOKUP(D1905,Gobernabilidad!$E:$F,2,FALSE),IFERROR(VLOOKUP(D1905,'NIVEL DE ES Y  SISTEMA NACIONAL'!$E:$F,2,FALSE),VLOOKUP(D1905,'Lo Esencial'!$E:$F,2,0))))))))))))</f>
        <v>Promoción de la carrera en centros de educaicón media español y bilingüe</v>
      </c>
      <c r="D1906" s="31"/>
      <c r="E1906" s="117"/>
      <c r="F1906" s="117"/>
      <c r="G1906" s="117"/>
      <c r="H1906" s="94"/>
      <c r="I1906" s="94"/>
      <c r="J1906" s="94"/>
      <c r="K1906" s="136"/>
    </row>
    <row r="1907" spans="3:12" ht="15.75" thickBot="1" x14ac:dyDescent="0.3">
      <c r="C1907" s="72"/>
      <c r="D1907" s="31"/>
      <c r="E1907" s="117"/>
      <c r="F1907" s="117"/>
      <c r="G1907" s="117"/>
      <c r="H1907" s="94"/>
      <c r="I1907" s="94"/>
      <c r="J1907" s="94"/>
      <c r="K1907" s="136"/>
    </row>
    <row r="1908" spans="3:12" ht="30.75" thickBot="1" x14ac:dyDescent="0.3">
      <c r="C1908" s="150" t="s">
        <v>44</v>
      </c>
      <c r="D1908" s="153" t="s">
        <v>45</v>
      </c>
      <c r="E1908" s="152" t="s">
        <v>55</v>
      </c>
      <c r="F1908" s="152" t="s">
        <v>57</v>
      </c>
      <c r="G1908" s="151" t="s">
        <v>27</v>
      </c>
      <c r="H1908" s="157" t="s">
        <v>218</v>
      </c>
      <c r="I1908" s="152" t="s">
        <v>46</v>
      </c>
      <c r="J1908" s="152" t="s">
        <v>219</v>
      </c>
      <c r="K1908" s="152" t="s">
        <v>501</v>
      </c>
      <c r="L1908" s="152" t="s">
        <v>502</v>
      </c>
    </row>
    <row r="1909" spans="3:12" x14ac:dyDescent="0.25">
      <c r="C1909" s="119" t="s">
        <v>47</v>
      </c>
      <c r="D1909" s="623"/>
      <c r="E1909" s="182"/>
      <c r="F1909" s="139">
        <v>30000</v>
      </c>
      <c r="G1909" s="121">
        <f t="shared" ref="G1909:G1918" si="178">E1909*F1909</f>
        <v>0</v>
      </c>
      <c r="H1909" s="185" t="s">
        <v>217</v>
      </c>
      <c r="I1909" s="122" t="s">
        <v>756</v>
      </c>
      <c r="J1909" s="122" t="str">
        <f>VLOOKUP(I1909,Presupuesto!$B$11:$C$587,2,0)</f>
        <v>SERVICIOS DE PROFESIONALES Y TECNICOS</v>
      </c>
      <c r="K1909" s="263" t="s">
        <v>211</v>
      </c>
      <c r="L1909" s="122" t="s">
        <v>485</v>
      </c>
    </row>
    <row r="1910" spans="3:12" x14ac:dyDescent="0.25">
      <c r="C1910" s="123" t="s">
        <v>48</v>
      </c>
      <c r="D1910" s="624"/>
      <c r="E1910" s="229">
        <v>40</v>
      </c>
      <c r="F1910" s="124">
        <v>50</v>
      </c>
      <c r="G1910" s="121">
        <f t="shared" si="178"/>
        <v>2000</v>
      </c>
      <c r="H1910" s="185"/>
      <c r="I1910" s="122" t="s">
        <v>1517</v>
      </c>
      <c r="J1910" s="122" t="str">
        <f>VLOOKUP(I1910,Presupuesto!$B$11:$C$587,2,0)</f>
        <v>OTROS INTERESES</v>
      </c>
      <c r="K1910" s="122" t="str">
        <f>$K$17</f>
        <v>Desarrollo Curricular</v>
      </c>
      <c r="L1910" s="122" t="s">
        <v>503</v>
      </c>
    </row>
    <row r="1911" spans="3:12" x14ac:dyDescent="0.25">
      <c r="C1911" s="123" t="s">
        <v>49</v>
      </c>
      <c r="D1911" s="624"/>
      <c r="E1911" s="229">
        <v>0</v>
      </c>
      <c r="F1911" s="124">
        <v>100</v>
      </c>
      <c r="G1911" s="121">
        <f t="shared" si="178"/>
        <v>0</v>
      </c>
      <c r="H1911" s="185"/>
      <c r="I1911" s="122" t="s">
        <v>1517</v>
      </c>
      <c r="J1911" s="122" t="str">
        <f>VLOOKUP(I1911,Presupuesto!$B$11:$C$587,2,0)</f>
        <v>OTROS INTERESES</v>
      </c>
      <c r="K1911" s="122" t="str">
        <f t="shared" ref="K1911:K1918" si="179">$K$17</f>
        <v>Desarrollo Curricular</v>
      </c>
      <c r="L1911" s="122" t="s">
        <v>487</v>
      </c>
    </row>
    <row r="1912" spans="3:12" x14ac:dyDescent="0.25">
      <c r="C1912" s="123" t="s">
        <v>2376</v>
      </c>
      <c r="D1912" s="624"/>
      <c r="E1912" s="175">
        <v>20</v>
      </c>
      <c r="F1912" s="142">
        <v>100</v>
      </c>
      <c r="G1912" s="121">
        <f t="shared" si="178"/>
        <v>2000</v>
      </c>
      <c r="H1912" s="185"/>
      <c r="I1912" s="122" t="s">
        <v>1517</v>
      </c>
      <c r="J1912" s="122" t="str">
        <f>VLOOKUP(I1912,Presupuesto!$B$11:$C$587,2,0)</f>
        <v>OTROS INTERESES</v>
      </c>
      <c r="K1912" s="122" t="str">
        <f t="shared" si="179"/>
        <v>Desarrollo Curricular</v>
      </c>
      <c r="L1912" s="122" t="s">
        <v>503</v>
      </c>
    </row>
    <row r="1913" spans="3:12" x14ac:dyDescent="0.25">
      <c r="C1913" s="123" t="s">
        <v>510</v>
      </c>
      <c r="D1913" s="624"/>
      <c r="E1913" s="175">
        <v>0</v>
      </c>
      <c r="F1913" s="142">
        <v>250</v>
      </c>
      <c r="G1913" s="121">
        <f t="shared" si="178"/>
        <v>0</v>
      </c>
      <c r="H1913" s="185"/>
      <c r="I1913" s="122" t="s">
        <v>1517</v>
      </c>
      <c r="J1913" s="122" t="str">
        <f>VLOOKUP(I1913,Presupuesto!$B$11:$C$587,2,0)</f>
        <v>OTROS INTERESES</v>
      </c>
      <c r="K1913" s="122" t="str">
        <f t="shared" si="179"/>
        <v>Desarrollo Curricular</v>
      </c>
      <c r="L1913" s="122" t="s">
        <v>503</v>
      </c>
    </row>
    <row r="1914" spans="3:12" x14ac:dyDescent="0.25">
      <c r="C1914" s="123" t="s">
        <v>51</v>
      </c>
      <c r="D1914" s="624"/>
      <c r="E1914" s="229">
        <v>0</v>
      </c>
      <c r="F1914" s="124">
        <v>85</v>
      </c>
      <c r="G1914" s="121">
        <f t="shared" si="178"/>
        <v>0</v>
      </c>
      <c r="H1914" s="185"/>
      <c r="I1914" s="122" t="s">
        <v>1517</v>
      </c>
      <c r="J1914" s="122" t="str">
        <f>VLOOKUP(I1914,Presupuesto!$B$11:$C$587,2,0)</f>
        <v>OTROS INTERESES</v>
      </c>
      <c r="K1914" s="122" t="str">
        <f t="shared" si="179"/>
        <v>Desarrollo Curricular</v>
      </c>
      <c r="L1914" s="122" t="s">
        <v>503</v>
      </c>
    </row>
    <row r="1915" spans="3:12" x14ac:dyDescent="0.25">
      <c r="C1915" s="123" t="s">
        <v>204</v>
      </c>
      <c r="D1915" s="624"/>
      <c r="E1915" s="229">
        <f>D1909/12</f>
        <v>0</v>
      </c>
      <c r="F1915" s="124">
        <v>36</v>
      </c>
      <c r="G1915" s="121">
        <f t="shared" si="178"/>
        <v>0</v>
      </c>
      <c r="H1915" s="185"/>
      <c r="I1915" s="122" t="s">
        <v>1517</v>
      </c>
      <c r="J1915" s="122" t="str">
        <f>VLOOKUP(I1915,Presupuesto!$B$11:$C$587,2,0)</f>
        <v>OTROS INTERESES</v>
      </c>
      <c r="K1915" s="122" t="str">
        <f t="shared" si="179"/>
        <v>Desarrollo Curricular</v>
      </c>
      <c r="L1915" s="122" t="s">
        <v>503</v>
      </c>
    </row>
    <row r="1916" spans="3:12" x14ac:dyDescent="0.25">
      <c r="C1916" s="123" t="s">
        <v>34</v>
      </c>
      <c r="D1916" s="624"/>
      <c r="E1916" s="229">
        <f>D1909/12</f>
        <v>0</v>
      </c>
      <c r="F1916" s="124">
        <v>80</v>
      </c>
      <c r="G1916" s="121">
        <f t="shared" si="178"/>
        <v>0</v>
      </c>
      <c r="H1916" s="185"/>
      <c r="I1916" s="122" t="s">
        <v>1517</v>
      </c>
      <c r="J1916" s="122" t="str">
        <f>VLOOKUP(I1916,Presupuesto!$B$11:$C$587,2,0)</f>
        <v>OTROS INTERESES</v>
      </c>
      <c r="K1916" s="122" t="str">
        <f t="shared" si="179"/>
        <v>Desarrollo Curricular</v>
      </c>
      <c r="L1916" s="122" t="s">
        <v>503</v>
      </c>
    </row>
    <row r="1917" spans="3:12" x14ac:dyDescent="0.25">
      <c r="C1917" s="133" t="s">
        <v>52</v>
      </c>
      <c r="D1917" s="624"/>
      <c r="E1917" s="256">
        <v>0</v>
      </c>
      <c r="F1917" s="143">
        <v>25</v>
      </c>
      <c r="G1917" s="121">
        <f t="shared" si="178"/>
        <v>0</v>
      </c>
      <c r="H1917" s="185"/>
      <c r="I1917" s="122" t="s">
        <v>1517</v>
      </c>
      <c r="J1917" s="122" t="str">
        <f>VLOOKUP(I1917,Presupuesto!$B$11:$C$587,2,0)</f>
        <v>OTROS INTERESES</v>
      </c>
      <c r="K1917" s="122" t="str">
        <f t="shared" si="179"/>
        <v>Desarrollo Curricular</v>
      </c>
      <c r="L1917" s="122" t="s">
        <v>503</v>
      </c>
    </row>
    <row r="1918" spans="3:12" ht="15.75" thickBot="1" x14ac:dyDescent="0.3">
      <c r="C1918" s="260" t="s">
        <v>541</v>
      </c>
      <c r="D1918" s="261">
        <v>0</v>
      </c>
      <c r="E1918" s="262">
        <v>0</v>
      </c>
      <c r="F1918" s="128">
        <v>11261.25</v>
      </c>
      <c r="G1918" s="121">
        <f t="shared" si="178"/>
        <v>0</v>
      </c>
      <c r="H1918" s="185"/>
      <c r="I1918" s="122" t="s">
        <v>1517</v>
      </c>
      <c r="J1918" s="130" t="str">
        <f>VLOOKUP(I1918,Presupuesto!$B$11:$C$587,2,0)</f>
        <v>OTROS INTERESES</v>
      </c>
      <c r="K1918" s="122" t="str">
        <f t="shared" si="179"/>
        <v>Desarrollo Curricular</v>
      </c>
      <c r="L1918" s="122" t="s">
        <v>503</v>
      </c>
    </row>
    <row r="1920" spans="3:12" x14ac:dyDescent="0.25">
      <c r="C1920" s="72" t="s">
        <v>41</v>
      </c>
      <c r="D1920" s="72"/>
      <c r="E1920" s="72"/>
      <c r="F1920" s="72"/>
      <c r="G1920" s="72"/>
      <c r="H1920" s="97"/>
      <c r="I1920" s="72"/>
      <c r="J1920" s="72"/>
    </row>
    <row r="1921" spans="3:12" x14ac:dyDescent="0.25">
      <c r="C1921" s="72" t="s">
        <v>42</v>
      </c>
      <c r="D1921" s="72"/>
      <c r="E1921" s="72"/>
      <c r="F1921" s="72"/>
      <c r="G1921" s="72"/>
      <c r="H1921" s="97"/>
      <c r="I1921" s="72"/>
      <c r="J1921" s="72"/>
    </row>
    <row r="1922" spans="3:12" ht="15.75" thickBot="1" x14ac:dyDescent="0.3">
      <c r="C1922" s="202"/>
      <c r="D1922" s="202"/>
      <c r="E1922" s="202"/>
      <c r="F1922" s="202"/>
      <c r="G1922" s="202"/>
      <c r="H1922" s="97"/>
      <c r="I1922" s="202"/>
      <c r="J1922" s="202"/>
      <c r="K1922" s="136"/>
    </row>
    <row r="1923" spans="3:12" ht="15.75" thickBot="1" x14ac:dyDescent="0.3">
      <c r="C1923" s="29" t="s">
        <v>43</v>
      </c>
      <c r="D1923" s="30"/>
      <c r="E1923" s="117"/>
      <c r="F1923" s="117"/>
      <c r="G1923" s="117"/>
      <c r="H1923" s="94"/>
      <c r="I1923" s="94"/>
      <c r="J1923" s="94"/>
      <c r="K1923" s="136"/>
    </row>
    <row r="1924" spans="3:12" x14ac:dyDescent="0.25">
      <c r="C1924" s="72"/>
      <c r="D1924" s="31"/>
      <c r="E1924" s="117"/>
      <c r="F1924" s="117"/>
      <c r="G1924" s="117"/>
      <c r="H1924" s="94"/>
      <c r="I1924" s="94"/>
      <c r="J1924" s="94"/>
      <c r="K1924" s="136"/>
    </row>
    <row r="1925" spans="3:12" x14ac:dyDescent="0.25">
      <c r="C1925" s="72"/>
      <c r="D1925" s="31"/>
      <c r="E1925" s="117"/>
      <c r="F1925" s="117"/>
      <c r="G1925" s="117"/>
      <c r="H1925" s="94"/>
      <c r="I1925" s="94"/>
      <c r="J1925" s="94"/>
      <c r="K1925" s="136"/>
    </row>
    <row r="1926" spans="3:12" ht="15.75" x14ac:dyDescent="0.25">
      <c r="C1926" s="235" t="s">
        <v>481</v>
      </c>
      <c r="D1926" s="389"/>
      <c r="E1926" s="117"/>
      <c r="F1926" s="117"/>
      <c r="G1926" s="117"/>
      <c r="H1926" s="94"/>
      <c r="I1926" s="94"/>
      <c r="J1926" s="94"/>
      <c r="K1926" s="136"/>
    </row>
    <row r="1927" spans="3:12" ht="18.75" x14ac:dyDescent="0.25">
      <c r="C1927" s="252" t="e">
        <f>IFERROR(VLOOKUP(D1926,'Desarrollo e Innov. Curricular'!$E:$F,2,FALSE),IFERROR(VLOOKUP(D1926,Investigación!$E:$F,2,FALSE),IFERROR(VLOOKUP(D1926,'Vinculación Univ. Sociedad'!$E:$F,2,FALSE),IFERROR(VLOOKUP(D1926,'Docencia y Profesorado Universi'!$E:$F,2,FALSE),IFERROR(VLOOKUP(D1926,Estudiantes!$E:$F,2,FALSE),IFERROR(VLOOKUP(D1926,'Gestion Administrativa'!#REF!,2,FALSE),IFERROR(VLOOKUP(D1926,'Gestion Academica'!$E:$F,2,FALSE),IFERROR(VLOOKUP(D1926,Graduados!$E:$F,2,FALSE),IFERROR(VLOOKUP(D1926,'Gestión del Conocimiento'!$E:$F,2,FALSE),IFERROR(VLOOKUP(D1926,Gobernabilidad!$E:$F,2,FALSE),IFERROR(VLOOKUP(D1926,'NIVEL DE ES Y  SISTEMA NACIONAL'!$E:$F,2,FALSE),VLOOKUP(D1926,'Lo Esencial'!$E:$F,2,0))))))))))))</f>
        <v>#N/A</v>
      </c>
      <c r="D1927" s="31"/>
      <c r="E1927" s="117"/>
      <c r="F1927" s="117"/>
      <c r="G1927" s="117"/>
      <c r="H1927" s="94"/>
      <c r="I1927" s="94"/>
      <c r="J1927" s="94"/>
      <c r="K1927" s="136"/>
    </row>
    <row r="1928" spans="3:12" ht="15.75" thickBot="1" x14ac:dyDescent="0.3">
      <c r="C1928" s="72"/>
      <c r="D1928" s="31"/>
      <c r="E1928" s="117"/>
      <c r="F1928" s="117"/>
      <c r="G1928" s="117"/>
      <c r="H1928" s="94"/>
      <c r="I1928" s="94"/>
      <c r="J1928" s="94"/>
      <c r="K1928" s="136"/>
    </row>
    <row r="1929" spans="3:12" ht="30.75" thickBot="1" x14ac:dyDescent="0.3">
      <c r="C1929" s="150" t="s">
        <v>44</v>
      </c>
      <c r="D1929" s="153" t="s">
        <v>45</v>
      </c>
      <c r="E1929" s="152" t="s">
        <v>55</v>
      </c>
      <c r="F1929" s="152" t="s">
        <v>57</v>
      </c>
      <c r="G1929" s="151" t="s">
        <v>27</v>
      </c>
      <c r="H1929" s="157" t="s">
        <v>218</v>
      </c>
      <c r="I1929" s="152" t="s">
        <v>46</v>
      </c>
      <c r="J1929" s="152" t="s">
        <v>219</v>
      </c>
      <c r="K1929" s="152" t="s">
        <v>501</v>
      </c>
      <c r="L1929" s="152" t="s">
        <v>502</v>
      </c>
    </row>
    <row r="1930" spans="3:12" x14ac:dyDescent="0.25">
      <c r="C1930" s="119" t="s">
        <v>47</v>
      </c>
      <c r="D1930" s="623"/>
      <c r="E1930" s="182"/>
      <c r="F1930" s="139">
        <v>30000</v>
      </c>
      <c r="G1930" s="121">
        <f t="shared" ref="G1930:G1939" si="180">E1930*F1930</f>
        <v>0</v>
      </c>
      <c r="H1930" s="185" t="s">
        <v>217</v>
      </c>
      <c r="I1930" s="122" t="s">
        <v>756</v>
      </c>
      <c r="J1930" s="122" t="str">
        <f>VLOOKUP(I1930,Presupuesto!$B$11:$C$587,2,0)</f>
        <v>SERVICIOS DE PROFESIONALES Y TECNICOS</v>
      </c>
      <c r="K1930" s="263" t="s">
        <v>211</v>
      </c>
      <c r="L1930" s="122" t="s">
        <v>485</v>
      </c>
    </row>
    <row r="1931" spans="3:12" x14ac:dyDescent="0.25">
      <c r="C1931" s="123" t="s">
        <v>48</v>
      </c>
      <c r="D1931" s="624"/>
      <c r="E1931" s="229">
        <v>0</v>
      </c>
      <c r="F1931" s="124">
        <v>50</v>
      </c>
      <c r="G1931" s="121">
        <f t="shared" si="180"/>
        <v>0</v>
      </c>
      <c r="H1931" s="185"/>
      <c r="I1931" s="122" t="s">
        <v>1517</v>
      </c>
      <c r="J1931" s="122" t="str">
        <f>VLOOKUP(I1931,Presupuesto!$B$11:$C$587,2,0)</f>
        <v>OTROS INTERESES</v>
      </c>
      <c r="K1931" s="122" t="str">
        <f>$K$17</f>
        <v>Desarrollo Curricular</v>
      </c>
      <c r="L1931" s="122" t="s">
        <v>503</v>
      </c>
    </row>
    <row r="1932" spans="3:12" x14ac:dyDescent="0.25">
      <c r="C1932" s="123" t="s">
        <v>49</v>
      </c>
      <c r="D1932" s="624"/>
      <c r="E1932" s="229">
        <v>0</v>
      </c>
      <c r="F1932" s="124">
        <v>100</v>
      </c>
      <c r="G1932" s="121">
        <f t="shared" si="180"/>
        <v>0</v>
      </c>
      <c r="H1932" s="185"/>
      <c r="I1932" s="122" t="s">
        <v>1517</v>
      </c>
      <c r="J1932" s="122" t="str">
        <f>VLOOKUP(I1932,Presupuesto!$B$11:$C$587,2,0)</f>
        <v>OTROS INTERESES</v>
      </c>
      <c r="K1932" s="122" t="str">
        <f t="shared" ref="K1932:K1939" si="181">$K$17</f>
        <v>Desarrollo Curricular</v>
      </c>
      <c r="L1932" s="122" t="s">
        <v>487</v>
      </c>
    </row>
    <row r="1933" spans="3:12" x14ac:dyDescent="0.25">
      <c r="C1933" s="123" t="s">
        <v>50</v>
      </c>
      <c r="D1933" s="624"/>
      <c r="E1933" s="175">
        <v>0</v>
      </c>
      <c r="F1933" s="142">
        <v>100</v>
      </c>
      <c r="G1933" s="121">
        <f t="shared" si="180"/>
        <v>0</v>
      </c>
      <c r="H1933" s="185"/>
      <c r="I1933" s="122" t="s">
        <v>1517</v>
      </c>
      <c r="J1933" s="122" t="str">
        <f>VLOOKUP(I1933,Presupuesto!$B$11:$C$587,2,0)</f>
        <v>OTROS INTERESES</v>
      </c>
      <c r="K1933" s="122" t="str">
        <f t="shared" si="181"/>
        <v>Desarrollo Curricular</v>
      </c>
      <c r="L1933" s="122" t="s">
        <v>503</v>
      </c>
    </row>
    <row r="1934" spans="3:12" x14ac:dyDescent="0.25">
      <c r="C1934" s="123" t="s">
        <v>510</v>
      </c>
      <c r="D1934" s="624"/>
      <c r="E1934" s="175">
        <v>0</v>
      </c>
      <c r="F1934" s="142">
        <v>250</v>
      </c>
      <c r="G1934" s="121">
        <f t="shared" si="180"/>
        <v>0</v>
      </c>
      <c r="H1934" s="185"/>
      <c r="I1934" s="122" t="s">
        <v>1517</v>
      </c>
      <c r="J1934" s="122" t="str">
        <f>VLOOKUP(I1934,Presupuesto!$B$11:$C$587,2,0)</f>
        <v>OTROS INTERESES</v>
      </c>
      <c r="K1934" s="122" t="str">
        <f t="shared" si="181"/>
        <v>Desarrollo Curricular</v>
      </c>
      <c r="L1934" s="122" t="s">
        <v>503</v>
      </c>
    </row>
    <row r="1935" spans="3:12" x14ac:dyDescent="0.25">
      <c r="C1935" s="123" t="s">
        <v>51</v>
      </c>
      <c r="D1935" s="624"/>
      <c r="E1935" s="229">
        <v>0</v>
      </c>
      <c r="F1935" s="124">
        <v>85</v>
      </c>
      <c r="G1935" s="121">
        <f t="shared" si="180"/>
        <v>0</v>
      </c>
      <c r="H1935" s="185"/>
      <c r="I1935" s="122" t="s">
        <v>1517</v>
      </c>
      <c r="J1935" s="122" t="str">
        <f>VLOOKUP(I1935,Presupuesto!$B$11:$C$587,2,0)</f>
        <v>OTROS INTERESES</v>
      </c>
      <c r="K1935" s="122" t="str">
        <f t="shared" si="181"/>
        <v>Desarrollo Curricular</v>
      </c>
      <c r="L1935" s="122" t="s">
        <v>503</v>
      </c>
    </row>
    <row r="1936" spans="3:12" x14ac:dyDescent="0.25">
      <c r="C1936" s="123" t="s">
        <v>204</v>
      </c>
      <c r="D1936" s="624"/>
      <c r="E1936" s="229">
        <f>D1930/12</f>
        <v>0</v>
      </c>
      <c r="F1936" s="124">
        <v>36</v>
      </c>
      <c r="G1936" s="121">
        <f t="shared" si="180"/>
        <v>0</v>
      </c>
      <c r="H1936" s="185"/>
      <c r="I1936" s="122" t="s">
        <v>1517</v>
      </c>
      <c r="J1936" s="122" t="str">
        <f>VLOOKUP(I1936,Presupuesto!$B$11:$C$587,2,0)</f>
        <v>OTROS INTERESES</v>
      </c>
      <c r="K1936" s="122" t="str">
        <f t="shared" si="181"/>
        <v>Desarrollo Curricular</v>
      </c>
      <c r="L1936" s="122" t="s">
        <v>503</v>
      </c>
    </row>
    <row r="1937" spans="3:12" x14ac:dyDescent="0.25">
      <c r="C1937" s="123" t="s">
        <v>34</v>
      </c>
      <c r="D1937" s="624"/>
      <c r="E1937" s="229">
        <f>D1930/12</f>
        <v>0</v>
      </c>
      <c r="F1937" s="124">
        <v>80</v>
      </c>
      <c r="G1937" s="121">
        <f t="shared" si="180"/>
        <v>0</v>
      </c>
      <c r="H1937" s="185"/>
      <c r="I1937" s="122" t="s">
        <v>1517</v>
      </c>
      <c r="J1937" s="122" t="str">
        <f>VLOOKUP(I1937,Presupuesto!$B$11:$C$587,2,0)</f>
        <v>OTROS INTERESES</v>
      </c>
      <c r="K1937" s="122" t="str">
        <f t="shared" si="181"/>
        <v>Desarrollo Curricular</v>
      </c>
      <c r="L1937" s="122" t="s">
        <v>503</v>
      </c>
    </row>
    <row r="1938" spans="3:12" x14ac:dyDescent="0.25">
      <c r="C1938" s="133" t="s">
        <v>52</v>
      </c>
      <c r="D1938" s="624"/>
      <c r="E1938" s="256">
        <v>0</v>
      </c>
      <c r="F1938" s="143">
        <v>25</v>
      </c>
      <c r="G1938" s="121">
        <f t="shared" si="180"/>
        <v>0</v>
      </c>
      <c r="H1938" s="185"/>
      <c r="I1938" s="122" t="s">
        <v>1517</v>
      </c>
      <c r="J1938" s="122" t="str">
        <f>VLOOKUP(I1938,Presupuesto!$B$11:$C$587,2,0)</f>
        <v>OTROS INTERESES</v>
      </c>
      <c r="K1938" s="122" t="str">
        <f t="shared" si="181"/>
        <v>Desarrollo Curricular</v>
      </c>
      <c r="L1938" s="122" t="s">
        <v>503</v>
      </c>
    </row>
    <row r="1939" spans="3:12" ht="15.75" thickBot="1" x14ac:dyDescent="0.3">
      <c r="C1939" s="260" t="s">
        <v>541</v>
      </c>
      <c r="D1939" s="261">
        <v>0</v>
      </c>
      <c r="E1939" s="262">
        <v>0</v>
      </c>
      <c r="F1939" s="128">
        <v>11261.25</v>
      </c>
      <c r="G1939" s="121">
        <f t="shared" si="180"/>
        <v>0</v>
      </c>
      <c r="H1939" s="185"/>
      <c r="I1939" s="122" t="s">
        <v>1517</v>
      </c>
      <c r="J1939" s="130" t="str">
        <f>VLOOKUP(I1939,Presupuesto!$B$11:$C$587,2,0)</f>
        <v>OTROS INTERESES</v>
      </c>
      <c r="K1939" s="122" t="str">
        <f t="shared" si="181"/>
        <v>Desarrollo Curricular</v>
      </c>
      <c r="L1939" s="122" t="s">
        <v>503</v>
      </c>
    </row>
    <row r="1941" spans="3:12" x14ac:dyDescent="0.25">
      <c r="C1941" s="72" t="s">
        <v>41</v>
      </c>
      <c r="D1941" s="72"/>
      <c r="E1941" s="72"/>
      <c r="F1941" s="72"/>
      <c r="G1941" s="72"/>
      <c r="H1941" s="97"/>
      <c r="I1941" s="72"/>
      <c r="J1941" s="72"/>
    </row>
    <row r="1942" spans="3:12" x14ac:dyDescent="0.25">
      <c r="C1942" s="72" t="s">
        <v>42</v>
      </c>
      <c r="D1942" s="72"/>
      <c r="E1942" s="72"/>
      <c r="F1942" s="72"/>
      <c r="G1942" s="72"/>
      <c r="H1942" s="97"/>
      <c r="I1942" s="72"/>
      <c r="J1942" s="72"/>
    </row>
    <row r="1943" spans="3:12" ht="15.75" thickBot="1" x14ac:dyDescent="0.3">
      <c r="C1943" s="202"/>
      <c r="D1943" s="202"/>
      <c r="E1943" s="202"/>
      <c r="F1943" s="202"/>
      <c r="G1943" s="202"/>
      <c r="H1943" s="97"/>
      <c r="I1943" s="202"/>
      <c r="J1943" s="202"/>
      <c r="K1943" s="136"/>
    </row>
    <row r="1944" spans="3:12" ht="15.75" thickBot="1" x14ac:dyDescent="0.3">
      <c r="C1944" s="29" t="s">
        <v>43</v>
      </c>
      <c r="D1944" s="30"/>
      <c r="E1944" s="117"/>
      <c r="F1944" s="117"/>
      <c r="G1944" s="117"/>
      <c r="H1944" s="94"/>
      <c r="I1944" s="94"/>
      <c r="J1944" s="94"/>
      <c r="K1944" s="136"/>
    </row>
    <row r="1945" spans="3:12" x14ac:dyDescent="0.25">
      <c r="C1945" s="72"/>
      <c r="D1945" s="31"/>
      <c r="E1945" s="117"/>
      <c r="F1945" s="117"/>
      <c r="G1945" s="117"/>
      <c r="H1945" s="94"/>
      <c r="I1945" s="94"/>
      <c r="J1945" s="94"/>
      <c r="K1945" s="136"/>
    </row>
    <row r="1946" spans="3:12" x14ac:dyDescent="0.25">
      <c r="C1946" s="72"/>
      <c r="D1946" s="31"/>
      <c r="E1946" s="117"/>
      <c r="F1946" s="117"/>
      <c r="G1946" s="117"/>
      <c r="H1946" s="94"/>
      <c r="I1946" s="94"/>
      <c r="J1946" s="94"/>
      <c r="K1946" s="136"/>
    </row>
    <row r="1947" spans="3:12" ht="15.75" x14ac:dyDescent="0.25">
      <c r="C1947" s="235" t="s">
        <v>481</v>
      </c>
      <c r="D1947" s="328"/>
      <c r="E1947" s="117"/>
      <c r="F1947" s="117"/>
      <c r="G1947" s="117"/>
      <c r="H1947" s="94"/>
      <c r="I1947" s="94"/>
      <c r="J1947" s="94"/>
      <c r="K1947" s="136"/>
    </row>
    <row r="1948" spans="3:12" ht="18.75" x14ac:dyDescent="0.25">
      <c r="C1948" s="252" t="e">
        <f>IFERROR(VLOOKUP(D1947,'Desarrollo e Innov. Curricular'!$E:$F,2,FALSE),IFERROR(VLOOKUP(D1947,Investigación!$E:$F,2,FALSE),IFERROR(VLOOKUP(D1947,'Vinculación Univ. Sociedad'!$E:$F,2,FALSE),IFERROR(VLOOKUP(D1947,'Docencia y Profesorado Universi'!$E:$F,2,FALSE),IFERROR(VLOOKUP(D1947,Estudiantes!$E:$F,2,FALSE),IFERROR(VLOOKUP(D1947,'Gestion Administrativa'!#REF!,2,FALSE),IFERROR(VLOOKUP(D1947,'Gestion Academica'!$E:$F,2,FALSE),IFERROR(VLOOKUP(D1947,Graduados!$E:$F,2,FALSE),IFERROR(VLOOKUP(D1947,'Gestión del Conocimiento'!$E:$F,2,FALSE),IFERROR(VLOOKUP(D1947,Gobernabilidad!$E:$F,2,FALSE),IFERROR(VLOOKUP(D1947,'NIVEL DE ES Y  SISTEMA NACIONAL'!$E:$F,2,FALSE),VLOOKUP(D1947,'Lo Esencial'!$E:$F,2,0))))))))))))</f>
        <v>#N/A</v>
      </c>
      <c r="D1948" s="31"/>
      <c r="E1948" s="117"/>
      <c r="F1948" s="117"/>
      <c r="G1948" s="117"/>
      <c r="H1948" s="94"/>
      <c r="I1948" s="94"/>
      <c r="J1948" s="94"/>
      <c r="K1948" s="136"/>
    </row>
    <row r="1949" spans="3:12" ht="15.75" thickBot="1" x14ac:dyDescent="0.3">
      <c r="C1949" s="72"/>
      <c r="D1949" s="31"/>
      <c r="E1949" s="117"/>
      <c r="F1949" s="117"/>
      <c r="G1949" s="117"/>
      <c r="H1949" s="94"/>
      <c r="I1949" s="94"/>
      <c r="J1949" s="94"/>
      <c r="K1949" s="136"/>
    </row>
    <row r="1950" spans="3:12" ht="30.75" thickBot="1" x14ac:dyDescent="0.3">
      <c r="C1950" s="150" t="s">
        <v>44</v>
      </c>
      <c r="D1950" s="153" t="s">
        <v>45</v>
      </c>
      <c r="E1950" s="152" t="s">
        <v>55</v>
      </c>
      <c r="F1950" s="152" t="s">
        <v>57</v>
      </c>
      <c r="G1950" s="151" t="s">
        <v>27</v>
      </c>
      <c r="H1950" s="157" t="s">
        <v>218</v>
      </c>
      <c r="I1950" s="152" t="s">
        <v>46</v>
      </c>
      <c r="J1950" s="152" t="s">
        <v>219</v>
      </c>
      <c r="K1950" s="152" t="s">
        <v>501</v>
      </c>
      <c r="L1950" s="152" t="s">
        <v>502</v>
      </c>
    </row>
    <row r="1951" spans="3:12" x14ac:dyDescent="0.25">
      <c r="C1951" s="119" t="s">
        <v>47</v>
      </c>
      <c r="D1951" s="623"/>
      <c r="E1951" s="182"/>
      <c r="F1951" s="139">
        <v>30000</v>
      </c>
      <c r="G1951" s="121">
        <f t="shared" ref="G1951:G1960" si="182">E1951*F1951</f>
        <v>0</v>
      </c>
      <c r="H1951" s="185" t="s">
        <v>217</v>
      </c>
      <c r="I1951" s="122" t="s">
        <v>756</v>
      </c>
      <c r="J1951" s="122" t="str">
        <f>VLOOKUP(I1951,Presupuesto!$B$11:$C$587,2,0)</f>
        <v>SERVICIOS DE PROFESIONALES Y TECNICOS</v>
      </c>
      <c r="K1951" s="263" t="s">
        <v>211</v>
      </c>
      <c r="L1951" s="122" t="s">
        <v>485</v>
      </c>
    </row>
    <row r="1952" spans="3:12" x14ac:dyDescent="0.25">
      <c r="C1952" s="123" t="s">
        <v>48</v>
      </c>
      <c r="D1952" s="624"/>
      <c r="E1952" s="229">
        <v>0</v>
      </c>
      <c r="F1952" s="124">
        <v>50</v>
      </c>
      <c r="G1952" s="121">
        <f t="shared" si="182"/>
        <v>0</v>
      </c>
      <c r="H1952" s="185"/>
      <c r="I1952" s="122" t="s">
        <v>1517</v>
      </c>
      <c r="J1952" s="122" t="str">
        <f>VLOOKUP(I1952,Presupuesto!$B$11:$C$587,2,0)</f>
        <v>OTROS INTERESES</v>
      </c>
      <c r="K1952" s="122" t="str">
        <f>$K$17</f>
        <v>Desarrollo Curricular</v>
      </c>
      <c r="L1952" s="122" t="s">
        <v>503</v>
      </c>
    </row>
    <row r="1953" spans="3:12" x14ac:dyDescent="0.25">
      <c r="C1953" s="123" t="s">
        <v>49</v>
      </c>
      <c r="D1953" s="624"/>
      <c r="E1953" s="229">
        <v>0</v>
      </c>
      <c r="F1953" s="124">
        <v>100</v>
      </c>
      <c r="G1953" s="121">
        <f t="shared" si="182"/>
        <v>0</v>
      </c>
      <c r="H1953" s="185"/>
      <c r="I1953" s="122" t="s">
        <v>1517</v>
      </c>
      <c r="J1953" s="122" t="str">
        <f>VLOOKUP(I1953,Presupuesto!$B$11:$C$587,2,0)</f>
        <v>OTROS INTERESES</v>
      </c>
      <c r="K1953" s="122" t="str">
        <f t="shared" ref="K1953:K1960" si="183">$K$17</f>
        <v>Desarrollo Curricular</v>
      </c>
      <c r="L1953" s="122" t="s">
        <v>487</v>
      </c>
    </row>
    <row r="1954" spans="3:12" x14ac:dyDescent="0.25">
      <c r="C1954" s="123" t="s">
        <v>50</v>
      </c>
      <c r="D1954" s="624"/>
      <c r="E1954" s="175">
        <v>0</v>
      </c>
      <c r="F1954" s="142">
        <v>100</v>
      </c>
      <c r="G1954" s="121">
        <f t="shared" si="182"/>
        <v>0</v>
      </c>
      <c r="H1954" s="185"/>
      <c r="I1954" s="122" t="s">
        <v>1517</v>
      </c>
      <c r="J1954" s="122" t="str">
        <f>VLOOKUP(I1954,Presupuesto!$B$11:$C$587,2,0)</f>
        <v>OTROS INTERESES</v>
      </c>
      <c r="K1954" s="122" t="str">
        <f t="shared" si="183"/>
        <v>Desarrollo Curricular</v>
      </c>
      <c r="L1954" s="122" t="s">
        <v>503</v>
      </c>
    </row>
    <row r="1955" spans="3:12" x14ac:dyDescent="0.25">
      <c r="C1955" s="123" t="s">
        <v>510</v>
      </c>
      <c r="D1955" s="624"/>
      <c r="E1955" s="175">
        <v>0</v>
      </c>
      <c r="F1955" s="142">
        <v>250</v>
      </c>
      <c r="G1955" s="121">
        <f t="shared" si="182"/>
        <v>0</v>
      </c>
      <c r="H1955" s="185"/>
      <c r="I1955" s="122" t="s">
        <v>1517</v>
      </c>
      <c r="J1955" s="122" t="str">
        <f>VLOOKUP(I1955,Presupuesto!$B$11:$C$587,2,0)</f>
        <v>OTROS INTERESES</v>
      </c>
      <c r="K1955" s="122" t="str">
        <f t="shared" si="183"/>
        <v>Desarrollo Curricular</v>
      </c>
      <c r="L1955" s="122" t="s">
        <v>503</v>
      </c>
    </row>
    <row r="1956" spans="3:12" x14ac:dyDescent="0.25">
      <c r="C1956" s="123" t="s">
        <v>51</v>
      </c>
      <c r="D1956" s="624"/>
      <c r="E1956" s="229">
        <v>0</v>
      </c>
      <c r="F1956" s="124">
        <v>85</v>
      </c>
      <c r="G1956" s="121">
        <f t="shared" si="182"/>
        <v>0</v>
      </c>
      <c r="H1956" s="185"/>
      <c r="I1956" s="122" t="s">
        <v>1517</v>
      </c>
      <c r="J1956" s="122" t="str">
        <f>VLOOKUP(I1956,Presupuesto!$B$11:$C$587,2,0)</f>
        <v>OTROS INTERESES</v>
      </c>
      <c r="K1956" s="122" t="str">
        <f t="shared" si="183"/>
        <v>Desarrollo Curricular</v>
      </c>
      <c r="L1956" s="122" t="s">
        <v>503</v>
      </c>
    </row>
    <row r="1957" spans="3:12" x14ac:dyDescent="0.25">
      <c r="C1957" s="123" t="s">
        <v>204</v>
      </c>
      <c r="D1957" s="624"/>
      <c r="E1957" s="229">
        <f>D1951/12</f>
        <v>0</v>
      </c>
      <c r="F1957" s="124">
        <v>36</v>
      </c>
      <c r="G1957" s="121">
        <f t="shared" si="182"/>
        <v>0</v>
      </c>
      <c r="H1957" s="185"/>
      <c r="I1957" s="122" t="s">
        <v>1517</v>
      </c>
      <c r="J1957" s="122" t="str">
        <f>VLOOKUP(I1957,Presupuesto!$B$11:$C$587,2,0)</f>
        <v>OTROS INTERESES</v>
      </c>
      <c r="K1957" s="122" t="str">
        <f t="shared" si="183"/>
        <v>Desarrollo Curricular</v>
      </c>
      <c r="L1957" s="122" t="s">
        <v>503</v>
      </c>
    </row>
    <row r="1958" spans="3:12" x14ac:dyDescent="0.25">
      <c r="C1958" s="123" t="s">
        <v>34</v>
      </c>
      <c r="D1958" s="624"/>
      <c r="E1958" s="229">
        <f>D1951/12</f>
        <v>0</v>
      </c>
      <c r="F1958" s="124">
        <v>80</v>
      </c>
      <c r="G1958" s="121">
        <f t="shared" si="182"/>
        <v>0</v>
      </c>
      <c r="H1958" s="185"/>
      <c r="I1958" s="122" t="s">
        <v>1517</v>
      </c>
      <c r="J1958" s="122" t="str">
        <f>VLOOKUP(I1958,Presupuesto!$B$11:$C$587,2,0)</f>
        <v>OTROS INTERESES</v>
      </c>
      <c r="K1958" s="122" t="str">
        <f t="shared" si="183"/>
        <v>Desarrollo Curricular</v>
      </c>
      <c r="L1958" s="122" t="s">
        <v>503</v>
      </c>
    </row>
    <row r="1959" spans="3:12" x14ac:dyDescent="0.25">
      <c r="C1959" s="133" t="s">
        <v>52</v>
      </c>
      <c r="D1959" s="624"/>
      <c r="E1959" s="256">
        <v>0</v>
      </c>
      <c r="F1959" s="143">
        <v>25</v>
      </c>
      <c r="G1959" s="121">
        <f t="shared" si="182"/>
        <v>0</v>
      </c>
      <c r="H1959" s="185"/>
      <c r="I1959" s="122" t="s">
        <v>1517</v>
      </c>
      <c r="J1959" s="122" t="str">
        <f>VLOOKUP(I1959,Presupuesto!$B$11:$C$587,2,0)</f>
        <v>OTROS INTERESES</v>
      </c>
      <c r="K1959" s="122" t="str">
        <f t="shared" si="183"/>
        <v>Desarrollo Curricular</v>
      </c>
      <c r="L1959" s="122" t="s">
        <v>503</v>
      </c>
    </row>
    <row r="1960" spans="3:12" ht="15.75" thickBot="1" x14ac:dyDescent="0.3">
      <c r="C1960" s="260" t="s">
        <v>541</v>
      </c>
      <c r="D1960" s="261">
        <v>0</v>
      </c>
      <c r="E1960" s="262">
        <v>0</v>
      </c>
      <c r="F1960" s="128">
        <v>11261.25</v>
      </c>
      <c r="G1960" s="121">
        <f t="shared" si="182"/>
        <v>0</v>
      </c>
      <c r="H1960" s="185"/>
      <c r="I1960" s="122" t="s">
        <v>1517</v>
      </c>
      <c r="J1960" s="130" t="str">
        <f>VLOOKUP(I1960,Presupuesto!$B$11:$C$587,2,0)</f>
        <v>OTROS INTERESES</v>
      </c>
      <c r="K1960" s="122" t="str">
        <f t="shared" si="183"/>
        <v>Desarrollo Curricular</v>
      </c>
      <c r="L1960" s="122" t="s">
        <v>503</v>
      </c>
    </row>
    <row r="1962" spans="3:12" x14ac:dyDescent="0.25">
      <c r="C1962" s="72" t="s">
        <v>41</v>
      </c>
      <c r="D1962" s="72"/>
      <c r="E1962" s="72"/>
      <c r="F1962" s="72"/>
      <c r="G1962" s="72"/>
      <c r="H1962" s="97"/>
      <c r="I1962" s="72"/>
      <c r="J1962" s="72"/>
    </row>
    <row r="1963" spans="3:12" x14ac:dyDescent="0.25">
      <c r="C1963" s="72" t="s">
        <v>42</v>
      </c>
      <c r="D1963" s="72"/>
      <c r="E1963" s="72"/>
      <c r="F1963" s="72"/>
      <c r="G1963" s="72"/>
      <c r="H1963" s="97"/>
      <c r="I1963" s="72"/>
      <c r="J1963" s="72"/>
    </row>
    <row r="1964" spans="3:12" ht="15.75" thickBot="1" x14ac:dyDescent="0.3">
      <c r="C1964" s="202"/>
      <c r="D1964" s="202"/>
      <c r="E1964" s="202"/>
      <c r="F1964" s="202"/>
      <c r="G1964" s="202"/>
      <c r="H1964" s="97"/>
      <c r="I1964" s="202"/>
      <c r="J1964" s="202"/>
      <c r="K1964" s="136"/>
    </row>
    <row r="1965" spans="3:12" ht="15.75" thickBot="1" x14ac:dyDescent="0.3">
      <c r="C1965" s="29" t="s">
        <v>43</v>
      </c>
      <c r="D1965" s="30"/>
      <c r="E1965" s="117"/>
      <c r="F1965" s="117"/>
      <c r="G1965" s="117"/>
      <c r="H1965" s="94"/>
      <c r="I1965" s="94"/>
      <c r="J1965" s="94"/>
      <c r="K1965" s="136"/>
    </row>
    <row r="1966" spans="3:12" x14ac:dyDescent="0.25">
      <c r="C1966" s="72"/>
      <c r="D1966" s="31"/>
      <c r="E1966" s="117"/>
      <c r="F1966" s="117"/>
      <c r="G1966" s="117"/>
      <c r="H1966" s="94"/>
      <c r="I1966" s="94"/>
      <c r="J1966" s="94"/>
      <c r="K1966" s="136"/>
    </row>
    <row r="1967" spans="3:12" x14ac:dyDescent="0.25">
      <c r="C1967" s="72"/>
      <c r="D1967" s="31"/>
      <c r="E1967" s="117"/>
      <c r="F1967" s="117"/>
      <c r="G1967" s="117"/>
      <c r="H1967" s="94"/>
      <c r="I1967" s="94"/>
      <c r="J1967" s="94"/>
      <c r="K1967" s="136"/>
    </row>
    <row r="1968" spans="3:12" ht="15.75" x14ac:dyDescent="0.25">
      <c r="C1968" s="235" t="s">
        <v>481</v>
      </c>
      <c r="D1968" s="328"/>
      <c r="E1968" s="117"/>
      <c r="F1968" s="117"/>
      <c r="G1968" s="117"/>
      <c r="H1968" s="94"/>
      <c r="I1968" s="94"/>
      <c r="J1968" s="94"/>
      <c r="K1968" s="136"/>
    </row>
    <row r="1969" spans="3:12" ht="18.75" x14ac:dyDescent="0.25">
      <c r="C1969" s="252" t="e">
        <f>IFERROR(VLOOKUP(D1968,'Desarrollo e Innov. Curricular'!$E:$F,2,FALSE),IFERROR(VLOOKUP(D1968,Investigación!$E:$F,2,FALSE),IFERROR(VLOOKUP(D1968,'Vinculación Univ. Sociedad'!$E:$F,2,FALSE),IFERROR(VLOOKUP(D1968,'Docencia y Profesorado Universi'!$E:$F,2,FALSE),IFERROR(VLOOKUP(D1968,Estudiantes!$E:$F,2,FALSE),IFERROR(VLOOKUP(D1968,'Gestion Administrativa'!#REF!,2,FALSE),IFERROR(VLOOKUP(D1968,'Gestion Academica'!$E:$F,2,FALSE),IFERROR(VLOOKUP(D1968,Graduados!$E:$F,2,FALSE),IFERROR(VLOOKUP(D1968,'Gestión del Conocimiento'!$E:$F,2,FALSE),IFERROR(VLOOKUP(D1968,Gobernabilidad!$E:$F,2,FALSE),IFERROR(VLOOKUP(D1968,'NIVEL DE ES Y  SISTEMA NACIONAL'!$E:$F,2,FALSE),VLOOKUP(D1968,'Lo Esencial'!$E:$F,2,0))))))))))))</f>
        <v>#N/A</v>
      </c>
      <c r="D1969" s="31"/>
      <c r="E1969" s="117"/>
      <c r="F1969" s="117"/>
      <c r="G1969" s="117"/>
      <c r="H1969" s="94"/>
      <c r="I1969" s="94"/>
      <c r="J1969" s="94"/>
      <c r="K1969" s="136"/>
    </row>
    <row r="1970" spans="3:12" ht="15.75" thickBot="1" x14ac:dyDescent="0.3">
      <c r="C1970" s="72"/>
      <c r="D1970" s="31"/>
      <c r="E1970" s="117"/>
      <c r="F1970" s="117"/>
      <c r="G1970" s="117"/>
      <c r="H1970" s="94"/>
      <c r="I1970" s="94"/>
      <c r="J1970" s="94"/>
      <c r="K1970" s="136"/>
    </row>
    <row r="1971" spans="3:12" ht="30.75" thickBot="1" x14ac:dyDescent="0.3">
      <c r="C1971" s="150" t="s">
        <v>44</v>
      </c>
      <c r="D1971" s="153" t="s">
        <v>45</v>
      </c>
      <c r="E1971" s="152" t="s">
        <v>55</v>
      </c>
      <c r="F1971" s="152" t="s">
        <v>57</v>
      </c>
      <c r="G1971" s="151" t="s">
        <v>27</v>
      </c>
      <c r="H1971" s="157" t="s">
        <v>218</v>
      </c>
      <c r="I1971" s="152" t="s">
        <v>46</v>
      </c>
      <c r="J1971" s="152" t="s">
        <v>219</v>
      </c>
      <c r="K1971" s="152" t="s">
        <v>501</v>
      </c>
      <c r="L1971" s="152" t="s">
        <v>502</v>
      </c>
    </row>
    <row r="1972" spans="3:12" x14ac:dyDescent="0.25">
      <c r="C1972" s="119" t="s">
        <v>47</v>
      </c>
      <c r="D1972" s="623"/>
      <c r="E1972" s="182"/>
      <c r="F1972" s="139">
        <v>30000</v>
      </c>
      <c r="G1972" s="121">
        <f t="shared" ref="G1972:G1981" si="184">E1972*F1972</f>
        <v>0</v>
      </c>
      <c r="H1972" s="185" t="s">
        <v>217</v>
      </c>
      <c r="I1972" s="122" t="s">
        <v>756</v>
      </c>
      <c r="J1972" s="122" t="str">
        <f>VLOOKUP(I1972,Presupuesto!$B$11:$C$587,2,0)</f>
        <v>SERVICIOS DE PROFESIONALES Y TECNICOS</v>
      </c>
      <c r="K1972" s="263" t="s">
        <v>211</v>
      </c>
      <c r="L1972" s="122" t="s">
        <v>485</v>
      </c>
    </row>
    <row r="1973" spans="3:12" x14ac:dyDescent="0.25">
      <c r="C1973" s="123" t="s">
        <v>48</v>
      </c>
      <c r="D1973" s="624"/>
      <c r="E1973" s="229">
        <v>0</v>
      </c>
      <c r="F1973" s="124">
        <v>50</v>
      </c>
      <c r="G1973" s="121">
        <f t="shared" si="184"/>
        <v>0</v>
      </c>
      <c r="H1973" s="185"/>
      <c r="I1973" s="122" t="s">
        <v>1517</v>
      </c>
      <c r="J1973" s="122" t="str">
        <f>VLOOKUP(I1973,Presupuesto!$B$11:$C$587,2,0)</f>
        <v>OTROS INTERESES</v>
      </c>
      <c r="K1973" s="122" t="str">
        <f>$K$17</f>
        <v>Desarrollo Curricular</v>
      </c>
      <c r="L1973" s="122" t="s">
        <v>503</v>
      </c>
    </row>
    <row r="1974" spans="3:12" x14ac:dyDescent="0.25">
      <c r="C1974" s="123" t="s">
        <v>49</v>
      </c>
      <c r="D1974" s="624"/>
      <c r="E1974" s="229">
        <v>0</v>
      </c>
      <c r="F1974" s="124">
        <v>100</v>
      </c>
      <c r="G1974" s="121">
        <f t="shared" si="184"/>
        <v>0</v>
      </c>
      <c r="H1974" s="185"/>
      <c r="I1974" s="122" t="s">
        <v>1517</v>
      </c>
      <c r="J1974" s="122" t="str">
        <f>VLOOKUP(I1974,Presupuesto!$B$11:$C$587,2,0)</f>
        <v>OTROS INTERESES</v>
      </c>
      <c r="K1974" s="122" t="str">
        <f t="shared" ref="K1974:K1981" si="185">$K$17</f>
        <v>Desarrollo Curricular</v>
      </c>
      <c r="L1974" s="122" t="s">
        <v>487</v>
      </c>
    </row>
    <row r="1975" spans="3:12" x14ac:dyDescent="0.25">
      <c r="C1975" s="123" t="s">
        <v>50</v>
      </c>
      <c r="D1975" s="624"/>
      <c r="E1975" s="175">
        <v>0</v>
      </c>
      <c r="F1975" s="142">
        <v>100</v>
      </c>
      <c r="G1975" s="121">
        <f t="shared" si="184"/>
        <v>0</v>
      </c>
      <c r="H1975" s="185"/>
      <c r="I1975" s="122" t="s">
        <v>1517</v>
      </c>
      <c r="J1975" s="122" t="str">
        <f>VLOOKUP(I1975,Presupuesto!$B$11:$C$587,2,0)</f>
        <v>OTROS INTERESES</v>
      </c>
      <c r="K1975" s="122" t="str">
        <f t="shared" si="185"/>
        <v>Desarrollo Curricular</v>
      </c>
      <c r="L1975" s="122" t="s">
        <v>503</v>
      </c>
    </row>
    <row r="1976" spans="3:12" x14ac:dyDescent="0.25">
      <c r="C1976" s="123" t="s">
        <v>510</v>
      </c>
      <c r="D1976" s="624"/>
      <c r="E1976" s="175">
        <v>0</v>
      </c>
      <c r="F1976" s="142">
        <v>250</v>
      </c>
      <c r="G1976" s="121">
        <f t="shared" si="184"/>
        <v>0</v>
      </c>
      <c r="H1976" s="185"/>
      <c r="I1976" s="122" t="s">
        <v>1517</v>
      </c>
      <c r="J1976" s="122" t="str">
        <f>VLOOKUP(I1976,Presupuesto!$B$11:$C$587,2,0)</f>
        <v>OTROS INTERESES</v>
      </c>
      <c r="K1976" s="122" t="str">
        <f t="shared" si="185"/>
        <v>Desarrollo Curricular</v>
      </c>
      <c r="L1976" s="122" t="s">
        <v>503</v>
      </c>
    </row>
    <row r="1977" spans="3:12" x14ac:dyDescent="0.25">
      <c r="C1977" s="123" t="s">
        <v>51</v>
      </c>
      <c r="D1977" s="624"/>
      <c r="E1977" s="229">
        <v>0</v>
      </c>
      <c r="F1977" s="124">
        <v>85</v>
      </c>
      <c r="G1977" s="121">
        <f t="shared" si="184"/>
        <v>0</v>
      </c>
      <c r="H1977" s="185"/>
      <c r="I1977" s="122" t="s">
        <v>1517</v>
      </c>
      <c r="J1977" s="122" t="str">
        <f>VLOOKUP(I1977,Presupuesto!$B$11:$C$587,2,0)</f>
        <v>OTROS INTERESES</v>
      </c>
      <c r="K1977" s="122" t="str">
        <f t="shared" si="185"/>
        <v>Desarrollo Curricular</v>
      </c>
      <c r="L1977" s="122" t="s">
        <v>503</v>
      </c>
    </row>
    <row r="1978" spans="3:12" x14ac:dyDescent="0.25">
      <c r="C1978" s="123" t="s">
        <v>204</v>
      </c>
      <c r="D1978" s="624"/>
      <c r="E1978" s="229">
        <f>D1972/12</f>
        <v>0</v>
      </c>
      <c r="F1978" s="124">
        <v>36</v>
      </c>
      <c r="G1978" s="121">
        <f t="shared" si="184"/>
        <v>0</v>
      </c>
      <c r="H1978" s="185"/>
      <c r="I1978" s="122" t="s">
        <v>1517</v>
      </c>
      <c r="J1978" s="122" t="str">
        <f>VLOOKUP(I1978,Presupuesto!$B$11:$C$587,2,0)</f>
        <v>OTROS INTERESES</v>
      </c>
      <c r="K1978" s="122" t="str">
        <f t="shared" si="185"/>
        <v>Desarrollo Curricular</v>
      </c>
      <c r="L1978" s="122" t="s">
        <v>503</v>
      </c>
    </row>
    <row r="1979" spans="3:12" x14ac:dyDescent="0.25">
      <c r="C1979" s="123" t="s">
        <v>34</v>
      </c>
      <c r="D1979" s="624"/>
      <c r="E1979" s="229">
        <f>D1972/12</f>
        <v>0</v>
      </c>
      <c r="F1979" s="124">
        <v>80</v>
      </c>
      <c r="G1979" s="121">
        <f t="shared" si="184"/>
        <v>0</v>
      </c>
      <c r="H1979" s="185"/>
      <c r="I1979" s="122" t="s">
        <v>1517</v>
      </c>
      <c r="J1979" s="122" t="str">
        <f>VLOOKUP(I1979,Presupuesto!$B$11:$C$587,2,0)</f>
        <v>OTROS INTERESES</v>
      </c>
      <c r="K1979" s="122" t="str">
        <f t="shared" si="185"/>
        <v>Desarrollo Curricular</v>
      </c>
      <c r="L1979" s="122" t="s">
        <v>503</v>
      </c>
    </row>
    <row r="1980" spans="3:12" x14ac:dyDescent="0.25">
      <c r="C1980" s="133" t="s">
        <v>52</v>
      </c>
      <c r="D1980" s="624"/>
      <c r="E1980" s="256">
        <v>0</v>
      </c>
      <c r="F1980" s="143">
        <v>25</v>
      </c>
      <c r="G1980" s="121">
        <f t="shared" si="184"/>
        <v>0</v>
      </c>
      <c r="H1980" s="185"/>
      <c r="I1980" s="122" t="s">
        <v>1517</v>
      </c>
      <c r="J1980" s="122" t="str">
        <f>VLOOKUP(I1980,Presupuesto!$B$11:$C$587,2,0)</f>
        <v>OTROS INTERESES</v>
      </c>
      <c r="K1980" s="122" t="str">
        <f t="shared" si="185"/>
        <v>Desarrollo Curricular</v>
      </c>
      <c r="L1980" s="122" t="s">
        <v>503</v>
      </c>
    </row>
    <row r="1981" spans="3:12" ht="15.75" thickBot="1" x14ac:dyDescent="0.3">
      <c r="C1981" s="260" t="s">
        <v>541</v>
      </c>
      <c r="D1981" s="261">
        <v>0</v>
      </c>
      <c r="E1981" s="262">
        <v>0</v>
      </c>
      <c r="F1981" s="128">
        <v>11261.25</v>
      </c>
      <c r="G1981" s="121">
        <f t="shared" si="184"/>
        <v>0</v>
      </c>
      <c r="H1981" s="185"/>
      <c r="I1981" s="122" t="s">
        <v>1517</v>
      </c>
      <c r="J1981" s="130" t="str">
        <f>VLOOKUP(I1981,Presupuesto!$B$11:$C$587,2,0)</f>
        <v>OTROS INTERESES</v>
      </c>
      <c r="K1981" s="122" t="str">
        <f t="shared" si="185"/>
        <v>Desarrollo Curricular</v>
      </c>
      <c r="L1981" s="122" t="s">
        <v>503</v>
      </c>
    </row>
    <row r="1983" spans="3:12" x14ac:dyDescent="0.25">
      <c r="C1983" s="72" t="s">
        <v>41</v>
      </c>
      <c r="D1983" s="72"/>
      <c r="E1983" s="72"/>
      <c r="F1983" s="72"/>
      <c r="G1983" s="72"/>
      <c r="H1983" s="97"/>
      <c r="I1983" s="72"/>
      <c r="J1983" s="72"/>
    </row>
    <row r="1984" spans="3:12" x14ac:dyDescent="0.25">
      <c r="C1984" s="72" t="s">
        <v>42</v>
      </c>
      <c r="D1984" s="72"/>
      <c r="E1984" s="72"/>
      <c r="F1984" s="72"/>
      <c r="G1984" s="72"/>
      <c r="H1984" s="97"/>
      <c r="I1984" s="72"/>
      <c r="J1984" s="72"/>
    </row>
    <row r="1985" spans="3:12" ht="15.75" thickBot="1" x14ac:dyDescent="0.3">
      <c r="C1985" s="202"/>
      <c r="D1985" s="202"/>
      <c r="E1985" s="202"/>
      <c r="F1985" s="202"/>
      <c r="G1985" s="202"/>
      <c r="H1985" s="97"/>
      <c r="I1985" s="202"/>
      <c r="J1985" s="202"/>
      <c r="K1985" s="136"/>
    </row>
    <row r="1986" spans="3:12" ht="15.75" thickBot="1" x14ac:dyDescent="0.3">
      <c r="C1986" s="29" t="s">
        <v>43</v>
      </c>
      <c r="D1986" s="30"/>
      <c r="E1986" s="117"/>
      <c r="F1986" s="117"/>
      <c r="G1986" s="117"/>
      <c r="H1986" s="94"/>
      <c r="I1986" s="94"/>
      <c r="J1986" s="94"/>
      <c r="K1986" s="136"/>
    </row>
    <row r="1987" spans="3:12" x14ac:dyDescent="0.25">
      <c r="C1987" s="72"/>
      <c r="D1987" s="31"/>
      <c r="E1987" s="117"/>
      <c r="F1987" s="117"/>
      <c r="G1987" s="117"/>
      <c r="H1987" s="94"/>
      <c r="I1987" s="94"/>
      <c r="J1987" s="94"/>
      <c r="K1987" s="136"/>
    </row>
    <row r="1988" spans="3:12" x14ac:dyDescent="0.25">
      <c r="C1988" s="72"/>
      <c r="D1988" s="31"/>
      <c r="E1988" s="117"/>
      <c r="F1988" s="117"/>
      <c r="G1988" s="117"/>
      <c r="H1988" s="94"/>
      <c r="I1988" s="94"/>
      <c r="J1988" s="94"/>
      <c r="K1988" s="136"/>
    </row>
    <row r="1989" spans="3:12" ht="15.75" x14ac:dyDescent="0.25">
      <c r="C1989" s="235" t="s">
        <v>481</v>
      </c>
      <c r="D1989" s="328"/>
      <c r="E1989" s="117"/>
      <c r="F1989" s="117"/>
      <c r="G1989" s="117"/>
      <c r="H1989" s="94"/>
      <c r="I1989" s="94"/>
      <c r="J1989" s="94"/>
      <c r="K1989" s="136"/>
    </row>
    <row r="1990" spans="3:12" ht="18.75" x14ac:dyDescent="0.25">
      <c r="C1990" s="252" t="e">
        <f>IFERROR(VLOOKUP(D1989,'Desarrollo e Innov. Curricular'!$E:$F,2,FALSE),IFERROR(VLOOKUP(D1989,Investigación!$E:$F,2,FALSE),IFERROR(VLOOKUP(D1989,'Vinculación Univ. Sociedad'!$E:$F,2,FALSE),IFERROR(VLOOKUP(D1989,'Docencia y Profesorado Universi'!$E:$F,2,FALSE),IFERROR(VLOOKUP(D1989,Estudiantes!$E:$F,2,FALSE),IFERROR(VLOOKUP(D1989,'Gestion Administrativa'!#REF!,2,FALSE),IFERROR(VLOOKUP(D1989,'Gestion Academica'!$E:$F,2,FALSE),IFERROR(VLOOKUP(D1989,Graduados!$E:$F,2,FALSE),IFERROR(VLOOKUP(D1989,'Gestión del Conocimiento'!$E:$F,2,FALSE),IFERROR(VLOOKUP(D1989,Gobernabilidad!$E:$F,2,FALSE),IFERROR(VLOOKUP(D1989,'NIVEL DE ES Y  SISTEMA NACIONAL'!$E:$F,2,FALSE),VLOOKUP(D1989,'Lo Esencial'!$E:$F,2,0))))))))))))</f>
        <v>#N/A</v>
      </c>
      <c r="D1990" s="31"/>
      <c r="E1990" s="117"/>
      <c r="F1990" s="117"/>
      <c r="G1990" s="117"/>
      <c r="H1990" s="94"/>
      <c r="I1990" s="94"/>
      <c r="J1990" s="94"/>
      <c r="K1990" s="136"/>
    </row>
    <row r="1991" spans="3:12" ht="15.75" thickBot="1" x14ac:dyDescent="0.3">
      <c r="C1991" s="72"/>
      <c r="D1991" s="31"/>
      <c r="E1991" s="117"/>
      <c r="F1991" s="117"/>
      <c r="G1991" s="117"/>
      <c r="H1991" s="94"/>
      <c r="I1991" s="94"/>
      <c r="J1991" s="94"/>
      <c r="K1991" s="136"/>
    </row>
    <row r="1992" spans="3:12" ht="30.75" thickBot="1" x14ac:dyDescent="0.3">
      <c r="C1992" s="150" t="s">
        <v>44</v>
      </c>
      <c r="D1992" s="153" t="s">
        <v>45</v>
      </c>
      <c r="E1992" s="152" t="s">
        <v>55</v>
      </c>
      <c r="F1992" s="152" t="s">
        <v>57</v>
      </c>
      <c r="G1992" s="151" t="s">
        <v>27</v>
      </c>
      <c r="H1992" s="157" t="s">
        <v>218</v>
      </c>
      <c r="I1992" s="152" t="s">
        <v>46</v>
      </c>
      <c r="J1992" s="152" t="s">
        <v>219</v>
      </c>
      <c r="K1992" s="152" t="s">
        <v>501</v>
      </c>
      <c r="L1992" s="152" t="s">
        <v>502</v>
      </c>
    </row>
    <row r="1993" spans="3:12" x14ac:dyDescent="0.25">
      <c r="C1993" s="119" t="s">
        <v>47</v>
      </c>
      <c r="D1993" s="623"/>
      <c r="E1993" s="182"/>
      <c r="F1993" s="139">
        <v>30000</v>
      </c>
      <c r="G1993" s="121">
        <f t="shared" ref="G1993:G2002" si="186">E1993*F1993</f>
        <v>0</v>
      </c>
      <c r="H1993" s="185" t="s">
        <v>217</v>
      </c>
      <c r="I1993" s="122" t="s">
        <v>756</v>
      </c>
      <c r="J1993" s="122" t="str">
        <f>VLOOKUP(I1993,Presupuesto!$B$11:$C$587,2,0)</f>
        <v>SERVICIOS DE PROFESIONALES Y TECNICOS</v>
      </c>
      <c r="K1993" s="263" t="s">
        <v>211</v>
      </c>
      <c r="L1993" s="122" t="s">
        <v>485</v>
      </c>
    </row>
    <row r="1994" spans="3:12" x14ac:dyDescent="0.25">
      <c r="C1994" s="123" t="s">
        <v>48</v>
      </c>
      <c r="D1994" s="624"/>
      <c r="E1994" s="229">
        <v>0</v>
      </c>
      <c r="F1994" s="124">
        <v>50</v>
      </c>
      <c r="G1994" s="121">
        <f t="shared" si="186"/>
        <v>0</v>
      </c>
      <c r="H1994" s="185"/>
      <c r="I1994" s="122" t="s">
        <v>1517</v>
      </c>
      <c r="J1994" s="122" t="str">
        <f>VLOOKUP(I1994,Presupuesto!$B$11:$C$587,2,0)</f>
        <v>OTROS INTERESES</v>
      </c>
      <c r="K1994" s="122" t="str">
        <f>$K$17</f>
        <v>Desarrollo Curricular</v>
      </c>
      <c r="L1994" s="122" t="s">
        <v>503</v>
      </c>
    </row>
    <row r="1995" spans="3:12" x14ac:dyDescent="0.25">
      <c r="C1995" s="123" t="s">
        <v>49</v>
      </c>
      <c r="D1995" s="624"/>
      <c r="E1995" s="229">
        <v>0</v>
      </c>
      <c r="F1995" s="124">
        <v>100</v>
      </c>
      <c r="G1995" s="121">
        <f t="shared" si="186"/>
        <v>0</v>
      </c>
      <c r="H1995" s="185"/>
      <c r="I1995" s="122" t="s">
        <v>1517</v>
      </c>
      <c r="J1995" s="122" t="str">
        <f>VLOOKUP(I1995,Presupuesto!$B$11:$C$587,2,0)</f>
        <v>OTROS INTERESES</v>
      </c>
      <c r="K1995" s="122" t="str">
        <f t="shared" ref="K1995:K2002" si="187">$K$17</f>
        <v>Desarrollo Curricular</v>
      </c>
      <c r="L1995" s="122" t="s">
        <v>487</v>
      </c>
    </row>
    <row r="1996" spans="3:12" x14ac:dyDescent="0.25">
      <c r="C1996" s="123" t="s">
        <v>50</v>
      </c>
      <c r="D1996" s="624"/>
      <c r="E1996" s="175">
        <v>0</v>
      </c>
      <c r="F1996" s="142">
        <v>100</v>
      </c>
      <c r="G1996" s="121">
        <f t="shared" si="186"/>
        <v>0</v>
      </c>
      <c r="H1996" s="185"/>
      <c r="I1996" s="122" t="s">
        <v>1517</v>
      </c>
      <c r="J1996" s="122" t="str">
        <f>VLOOKUP(I1996,Presupuesto!$B$11:$C$587,2,0)</f>
        <v>OTROS INTERESES</v>
      </c>
      <c r="K1996" s="122" t="str">
        <f t="shared" si="187"/>
        <v>Desarrollo Curricular</v>
      </c>
      <c r="L1996" s="122" t="s">
        <v>503</v>
      </c>
    </row>
    <row r="1997" spans="3:12" x14ac:dyDescent="0.25">
      <c r="C1997" s="123" t="s">
        <v>510</v>
      </c>
      <c r="D1997" s="624"/>
      <c r="E1997" s="175">
        <v>0</v>
      </c>
      <c r="F1997" s="142">
        <v>250</v>
      </c>
      <c r="G1997" s="121">
        <f t="shared" si="186"/>
        <v>0</v>
      </c>
      <c r="H1997" s="185"/>
      <c r="I1997" s="122" t="s">
        <v>1517</v>
      </c>
      <c r="J1997" s="122" t="str">
        <f>VLOOKUP(I1997,Presupuesto!$B$11:$C$587,2,0)</f>
        <v>OTROS INTERESES</v>
      </c>
      <c r="K1997" s="122" t="str">
        <f t="shared" si="187"/>
        <v>Desarrollo Curricular</v>
      </c>
      <c r="L1997" s="122" t="s">
        <v>503</v>
      </c>
    </row>
    <row r="1998" spans="3:12" x14ac:dyDescent="0.25">
      <c r="C1998" s="123" t="s">
        <v>51</v>
      </c>
      <c r="D1998" s="624"/>
      <c r="E1998" s="229">
        <v>0</v>
      </c>
      <c r="F1998" s="124">
        <v>85</v>
      </c>
      <c r="G1998" s="121">
        <f t="shared" si="186"/>
        <v>0</v>
      </c>
      <c r="H1998" s="185"/>
      <c r="I1998" s="122" t="s">
        <v>1517</v>
      </c>
      <c r="J1998" s="122" t="str">
        <f>VLOOKUP(I1998,Presupuesto!$B$11:$C$587,2,0)</f>
        <v>OTROS INTERESES</v>
      </c>
      <c r="K1998" s="122" t="str">
        <f t="shared" si="187"/>
        <v>Desarrollo Curricular</v>
      </c>
      <c r="L1998" s="122" t="s">
        <v>503</v>
      </c>
    </row>
    <row r="1999" spans="3:12" x14ac:dyDescent="0.25">
      <c r="C1999" s="123" t="s">
        <v>204</v>
      </c>
      <c r="D1999" s="624"/>
      <c r="E1999" s="229">
        <f>D1993/12</f>
        <v>0</v>
      </c>
      <c r="F1999" s="124">
        <v>36</v>
      </c>
      <c r="G1999" s="121">
        <f t="shared" si="186"/>
        <v>0</v>
      </c>
      <c r="H1999" s="185"/>
      <c r="I1999" s="122" t="s">
        <v>1517</v>
      </c>
      <c r="J1999" s="122" t="str">
        <f>VLOOKUP(I1999,Presupuesto!$B$11:$C$587,2,0)</f>
        <v>OTROS INTERESES</v>
      </c>
      <c r="K1999" s="122" t="str">
        <f t="shared" si="187"/>
        <v>Desarrollo Curricular</v>
      </c>
      <c r="L1999" s="122" t="s">
        <v>503</v>
      </c>
    </row>
    <row r="2000" spans="3:12" x14ac:dyDescent="0.25">
      <c r="C2000" s="123" t="s">
        <v>34</v>
      </c>
      <c r="D2000" s="624"/>
      <c r="E2000" s="229">
        <f>D1993/12</f>
        <v>0</v>
      </c>
      <c r="F2000" s="124">
        <v>80</v>
      </c>
      <c r="G2000" s="121">
        <f t="shared" si="186"/>
        <v>0</v>
      </c>
      <c r="H2000" s="185"/>
      <c r="I2000" s="122" t="s">
        <v>1517</v>
      </c>
      <c r="J2000" s="122" t="str">
        <f>VLOOKUP(I2000,Presupuesto!$B$11:$C$587,2,0)</f>
        <v>OTROS INTERESES</v>
      </c>
      <c r="K2000" s="122" t="str">
        <f t="shared" si="187"/>
        <v>Desarrollo Curricular</v>
      </c>
      <c r="L2000" s="122" t="s">
        <v>503</v>
      </c>
    </row>
    <row r="2001" spans="3:12" x14ac:dyDescent="0.25">
      <c r="C2001" s="133" t="s">
        <v>52</v>
      </c>
      <c r="D2001" s="624"/>
      <c r="E2001" s="256">
        <v>0</v>
      </c>
      <c r="F2001" s="143">
        <v>25</v>
      </c>
      <c r="G2001" s="121">
        <f t="shared" si="186"/>
        <v>0</v>
      </c>
      <c r="H2001" s="185"/>
      <c r="I2001" s="122" t="s">
        <v>1517</v>
      </c>
      <c r="J2001" s="122" t="str">
        <f>VLOOKUP(I2001,Presupuesto!$B$11:$C$587,2,0)</f>
        <v>OTROS INTERESES</v>
      </c>
      <c r="K2001" s="122" t="str">
        <f t="shared" si="187"/>
        <v>Desarrollo Curricular</v>
      </c>
      <c r="L2001" s="122" t="s">
        <v>503</v>
      </c>
    </row>
    <row r="2002" spans="3:12" ht="15.75" thickBot="1" x14ac:dyDescent="0.3">
      <c r="C2002" s="260" t="s">
        <v>541</v>
      </c>
      <c r="D2002" s="261">
        <v>0</v>
      </c>
      <c r="E2002" s="262">
        <v>0</v>
      </c>
      <c r="F2002" s="128">
        <v>11261.25</v>
      </c>
      <c r="G2002" s="121">
        <f t="shared" si="186"/>
        <v>0</v>
      </c>
      <c r="H2002" s="185"/>
      <c r="I2002" s="122" t="s">
        <v>1517</v>
      </c>
      <c r="J2002" s="130" t="str">
        <f>VLOOKUP(I2002,Presupuesto!$B$11:$C$587,2,0)</f>
        <v>OTROS INTERESES</v>
      </c>
      <c r="K2002" s="122" t="str">
        <f t="shared" si="187"/>
        <v>Desarrollo Curricular</v>
      </c>
      <c r="L2002" s="122" t="s">
        <v>503</v>
      </c>
    </row>
  </sheetData>
  <mergeCells count="94">
    <mergeCell ref="D17:D25"/>
    <mergeCell ref="D39:D47"/>
    <mergeCell ref="D60:D68"/>
    <mergeCell ref="D82:D90"/>
    <mergeCell ref="D104:D112"/>
    <mergeCell ref="D126:D134"/>
    <mergeCell ref="D148:D156"/>
    <mergeCell ref="D170:D178"/>
    <mergeCell ref="D192:D200"/>
    <mergeCell ref="D214:D222"/>
    <mergeCell ref="D236:D244"/>
    <mergeCell ref="D258:D266"/>
    <mergeCell ref="D280:D288"/>
    <mergeCell ref="D302:D310"/>
    <mergeCell ref="D327:D335"/>
    <mergeCell ref="D349:D357"/>
    <mergeCell ref="D371:D379"/>
    <mergeCell ref="D393:D401"/>
    <mergeCell ref="D415:D423"/>
    <mergeCell ref="D437:D445"/>
    <mergeCell ref="D459:D467"/>
    <mergeCell ref="D481:D489"/>
    <mergeCell ref="D544:D552"/>
    <mergeCell ref="D565:D573"/>
    <mergeCell ref="D502:D510"/>
    <mergeCell ref="D523:D531"/>
    <mergeCell ref="D586:D594"/>
    <mergeCell ref="D607:D615"/>
    <mergeCell ref="D628:D636"/>
    <mergeCell ref="D649:D657"/>
    <mergeCell ref="D670:D678"/>
    <mergeCell ref="D691:D699"/>
    <mergeCell ref="D712:D720"/>
    <mergeCell ref="D733:D741"/>
    <mergeCell ref="D754:D762"/>
    <mergeCell ref="D775:D783"/>
    <mergeCell ref="D796:D804"/>
    <mergeCell ref="D817:D825"/>
    <mergeCell ref="D838:D846"/>
    <mergeCell ref="D859:D867"/>
    <mergeCell ref="D880:D888"/>
    <mergeCell ref="D901:D909"/>
    <mergeCell ref="D922:D930"/>
    <mergeCell ref="D943:D951"/>
    <mergeCell ref="D964:D972"/>
    <mergeCell ref="D985:D993"/>
    <mergeCell ref="D1006:D1014"/>
    <mergeCell ref="D1027:D1035"/>
    <mergeCell ref="D1048:D1056"/>
    <mergeCell ref="D1069:D1077"/>
    <mergeCell ref="D1090:D1098"/>
    <mergeCell ref="D1111:D1119"/>
    <mergeCell ref="D1132:D1140"/>
    <mergeCell ref="D1153:D1161"/>
    <mergeCell ref="D1174:D1182"/>
    <mergeCell ref="D1195:D1203"/>
    <mergeCell ref="D1216:D1224"/>
    <mergeCell ref="D1237:D1245"/>
    <mergeCell ref="D1258:D1266"/>
    <mergeCell ref="D1279:D1287"/>
    <mergeCell ref="D1300:D1308"/>
    <mergeCell ref="D1321:D1329"/>
    <mergeCell ref="D1342:D1350"/>
    <mergeCell ref="D1363:D1371"/>
    <mergeCell ref="D1384:D1392"/>
    <mergeCell ref="D1405:D1413"/>
    <mergeCell ref="D1426:D1434"/>
    <mergeCell ref="D1447:D1455"/>
    <mergeCell ref="D1468:D1476"/>
    <mergeCell ref="D1489:D1497"/>
    <mergeCell ref="D1510:D1518"/>
    <mergeCell ref="D1531:D1539"/>
    <mergeCell ref="D1552:D1560"/>
    <mergeCell ref="D1573:D1581"/>
    <mergeCell ref="D1594:D1602"/>
    <mergeCell ref="D1615:D1623"/>
    <mergeCell ref="D1636:D1644"/>
    <mergeCell ref="D1657:D1665"/>
    <mergeCell ref="D1678:D1686"/>
    <mergeCell ref="D1699:D1707"/>
    <mergeCell ref="D1720:D1728"/>
    <mergeCell ref="D1741:D1749"/>
    <mergeCell ref="D1762:D1770"/>
    <mergeCell ref="D1783:D1791"/>
    <mergeCell ref="D1804:D1812"/>
    <mergeCell ref="D1825:D1833"/>
    <mergeCell ref="D1951:D1959"/>
    <mergeCell ref="D1972:D1980"/>
    <mergeCell ref="D1993:D2001"/>
    <mergeCell ref="D1846:D1854"/>
    <mergeCell ref="D1867:D1875"/>
    <mergeCell ref="D1888:D1896"/>
    <mergeCell ref="D1909:D1917"/>
    <mergeCell ref="D1930:D1938"/>
  </mergeCells>
  <conditionalFormatting sqref="D13">
    <cfRule type="duplicateValues" dxfId="189" priority="214"/>
  </conditionalFormatting>
  <conditionalFormatting sqref="D35">
    <cfRule type="duplicateValues" dxfId="188" priority="213"/>
  </conditionalFormatting>
  <conditionalFormatting sqref="D56">
    <cfRule type="duplicateValues" dxfId="187" priority="212"/>
  </conditionalFormatting>
  <conditionalFormatting sqref="D78">
    <cfRule type="duplicateValues" dxfId="186" priority="211"/>
  </conditionalFormatting>
  <conditionalFormatting sqref="D100">
    <cfRule type="duplicateValues" dxfId="185" priority="210"/>
  </conditionalFormatting>
  <conditionalFormatting sqref="D122">
    <cfRule type="duplicateValues" dxfId="184" priority="209"/>
  </conditionalFormatting>
  <conditionalFormatting sqref="D144">
    <cfRule type="duplicateValues" dxfId="183" priority="208"/>
  </conditionalFormatting>
  <conditionalFormatting sqref="D166">
    <cfRule type="duplicateValues" dxfId="182" priority="207"/>
  </conditionalFormatting>
  <conditionalFormatting sqref="D188">
    <cfRule type="duplicateValues" dxfId="181" priority="183"/>
  </conditionalFormatting>
  <conditionalFormatting sqref="D210">
    <cfRule type="duplicateValues" dxfId="180" priority="182"/>
  </conditionalFormatting>
  <conditionalFormatting sqref="D232">
    <cfRule type="duplicateValues" dxfId="179" priority="181"/>
  </conditionalFormatting>
  <conditionalFormatting sqref="D254">
    <cfRule type="duplicateValues" dxfId="178" priority="180"/>
  </conditionalFormatting>
  <conditionalFormatting sqref="D276">
    <cfRule type="duplicateValues" dxfId="177" priority="179"/>
  </conditionalFormatting>
  <conditionalFormatting sqref="D298">
    <cfRule type="duplicateValues" dxfId="176" priority="178"/>
  </conditionalFormatting>
  <conditionalFormatting sqref="D323">
    <cfRule type="duplicateValues" dxfId="175" priority="176"/>
  </conditionalFormatting>
  <conditionalFormatting sqref="D345">
    <cfRule type="duplicateValues" dxfId="174" priority="175"/>
  </conditionalFormatting>
  <conditionalFormatting sqref="D323">
    <cfRule type="duplicateValues" dxfId="173" priority="164"/>
  </conditionalFormatting>
  <conditionalFormatting sqref="D367">
    <cfRule type="duplicateValues" dxfId="172" priority="163"/>
  </conditionalFormatting>
  <conditionalFormatting sqref="D389">
    <cfRule type="duplicateValues" dxfId="171" priority="162"/>
  </conditionalFormatting>
  <conditionalFormatting sqref="D411">
    <cfRule type="duplicateValues" dxfId="170" priority="161"/>
  </conditionalFormatting>
  <conditionalFormatting sqref="D433">
    <cfRule type="duplicateValues" dxfId="169" priority="160"/>
  </conditionalFormatting>
  <conditionalFormatting sqref="D455">
    <cfRule type="duplicateValues" dxfId="168" priority="159"/>
  </conditionalFormatting>
  <conditionalFormatting sqref="D477">
    <cfRule type="duplicateValues" dxfId="167" priority="158"/>
  </conditionalFormatting>
  <conditionalFormatting sqref="D345">
    <cfRule type="duplicateValues" dxfId="166" priority="157"/>
  </conditionalFormatting>
  <conditionalFormatting sqref="D367">
    <cfRule type="duplicateValues" dxfId="165" priority="156"/>
  </conditionalFormatting>
  <conditionalFormatting sqref="D389">
    <cfRule type="duplicateValues" dxfId="164" priority="155"/>
  </conditionalFormatting>
  <conditionalFormatting sqref="D389">
    <cfRule type="duplicateValues" dxfId="163" priority="154"/>
  </conditionalFormatting>
  <conditionalFormatting sqref="D411">
    <cfRule type="duplicateValues" dxfId="162" priority="153"/>
  </conditionalFormatting>
  <conditionalFormatting sqref="D433">
    <cfRule type="duplicateValues" dxfId="161" priority="152"/>
  </conditionalFormatting>
  <conditionalFormatting sqref="D455">
    <cfRule type="duplicateValues" dxfId="160" priority="151"/>
  </conditionalFormatting>
  <conditionalFormatting sqref="D477">
    <cfRule type="duplicateValues" dxfId="159" priority="150"/>
  </conditionalFormatting>
  <conditionalFormatting sqref="D540">
    <cfRule type="duplicateValues" dxfId="158" priority="149"/>
  </conditionalFormatting>
  <conditionalFormatting sqref="D540">
    <cfRule type="duplicateValues" dxfId="157" priority="148"/>
  </conditionalFormatting>
  <conditionalFormatting sqref="D561">
    <cfRule type="duplicateValues" dxfId="156" priority="147"/>
  </conditionalFormatting>
  <conditionalFormatting sqref="D561">
    <cfRule type="duplicateValues" dxfId="155" priority="146"/>
  </conditionalFormatting>
  <conditionalFormatting sqref="D582">
    <cfRule type="duplicateValues" dxfId="154" priority="145"/>
  </conditionalFormatting>
  <conditionalFormatting sqref="D582">
    <cfRule type="duplicateValues" dxfId="153" priority="144"/>
  </conditionalFormatting>
  <conditionalFormatting sqref="D603">
    <cfRule type="duplicateValues" dxfId="152" priority="143"/>
  </conditionalFormatting>
  <conditionalFormatting sqref="D603">
    <cfRule type="duplicateValues" dxfId="151" priority="142"/>
  </conditionalFormatting>
  <conditionalFormatting sqref="D624">
    <cfRule type="duplicateValues" dxfId="150" priority="141"/>
  </conditionalFormatting>
  <conditionalFormatting sqref="D624">
    <cfRule type="duplicateValues" dxfId="149" priority="140"/>
  </conditionalFormatting>
  <conditionalFormatting sqref="D645">
    <cfRule type="duplicateValues" dxfId="148" priority="139"/>
  </conditionalFormatting>
  <conditionalFormatting sqref="D645">
    <cfRule type="duplicateValues" dxfId="147" priority="138"/>
  </conditionalFormatting>
  <conditionalFormatting sqref="D666">
    <cfRule type="duplicateValues" dxfId="146" priority="137"/>
  </conditionalFormatting>
  <conditionalFormatting sqref="D666">
    <cfRule type="duplicateValues" dxfId="145" priority="136"/>
  </conditionalFormatting>
  <conditionalFormatting sqref="D540">
    <cfRule type="duplicateValues" dxfId="144" priority="135"/>
  </conditionalFormatting>
  <conditionalFormatting sqref="D561">
    <cfRule type="duplicateValues" dxfId="143" priority="134"/>
  </conditionalFormatting>
  <conditionalFormatting sqref="D498">
    <cfRule type="duplicateValues" dxfId="142" priority="133"/>
  </conditionalFormatting>
  <conditionalFormatting sqref="D498">
    <cfRule type="duplicateValues" dxfId="141" priority="132"/>
  </conditionalFormatting>
  <conditionalFormatting sqref="D498">
    <cfRule type="duplicateValues" dxfId="140" priority="131"/>
  </conditionalFormatting>
  <conditionalFormatting sqref="D519">
    <cfRule type="duplicateValues" dxfId="139" priority="130"/>
  </conditionalFormatting>
  <conditionalFormatting sqref="D519">
    <cfRule type="duplicateValues" dxfId="138" priority="129"/>
  </conditionalFormatting>
  <conditionalFormatting sqref="D519">
    <cfRule type="duplicateValues" dxfId="137" priority="128"/>
  </conditionalFormatting>
  <conditionalFormatting sqref="D519">
    <cfRule type="duplicateValues" dxfId="136" priority="127"/>
  </conditionalFormatting>
  <conditionalFormatting sqref="D687">
    <cfRule type="duplicateValues" dxfId="135" priority="126"/>
  </conditionalFormatting>
  <conditionalFormatting sqref="D687">
    <cfRule type="duplicateValues" dxfId="134" priority="125"/>
  </conditionalFormatting>
  <conditionalFormatting sqref="D708">
    <cfRule type="duplicateValues" dxfId="133" priority="124"/>
  </conditionalFormatting>
  <conditionalFormatting sqref="D708">
    <cfRule type="duplicateValues" dxfId="132" priority="123"/>
  </conditionalFormatting>
  <conditionalFormatting sqref="D729">
    <cfRule type="duplicateValues" dxfId="131" priority="122"/>
  </conditionalFormatting>
  <conditionalFormatting sqref="D729">
    <cfRule type="duplicateValues" dxfId="130" priority="121"/>
  </conditionalFormatting>
  <conditionalFormatting sqref="D750">
    <cfRule type="duplicateValues" dxfId="129" priority="120"/>
  </conditionalFormatting>
  <conditionalFormatting sqref="D750">
    <cfRule type="duplicateValues" dxfId="128" priority="119"/>
  </conditionalFormatting>
  <conditionalFormatting sqref="D771">
    <cfRule type="duplicateValues" dxfId="127" priority="118"/>
  </conditionalFormatting>
  <conditionalFormatting sqref="D771">
    <cfRule type="duplicateValues" dxfId="126" priority="117"/>
  </conditionalFormatting>
  <conditionalFormatting sqref="D792">
    <cfRule type="duplicateValues" dxfId="125" priority="116"/>
  </conditionalFormatting>
  <conditionalFormatting sqref="D792">
    <cfRule type="duplicateValues" dxfId="124" priority="115"/>
  </conditionalFormatting>
  <conditionalFormatting sqref="D813">
    <cfRule type="duplicateValues" dxfId="123" priority="114"/>
  </conditionalFormatting>
  <conditionalFormatting sqref="D813">
    <cfRule type="duplicateValues" dxfId="122" priority="113"/>
  </conditionalFormatting>
  <conditionalFormatting sqref="D834">
    <cfRule type="duplicateValues" dxfId="121" priority="112"/>
  </conditionalFormatting>
  <conditionalFormatting sqref="D834">
    <cfRule type="duplicateValues" dxfId="120" priority="111"/>
  </conditionalFormatting>
  <conditionalFormatting sqref="D855">
    <cfRule type="duplicateValues" dxfId="119" priority="110"/>
  </conditionalFormatting>
  <conditionalFormatting sqref="D855">
    <cfRule type="duplicateValues" dxfId="118" priority="109"/>
  </conditionalFormatting>
  <conditionalFormatting sqref="D876">
    <cfRule type="duplicateValues" dxfId="117" priority="108"/>
  </conditionalFormatting>
  <conditionalFormatting sqref="D876">
    <cfRule type="duplicateValues" dxfId="116" priority="107"/>
  </conditionalFormatting>
  <conditionalFormatting sqref="D897">
    <cfRule type="duplicateValues" dxfId="115" priority="106"/>
  </conditionalFormatting>
  <conditionalFormatting sqref="D897">
    <cfRule type="duplicateValues" dxfId="114" priority="105"/>
  </conditionalFormatting>
  <conditionalFormatting sqref="D918">
    <cfRule type="duplicateValues" dxfId="113" priority="104"/>
  </conditionalFormatting>
  <conditionalFormatting sqref="D918">
    <cfRule type="duplicateValues" dxfId="112" priority="103"/>
  </conditionalFormatting>
  <conditionalFormatting sqref="D939">
    <cfRule type="duplicateValues" dxfId="111" priority="102"/>
  </conditionalFormatting>
  <conditionalFormatting sqref="D939">
    <cfRule type="duplicateValues" dxfId="110" priority="101"/>
  </conditionalFormatting>
  <conditionalFormatting sqref="D960">
    <cfRule type="duplicateValues" dxfId="109" priority="100"/>
  </conditionalFormatting>
  <conditionalFormatting sqref="D960">
    <cfRule type="duplicateValues" dxfId="108" priority="99"/>
  </conditionalFormatting>
  <conditionalFormatting sqref="D981">
    <cfRule type="duplicateValues" dxfId="107" priority="98"/>
  </conditionalFormatting>
  <conditionalFormatting sqref="D981">
    <cfRule type="duplicateValues" dxfId="106" priority="97"/>
  </conditionalFormatting>
  <conditionalFormatting sqref="D1002">
    <cfRule type="duplicateValues" dxfId="105" priority="96"/>
  </conditionalFormatting>
  <conditionalFormatting sqref="D1002">
    <cfRule type="duplicateValues" dxfId="104" priority="95"/>
  </conditionalFormatting>
  <conditionalFormatting sqref="D1023">
    <cfRule type="duplicateValues" dxfId="103" priority="94"/>
  </conditionalFormatting>
  <conditionalFormatting sqref="D1023">
    <cfRule type="duplicateValues" dxfId="102" priority="93"/>
  </conditionalFormatting>
  <conditionalFormatting sqref="D1044">
    <cfRule type="duplicateValues" dxfId="101" priority="92"/>
  </conditionalFormatting>
  <conditionalFormatting sqref="D1044">
    <cfRule type="duplicateValues" dxfId="100" priority="91"/>
  </conditionalFormatting>
  <conditionalFormatting sqref="D1065">
    <cfRule type="duplicateValues" dxfId="99" priority="90"/>
  </conditionalFormatting>
  <conditionalFormatting sqref="D1065">
    <cfRule type="duplicateValues" dxfId="98" priority="89"/>
  </conditionalFormatting>
  <conditionalFormatting sqref="D1086">
    <cfRule type="duplicateValues" dxfId="97" priority="88"/>
  </conditionalFormatting>
  <conditionalFormatting sqref="D1086">
    <cfRule type="duplicateValues" dxfId="96" priority="87"/>
  </conditionalFormatting>
  <conditionalFormatting sqref="D1107">
    <cfRule type="duplicateValues" dxfId="95" priority="86"/>
  </conditionalFormatting>
  <conditionalFormatting sqref="D1107">
    <cfRule type="duplicateValues" dxfId="94" priority="85"/>
  </conditionalFormatting>
  <conditionalFormatting sqref="D1128">
    <cfRule type="duplicateValues" dxfId="93" priority="84"/>
  </conditionalFormatting>
  <conditionalFormatting sqref="D1128">
    <cfRule type="duplicateValues" dxfId="92" priority="83"/>
  </conditionalFormatting>
  <conditionalFormatting sqref="D1149">
    <cfRule type="duplicateValues" dxfId="91" priority="82"/>
  </conditionalFormatting>
  <conditionalFormatting sqref="D1149">
    <cfRule type="duplicateValues" dxfId="90" priority="81"/>
  </conditionalFormatting>
  <conditionalFormatting sqref="D1170">
    <cfRule type="duplicateValues" dxfId="89" priority="80"/>
  </conditionalFormatting>
  <conditionalFormatting sqref="D1170">
    <cfRule type="duplicateValues" dxfId="88" priority="79"/>
  </conditionalFormatting>
  <conditionalFormatting sqref="D1191">
    <cfRule type="duplicateValues" dxfId="87" priority="78"/>
  </conditionalFormatting>
  <conditionalFormatting sqref="D1191">
    <cfRule type="duplicateValues" dxfId="86" priority="77"/>
  </conditionalFormatting>
  <conditionalFormatting sqref="D1212">
    <cfRule type="duplicateValues" dxfId="85" priority="76"/>
  </conditionalFormatting>
  <conditionalFormatting sqref="D1212">
    <cfRule type="duplicateValues" dxfId="84" priority="75"/>
  </conditionalFormatting>
  <conditionalFormatting sqref="D1233">
    <cfRule type="duplicateValues" dxfId="83" priority="74"/>
  </conditionalFormatting>
  <conditionalFormatting sqref="D1233">
    <cfRule type="duplicateValues" dxfId="82" priority="73"/>
  </conditionalFormatting>
  <conditionalFormatting sqref="D1254">
    <cfRule type="duplicateValues" dxfId="81" priority="72"/>
  </conditionalFormatting>
  <conditionalFormatting sqref="D1254">
    <cfRule type="duplicateValues" dxfId="80" priority="71"/>
  </conditionalFormatting>
  <conditionalFormatting sqref="D1275">
    <cfRule type="duplicateValues" dxfId="79" priority="70"/>
  </conditionalFormatting>
  <conditionalFormatting sqref="D1275">
    <cfRule type="duplicateValues" dxfId="78" priority="69"/>
  </conditionalFormatting>
  <conditionalFormatting sqref="D1296">
    <cfRule type="duplicateValues" dxfId="77" priority="68"/>
  </conditionalFormatting>
  <conditionalFormatting sqref="D1296">
    <cfRule type="duplicateValues" dxfId="76" priority="67"/>
  </conditionalFormatting>
  <conditionalFormatting sqref="D1317">
    <cfRule type="duplicateValues" dxfId="75" priority="66"/>
  </conditionalFormatting>
  <conditionalFormatting sqref="D1317">
    <cfRule type="duplicateValues" dxfId="74" priority="65"/>
  </conditionalFormatting>
  <conditionalFormatting sqref="D1338">
    <cfRule type="duplicateValues" dxfId="73" priority="64"/>
  </conditionalFormatting>
  <conditionalFormatting sqref="D1338">
    <cfRule type="duplicateValues" dxfId="72" priority="63"/>
  </conditionalFormatting>
  <conditionalFormatting sqref="D1359">
    <cfRule type="duplicateValues" dxfId="71" priority="62"/>
  </conditionalFormatting>
  <conditionalFormatting sqref="D1359">
    <cfRule type="duplicateValues" dxfId="70" priority="61"/>
  </conditionalFormatting>
  <conditionalFormatting sqref="D1380">
    <cfRule type="duplicateValues" dxfId="69" priority="60"/>
  </conditionalFormatting>
  <conditionalFormatting sqref="D1380">
    <cfRule type="duplicateValues" dxfId="68" priority="59"/>
  </conditionalFormatting>
  <conditionalFormatting sqref="D1401">
    <cfRule type="duplicateValues" dxfId="67" priority="58"/>
  </conditionalFormatting>
  <conditionalFormatting sqref="D1401">
    <cfRule type="duplicateValues" dxfId="66" priority="57"/>
  </conditionalFormatting>
  <conditionalFormatting sqref="D1422">
    <cfRule type="duplicateValues" dxfId="65" priority="56"/>
  </conditionalFormatting>
  <conditionalFormatting sqref="D1422">
    <cfRule type="duplicateValues" dxfId="64" priority="55"/>
  </conditionalFormatting>
  <conditionalFormatting sqref="D1443">
    <cfRule type="duplicateValues" dxfId="63" priority="54"/>
  </conditionalFormatting>
  <conditionalFormatting sqref="D1443">
    <cfRule type="duplicateValues" dxfId="62" priority="53"/>
  </conditionalFormatting>
  <conditionalFormatting sqref="D1464">
    <cfRule type="duplicateValues" dxfId="61" priority="52"/>
  </conditionalFormatting>
  <conditionalFormatting sqref="D1464">
    <cfRule type="duplicateValues" dxfId="60" priority="51"/>
  </conditionalFormatting>
  <conditionalFormatting sqref="D1485">
    <cfRule type="duplicateValues" dxfId="59" priority="50"/>
  </conditionalFormatting>
  <conditionalFormatting sqref="D1485">
    <cfRule type="duplicateValues" dxfId="58" priority="49"/>
  </conditionalFormatting>
  <conditionalFormatting sqref="D1506">
    <cfRule type="duplicateValues" dxfId="57" priority="48"/>
  </conditionalFormatting>
  <conditionalFormatting sqref="D1506">
    <cfRule type="duplicateValues" dxfId="56" priority="47"/>
  </conditionalFormatting>
  <conditionalFormatting sqref="D1527">
    <cfRule type="duplicateValues" dxfId="55" priority="46"/>
  </conditionalFormatting>
  <conditionalFormatting sqref="D1527">
    <cfRule type="duplicateValues" dxfId="54" priority="45"/>
  </conditionalFormatting>
  <conditionalFormatting sqref="D1548">
    <cfRule type="duplicateValues" dxfId="53" priority="44"/>
  </conditionalFormatting>
  <conditionalFormatting sqref="D1548">
    <cfRule type="duplicateValues" dxfId="52" priority="43"/>
  </conditionalFormatting>
  <conditionalFormatting sqref="D1569">
    <cfRule type="duplicateValues" dxfId="51" priority="42"/>
  </conditionalFormatting>
  <conditionalFormatting sqref="D1569">
    <cfRule type="duplicateValues" dxfId="50" priority="41"/>
  </conditionalFormatting>
  <conditionalFormatting sqref="D1590">
    <cfRule type="duplicateValues" dxfId="49" priority="40"/>
  </conditionalFormatting>
  <conditionalFormatting sqref="D1590">
    <cfRule type="duplicateValues" dxfId="48" priority="39"/>
  </conditionalFormatting>
  <conditionalFormatting sqref="D1611">
    <cfRule type="duplicateValues" dxfId="47" priority="38"/>
  </conditionalFormatting>
  <conditionalFormatting sqref="D1611">
    <cfRule type="duplicateValues" dxfId="46" priority="37"/>
  </conditionalFormatting>
  <conditionalFormatting sqref="D1632">
    <cfRule type="duplicateValues" dxfId="45" priority="36"/>
  </conditionalFormatting>
  <conditionalFormatting sqref="D1632">
    <cfRule type="duplicateValues" dxfId="44" priority="35"/>
  </conditionalFormatting>
  <conditionalFormatting sqref="D1653">
    <cfRule type="duplicateValues" dxfId="43" priority="34"/>
  </conditionalFormatting>
  <conditionalFormatting sqref="D1653">
    <cfRule type="duplicateValues" dxfId="42" priority="33"/>
  </conditionalFormatting>
  <conditionalFormatting sqref="D1674">
    <cfRule type="duplicateValues" dxfId="41" priority="32"/>
  </conditionalFormatting>
  <conditionalFormatting sqref="D1674">
    <cfRule type="duplicateValues" dxfId="40" priority="31"/>
  </conditionalFormatting>
  <conditionalFormatting sqref="D1695">
    <cfRule type="duplicateValues" dxfId="39" priority="30"/>
  </conditionalFormatting>
  <conditionalFormatting sqref="D1695">
    <cfRule type="duplicateValues" dxfId="38" priority="29"/>
  </conditionalFormatting>
  <conditionalFormatting sqref="D1716">
    <cfRule type="duplicateValues" dxfId="37" priority="28"/>
  </conditionalFormatting>
  <conditionalFormatting sqref="D1716">
    <cfRule type="duplicateValues" dxfId="36" priority="27"/>
  </conditionalFormatting>
  <conditionalFormatting sqref="D1737">
    <cfRule type="duplicateValues" dxfId="35" priority="26"/>
  </conditionalFormatting>
  <conditionalFormatting sqref="D1737">
    <cfRule type="duplicateValues" dxfId="34" priority="25"/>
  </conditionalFormatting>
  <conditionalFormatting sqref="D1758">
    <cfRule type="duplicateValues" dxfId="33" priority="24"/>
  </conditionalFormatting>
  <conditionalFormatting sqref="D1758">
    <cfRule type="duplicateValues" dxfId="32" priority="23"/>
  </conditionalFormatting>
  <conditionalFormatting sqref="D1779">
    <cfRule type="duplicateValues" dxfId="31" priority="22"/>
  </conditionalFormatting>
  <conditionalFormatting sqref="D1779">
    <cfRule type="duplicateValues" dxfId="30" priority="21"/>
  </conditionalFormatting>
  <conditionalFormatting sqref="D1800">
    <cfRule type="duplicateValues" dxfId="29" priority="20"/>
  </conditionalFormatting>
  <conditionalFormatting sqref="D1800">
    <cfRule type="duplicateValues" dxfId="28" priority="19"/>
  </conditionalFormatting>
  <conditionalFormatting sqref="D1821">
    <cfRule type="duplicateValues" dxfId="27" priority="18"/>
  </conditionalFormatting>
  <conditionalFormatting sqref="D1821">
    <cfRule type="duplicateValues" dxfId="26" priority="17"/>
  </conditionalFormatting>
  <conditionalFormatting sqref="D1842">
    <cfRule type="duplicateValues" dxfId="25" priority="16"/>
  </conditionalFormatting>
  <conditionalFormatting sqref="D1842">
    <cfRule type="duplicateValues" dxfId="24" priority="15"/>
  </conditionalFormatting>
  <conditionalFormatting sqref="D1863">
    <cfRule type="duplicateValues" dxfId="23" priority="14"/>
  </conditionalFormatting>
  <conditionalFormatting sqref="D1863">
    <cfRule type="duplicateValues" dxfId="22" priority="13"/>
  </conditionalFormatting>
  <conditionalFormatting sqref="D1884">
    <cfRule type="duplicateValues" dxfId="21" priority="12"/>
  </conditionalFormatting>
  <conditionalFormatting sqref="D1884">
    <cfRule type="duplicateValues" dxfId="20" priority="11"/>
  </conditionalFormatting>
  <conditionalFormatting sqref="D1905">
    <cfRule type="duplicateValues" dxfId="19" priority="10"/>
  </conditionalFormatting>
  <conditionalFormatting sqref="D1905">
    <cfRule type="duplicateValues" dxfId="18" priority="9"/>
  </conditionalFormatting>
  <conditionalFormatting sqref="D1926">
    <cfRule type="duplicateValues" dxfId="17" priority="8"/>
  </conditionalFormatting>
  <conditionalFormatting sqref="D1926">
    <cfRule type="duplicateValues" dxfId="16" priority="7"/>
  </conditionalFormatting>
  <conditionalFormatting sqref="D1947">
    <cfRule type="duplicateValues" dxfId="15" priority="6"/>
  </conditionalFormatting>
  <conditionalFormatting sqref="D1947">
    <cfRule type="duplicateValues" dxfId="14" priority="5"/>
  </conditionalFormatting>
  <conditionalFormatting sqref="D1968">
    <cfRule type="duplicateValues" dxfId="13" priority="4"/>
  </conditionalFormatting>
  <conditionalFormatting sqref="D1968">
    <cfRule type="duplicateValues" dxfId="12" priority="3"/>
  </conditionalFormatting>
  <conditionalFormatting sqref="D1989">
    <cfRule type="duplicateValues" dxfId="11" priority="2"/>
  </conditionalFormatting>
  <conditionalFormatting sqref="D1989">
    <cfRule type="duplicateValues" dxfId="10" priority="1"/>
  </conditionalFormatting>
  <dataValidations count="5">
    <dataValidation type="list" allowBlank="1" showInputMessage="1" showErrorMessage="1" sqref="C336 C358 C380 C402 C424 C446 C468 C490 C553 C574 C595 C616 C637 C658 C679 C311 C289 C267 C245 C223 C201 C179 C157 C135 C113 C91 C69 C48 C26 C511 C532:C533 C700 C721 C742 C763 C784 C805 C826 C847 C868 C889 C910 C931 C952 C973 C994 C1015 C1036 C1057 C1078 C1099 C1120 C1141 C1162 C1183 C1204 C1225 C1246 C1267 C1288 C1309 C1330 C1351 C1372 C1393 C1414 C1435 C1456 C1477 C1498 C1519 C1540 C1561 C1582 C1603 C1624 C1645 C1666 C1687 C1708 C1729 C1750 C1771 C1792 C1813 C1834 C1855 C1876 C1897 C1918 C1939 C1960 C1981 C2002">
      <formula1>$AH$2:$BU$2</formula1>
    </dataValidation>
    <dataValidation type="list" allowBlank="1" showInputMessage="1" showErrorMessage="1" errorTitle="¡Ingreso no valido!" error="Favor ingrese un elemento de la lista." promptTitle="Tipo de Presupuesto" prompt="Seleccione una opción de la lista." sqref="H327:H336 H349:H358 H371:H380 H393:H402 H415:H424 H437:H446 H459:H468 H481:H490 H544:H553 H565:H574 H586:H595 H607:H616 H628:H637 H649:H658 H670:H679 H302:H311 H280:H289 H258:H267 H236:H245 H214:H223 H192:H201 H170:H179 H148:H157 H126:H135 H104:H113 H82:H91 H60:H69 H39:H48 H17:H26 H502:H511 H523:H533 H691:H700 H712:H721 H733:H742 H754:H763 H775:H784 H796:H805 H817:H826 H838:H847 H859:H868 H880:H889 H901:H910 H922:H931 H943:H952 H964:H973 H985:H994 H1006:H1015 H1027:H1036 H1048:H1057 H1069:H1078 H1090:H1099 H1111:H1120 H1132:H1141 H1153:H1162 H1174:H1183 H1195:H1204 H1216:H1225 H1237:H1246 H1258:H1267 H1279:H1288 H1300:H1309 H1321:H1330 H1342:H1351 H1363:H1372 H1384:H1393 H1405:H1414 H1426:H1435 H1447:H1456 H1468:H1477 H1489:H1498 H1510:H1519 H1531:H1540 H1552:H1561 H1573:H1582 H1594:H1603 H1615:H1624 H1636:H1645 H1657:H1666 H1678:H1687 H1699:H1708 H1720:H1729 H1741:H1750 H1762:H1771 H1783:H1792 H1804:H1813 H1825:H1834 H1846:H1855 H1867:H1876 H1888:H1897 H1909:H1918 H1930:H1939 H1951:H1960 H1972:H1981 H1993:H2002">
      <formula1>$R$2:$S$2</formula1>
    </dataValidation>
    <dataValidation type="list" allowBlank="1" showInputMessage="1" showErrorMessage="1" errorTitle="¡Ingreso Inválido!" error="Seleccione una opción de la lista" promptTitle="Mes Requerido" prompt="Seleccione el mes en el que requiere el recurso." sqref="L327:L336 L349:L358 L371:L380 L393:L402 L415:L424 L437:L446 L459:L468 L481:L490 L544:L553 L565:L574 L586:L595 L607:L616 L628:L637 L649:L658 L670:L679 L302:L311 L280:L289 L258:L267 L236:L245 L214:L223 L192:L201 L170:L179 L148:L157 L126:L135 L104:L113 L82:L91 L60:L69 L39:L48 L17:L26 L502:L511 L523:L533 L691:L700 L712:L721 L733:L742 L754:L763 L775:L784 L796:L805 L817:L826 L838:L847 L859:L868 L880:L889 L901:L910 L922:L931 L943:L952 L964:L973 L985:L994 L1006:L1015 L1027:L1036 L1048:L1057 L1069:L1078 L1090:L1099 L1111:L1120 L1132:L1141 L1153:L1162 L1174:L1183 L1195:L1204 L1216:L1225 L1237:L1246 L1258:L1267 L1279:L1288 L1300:L1309 L1321:L1330 L1342:L1351 L1363:L1372 L1384:L1393 L1405:L1414 L1426:L1435 L1447:L1456 L1468:L1477 L1489:L1498 L1510:L1519 L1531:L1540 L1552:L1561 L1573:L1582 L1594:L1603 L1615:L1624 L1636:L1645 L1657:L1666 L1678:L1687 L1699:L1708 L1720:L1729 L1741:L1750 L1762:L1771 L1783:L1792 L1804:L1813 L1825:L1834 L1846:L1855 L1867:L1876 L1888:L1897 L1909:L1918 L1930:L1939 L1951:L1960 L1972:L1981 L1993:L2002">
      <formula1>$U$2:$AF$2</formula1>
    </dataValidation>
    <dataValidation type="list" allowBlank="1" showInputMessage="1" showErrorMessage="1" errorTitle="¡Ingreso Inválido!" error="Seleccione una opción de la lista." promptTitle="Dimensión Estratégica" prompt="Seleccione una opción de la lista." sqref="K327:K336 K349:K358 K371:K380 K393:K402 K415:K424 K437:K446 K459:K468 K481:K490 K544:K553 K565:K574 K586:K595 K607:K616 K628:K637 K649:K658 K670:K679 K302:K311 K280:K289 K258:K267 K236:K245 K214:K223 K192:K201 K170:K179 K148:K157 K126:K135 K104:K113 K82:K91 K60:K69 K39:K48 K17:K26 K502:K511 K523:K533 K691:K700 K712:K721 K733:K742 K754:K763 K775:K784 K796:K805 K817:K826 K838:K847 K859:K868 K880:K889 K901:K910 K922:K931 K943:K952 K964:K973 K985:K994 K1006:K1015 K1027:K1036 K1048:K1057 K1069:K1078 K1090:K1099 K1111:K1120 K1132:K1141 K1153:K1162 K1174:K1183 K1195:K1204 K1216:K1225 K1237:K1246 K1258:K1267 K1279:K1288 K1300:K1309 K1321:K1330 K1342:K1351 K1363:K1372 K1384:K1393 K1405:K1414 K1426:K1435 K1447:K1456 K1468:K1477 K1489:K1498 K1510:K1519 K1531:K1540 K1552:K1561 K1573:K1582 K1594:K1603 K1615:K1624 K1636:K1645 K1657:K1666 K1678:K1687 K1699:K1708 K1720:K1729 K1741:K1750 K1762:K1771 K1783:K1792 K1804:K1813 K1825:K1834 K1846:K1855 K1867:K1876 K1888:K1897 K1909:K1918 K1930:K1939 K1951:K1960 K1972:K1981 K1993:K2002">
      <formula1>$A$2:$K$2</formula1>
    </dataValidation>
    <dataValidation type="list" allowBlank="1" showInputMessage="1" showErrorMessage="1" errorTitle="¡Ingreso Inválido!" error="Verifique el valor ingresado._x000a_" sqref="I327:I336 I349:I358 I371:I380 I393:I402 I415:I424 I437:I446 I459:I468 I481:I490 I544:I553 I565:I574 I586:I595 I607:I616 I628:I637 I649:I658 I670:I679 I302:I311 I280:I289 I258:I267 I236:I245 I214:I223 I192:I201 I170:I179 I148:I157 I126:I135 I104:I113 I82:I91 I60:I69 I39:I48 I17:I26 I502:I511 I523:I533 I691:I700 I712:I721 I733:I742 I754:I763 I775:I784 I796:I805 I817:I826 I838:I847 I859:I868 I880:I889 I901:I910 I922:I931 I943:I952 I964:I973 I985:I994 I1006:I1015 I1027:I1036 I1048:I1057 I1069:I1078 I1090:I1099 I1111:I1120 I1132:I1141 I1153:I1162 I1174:I1183 I1195:I1204 I1216:I1225 I1237:I1246 I1258:I1267 I1279:I1288 I1300:I1309 I1321:I1330 I1342:I1351 I1363:I1372 I1384:I1393 I1405:I1414 I1426:I1435 I1447:I1456 I1468:I1477 I1489:I1498 I1510:I1519 I1531:I1540 I1552:I1561 I1573:I1582 I1594:I1603 I1615:I1624 I1636:I1645 I1657:I1666 I1678:I1687 I1699:I1708 I1720:I1729 I1741:I1750 I1762:I1771 I1783:I1792 I1804:I1813 I1825:I1834 I1846:I1855 I1867:I1876 I1888:I1897 I1909:I1918 I1930:I1939 I1951:I1960 I1972:I1981 I1993:I2002">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C43" zoomScale="84" zoomScaleNormal="84" workbookViewId="0">
      <selection activeCell="C14" sqref="C14"/>
    </sheetView>
  </sheetViews>
  <sheetFormatPr baseColWidth="10" defaultColWidth="11.5703125" defaultRowHeight="15" x14ac:dyDescent="0.25"/>
  <cols>
    <col min="1" max="1" width="1.85546875" style="109" customWidth="1"/>
    <col min="2" max="2" width="17" style="109" customWidth="1"/>
    <col min="3" max="3" width="41.7109375" style="109" customWidth="1"/>
    <col min="4" max="4" width="29.28515625" style="95" customWidth="1"/>
    <col min="5" max="5" width="10.140625" style="109" customWidth="1"/>
    <col min="6" max="7" width="13.85546875" style="109" customWidth="1"/>
    <col min="8" max="8" width="13.85546875" style="95" customWidth="1"/>
    <col min="9" max="9" width="12.7109375" style="109" bestFit="1" customWidth="1"/>
    <col min="10" max="10" width="37.140625" style="109" bestFit="1" customWidth="1"/>
    <col min="11" max="11" width="19.5703125" style="109" bestFit="1" customWidth="1"/>
    <col min="12" max="12" width="11.5703125" style="109"/>
    <col min="13" max="13" width="14.7109375" style="109" bestFit="1" customWidth="1"/>
    <col min="14" max="77" width="11.5703125" style="109"/>
    <col min="78" max="78" width="16.7109375" style="109" bestFit="1" customWidth="1"/>
    <col min="79" max="16384" width="11.5703125" style="109"/>
  </cols>
  <sheetData>
    <row r="1" spans="1:576" ht="26.25" hidden="1" x14ac:dyDescent="0.25">
      <c r="A1" s="212"/>
      <c r="B1" s="215"/>
      <c r="C1" s="206" t="s">
        <v>342</v>
      </c>
      <c r="D1" s="206" t="s">
        <v>678</v>
      </c>
      <c r="E1" s="206" t="s">
        <v>680</v>
      </c>
      <c r="F1" s="206" t="s">
        <v>682</v>
      </c>
      <c r="G1" s="206" t="s">
        <v>684</v>
      </c>
      <c r="H1" s="206" t="s">
        <v>686</v>
      </c>
      <c r="I1" s="206" t="s">
        <v>688</v>
      </c>
      <c r="J1" s="206" t="s">
        <v>343</v>
      </c>
      <c r="K1" s="206" t="s">
        <v>691</v>
      </c>
      <c r="L1" s="206" t="s">
        <v>344</v>
      </c>
      <c r="M1" s="206" t="s">
        <v>693</v>
      </c>
      <c r="N1" s="206" t="s">
        <v>695</v>
      </c>
      <c r="O1" s="206" t="s">
        <v>697</v>
      </c>
      <c r="P1" s="206" t="s">
        <v>345</v>
      </c>
      <c r="Q1" s="206" t="s">
        <v>698</v>
      </c>
      <c r="R1" s="206" t="s">
        <v>701</v>
      </c>
      <c r="S1" s="206" t="s">
        <v>346</v>
      </c>
      <c r="T1" s="206" t="s">
        <v>703</v>
      </c>
      <c r="U1" s="206" t="s">
        <v>347</v>
      </c>
      <c r="V1" s="206" t="s">
        <v>704</v>
      </c>
      <c r="W1" s="206" t="s">
        <v>705</v>
      </c>
      <c r="X1" s="206" t="s">
        <v>709</v>
      </c>
      <c r="Y1" s="206" t="s">
        <v>339</v>
      </c>
      <c r="Z1" s="206" t="s">
        <v>724</v>
      </c>
      <c r="AA1" s="215"/>
      <c r="AB1" s="206" t="s">
        <v>726</v>
      </c>
      <c r="AC1" s="206" t="s">
        <v>349</v>
      </c>
      <c r="AD1" s="206" t="s">
        <v>728</v>
      </c>
      <c r="AE1" s="206" t="s">
        <v>730</v>
      </c>
      <c r="AF1" s="206" t="s">
        <v>350</v>
      </c>
      <c r="AG1" s="206" t="s">
        <v>732</v>
      </c>
      <c r="AH1" s="206" t="s">
        <v>734</v>
      </c>
      <c r="AI1" s="206" t="s">
        <v>351</v>
      </c>
      <c r="AJ1" s="206" t="s">
        <v>735</v>
      </c>
      <c r="AK1" s="206" t="s">
        <v>737</v>
      </c>
      <c r="AL1" s="206" t="s">
        <v>738</v>
      </c>
      <c r="AM1" s="206" t="s">
        <v>739</v>
      </c>
      <c r="AN1" s="206" t="s">
        <v>741</v>
      </c>
      <c r="AO1" s="206" t="s">
        <v>743</v>
      </c>
      <c r="AP1" s="206" t="s">
        <v>744</v>
      </c>
      <c r="AQ1" s="206" t="s">
        <v>352</v>
      </c>
      <c r="AR1" s="206" t="s">
        <v>746</v>
      </c>
      <c r="AS1" s="206" t="s">
        <v>748</v>
      </c>
      <c r="AT1" s="206" t="s">
        <v>750</v>
      </c>
      <c r="AU1" s="206" t="s">
        <v>752</v>
      </c>
      <c r="AV1" s="206" t="s">
        <v>754</v>
      </c>
      <c r="AW1" s="206" t="s">
        <v>756</v>
      </c>
      <c r="AX1" s="206" t="s">
        <v>758</v>
      </c>
      <c r="AY1" s="206" t="s">
        <v>760</v>
      </c>
      <c r="AZ1" s="215"/>
      <c r="BA1" s="206" t="s">
        <v>354</v>
      </c>
      <c r="BB1" s="206" t="s">
        <v>782</v>
      </c>
      <c r="BC1" s="206" t="s">
        <v>355</v>
      </c>
      <c r="BD1" s="206" t="s">
        <v>784</v>
      </c>
      <c r="BE1" s="206" t="s">
        <v>786</v>
      </c>
      <c r="BF1" s="215"/>
      <c r="BG1" s="206" t="s">
        <v>357</v>
      </c>
      <c r="BH1" s="206" t="s">
        <v>788</v>
      </c>
      <c r="BI1" s="206" t="s">
        <v>358</v>
      </c>
      <c r="BJ1" s="206" t="s">
        <v>790</v>
      </c>
      <c r="BK1" s="206" t="s">
        <v>792</v>
      </c>
      <c r="BL1" s="206" t="s">
        <v>794</v>
      </c>
      <c r="BM1" s="215"/>
      <c r="BN1" s="206" t="s">
        <v>800</v>
      </c>
      <c r="BO1" s="206" t="s">
        <v>802</v>
      </c>
      <c r="BP1" s="206" t="s">
        <v>360</v>
      </c>
      <c r="BQ1" s="206" t="s">
        <v>796</v>
      </c>
      <c r="BR1" s="206" t="s">
        <v>798</v>
      </c>
      <c r="BS1" s="206" t="s">
        <v>361</v>
      </c>
      <c r="BT1" s="206" t="s">
        <v>804</v>
      </c>
      <c r="BU1" s="206" t="s">
        <v>362</v>
      </c>
      <c r="BV1" s="206" t="s">
        <v>805</v>
      </c>
      <c r="BW1" s="203"/>
      <c r="BX1" s="215"/>
      <c r="BY1" s="206" t="s">
        <v>363</v>
      </c>
      <c r="BZ1" s="206" t="s">
        <v>710</v>
      </c>
      <c r="CA1" s="206" t="s">
        <v>712</v>
      </c>
      <c r="CB1" s="206" t="s">
        <v>714</v>
      </c>
      <c r="CC1" s="206" t="s">
        <v>364</v>
      </c>
      <c r="CD1" s="206" t="s">
        <v>716</v>
      </c>
      <c r="CE1" s="206" t="s">
        <v>718</v>
      </c>
      <c r="CF1" s="206" t="s">
        <v>720</v>
      </c>
      <c r="CG1" s="206" t="s">
        <v>722</v>
      </c>
      <c r="CH1" s="203"/>
      <c r="CI1" s="215"/>
      <c r="CJ1" s="206" t="s">
        <v>365</v>
      </c>
      <c r="CK1" s="206" t="s">
        <v>762</v>
      </c>
      <c r="CL1" s="206" t="s">
        <v>764</v>
      </c>
      <c r="CM1" s="206" t="s">
        <v>766</v>
      </c>
      <c r="CN1" s="206" t="s">
        <v>768</v>
      </c>
      <c r="CO1" s="206" t="s">
        <v>770</v>
      </c>
      <c r="CP1" s="206" t="s">
        <v>772</v>
      </c>
      <c r="CQ1" s="206" t="s">
        <v>774</v>
      </c>
      <c r="CR1" s="206" t="s">
        <v>776</v>
      </c>
      <c r="CS1" s="206" t="s">
        <v>778</v>
      </c>
      <c r="CT1" s="206" t="s">
        <v>780</v>
      </c>
      <c r="CU1" s="203"/>
      <c r="CV1" s="215"/>
      <c r="CW1" s="206" t="s">
        <v>806</v>
      </c>
      <c r="CX1" s="206" t="s">
        <v>807</v>
      </c>
      <c r="CY1" s="206" t="s">
        <v>809</v>
      </c>
      <c r="CZ1" s="206" t="s">
        <v>368</v>
      </c>
      <c r="DA1" s="206" t="s">
        <v>811</v>
      </c>
      <c r="DB1" s="206" t="s">
        <v>813</v>
      </c>
      <c r="DC1" s="206" t="s">
        <v>815</v>
      </c>
      <c r="DD1" s="206" t="s">
        <v>817</v>
      </c>
      <c r="DE1" s="206" t="s">
        <v>819</v>
      </c>
      <c r="DF1" s="206" t="s">
        <v>821</v>
      </c>
      <c r="DG1" s="215"/>
      <c r="DH1" s="206" t="s">
        <v>370</v>
      </c>
      <c r="DI1" s="206" t="s">
        <v>823</v>
      </c>
      <c r="DJ1" s="206" t="s">
        <v>371</v>
      </c>
      <c r="DK1" s="206" t="s">
        <v>825</v>
      </c>
      <c r="DL1" s="206" t="s">
        <v>827</v>
      </c>
      <c r="DM1" s="206" t="s">
        <v>829</v>
      </c>
      <c r="DN1" s="206" t="s">
        <v>831</v>
      </c>
      <c r="DO1" s="206" t="s">
        <v>833</v>
      </c>
      <c r="DP1" s="206" t="s">
        <v>835</v>
      </c>
      <c r="DQ1" s="206" t="s">
        <v>837</v>
      </c>
      <c r="DR1" s="206" t="s">
        <v>372</v>
      </c>
      <c r="DS1" s="206" t="s">
        <v>839</v>
      </c>
      <c r="DT1" s="206" t="s">
        <v>841</v>
      </c>
      <c r="DU1" s="206" t="s">
        <v>843</v>
      </c>
      <c r="DV1" s="215"/>
      <c r="DW1" s="206" t="s">
        <v>845</v>
      </c>
      <c r="DX1" s="206" t="s">
        <v>374</v>
      </c>
      <c r="DY1" s="206" t="s">
        <v>847</v>
      </c>
      <c r="DZ1" s="206" t="s">
        <v>375</v>
      </c>
      <c r="EA1" s="206" t="s">
        <v>849</v>
      </c>
      <c r="EB1" s="206" t="s">
        <v>851</v>
      </c>
      <c r="EC1" s="206" t="s">
        <v>853</v>
      </c>
      <c r="ED1" s="206" t="s">
        <v>855</v>
      </c>
      <c r="EE1" s="206" t="s">
        <v>857</v>
      </c>
      <c r="EF1" s="206" t="s">
        <v>859</v>
      </c>
      <c r="EG1" s="206" t="s">
        <v>861</v>
      </c>
      <c r="EH1" s="206" t="s">
        <v>863</v>
      </c>
      <c r="EI1" s="206" t="s">
        <v>865</v>
      </c>
      <c r="EJ1" s="206" t="s">
        <v>867</v>
      </c>
      <c r="EK1" s="206" t="s">
        <v>869</v>
      </c>
      <c r="EL1" s="215"/>
      <c r="EM1" s="206" t="s">
        <v>871</v>
      </c>
      <c r="EN1" s="206" t="s">
        <v>377</v>
      </c>
      <c r="EO1" s="206" t="s">
        <v>873</v>
      </c>
      <c r="EP1" s="206" t="s">
        <v>875</v>
      </c>
      <c r="EQ1" s="206" t="s">
        <v>378</v>
      </c>
      <c r="ER1" s="206" t="s">
        <v>877</v>
      </c>
      <c r="ES1" s="206" t="s">
        <v>879</v>
      </c>
      <c r="ET1" s="206" t="s">
        <v>379</v>
      </c>
      <c r="EU1" s="206" t="s">
        <v>881</v>
      </c>
      <c r="EV1" s="206" t="s">
        <v>883</v>
      </c>
      <c r="EW1" s="206" t="s">
        <v>885</v>
      </c>
      <c r="EX1" s="206" t="s">
        <v>380</v>
      </c>
      <c r="EY1" s="206" t="s">
        <v>887</v>
      </c>
      <c r="EZ1" s="206" t="s">
        <v>889</v>
      </c>
      <c r="FA1" s="215"/>
      <c r="FB1" s="206" t="s">
        <v>382</v>
      </c>
      <c r="FC1" s="206" t="s">
        <v>891</v>
      </c>
      <c r="FD1" s="206" t="s">
        <v>893</v>
      </c>
      <c r="FE1" s="206" t="s">
        <v>895</v>
      </c>
      <c r="FF1" s="206" t="s">
        <v>897</v>
      </c>
      <c r="FG1" s="206" t="s">
        <v>383</v>
      </c>
      <c r="FH1" s="206" t="s">
        <v>899</v>
      </c>
      <c r="FI1" s="206" t="s">
        <v>901</v>
      </c>
      <c r="FJ1" s="206" t="s">
        <v>903</v>
      </c>
      <c r="FK1" s="206" t="s">
        <v>905</v>
      </c>
      <c r="FL1" s="206" t="s">
        <v>907</v>
      </c>
      <c r="FM1" s="206" t="s">
        <v>384</v>
      </c>
      <c r="FN1" s="206" t="s">
        <v>910</v>
      </c>
      <c r="FO1" s="206" t="s">
        <v>385</v>
      </c>
      <c r="FP1" s="206" t="s">
        <v>913</v>
      </c>
      <c r="FQ1" s="206" t="s">
        <v>914</v>
      </c>
      <c r="FR1" s="206" t="s">
        <v>916</v>
      </c>
      <c r="FS1" s="206" t="s">
        <v>386</v>
      </c>
      <c r="FT1" s="206" t="s">
        <v>919</v>
      </c>
      <c r="FU1" s="206" t="s">
        <v>920</v>
      </c>
      <c r="FV1" s="206" t="s">
        <v>922</v>
      </c>
      <c r="FW1" s="206" t="s">
        <v>387</v>
      </c>
      <c r="FX1" s="206" t="s">
        <v>925</v>
      </c>
      <c r="FY1" s="206" t="s">
        <v>927</v>
      </c>
      <c r="FZ1" s="206" t="s">
        <v>929</v>
      </c>
      <c r="GA1" s="215"/>
      <c r="GB1" s="206" t="s">
        <v>389</v>
      </c>
      <c r="GC1" s="206" t="s">
        <v>390</v>
      </c>
      <c r="GD1" s="215"/>
      <c r="GE1" s="206" t="s">
        <v>392</v>
      </c>
      <c r="GF1" s="206" t="s">
        <v>952</v>
      </c>
      <c r="GG1" s="206" t="s">
        <v>954</v>
      </c>
      <c r="GH1" s="206" t="s">
        <v>956</v>
      </c>
      <c r="GI1" s="206" t="s">
        <v>958</v>
      </c>
      <c r="GJ1" s="206" t="s">
        <v>960</v>
      </c>
      <c r="GK1" s="215"/>
      <c r="GL1" s="206" t="s">
        <v>394</v>
      </c>
      <c r="GM1" s="206" t="s">
        <v>962</v>
      </c>
      <c r="GN1" s="206" t="s">
        <v>964</v>
      </c>
      <c r="GO1" s="206" t="s">
        <v>966</v>
      </c>
      <c r="GP1" s="206" t="s">
        <v>968</v>
      </c>
      <c r="GQ1" s="206" t="s">
        <v>970</v>
      </c>
      <c r="GR1" s="206" t="s">
        <v>972</v>
      </c>
      <c r="GS1" s="203"/>
      <c r="GT1" s="215"/>
      <c r="GU1" s="206" t="s">
        <v>395</v>
      </c>
      <c r="GV1" s="206" t="s">
        <v>931</v>
      </c>
      <c r="GW1" s="206" t="s">
        <v>933</v>
      </c>
      <c r="GX1" s="206" t="s">
        <v>935</v>
      </c>
      <c r="GY1" s="206" t="s">
        <v>937</v>
      </c>
      <c r="GZ1" s="206" t="s">
        <v>939</v>
      </c>
      <c r="HA1" s="206" t="s">
        <v>941</v>
      </c>
      <c r="HB1" s="215"/>
      <c r="HC1" s="206" t="s">
        <v>396</v>
      </c>
      <c r="HD1" s="206" t="s">
        <v>943</v>
      </c>
      <c r="HE1" s="206" t="s">
        <v>945</v>
      </c>
      <c r="HF1" s="206" t="s">
        <v>946</v>
      </c>
      <c r="HG1" s="206" t="s">
        <v>397</v>
      </c>
      <c r="HH1" s="206" t="s">
        <v>949</v>
      </c>
      <c r="HI1" s="206" t="s">
        <v>950</v>
      </c>
      <c r="HJ1" s="203"/>
      <c r="HK1" s="215"/>
      <c r="HL1" s="206" t="s">
        <v>400</v>
      </c>
      <c r="HM1" s="206" t="s">
        <v>974</v>
      </c>
      <c r="HN1" s="206" t="s">
        <v>976</v>
      </c>
      <c r="HO1" s="206" t="s">
        <v>978</v>
      </c>
      <c r="HP1" s="206" t="s">
        <v>980</v>
      </c>
      <c r="HQ1" s="206" t="s">
        <v>401</v>
      </c>
      <c r="HR1" s="206" t="s">
        <v>983</v>
      </c>
      <c r="HS1" s="215"/>
      <c r="HT1" s="206" t="s">
        <v>985</v>
      </c>
      <c r="HU1" s="206" t="s">
        <v>987</v>
      </c>
      <c r="HV1" s="206" t="s">
        <v>403</v>
      </c>
      <c r="HW1" s="206" t="s">
        <v>990</v>
      </c>
      <c r="HX1" s="206" t="s">
        <v>992</v>
      </c>
      <c r="HY1" s="206" t="s">
        <v>993</v>
      </c>
      <c r="HZ1" s="206" t="s">
        <v>995</v>
      </c>
      <c r="IA1" s="215"/>
      <c r="IB1" s="206" t="s">
        <v>997</v>
      </c>
      <c r="IC1" s="206" t="s">
        <v>999</v>
      </c>
      <c r="ID1" s="206" t="s">
        <v>1001</v>
      </c>
      <c r="IE1" s="206" t="s">
        <v>405</v>
      </c>
      <c r="IF1" s="206" t="s">
        <v>1003</v>
      </c>
      <c r="IG1" s="206" t="s">
        <v>1005</v>
      </c>
      <c r="IH1" s="206" t="s">
        <v>406</v>
      </c>
      <c r="II1" s="206" t="s">
        <v>1007</v>
      </c>
      <c r="IJ1" s="206" t="s">
        <v>1009</v>
      </c>
      <c r="IK1" s="206" t="s">
        <v>407</v>
      </c>
      <c r="IL1" s="206" t="s">
        <v>1011</v>
      </c>
      <c r="IM1" s="206" t="s">
        <v>1013</v>
      </c>
      <c r="IN1" s="206" t="s">
        <v>1015</v>
      </c>
      <c r="IO1" s="206" t="s">
        <v>1017</v>
      </c>
      <c r="IP1" s="206" t="s">
        <v>408</v>
      </c>
      <c r="IQ1" s="206" t="s">
        <v>1019</v>
      </c>
      <c r="IR1" s="215"/>
      <c r="IS1" s="206" t="s">
        <v>1027</v>
      </c>
      <c r="IT1" s="206" t="s">
        <v>1029</v>
      </c>
      <c r="IU1" s="206" t="s">
        <v>410</v>
      </c>
      <c r="IV1" s="206" t="s">
        <v>1031</v>
      </c>
      <c r="IW1" s="206" t="s">
        <v>1033</v>
      </c>
      <c r="IX1" s="206" t="s">
        <v>1035</v>
      </c>
      <c r="IY1" s="215"/>
      <c r="IZ1" s="206" t="s">
        <v>1037</v>
      </c>
      <c r="JA1" s="206" t="s">
        <v>412</v>
      </c>
      <c r="JB1" s="206" t="s">
        <v>1040</v>
      </c>
      <c r="JC1" s="206" t="s">
        <v>1042</v>
      </c>
      <c r="JD1" s="206" t="s">
        <v>1044</v>
      </c>
      <c r="JE1" s="206" t="s">
        <v>1046</v>
      </c>
      <c r="JF1" s="206" t="s">
        <v>1048</v>
      </c>
      <c r="JG1" s="206" t="s">
        <v>1050</v>
      </c>
      <c r="JH1" s="206" t="s">
        <v>413</v>
      </c>
      <c r="JI1" s="206" t="s">
        <v>1053</v>
      </c>
      <c r="JJ1" s="206" t="s">
        <v>1055</v>
      </c>
      <c r="JK1" s="206" t="s">
        <v>1057</v>
      </c>
      <c r="JL1" s="206" t="s">
        <v>1059</v>
      </c>
      <c r="JM1" s="206" t="s">
        <v>1061</v>
      </c>
      <c r="JN1" s="206" t="s">
        <v>1063</v>
      </c>
      <c r="JO1" s="206" t="s">
        <v>1065</v>
      </c>
      <c r="JP1" s="206" t="s">
        <v>1067</v>
      </c>
      <c r="JQ1" s="206" t="s">
        <v>414</v>
      </c>
      <c r="JR1" s="206" t="s">
        <v>1070</v>
      </c>
      <c r="JS1" s="206" t="s">
        <v>1072</v>
      </c>
      <c r="JT1" s="206" t="s">
        <v>1074</v>
      </c>
      <c r="JU1" s="206" t="s">
        <v>1076</v>
      </c>
      <c r="JV1" s="206" t="s">
        <v>1077</v>
      </c>
      <c r="JW1" s="206" t="s">
        <v>1079</v>
      </c>
      <c r="JX1" s="206" t="s">
        <v>1081</v>
      </c>
      <c r="JY1" s="206" t="s">
        <v>1083</v>
      </c>
      <c r="JZ1" s="206" t="s">
        <v>1085</v>
      </c>
      <c r="KA1" s="206" t="s">
        <v>1087</v>
      </c>
      <c r="KB1" s="206" t="s">
        <v>1089</v>
      </c>
      <c r="KC1" s="206" t="s">
        <v>1091</v>
      </c>
      <c r="KD1" s="206" t="s">
        <v>1093</v>
      </c>
      <c r="KE1" s="206" t="s">
        <v>1095</v>
      </c>
      <c r="KF1" s="206" t="s">
        <v>1097</v>
      </c>
      <c r="KG1" s="206" t="s">
        <v>1099</v>
      </c>
      <c r="KH1" s="206" t="s">
        <v>1101</v>
      </c>
      <c r="KI1" s="206" t="s">
        <v>1103</v>
      </c>
      <c r="KJ1" s="206" t="s">
        <v>1105</v>
      </c>
      <c r="KK1" s="206" t="s">
        <v>1107</v>
      </c>
      <c r="KL1" s="206" t="s">
        <v>1109</v>
      </c>
      <c r="KM1" s="206" t="s">
        <v>1111</v>
      </c>
      <c r="KN1" s="206" t="s">
        <v>1113</v>
      </c>
      <c r="KO1" s="206" t="s">
        <v>1115</v>
      </c>
      <c r="KP1" s="206" t="s">
        <v>1117</v>
      </c>
      <c r="KQ1" s="206" t="s">
        <v>1119</v>
      </c>
      <c r="KR1" s="215"/>
      <c r="KS1" s="206" t="s">
        <v>1121</v>
      </c>
      <c r="KT1" s="206" t="s">
        <v>416</v>
      </c>
      <c r="KU1" s="206" t="s">
        <v>1124</v>
      </c>
      <c r="KV1" s="206" t="s">
        <v>1126</v>
      </c>
      <c r="KW1" s="206" t="s">
        <v>1128</v>
      </c>
      <c r="KX1" s="206" t="s">
        <v>1130</v>
      </c>
      <c r="KY1" s="206" t="s">
        <v>417</v>
      </c>
      <c r="KZ1" s="206" t="s">
        <v>1133</v>
      </c>
      <c r="LA1" s="206" t="s">
        <v>1135</v>
      </c>
      <c r="LB1" s="206" t="s">
        <v>1137</v>
      </c>
      <c r="LC1" s="206" t="s">
        <v>1139</v>
      </c>
      <c r="LD1" s="206" t="s">
        <v>1141</v>
      </c>
      <c r="LE1" s="206" t="s">
        <v>1143</v>
      </c>
      <c r="LF1" s="206" t="s">
        <v>1145</v>
      </c>
      <c r="LG1" s="203"/>
      <c r="LH1" s="215"/>
      <c r="LI1" s="206" t="s">
        <v>418</v>
      </c>
      <c r="LJ1" s="206" t="s">
        <v>1021</v>
      </c>
      <c r="LK1" s="206" t="s">
        <v>1023</v>
      </c>
      <c r="LL1" s="206" t="s">
        <v>1025</v>
      </c>
      <c r="LM1" s="203"/>
      <c r="LN1" s="215"/>
      <c r="LO1" s="206" t="s">
        <v>421</v>
      </c>
      <c r="LP1" s="206" t="s">
        <v>422</v>
      </c>
      <c r="LQ1" s="215"/>
      <c r="LR1" s="206" t="s">
        <v>424</v>
      </c>
      <c r="LS1" s="206" t="s">
        <v>1165</v>
      </c>
      <c r="LT1" s="206" t="s">
        <v>1167</v>
      </c>
      <c r="LU1" s="206" t="s">
        <v>1168</v>
      </c>
      <c r="LV1" s="206" t="s">
        <v>1170</v>
      </c>
      <c r="LW1" s="206" t="s">
        <v>1171</v>
      </c>
      <c r="LX1" s="206" t="s">
        <v>1173</v>
      </c>
      <c r="LY1" s="206" t="s">
        <v>1175</v>
      </c>
      <c r="LZ1" s="206" t="s">
        <v>1177</v>
      </c>
      <c r="MA1" s="206" t="s">
        <v>1179</v>
      </c>
      <c r="MB1" s="206" t="s">
        <v>425</v>
      </c>
      <c r="MC1" s="206" t="s">
        <v>1182</v>
      </c>
      <c r="MD1" s="206" t="s">
        <v>1183</v>
      </c>
      <c r="ME1" s="206" t="s">
        <v>1185</v>
      </c>
      <c r="MF1" s="206" t="s">
        <v>426</v>
      </c>
      <c r="MG1" s="206" t="s">
        <v>1188</v>
      </c>
      <c r="MH1" s="206" t="s">
        <v>1189</v>
      </c>
      <c r="MI1" s="206" t="s">
        <v>1191</v>
      </c>
      <c r="MJ1" s="206" t="s">
        <v>1193</v>
      </c>
      <c r="MK1" s="206" t="s">
        <v>427</v>
      </c>
      <c r="ML1" s="206" t="s">
        <v>1196</v>
      </c>
      <c r="MM1" s="206" t="s">
        <v>1198</v>
      </c>
      <c r="MN1" s="206" t="s">
        <v>1200</v>
      </c>
      <c r="MO1" s="206" t="s">
        <v>1202</v>
      </c>
      <c r="MP1" s="206" t="s">
        <v>428</v>
      </c>
      <c r="MQ1" s="206" t="s">
        <v>1205</v>
      </c>
      <c r="MR1" s="206" t="s">
        <v>1207</v>
      </c>
      <c r="MS1" s="206" t="s">
        <v>1209</v>
      </c>
      <c r="MT1" s="206" t="s">
        <v>1211</v>
      </c>
      <c r="MU1" s="206" t="s">
        <v>1213</v>
      </c>
      <c r="MV1" s="206" t="s">
        <v>1215</v>
      </c>
      <c r="MW1" s="206" t="s">
        <v>1217</v>
      </c>
      <c r="MX1" s="206" t="s">
        <v>1219</v>
      </c>
      <c r="MY1" s="206" t="s">
        <v>1221</v>
      </c>
      <c r="MZ1" s="206" t="s">
        <v>1223</v>
      </c>
      <c r="NA1" s="206" t="s">
        <v>1225</v>
      </c>
      <c r="NB1" s="206" t="s">
        <v>1226</v>
      </c>
      <c r="NC1" s="215"/>
      <c r="ND1" s="206" t="s">
        <v>430</v>
      </c>
      <c r="NE1" s="206" t="s">
        <v>1228</v>
      </c>
      <c r="NF1" s="206" t="s">
        <v>1230</v>
      </c>
      <c r="NG1" s="206" t="s">
        <v>1232</v>
      </c>
      <c r="NH1" s="206" t="s">
        <v>1234</v>
      </c>
      <c r="NI1" s="215"/>
      <c r="NJ1" s="206" t="s">
        <v>432</v>
      </c>
      <c r="NK1" s="206" t="s">
        <v>1235</v>
      </c>
      <c r="NL1" s="206" t="s">
        <v>433</v>
      </c>
      <c r="NM1" s="206" t="s">
        <v>1237</v>
      </c>
      <c r="NN1" s="206" t="s">
        <v>1239</v>
      </c>
      <c r="NO1" s="206" t="s">
        <v>434</v>
      </c>
      <c r="NP1" s="206" t="s">
        <v>1241</v>
      </c>
      <c r="NQ1" s="206" t="s">
        <v>1243</v>
      </c>
      <c r="NR1" s="203"/>
      <c r="NS1" s="215"/>
      <c r="NT1" s="206" t="s">
        <v>435</v>
      </c>
      <c r="NU1" s="206" t="s">
        <v>1147</v>
      </c>
      <c r="NV1" s="206" t="s">
        <v>1149</v>
      </c>
      <c r="NW1" s="206" t="s">
        <v>1151</v>
      </c>
      <c r="NX1" s="206" t="s">
        <v>1153</v>
      </c>
      <c r="NY1" s="206" t="s">
        <v>436</v>
      </c>
      <c r="NZ1" s="206" t="s">
        <v>1155</v>
      </c>
      <c r="OA1" s="206" t="s">
        <v>437</v>
      </c>
      <c r="OB1" s="206" t="s">
        <v>1157</v>
      </c>
      <c r="OC1" s="215"/>
      <c r="OD1" s="206" t="s">
        <v>1159</v>
      </c>
      <c r="OE1" s="206" t="s">
        <v>438</v>
      </c>
      <c r="OF1" s="203"/>
      <c r="OG1" s="215"/>
      <c r="OH1" s="206" t="s">
        <v>1161</v>
      </c>
      <c r="OI1" s="206" t="s">
        <v>1163</v>
      </c>
      <c r="OJ1" s="206" t="s">
        <v>439</v>
      </c>
      <c r="OK1" s="203"/>
      <c r="OL1" s="215"/>
      <c r="OM1" s="206" t="s">
        <v>442</v>
      </c>
      <c r="ON1" s="206" t="s">
        <v>1245</v>
      </c>
      <c r="OO1" s="206" t="s">
        <v>1247</v>
      </c>
      <c r="OP1" s="206" t="s">
        <v>443</v>
      </c>
      <c r="OQ1" s="206" t="s">
        <v>444</v>
      </c>
      <c r="OR1" s="206" t="s">
        <v>1345</v>
      </c>
      <c r="OS1" s="206" t="s">
        <v>1347</v>
      </c>
      <c r="OT1" s="206" t="s">
        <v>1349</v>
      </c>
      <c r="OU1" s="206" t="s">
        <v>1351</v>
      </c>
      <c r="OV1" s="206" t="s">
        <v>1353</v>
      </c>
      <c r="OW1" s="215"/>
      <c r="OX1" s="206" t="s">
        <v>446</v>
      </c>
      <c r="OY1" s="206" t="s">
        <v>1355</v>
      </c>
      <c r="OZ1" s="206" t="s">
        <v>1357</v>
      </c>
      <c r="PA1" s="206" t="s">
        <v>1359</v>
      </c>
      <c r="PB1" s="206" t="s">
        <v>1361</v>
      </c>
      <c r="PC1" s="206" t="s">
        <v>1363</v>
      </c>
      <c r="PD1" s="206" t="s">
        <v>1365</v>
      </c>
      <c r="PE1" s="215"/>
      <c r="PF1" s="206" t="s">
        <v>1367</v>
      </c>
      <c r="PG1" s="206" t="s">
        <v>448</v>
      </c>
      <c r="PH1" s="215"/>
      <c r="PI1" s="206" t="s">
        <v>450</v>
      </c>
      <c r="PJ1" s="206" t="s">
        <v>1397</v>
      </c>
      <c r="PK1" s="206" t="s">
        <v>1399</v>
      </c>
      <c r="PL1" s="215"/>
      <c r="PM1" s="206" t="s">
        <v>452</v>
      </c>
      <c r="PN1" s="206" t="s">
        <v>1401</v>
      </c>
      <c r="PO1" s="206" t="s">
        <v>1402</v>
      </c>
      <c r="PP1" s="206" t="s">
        <v>1403</v>
      </c>
      <c r="PQ1" s="206" t="s">
        <v>1404</v>
      </c>
      <c r="PR1" s="206" t="s">
        <v>1406</v>
      </c>
      <c r="PS1" s="206" t="s">
        <v>1407</v>
      </c>
      <c r="PT1" s="206" t="s">
        <v>1409</v>
      </c>
      <c r="PU1" s="206" t="s">
        <v>1410</v>
      </c>
      <c r="PV1" s="203"/>
      <c r="PW1" s="215"/>
      <c r="PX1" s="206" t="s">
        <v>453</v>
      </c>
      <c r="PY1" s="206" t="s">
        <v>1249</v>
      </c>
      <c r="PZ1" s="206" t="s">
        <v>1251</v>
      </c>
      <c r="QA1" s="206" t="s">
        <v>1253</v>
      </c>
      <c r="QB1" s="206" t="s">
        <v>1255</v>
      </c>
      <c r="QC1" s="206" t="s">
        <v>1257</v>
      </c>
      <c r="QD1" s="206" t="s">
        <v>1259</v>
      </c>
      <c r="QE1" s="206" t="s">
        <v>1261</v>
      </c>
      <c r="QF1" s="206" t="s">
        <v>1263</v>
      </c>
      <c r="QG1" s="206" t="s">
        <v>1265</v>
      </c>
      <c r="QH1" s="206" t="s">
        <v>1267</v>
      </c>
      <c r="QI1" s="206" t="s">
        <v>1269</v>
      </c>
      <c r="QJ1" s="206" t="s">
        <v>1271</v>
      </c>
      <c r="QK1" s="206" t="s">
        <v>1273</v>
      </c>
      <c r="QL1" s="206" t="s">
        <v>1275</v>
      </c>
      <c r="QM1" s="206" t="s">
        <v>1277</v>
      </c>
      <c r="QN1" s="206" t="s">
        <v>1279</v>
      </c>
      <c r="QO1" s="206" t="s">
        <v>1281</v>
      </c>
      <c r="QP1" s="206" t="s">
        <v>1283</v>
      </c>
      <c r="QQ1" s="206" t="s">
        <v>1285</v>
      </c>
      <c r="QR1" s="206" t="s">
        <v>1287</v>
      </c>
      <c r="QS1" s="206" t="s">
        <v>1289</v>
      </c>
      <c r="QT1" s="206" t="s">
        <v>1291</v>
      </c>
      <c r="QU1" s="206" t="s">
        <v>454</v>
      </c>
      <c r="QV1" s="206" t="s">
        <v>1294</v>
      </c>
      <c r="QW1" s="206" t="s">
        <v>1296</v>
      </c>
      <c r="QX1" s="206" t="s">
        <v>1297</v>
      </c>
      <c r="QY1" s="206" t="s">
        <v>1299</v>
      </c>
      <c r="QZ1" s="206" t="s">
        <v>1301</v>
      </c>
      <c r="RA1" s="206" t="s">
        <v>1303</v>
      </c>
      <c r="RB1" s="206" t="s">
        <v>1305</v>
      </c>
      <c r="RC1" s="206" t="s">
        <v>1307</v>
      </c>
      <c r="RD1" s="206" t="s">
        <v>1309</v>
      </c>
      <c r="RE1" s="206" t="s">
        <v>1311</v>
      </c>
      <c r="RF1" s="206" t="s">
        <v>1313</v>
      </c>
      <c r="RG1" s="206" t="s">
        <v>1315</v>
      </c>
      <c r="RH1" s="206" t="s">
        <v>1317</v>
      </c>
      <c r="RI1" s="206" t="s">
        <v>1319</v>
      </c>
      <c r="RJ1" s="206" t="s">
        <v>1321</v>
      </c>
      <c r="RK1" s="206" t="s">
        <v>1323</v>
      </c>
      <c r="RL1" s="206" t="s">
        <v>1325</v>
      </c>
      <c r="RM1" s="206" t="s">
        <v>1327</v>
      </c>
      <c r="RN1" s="206" t="s">
        <v>1329</v>
      </c>
      <c r="RO1" s="206" t="s">
        <v>1331</v>
      </c>
      <c r="RP1" s="206" t="s">
        <v>1333</v>
      </c>
      <c r="RQ1" s="206" t="s">
        <v>1335</v>
      </c>
      <c r="RR1" s="206" t="s">
        <v>1337</v>
      </c>
      <c r="RS1" s="206" t="s">
        <v>1339</v>
      </c>
      <c r="RT1" s="206" t="s">
        <v>1341</v>
      </c>
      <c r="RU1" s="206" t="s">
        <v>1343</v>
      </c>
      <c r="RV1" s="203"/>
      <c r="RW1" s="215"/>
      <c r="RX1" s="206" t="s">
        <v>455</v>
      </c>
      <c r="RY1" s="206" t="s">
        <v>1369</v>
      </c>
      <c r="RZ1" s="206" t="s">
        <v>1371</v>
      </c>
      <c r="SA1" s="206" t="s">
        <v>1373</v>
      </c>
      <c r="SB1" s="206" t="s">
        <v>1375</v>
      </c>
      <c r="SC1" s="206" t="s">
        <v>1377</v>
      </c>
      <c r="SD1" s="206" t="s">
        <v>1379</v>
      </c>
      <c r="SE1" s="206" t="s">
        <v>1381</v>
      </c>
      <c r="SF1" s="206" t="s">
        <v>1383</v>
      </c>
      <c r="SG1" s="206" t="s">
        <v>1385</v>
      </c>
      <c r="SH1" s="206" t="s">
        <v>1387</v>
      </c>
      <c r="SI1" s="206" t="s">
        <v>1389</v>
      </c>
      <c r="SJ1" s="206" t="s">
        <v>1391</v>
      </c>
      <c r="SK1" s="206" t="s">
        <v>1393</v>
      </c>
      <c r="SL1" s="206" t="s">
        <v>1395</v>
      </c>
      <c r="SM1" s="203"/>
      <c r="SN1" s="215"/>
      <c r="SO1" s="206" t="s">
        <v>458</v>
      </c>
      <c r="SP1" s="206" t="s">
        <v>1412</v>
      </c>
      <c r="SQ1" s="206" t="s">
        <v>1414</v>
      </c>
      <c r="SR1" s="206" t="s">
        <v>459</v>
      </c>
      <c r="SS1" s="206" t="s">
        <v>1416</v>
      </c>
      <c r="ST1" s="206" t="s">
        <v>1418</v>
      </c>
      <c r="SU1" s="206" t="s">
        <v>1420</v>
      </c>
      <c r="SV1" s="206" t="s">
        <v>1422</v>
      </c>
      <c r="SW1" s="215"/>
      <c r="SX1" s="206" t="s">
        <v>461</v>
      </c>
      <c r="SY1" s="206" t="s">
        <v>1424</v>
      </c>
      <c r="SZ1" s="206" t="s">
        <v>1426</v>
      </c>
      <c r="TA1" s="206" t="s">
        <v>1428</v>
      </c>
      <c r="TB1" s="206" t="s">
        <v>1430</v>
      </c>
      <c r="TC1" s="206" t="s">
        <v>1432</v>
      </c>
      <c r="TD1" s="206" t="s">
        <v>1434</v>
      </c>
      <c r="TE1" s="206" t="s">
        <v>1436</v>
      </c>
      <c r="TF1" s="206" t="s">
        <v>1438</v>
      </c>
      <c r="TG1" s="206" t="s">
        <v>1440</v>
      </c>
      <c r="TH1" s="206" t="s">
        <v>1442</v>
      </c>
      <c r="TI1" s="206" t="s">
        <v>1444</v>
      </c>
      <c r="TJ1" s="206" t="s">
        <v>1446</v>
      </c>
      <c r="TK1" s="206" t="s">
        <v>1448</v>
      </c>
      <c r="TL1" s="206" t="s">
        <v>1450</v>
      </c>
      <c r="TM1" s="206" t="s">
        <v>1452</v>
      </c>
      <c r="TN1" s="203"/>
      <c r="TO1" s="215"/>
      <c r="TP1" s="206" t="s">
        <v>464</v>
      </c>
      <c r="TQ1" s="206" t="s">
        <v>1454</v>
      </c>
      <c r="TR1" s="206" t="s">
        <v>1456</v>
      </c>
      <c r="TS1" s="206" t="s">
        <v>1458</v>
      </c>
      <c r="TT1" s="206" t="s">
        <v>1460</v>
      </c>
      <c r="TU1" s="206" t="s">
        <v>1462</v>
      </c>
      <c r="TV1" s="206" t="s">
        <v>465</v>
      </c>
      <c r="TW1" s="206" t="s">
        <v>1464</v>
      </c>
      <c r="TX1" s="206" t="s">
        <v>1466</v>
      </c>
      <c r="TY1" s="206" t="s">
        <v>1468</v>
      </c>
      <c r="TZ1" s="206" t="s">
        <v>1470</v>
      </c>
      <c r="UA1" s="206" t="s">
        <v>1472</v>
      </c>
      <c r="UB1" s="206" t="s">
        <v>1474</v>
      </c>
      <c r="UC1" s="215"/>
      <c r="UD1" s="206" t="s">
        <v>467</v>
      </c>
      <c r="UE1" s="203"/>
      <c r="UF1" s="215"/>
      <c r="UG1" s="206" t="s">
        <v>468</v>
      </c>
      <c r="UH1" s="206" t="s">
        <v>1476</v>
      </c>
      <c r="UI1" s="206" t="s">
        <v>1478</v>
      </c>
      <c r="UJ1" s="206" t="s">
        <v>1479</v>
      </c>
      <c r="UK1" s="206" t="s">
        <v>1481</v>
      </c>
      <c r="UL1" s="206" t="s">
        <v>1483</v>
      </c>
      <c r="UM1" s="206" t="s">
        <v>1485</v>
      </c>
      <c r="UN1" s="206" t="s">
        <v>1487</v>
      </c>
      <c r="UO1" s="206" t="s">
        <v>1489</v>
      </c>
      <c r="UP1" s="206" t="s">
        <v>1491</v>
      </c>
      <c r="UQ1" s="206" t="s">
        <v>1493</v>
      </c>
      <c r="UR1" s="206" t="s">
        <v>1495</v>
      </c>
      <c r="US1" s="206" t="s">
        <v>1497</v>
      </c>
      <c r="UT1" s="206" t="s">
        <v>1499</v>
      </c>
      <c r="UU1" s="206" t="s">
        <v>1501</v>
      </c>
      <c r="UV1" s="206" t="s">
        <v>1503</v>
      </c>
      <c r="UW1" s="206" t="s">
        <v>1505</v>
      </c>
      <c r="UX1" s="203"/>
      <c r="UY1" s="206" t="s">
        <v>1509</v>
      </c>
      <c r="UZ1" s="206" t="s">
        <v>1511</v>
      </c>
      <c r="VA1" s="206" t="s">
        <v>1513</v>
      </c>
      <c r="VB1" s="206" t="s">
        <v>1515</v>
      </c>
      <c r="VC1" s="206" t="s">
        <v>1517</v>
      </c>
      <c r="VD1" s="209"/>
    </row>
    <row r="2" spans="1:576" s="146" customFormat="1" hidden="1" x14ac:dyDescent="0.25">
      <c r="A2" s="146" t="s">
        <v>211</v>
      </c>
      <c r="B2" s="146" t="s">
        <v>203</v>
      </c>
      <c r="C2" s="146" t="s">
        <v>565</v>
      </c>
      <c r="D2" s="184" t="s">
        <v>212</v>
      </c>
      <c r="E2" s="146" t="s">
        <v>165</v>
      </c>
      <c r="F2" s="146" t="s">
        <v>566</v>
      </c>
      <c r="G2" s="146" t="s">
        <v>213</v>
      </c>
      <c r="H2" s="184" t="s">
        <v>567</v>
      </c>
      <c r="I2" s="146" t="s">
        <v>568</v>
      </c>
      <c r="J2" s="146" t="s">
        <v>214</v>
      </c>
      <c r="K2" s="146" t="s">
        <v>569</v>
      </c>
      <c r="R2" s="146" t="s">
        <v>216</v>
      </c>
      <c r="S2" s="146" t="s">
        <v>217</v>
      </c>
      <c r="U2" s="146" t="s">
        <v>485</v>
      </c>
      <c r="V2" s="146" t="s">
        <v>503</v>
      </c>
      <c r="W2" s="146" t="s">
        <v>486</v>
      </c>
      <c r="X2" s="146" t="s">
        <v>487</v>
      </c>
      <c r="Y2" s="146" t="s">
        <v>488</v>
      </c>
      <c r="Z2" s="146" t="s">
        <v>489</v>
      </c>
      <c r="AA2" s="146" t="s">
        <v>490</v>
      </c>
      <c r="AB2" s="146" t="s">
        <v>491</v>
      </c>
      <c r="AC2" s="146" t="s">
        <v>492</v>
      </c>
      <c r="AD2" s="146" t="s">
        <v>493</v>
      </c>
      <c r="AE2" s="146" t="s">
        <v>494</v>
      </c>
      <c r="AF2" s="146" t="s">
        <v>495</v>
      </c>
      <c r="AH2" s="146" t="s">
        <v>513</v>
      </c>
      <c r="AI2" s="146" t="s">
        <v>514</v>
      </c>
      <c r="AJ2" s="146" t="s">
        <v>515</v>
      </c>
      <c r="AK2" s="146" t="s">
        <v>516</v>
      </c>
      <c r="AL2" s="146" t="s">
        <v>517</v>
      </c>
      <c r="AM2" s="146" t="s">
        <v>520</v>
      </c>
      <c r="AN2" s="146" t="s">
        <v>518</v>
      </c>
      <c r="AO2" s="146" t="s">
        <v>519</v>
      </c>
      <c r="AP2" s="146" t="s">
        <v>521</v>
      </c>
      <c r="AQ2" s="146" t="s">
        <v>522</v>
      </c>
      <c r="AR2" s="146" t="s">
        <v>523</v>
      </c>
      <c r="AS2" s="146" t="s">
        <v>524</v>
      </c>
      <c r="AT2" s="146" t="s">
        <v>525</v>
      </c>
      <c r="AU2" s="146" t="s">
        <v>526</v>
      </c>
      <c r="AV2" s="146" t="s">
        <v>527</v>
      </c>
      <c r="AW2" s="146" t="s">
        <v>528</v>
      </c>
      <c r="AX2" s="146" t="s">
        <v>529</v>
      </c>
      <c r="AY2" s="146" t="s">
        <v>530</v>
      </c>
      <c r="AZ2" s="146" t="s">
        <v>531</v>
      </c>
      <c r="BA2" s="146" t="s">
        <v>532</v>
      </c>
      <c r="BB2" s="146" t="s">
        <v>533</v>
      </c>
      <c r="BC2" s="146" t="s">
        <v>534</v>
      </c>
      <c r="BD2" s="146" t="s">
        <v>535</v>
      </c>
      <c r="BE2" s="146" t="s">
        <v>536</v>
      </c>
      <c r="BF2" s="146" t="s">
        <v>537</v>
      </c>
      <c r="BG2" s="146" t="s">
        <v>538</v>
      </c>
      <c r="BH2" s="146" t="s">
        <v>539</v>
      </c>
      <c r="BI2" s="146" t="s">
        <v>540</v>
      </c>
      <c r="BJ2" s="146" t="s">
        <v>541</v>
      </c>
      <c r="BK2" s="146" t="s">
        <v>542</v>
      </c>
      <c r="BL2" s="146" t="s">
        <v>543</v>
      </c>
      <c r="BM2" s="146" t="s">
        <v>544</v>
      </c>
      <c r="BN2" s="146" t="s">
        <v>545</v>
      </c>
      <c r="BO2" s="146" t="s">
        <v>546</v>
      </c>
      <c r="BP2" s="146" t="s">
        <v>547</v>
      </c>
      <c r="BQ2" s="146" t="s">
        <v>548</v>
      </c>
      <c r="BR2" s="146" t="s">
        <v>549</v>
      </c>
      <c r="BS2" s="146" t="s">
        <v>550</v>
      </c>
      <c r="BT2" s="146" t="s">
        <v>551</v>
      </c>
      <c r="BU2" s="146" t="s">
        <v>552</v>
      </c>
      <c r="BZ2" s="109" t="s">
        <v>664</v>
      </c>
      <c r="CA2" s="109" t="s">
        <v>665</v>
      </c>
      <c r="CB2" s="109" t="s">
        <v>666</v>
      </c>
      <c r="CC2" s="109" t="s">
        <v>667</v>
      </c>
      <c r="CD2" s="109" t="s">
        <v>668</v>
      </c>
      <c r="CE2" s="109" t="s">
        <v>669</v>
      </c>
      <c r="CF2" s="109" t="s">
        <v>670</v>
      </c>
      <c r="CG2" s="109" t="s">
        <v>671</v>
      </c>
      <c r="CH2" s="109" t="s">
        <v>672</v>
      </c>
      <c r="CI2" s="109" t="s">
        <v>673</v>
      </c>
      <c r="CJ2" s="109" t="s">
        <v>674</v>
      </c>
      <c r="CK2" s="109" t="s">
        <v>675</v>
      </c>
      <c r="CL2" s="109" t="s">
        <v>676</v>
      </c>
      <c r="CM2" s="109" t="s">
        <v>677</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c r="BZ3" s="443">
        <v>41436.800000000003</v>
      </c>
      <c r="CA3" s="443">
        <v>37669.82</v>
      </c>
      <c r="CB3" s="443">
        <v>33902.839999999997</v>
      </c>
      <c r="CC3" s="443">
        <v>30135.85</v>
      </c>
      <c r="CD3" s="443">
        <v>28252.36</v>
      </c>
      <c r="CE3" s="443">
        <v>26368.87</v>
      </c>
      <c r="CF3" s="443">
        <v>17893.16</v>
      </c>
      <c r="CG3" s="443">
        <v>16951.419999999998</v>
      </c>
      <c r="CH3" s="443">
        <v>13184.44</v>
      </c>
      <c r="CI3" s="443">
        <v>15032.56</v>
      </c>
      <c r="CJ3" s="443">
        <v>13264.02</v>
      </c>
      <c r="CK3" s="443">
        <v>12379.75</v>
      </c>
      <c r="CL3" s="443">
        <v>439.49</v>
      </c>
      <c r="CM3" s="443">
        <v>1904.46</v>
      </c>
    </row>
    <row r="5" spans="1:576" ht="52.5" x14ac:dyDescent="0.25">
      <c r="C5" s="221" t="s">
        <v>215</v>
      </c>
      <c r="D5" s="193">
        <f>SUMIF(C:C,$C$10,D:D)</f>
        <v>1067939.2349999999</v>
      </c>
      <c r="CA5" s="443"/>
    </row>
    <row r="6" spans="1:576" x14ac:dyDescent="0.25">
      <c r="CA6" s="443"/>
    </row>
    <row r="7" spans="1:576" x14ac:dyDescent="0.25">
      <c r="CA7" s="443"/>
    </row>
    <row r="8" spans="1:576" x14ac:dyDescent="0.25">
      <c r="C8" s="72" t="s">
        <v>54</v>
      </c>
      <c r="D8" s="97"/>
      <c r="E8" s="72"/>
      <c r="F8" s="72"/>
      <c r="G8" s="72"/>
      <c r="H8" s="97"/>
      <c r="I8" s="72"/>
      <c r="J8" s="72"/>
      <c r="CA8" s="443"/>
    </row>
    <row r="9" spans="1:576" ht="15.75" thickBot="1" x14ac:dyDescent="0.3">
      <c r="C9" s="118"/>
      <c r="D9" s="97"/>
      <c r="E9" s="118"/>
      <c r="F9" s="118"/>
      <c r="G9" s="118"/>
      <c r="H9" s="97"/>
      <c r="I9" s="118"/>
      <c r="J9" s="145"/>
      <c r="CA9" s="443"/>
    </row>
    <row r="10" spans="1:576" ht="15.75" thickBot="1" x14ac:dyDescent="0.3">
      <c r="C10" s="71" t="s">
        <v>43</v>
      </c>
      <c r="D10" s="30">
        <f>SUM(G17:G67)</f>
        <v>1067939.2349999999</v>
      </c>
      <c r="E10" s="117"/>
      <c r="F10" s="117"/>
      <c r="G10" s="117"/>
      <c r="H10" s="94"/>
      <c r="I10" s="94"/>
      <c r="J10" s="94"/>
      <c r="CA10" s="443"/>
    </row>
    <row r="11" spans="1:576" x14ac:dyDescent="0.25">
      <c r="B11" s="202"/>
      <c r="D11" s="31"/>
      <c r="E11" s="117"/>
      <c r="F11" s="117"/>
      <c r="G11" s="117"/>
      <c r="H11" s="94"/>
      <c r="I11" s="94"/>
      <c r="J11" s="94"/>
      <c r="CA11" s="443"/>
    </row>
    <row r="12" spans="1:576" x14ac:dyDescent="0.25">
      <c r="B12" s="202"/>
      <c r="D12" s="31"/>
      <c r="E12" s="117"/>
      <c r="F12" s="117"/>
      <c r="G12" s="117"/>
      <c r="H12" s="94"/>
      <c r="I12" s="94"/>
      <c r="J12" s="94"/>
      <c r="CA12" s="443"/>
    </row>
    <row r="13" spans="1:576" ht="15.75" x14ac:dyDescent="0.25">
      <c r="C13" s="235" t="s">
        <v>481</v>
      </c>
      <c r="D13" s="587" t="s">
        <v>2364</v>
      </c>
      <c r="E13" s="117"/>
      <c r="F13" s="117"/>
      <c r="G13" s="117"/>
      <c r="H13" s="94"/>
      <c r="I13" s="94"/>
      <c r="J13" s="94"/>
      <c r="CA13" s="443"/>
    </row>
    <row r="14" spans="1:576" ht="18.75" x14ac:dyDescent="0.25">
      <c r="C14" s="25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Implentar la Carrera de Ciencias Politicas en el Centro Universitario</v>
      </c>
      <c r="D14" s="31"/>
      <c r="E14" s="117"/>
      <c r="F14" s="117"/>
      <c r="G14" s="117"/>
      <c r="H14" s="94"/>
      <c r="I14" s="94"/>
      <c r="J14" s="94"/>
      <c r="CA14" s="443"/>
    </row>
    <row r="15" spans="1:576" ht="15.75" thickBot="1" x14ac:dyDescent="0.3">
      <c r="C15" s="118"/>
      <c r="D15" s="31"/>
      <c r="E15" s="117"/>
      <c r="F15" s="117"/>
      <c r="G15" s="117"/>
      <c r="H15" s="94"/>
      <c r="I15" s="94"/>
      <c r="J15" s="94"/>
      <c r="CA15" s="443"/>
    </row>
    <row r="16" spans="1:576" ht="30.75" thickBot="1" x14ac:dyDescent="0.3">
      <c r="C16" s="158" t="s">
        <v>44</v>
      </c>
      <c r="D16" s="162" t="s">
        <v>55</v>
      </c>
      <c r="E16" s="195" t="s">
        <v>56</v>
      </c>
      <c r="F16" s="162" t="s">
        <v>57</v>
      </c>
      <c r="G16" s="159" t="s">
        <v>27</v>
      </c>
      <c r="H16" s="157" t="s">
        <v>218</v>
      </c>
      <c r="I16" s="160" t="s">
        <v>46</v>
      </c>
      <c r="J16" s="160" t="s">
        <v>219</v>
      </c>
      <c r="K16" s="160" t="s">
        <v>501</v>
      </c>
      <c r="L16" s="160" t="s">
        <v>502</v>
      </c>
      <c r="CA16" s="443"/>
    </row>
    <row r="17" spans="3:79" ht="15.75" thickBot="1" x14ac:dyDescent="0.3">
      <c r="C17" s="161" t="s">
        <v>664</v>
      </c>
      <c r="D17" s="228"/>
      <c r="E17" s="176">
        <v>12</v>
      </c>
      <c r="F17" s="444">
        <f>HLOOKUP($C17,$BZ$2:$CM$3,2,0)</f>
        <v>41436.800000000003</v>
      </c>
      <c r="G17" s="137">
        <f>D17*E17*F17</f>
        <v>0</v>
      </c>
      <c r="H17" s="190" t="s">
        <v>216</v>
      </c>
      <c r="I17" s="138" t="s">
        <v>342</v>
      </c>
      <c r="J17" s="138" t="str">
        <f>VLOOKUP(I17,Presupuesto!$B$11:$C$586,2,0)</f>
        <v>SUELDOS Y SALARIOS BASICOS (11100-00)</v>
      </c>
      <c r="K17" s="263" t="s">
        <v>211</v>
      </c>
      <c r="L17" s="122" t="s">
        <v>485</v>
      </c>
      <c r="CA17" s="443"/>
    </row>
    <row r="18" spans="3:79" x14ac:dyDescent="0.25">
      <c r="C18" s="196" t="s">
        <v>58</v>
      </c>
      <c r="D18" s="187"/>
      <c r="E18" s="178">
        <v>0</v>
      </c>
      <c r="F18" s="124">
        <f>IF(E17=0,"",(G17/E17)/12*E17)</f>
        <v>0</v>
      </c>
      <c r="G18" s="121">
        <f>F18</f>
        <v>0</v>
      </c>
      <c r="H18" s="188" t="s">
        <v>217</v>
      </c>
      <c r="I18" s="140" t="s">
        <v>343</v>
      </c>
      <c r="J18" s="140" t="str">
        <f>VLOOKUP(I18,Presupuesto!$B$11:$C$586,2,0)</f>
        <v>RESTRIBUCIONES A PERSONAL DIRECTIVO Y DE CONTROL (11300-00)</v>
      </c>
      <c r="K18" s="122" t="str">
        <f>$K$17</f>
        <v>Desarrollo Curricular</v>
      </c>
      <c r="L18" s="122" t="s">
        <v>503</v>
      </c>
      <c r="CA18" s="443"/>
    </row>
    <row r="19" spans="3:79" ht="15.75" thickBot="1" x14ac:dyDescent="0.3">
      <c r="C19" s="197" t="s">
        <v>59</v>
      </c>
      <c r="D19" s="187"/>
      <c r="E19" s="178">
        <v>0</v>
      </c>
      <c r="F19" s="141">
        <f>IF(E17&lt;6,"",((E17-6)/12)*(G17/E17))</f>
        <v>0</v>
      </c>
      <c r="G19" s="121">
        <f>F19</f>
        <v>0</v>
      </c>
      <c r="H19" s="188" t="s">
        <v>217</v>
      </c>
      <c r="I19" s="125">
        <v>11500.02</v>
      </c>
      <c r="J19" s="125" t="e">
        <f>VLOOKUP(I19,Presupuesto!$B$11:$C$586,2,0)</f>
        <v>#N/A</v>
      </c>
      <c r="K19" s="122" t="str">
        <f t="shared" ref="K19:K67" si="0">$K$17</f>
        <v>Desarrollo Curricular</v>
      </c>
      <c r="L19" s="122" t="s">
        <v>486</v>
      </c>
      <c r="CA19" s="443"/>
    </row>
    <row r="20" spans="3:79" ht="15.75" thickBot="1" x14ac:dyDescent="0.3">
      <c r="C20" s="161" t="s">
        <v>665</v>
      </c>
      <c r="D20" s="228"/>
      <c r="E20" s="176">
        <v>12</v>
      </c>
      <c r="F20" s="444">
        <f>HLOOKUP($C20,$BZ$2:$CM$3,2,0)</f>
        <v>37669.82</v>
      </c>
      <c r="G20" s="137">
        <f>D20*E20*F20</f>
        <v>0</v>
      </c>
      <c r="H20" s="190"/>
      <c r="I20" s="138">
        <v>11100.01</v>
      </c>
      <c r="J20" s="138" t="e">
        <f>VLOOKUP(I20,Presupuesto!$B$11:$C$586,2,0)</f>
        <v>#N/A</v>
      </c>
      <c r="K20" s="122" t="s">
        <v>569</v>
      </c>
      <c r="L20" s="122" t="s">
        <v>486</v>
      </c>
    </row>
    <row r="21" spans="3:79" x14ac:dyDescent="0.25">
      <c r="C21" s="196" t="s">
        <v>58</v>
      </c>
      <c r="D21" s="187"/>
      <c r="E21" s="178">
        <v>0</v>
      </c>
      <c r="F21" s="124">
        <f>IF(E20=0,"",(G20/E20)/12*E20)</f>
        <v>0</v>
      </c>
      <c r="G21" s="121">
        <f>F21</f>
        <v>0</v>
      </c>
      <c r="H21" s="188"/>
      <c r="I21" s="140">
        <v>11500</v>
      </c>
      <c r="J21" s="140" t="e">
        <f>VLOOKUP(I21,Presupuesto!$B$11:$C$586,2,0)</f>
        <v>#N/A</v>
      </c>
      <c r="K21" s="122" t="str">
        <f t="shared" si="0"/>
        <v>Desarrollo Curricular</v>
      </c>
      <c r="L21" s="122" t="s">
        <v>486</v>
      </c>
    </row>
    <row r="22" spans="3:79" ht="15.75" thickBot="1" x14ac:dyDescent="0.3">
      <c r="C22" s="197" t="s">
        <v>59</v>
      </c>
      <c r="D22" s="187"/>
      <c r="E22" s="178">
        <v>0</v>
      </c>
      <c r="F22" s="141">
        <f>IF(E20&lt;6,"",((E20-6)/12)*(G20/E20))</f>
        <v>0</v>
      </c>
      <c r="G22" s="121">
        <f>F22</f>
        <v>0</v>
      </c>
      <c r="H22" s="188"/>
      <c r="I22" s="125">
        <v>11500.02</v>
      </c>
      <c r="J22" s="125" t="e">
        <f>VLOOKUP(I22,Presupuesto!$B$11:$C$586,2,0)</f>
        <v>#N/A</v>
      </c>
      <c r="K22" s="122" t="str">
        <f t="shared" si="0"/>
        <v>Desarrollo Curricular</v>
      </c>
      <c r="L22" s="122" t="s">
        <v>486</v>
      </c>
    </row>
    <row r="23" spans="3:79" ht="15.75" thickBot="1" x14ac:dyDescent="0.3">
      <c r="C23" s="161" t="s">
        <v>666</v>
      </c>
      <c r="D23" s="228"/>
      <c r="E23" s="176">
        <v>12</v>
      </c>
      <c r="F23" s="444">
        <f>HLOOKUP($C23,$BZ$2:$CM$3,2,0)</f>
        <v>33902.839999999997</v>
      </c>
      <c r="G23" s="137">
        <f>D23*E23*F23</f>
        <v>0</v>
      </c>
      <c r="H23" s="190"/>
      <c r="I23" s="138">
        <v>11100.01</v>
      </c>
      <c r="J23" s="138" t="e">
        <f>VLOOKUP(I23,Presupuesto!$B$11:$C$586,2,0)</f>
        <v>#N/A</v>
      </c>
      <c r="K23" s="122" t="s">
        <v>569</v>
      </c>
      <c r="L23" s="122" t="s">
        <v>486</v>
      </c>
    </row>
    <row r="24" spans="3:79" x14ac:dyDescent="0.25">
      <c r="C24" s="196" t="s">
        <v>58</v>
      </c>
      <c r="D24" s="187"/>
      <c r="E24" s="178">
        <v>0</v>
      </c>
      <c r="F24" s="124">
        <f>IF(E23=0,"",(G23/E23)/12*E23)</f>
        <v>0</v>
      </c>
      <c r="G24" s="121">
        <f>F24</f>
        <v>0</v>
      </c>
      <c r="H24" s="188"/>
      <c r="I24" s="140">
        <v>11500</v>
      </c>
      <c r="J24" s="140" t="e">
        <f>VLOOKUP(I24,Presupuesto!$B$11:$C$586,2,0)</f>
        <v>#N/A</v>
      </c>
      <c r="K24" s="122" t="str">
        <f t="shared" si="0"/>
        <v>Desarrollo Curricular</v>
      </c>
      <c r="L24" s="122" t="s">
        <v>486</v>
      </c>
    </row>
    <row r="25" spans="3:79" ht="15.75" thickBot="1" x14ac:dyDescent="0.3">
      <c r="C25" s="197" t="s">
        <v>59</v>
      </c>
      <c r="D25" s="187"/>
      <c r="E25" s="178">
        <v>0</v>
      </c>
      <c r="F25" s="141">
        <f>IF(E23&lt;6,"",((E23-6)/12)*(G23/E23))</f>
        <v>0</v>
      </c>
      <c r="G25" s="121">
        <f>F25</f>
        <v>0</v>
      </c>
      <c r="H25" s="188"/>
      <c r="I25" s="125">
        <v>11500.02</v>
      </c>
      <c r="J25" s="125" t="e">
        <f>VLOOKUP(I25,Presupuesto!$B$11:$C$586,2,0)</f>
        <v>#N/A</v>
      </c>
      <c r="K25" s="122" t="str">
        <f t="shared" si="0"/>
        <v>Desarrollo Curricular</v>
      </c>
      <c r="L25" s="122" t="s">
        <v>486</v>
      </c>
    </row>
    <row r="26" spans="3:79" ht="15.75" thickBot="1" x14ac:dyDescent="0.3">
      <c r="C26" s="161" t="s">
        <v>667</v>
      </c>
      <c r="D26" s="228"/>
      <c r="E26" s="176">
        <v>12</v>
      </c>
      <c r="F26" s="444">
        <f>HLOOKUP($C26,$BZ$2:$CM$3,2,0)</f>
        <v>30135.85</v>
      </c>
      <c r="G26" s="137">
        <f>D26*E26*F26</f>
        <v>0</v>
      </c>
      <c r="H26" s="190"/>
      <c r="I26" s="138">
        <v>11100.01</v>
      </c>
      <c r="J26" s="138" t="e">
        <f>VLOOKUP(I26,Presupuesto!$B$11:$C$586,2,0)</f>
        <v>#N/A</v>
      </c>
      <c r="K26" s="122" t="s">
        <v>569</v>
      </c>
      <c r="L26" s="122" t="s">
        <v>486</v>
      </c>
    </row>
    <row r="27" spans="3:79" x14ac:dyDescent="0.25">
      <c r="C27" s="196" t="s">
        <v>58</v>
      </c>
      <c r="D27" s="187"/>
      <c r="E27" s="178">
        <v>0</v>
      </c>
      <c r="F27" s="124">
        <f>IF(E26=0,"",(G26/E26)/12*E26)</f>
        <v>0</v>
      </c>
      <c r="G27" s="121">
        <f>F27</f>
        <v>0</v>
      </c>
      <c r="H27" s="188"/>
      <c r="I27" s="140">
        <v>11500</v>
      </c>
      <c r="J27" s="140" t="e">
        <f>VLOOKUP(I27,Presupuesto!$B$11:$C$586,2,0)</f>
        <v>#N/A</v>
      </c>
      <c r="K27" s="122" t="str">
        <f t="shared" si="0"/>
        <v>Desarrollo Curricular</v>
      </c>
      <c r="L27" s="122" t="s">
        <v>486</v>
      </c>
    </row>
    <row r="28" spans="3:79" ht="15.75" thickBot="1" x14ac:dyDescent="0.3">
      <c r="C28" s="197" t="s">
        <v>59</v>
      </c>
      <c r="D28" s="187"/>
      <c r="E28" s="178">
        <v>0</v>
      </c>
      <c r="F28" s="141">
        <f>IF(E26&lt;6,"",((E26-6)/12)*(G26/E26))</f>
        <v>0</v>
      </c>
      <c r="G28" s="121">
        <f>F28</f>
        <v>0</v>
      </c>
      <c r="H28" s="188"/>
      <c r="I28" s="125">
        <v>11500.02</v>
      </c>
      <c r="J28" s="125" t="e">
        <f>VLOOKUP(I28,Presupuesto!$B$11:$C$586,2,0)</f>
        <v>#N/A</v>
      </c>
      <c r="K28" s="122" t="str">
        <f t="shared" si="0"/>
        <v>Desarrollo Curricular</v>
      </c>
      <c r="L28" s="122" t="s">
        <v>486</v>
      </c>
    </row>
    <row r="29" spans="3:79" ht="15.75" thickBot="1" x14ac:dyDescent="0.3">
      <c r="C29" s="161" t="s">
        <v>668</v>
      </c>
      <c r="D29" s="228"/>
      <c r="E29" s="176">
        <v>12</v>
      </c>
      <c r="F29" s="444">
        <f>HLOOKUP($C29,$BZ$2:$CM$3,2,0)</f>
        <v>28252.36</v>
      </c>
      <c r="G29" s="137">
        <f>D29*E29*F29</f>
        <v>0</v>
      </c>
      <c r="H29" s="190"/>
      <c r="I29" s="138">
        <v>11100.01</v>
      </c>
      <c r="J29" s="138" t="e">
        <f>VLOOKUP(I29,Presupuesto!$B$11:$C$586,2,0)</f>
        <v>#N/A</v>
      </c>
      <c r="K29" s="122" t="s">
        <v>569</v>
      </c>
      <c r="L29" s="122" t="s">
        <v>486</v>
      </c>
    </row>
    <row r="30" spans="3:79" x14ac:dyDescent="0.25">
      <c r="C30" s="196" t="s">
        <v>58</v>
      </c>
      <c r="D30" s="187"/>
      <c r="E30" s="178">
        <v>0</v>
      </c>
      <c r="F30" s="124">
        <f>IF(E29=0,"",(G29/E29)/12*E29)</f>
        <v>0</v>
      </c>
      <c r="G30" s="121">
        <f>F30</f>
        <v>0</v>
      </c>
      <c r="H30" s="188"/>
      <c r="I30" s="140">
        <v>11500</v>
      </c>
      <c r="J30" s="140" t="e">
        <f>VLOOKUP(I30,Presupuesto!$B$11:$C$586,2,0)</f>
        <v>#N/A</v>
      </c>
      <c r="K30" s="122" t="str">
        <f t="shared" si="0"/>
        <v>Desarrollo Curricular</v>
      </c>
      <c r="L30" s="122" t="s">
        <v>486</v>
      </c>
    </row>
    <row r="31" spans="3:79" ht="15.75" thickBot="1" x14ac:dyDescent="0.3">
      <c r="C31" s="197" t="s">
        <v>59</v>
      </c>
      <c r="D31" s="187"/>
      <c r="E31" s="178">
        <v>0</v>
      </c>
      <c r="F31" s="141">
        <f>IF(E29&lt;6,"",((E29-6)/12)*(G29/E29))</f>
        <v>0</v>
      </c>
      <c r="G31" s="121">
        <f>F31</f>
        <v>0</v>
      </c>
      <c r="H31" s="188"/>
      <c r="I31" s="125">
        <v>11500.02</v>
      </c>
      <c r="J31" s="125" t="e">
        <f>VLOOKUP(I31,Presupuesto!$B$11:$C$586,2,0)</f>
        <v>#N/A</v>
      </c>
      <c r="K31" s="122" t="str">
        <f t="shared" si="0"/>
        <v>Desarrollo Curricular</v>
      </c>
      <c r="L31" s="122" t="s">
        <v>486</v>
      </c>
    </row>
    <row r="32" spans="3:79" ht="15.75" thickBot="1" x14ac:dyDescent="0.3">
      <c r="C32" s="161" t="s">
        <v>669</v>
      </c>
      <c r="D32" s="228">
        <v>3</v>
      </c>
      <c r="E32" s="176">
        <v>12</v>
      </c>
      <c r="F32" s="444">
        <f>HLOOKUP($C32,$BZ$2:$CM$3,2,0)</f>
        <v>26368.87</v>
      </c>
      <c r="G32" s="137">
        <f>D32*E32*F32</f>
        <v>949279.32</v>
      </c>
      <c r="H32" s="190"/>
      <c r="I32" s="138">
        <v>11100.01</v>
      </c>
      <c r="J32" s="138" t="e">
        <f>VLOOKUP(I32,Presupuesto!$B$11:$C$586,2,0)</f>
        <v>#N/A</v>
      </c>
      <c r="K32" s="122" t="s">
        <v>569</v>
      </c>
      <c r="L32" s="122" t="s">
        <v>486</v>
      </c>
    </row>
    <row r="33" spans="3:12" x14ac:dyDescent="0.25">
      <c r="C33" s="196" t="s">
        <v>58</v>
      </c>
      <c r="D33" s="187"/>
      <c r="E33" s="178">
        <v>0</v>
      </c>
      <c r="F33" s="124">
        <f>IF(E32=0,"",(G32/E32)/12*E32)</f>
        <v>79106.61</v>
      </c>
      <c r="G33" s="121">
        <f>F33</f>
        <v>79106.61</v>
      </c>
      <c r="H33" s="188"/>
      <c r="I33" s="140">
        <v>11500</v>
      </c>
      <c r="J33" s="140" t="e">
        <f>VLOOKUP(I33,Presupuesto!$B$11:$C$586,2,0)</f>
        <v>#N/A</v>
      </c>
      <c r="K33" s="122" t="str">
        <f t="shared" si="0"/>
        <v>Desarrollo Curricular</v>
      </c>
      <c r="L33" s="122" t="s">
        <v>486</v>
      </c>
    </row>
    <row r="34" spans="3:12" ht="15.75" thickBot="1" x14ac:dyDescent="0.3">
      <c r="C34" s="197" t="s">
        <v>59</v>
      </c>
      <c r="D34" s="187"/>
      <c r="E34" s="178">
        <v>0</v>
      </c>
      <c r="F34" s="141">
        <f>IF(E32&lt;6,"",((E32-6)/12)*(G32/E32))</f>
        <v>39553.305</v>
      </c>
      <c r="G34" s="121">
        <f>F34</f>
        <v>39553.305</v>
      </c>
      <c r="H34" s="188"/>
      <c r="I34" s="125">
        <v>11500.02</v>
      </c>
      <c r="J34" s="125" t="e">
        <f>VLOOKUP(I34,Presupuesto!$B$11:$C$586,2,0)</f>
        <v>#N/A</v>
      </c>
      <c r="K34" s="122" t="str">
        <f t="shared" si="0"/>
        <v>Desarrollo Curricular</v>
      </c>
      <c r="L34" s="122" t="s">
        <v>486</v>
      </c>
    </row>
    <row r="35" spans="3:12" ht="15.75" thickBot="1" x14ac:dyDescent="0.3">
      <c r="C35" s="161" t="s">
        <v>670</v>
      </c>
      <c r="D35" s="228"/>
      <c r="E35" s="176">
        <v>12</v>
      </c>
      <c r="F35" s="444">
        <f>HLOOKUP($C35,$BZ$2:$CM$3,2,0)</f>
        <v>17893.16</v>
      </c>
      <c r="G35" s="137">
        <f>D35*E35*F35</f>
        <v>0</v>
      </c>
      <c r="H35" s="190"/>
      <c r="I35" s="138">
        <v>11100.01</v>
      </c>
      <c r="J35" s="138" t="e">
        <f>VLOOKUP(I35,Presupuesto!$B$11:$C$586,2,0)</f>
        <v>#N/A</v>
      </c>
      <c r="K35" s="122" t="s">
        <v>569</v>
      </c>
      <c r="L35" s="122" t="s">
        <v>486</v>
      </c>
    </row>
    <row r="36" spans="3:12" x14ac:dyDescent="0.25">
      <c r="C36" s="196" t="s">
        <v>58</v>
      </c>
      <c r="D36" s="187"/>
      <c r="E36" s="178">
        <v>0</v>
      </c>
      <c r="F36" s="124">
        <f>IF(E35=0,"",(G35/E35)/12*E35)</f>
        <v>0</v>
      </c>
      <c r="G36" s="121">
        <f>F36</f>
        <v>0</v>
      </c>
      <c r="H36" s="188"/>
      <c r="I36" s="140">
        <v>11500</v>
      </c>
      <c r="J36" s="140" t="e">
        <f>VLOOKUP(I36,Presupuesto!$B$11:$C$586,2,0)</f>
        <v>#N/A</v>
      </c>
      <c r="K36" s="122" t="str">
        <f t="shared" si="0"/>
        <v>Desarrollo Curricular</v>
      </c>
      <c r="L36" s="122" t="s">
        <v>486</v>
      </c>
    </row>
    <row r="37" spans="3:12" ht="15.75" thickBot="1" x14ac:dyDescent="0.3">
      <c r="C37" s="197" t="s">
        <v>59</v>
      </c>
      <c r="D37" s="187"/>
      <c r="E37" s="178">
        <v>0</v>
      </c>
      <c r="F37" s="141">
        <f>IF(E35&lt;6,"",((E35-6)/12)*(G35/E35))</f>
        <v>0</v>
      </c>
      <c r="G37" s="121">
        <f>F37</f>
        <v>0</v>
      </c>
      <c r="H37" s="188"/>
      <c r="I37" s="125">
        <v>11500.02</v>
      </c>
      <c r="J37" s="125" t="e">
        <f>VLOOKUP(I37,Presupuesto!$B$11:$C$586,2,0)</f>
        <v>#N/A</v>
      </c>
      <c r="K37" s="122" t="str">
        <f t="shared" si="0"/>
        <v>Desarrollo Curricular</v>
      </c>
      <c r="L37" s="122" t="s">
        <v>486</v>
      </c>
    </row>
    <row r="38" spans="3:12" ht="15.75" thickBot="1" x14ac:dyDescent="0.3">
      <c r="C38" s="161" t="s">
        <v>671</v>
      </c>
      <c r="D38" s="228"/>
      <c r="E38" s="176">
        <v>12</v>
      </c>
      <c r="F38" s="444">
        <f>HLOOKUP($C38,$BZ$2:$CM$3,2,0)</f>
        <v>16951.419999999998</v>
      </c>
      <c r="G38" s="137">
        <f>D38*E38*F38</f>
        <v>0</v>
      </c>
      <c r="H38" s="190"/>
      <c r="I38" s="138">
        <v>11100.01</v>
      </c>
      <c r="J38" s="138" t="e">
        <f>VLOOKUP(I38,Presupuesto!$B$11:$C$586,2,0)</f>
        <v>#N/A</v>
      </c>
      <c r="K38" s="122" t="s">
        <v>569</v>
      </c>
      <c r="L38" s="122" t="s">
        <v>486</v>
      </c>
    </row>
    <row r="39" spans="3:12" x14ac:dyDescent="0.25">
      <c r="C39" s="196" t="s">
        <v>58</v>
      </c>
      <c r="D39" s="187"/>
      <c r="E39" s="178">
        <v>0</v>
      </c>
      <c r="F39" s="124">
        <f>IF(E38=0,"",(G38/E38)/12*E38)</f>
        <v>0</v>
      </c>
      <c r="G39" s="121">
        <f>F39</f>
        <v>0</v>
      </c>
      <c r="H39" s="188"/>
      <c r="I39" s="140">
        <v>11500</v>
      </c>
      <c r="J39" s="140" t="e">
        <f>VLOOKUP(I39,Presupuesto!$B$11:$C$586,2,0)</f>
        <v>#N/A</v>
      </c>
      <c r="K39" s="122" t="str">
        <f t="shared" si="0"/>
        <v>Desarrollo Curricular</v>
      </c>
      <c r="L39" s="122" t="s">
        <v>486</v>
      </c>
    </row>
    <row r="40" spans="3:12" ht="15.75" thickBot="1" x14ac:dyDescent="0.3">
      <c r="C40" s="197" t="s">
        <v>59</v>
      </c>
      <c r="D40" s="187"/>
      <c r="E40" s="178">
        <v>0</v>
      </c>
      <c r="F40" s="141">
        <f>IF(E38&lt;6,"",((E38-6)/12)*(G38/E38))</f>
        <v>0</v>
      </c>
      <c r="G40" s="121">
        <f>F40</f>
        <v>0</v>
      </c>
      <c r="H40" s="188"/>
      <c r="I40" s="125">
        <v>11500.02</v>
      </c>
      <c r="J40" s="125" t="e">
        <f>VLOOKUP(I40,Presupuesto!$B$11:$C$586,2,0)</f>
        <v>#N/A</v>
      </c>
      <c r="K40" s="122" t="str">
        <f t="shared" si="0"/>
        <v>Desarrollo Curricular</v>
      </c>
      <c r="L40" s="122" t="s">
        <v>486</v>
      </c>
    </row>
    <row r="41" spans="3:12" ht="15.75" thickBot="1" x14ac:dyDescent="0.3">
      <c r="C41" s="161" t="s">
        <v>672</v>
      </c>
      <c r="D41" s="228"/>
      <c r="E41" s="176">
        <v>12</v>
      </c>
      <c r="F41" s="444">
        <f>HLOOKUP($C41,$BZ$2:$CM$3,2,0)</f>
        <v>13184.44</v>
      </c>
      <c r="G41" s="137">
        <f>D41*E41*F41</f>
        <v>0</v>
      </c>
      <c r="H41" s="190"/>
      <c r="I41" s="138">
        <v>11100.01</v>
      </c>
      <c r="J41" s="138" t="e">
        <f>VLOOKUP(I41,Presupuesto!$B$11:$C$586,2,0)</f>
        <v>#N/A</v>
      </c>
      <c r="K41" s="122" t="s">
        <v>569</v>
      </c>
      <c r="L41" s="122" t="s">
        <v>486</v>
      </c>
    </row>
    <row r="42" spans="3:12" x14ac:dyDescent="0.25">
      <c r="C42" s="196" t="s">
        <v>58</v>
      </c>
      <c r="D42" s="187"/>
      <c r="E42" s="178">
        <v>0</v>
      </c>
      <c r="F42" s="124">
        <f>IF(E41=0,"",(G41/E41)/12*E41)</f>
        <v>0</v>
      </c>
      <c r="G42" s="121">
        <f>F42</f>
        <v>0</v>
      </c>
      <c r="H42" s="188"/>
      <c r="I42" s="140">
        <v>11500</v>
      </c>
      <c r="J42" s="140" t="e">
        <f>VLOOKUP(I42,Presupuesto!$B$11:$C$586,2,0)</f>
        <v>#N/A</v>
      </c>
      <c r="K42" s="122" t="str">
        <f t="shared" si="0"/>
        <v>Desarrollo Curricular</v>
      </c>
      <c r="L42" s="122" t="s">
        <v>486</v>
      </c>
    </row>
    <row r="43" spans="3:12" ht="15.75" thickBot="1" x14ac:dyDescent="0.3">
      <c r="C43" s="197" t="s">
        <v>59</v>
      </c>
      <c r="D43" s="187"/>
      <c r="E43" s="178">
        <v>0</v>
      </c>
      <c r="F43" s="141">
        <f>IF(E41&lt;6,"",((E41-6)/12)*(G41/E41))</f>
        <v>0</v>
      </c>
      <c r="G43" s="121">
        <f>F43</f>
        <v>0</v>
      </c>
      <c r="H43" s="188"/>
      <c r="I43" s="125">
        <v>11500.02</v>
      </c>
      <c r="J43" s="125" t="e">
        <f>VLOOKUP(I43,Presupuesto!$B$11:$C$586,2,0)</f>
        <v>#N/A</v>
      </c>
      <c r="K43" s="122" t="str">
        <f t="shared" si="0"/>
        <v>Desarrollo Curricular</v>
      </c>
      <c r="L43" s="122" t="s">
        <v>486</v>
      </c>
    </row>
    <row r="44" spans="3:12" ht="15.75" thickBot="1" x14ac:dyDescent="0.3">
      <c r="C44" s="161" t="s">
        <v>673</v>
      </c>
      <c r="D44" s="228"/>
      <c r="E44" s="176">
        <v>12</v>
      </c>
      <c r="F44" s="444">
        <f>HLOOKUP($C44,$BZ$2:$CM$3,2,0)</f>
        <v>15032.56</v>
      </c>
      <c r="G44" s="137">
        <f>D44*E44*F44</f>
        <v>0</v>
      </c>
      <c r="H44" s="190"/>
      <c r="I44" s="138">
        <v>11100.01</v>
      </c>
      <c r="J44" s="138" t="e">
        <f>VLOOKUP(I44,Presupuesto!$B$11:$C$586,2,0)</f>
        <v>#N/A</v>
      </c>
      <c r="K44" s="122" t="s">
        <v>569</v>
      </c>
      <c r="L44" s="122" t="s">
        <v>486</v>
      </c>
    </row>
    <row r="45" spans="3:12" x14ac:dyDescent="0.25">
      <c r="C45" s="196" t="s">
        <v>58</v>
      </c>
      <c r="D45" s="187"/>
      <c r="E45" s="178">
        <v>0</v>
      </c>
      <c r="F45" s="124">
        <f>IF(E44=0,"",(G44/E44)/12*E44)</f>
        <v>0</v>
      </c>
      <c r="G45" s="121">
        <f>F45</f>
        <v>0</v>
      </c>
      <c r="H45" s="188"/>
      <c r="I45" s="140">
        <v>11500</v>
      </c>
      <c r="J45" s="140" t="e">
        <f>VLOOKUP(I45,Presupuesto!$B$11:$C$586,2,0)</f>
        <v>#N/A</v>
      </c>
      <c r="K45" s="122" t="str">
        <f t="shared" si="0"/>
        <v>Desarrollo Curricular</v>
      </c>
      <c r="L45" s="122" t="s">
        <v>486</v>
      </c>
    </row>
    <row r="46" spans="3:12" ht="15.75" thickBot="1" x14ac:dyDescent="0.3">
      <c r="C46" s="197" t="s">
        <v>59</v>
      </c>
      <c r="D46" s="187"/>
      <c r="E46" s="178">
        <v>0</v>
      </c>
      <c r="F46" s="141">
        <f>IF(E44&lt;6,"",((E44-6)/12)*(G44/E44))</f>
        <v>0</v>
      </c>
      <c r="G46" s="121">
        <f>F46</f>
        <v>0</v>
      </c>
      <c r="H46" s="188"/>
      <c r="I46" s="125">
        <v>11500.02</v>
      </c>
      <c r="J46" s="125" t="e">
        <f>VLOOKUP(I46,Presupuesto!$B$11:$C$586,2,0)</f>
        <v>#N/A</v>
      </c>
      <c r="K46" s="122" t="str">
        <f t="shared" si="0"/>
        <v>Desarrollo Curricular</v>
      </c>
      <c r="L46" s="122" t="s">
        <v>486</v>
      </c>
    </row>
    <row r="47" spans="3:12" ht="15.75" thickBot="1" x14ac:dyDescent="0.3">
      <c r="C47" s="161" t="s">
        <v>674</v>
      </c>
      <c r="D47" s="228"/>
      <c r="E47" s="176">
        <v>12</v>
      </c>
      <c r="F47" s="444">
        <f>HLOOKUP($C47,$BZ$2:$CM$3,2,0)</f>
        <v>13264.02</v>
      </c>
      <c r="G47" s="137">
        <f>D47*E47*F47</f>
        <v>0</v>
      </c>
      <c r="H47" s="190"/>
      <c r="I47" s="138">
        <v>11100.01</v>
      </c>
      <c r="J47" s="138" t="e">
        <f>VLOOKUP(I47,Presupuesto!$B$11:$C$586,2,0)</f>
        <v>#N/A</v>
      </c>
      <c r="K47" s="122" t="s">
        <v>569</v>
      </c>
      <c r="L47" s="122" t="s">
        <v>486</v>
      </c>
    </row>
    <row r="48" spans="3:12" x14ac:dyDescent="0.25">
      <c r="C48" s="196" t="s">
        <v>58</v>
      </c>
      <c r="D48" s="187"/>
      <c r="E48" s="178">
        <v>0</v>
      </c>
      <c r="F48" s="124">
        <f>IF(E47=0,"",(G47/E47)/12*E47)</f>
        <v>0</v>
      </c>
      <c r="G48" s="121">
        <f>F48</f>
        <v>0</v>
      </c>
      <c r="H48" s="188"/>
      <c r="I48" s="140">
        <v>11500</v>
      </c>
      <c r="J48" s="140" t="e">
        <f>VLOOKUP(I48,Presupuesto!$B$11:$C$586,2,0)</f>
        <v>#N/A</v>
      </c>
      <c r="K48" s="122" t="str">
        <f t="shared" si="0"/>
        <v>Desarrollo Curricular</v>
      </c>
      <c r="L48" s="122" t="s">
        <v>486</v>
      </c>
    </row>
    <row r="49" spans="3:12" ht="15.75" thickBot="1" x14ac:dyDescent="0.3">
      <c r="C49" s="197" t="s">
        <v>59</v>
      </c>
      <c r="D49" s="187"/>
      <c r="E49" s="178">
        <v>0</v>
      </c>
      <c r="F49" s="141">
        <f>IF(E47&lt;6,"",((E47-6)/12)*(G47/E47))</f>
        <v>0</v>
      </c>
      <c r="G49" s="121">
        <f>F49</f>
        <v>0</v>
      </c>
      <c r="H49" s="188"/>
      <c r="I49" s="125">
        <v>11500.02</v>
      </c>
      <c r="J49" s="125" t="e">
        <f>VLOOKUP(I49,Presupuesto!$B$11:$C$586,2,0)</f>
        <v>#N/A</v>
      </c>
      <c r="K49" s="122" t="str">
        <f t="shared" si="0"/>
        <v>Desarrollo Curricular</v>
      </c>
      <c r="L49" s="122" t="s">
        <v>486</v>
      </c>
    </row>
    <row r="50" spans="3:12" ht="15.75" thickBot="1" x14ac:dyDescent="0.3">
      <c r="C50" s="161" t="s">
        <v>675</v>
      </c>
      <c r="D50" s="228"/>
      <c r="E50" s="176">
        <v>12</v>
      </c>
      <c r="F50" s="444">
        <f>HLOOKUP($C50,$BZ$2:$CM$3,2,0)</f>
        <v>12379.75</v>
      </c>
      <c r="G50" s="137">
        <f>D50*E50*F50</f>
        <v>0</v>
      </c>
      <c r="H50" s="190"/>
      <c r="I50" s="138">
        <v>11100.01</v>
      </c>
      <c r="J50" s="138" t="e">
        <f>VLOOKUP(I50,Presupuesto!$B$11:$C$586,2,0)</f>
        <v>#N/A</v>
      </c>
      <c r="K50" s="122" t="s">
        <v>569</v>
      </c>
      <c r="L50" s="122" t="s">
        <v>486</v>
      </c>
    </row>
    <row r="51" spans="3:12" x14ac:dyDescent="0.25">
      <c r="C51" s="196" t="s">
        <v>58</v>
      </c>
      <c r="D51" s="187"/>
      <c r="E51" s="178">
        <v>0</v>
      </c>
      <c r="F51" s="124">
        <f>IF(E50=0,"",(G50/E50)/12*E50)</f>
        <v>0</v>
      </c>
      <c r="G51" s="121">
        <f>F51</f>
        <v>0</v>
      </c>
      <c r="H51" s="188"/>
      <c r="I51" s="140">
        <v>11500</v>
      </c>
      <c r="J51" s="140" t="e">
        <f>VLOOKUP(I51,Presupuesto!$B$11:$C$586,2,0)</f>
        <v>#N/A</v>
      </c>
      <c r="K51" s="122" t="str">
        <f t="shared" si="0"/>
        <v>Desarrollo Curricular</v>
      </c>
      <c r="L51" s="122" t="s">
        <v>486</v>
      </c>
    </row>
    <row r="52" spans="3:12" ht="15.75" thickBot="1" x14ac:dyDescent="0.3">
      <c r="C52" s="197" t="s">
        <v>59</v>
      </c>
      <c r="D52" s="187"/>
      <c r="E52" s="178">
        <v>0</v>
      </c>
      <c r="F52" s="141">
        <f>IF(E50&lt;6,"",((E50-6)/12)*(G50/E50))</f>
        <v>0</v>
      </c>
      <c r="G52" s="121">
        <f>F52</f>
        <v>0</v>
      </c>
      <c r="H52" s="188"/>
      <c r="I52" s="125">
        <v>11500.02</v>
      </c>
      <c r="J52" s="125" t="e">
        <f>VLOOKUP(I52,Presupuesto!$B$11:$C$586,2,0)</f>
        <v>#N/A</v>
      </c>
      <c r="K52" s="122" t="str">
        <f t="shared" si="0"/>
        <v>Desarrollo Curricular</v>
      </c>
      <c r="L52" s="122" t="s">
        <v>486</v>
      </c>
    </row>
    <row r="53" spans="3:12" ht="15.75" thickBot="1" x14ac:dyDescent="0.3">
      <c r="C53" s="161" t="s">
        <v>676</v>
      </c>
      <c r="D53" s="228"/>
      <c r="E53" s="176">
        <v>12</v>
      </c>
      <c r="F53" s="444">
        <f>HLOOKUP($C53,$BZ$2:$CM$3,2,0)</f>
        <v>439.49</v>
      </c>
      <c r="G53" s="137">
        <f>D53*E53*F53</f>
        <v>0</v>
      </c>
      <c r="H53" s="190"/>
      <c r="I53" s="138">
        <v>11100.01</v>
      </c>
      <c r="J53" s="138" t="e">
        <f>VLOOKUP(I53,Presupuesto!$B$11:$C$586,2,0)</f>
        <v>#N/A</v>
      </c>
      <c r="K53" s="122" t="s">
        <v>569</v>
      </c>
      <c r="L53" s="122" t="s">
        <v>486</v>
      </c>
    </row>
    <row r="54" spans="3:12" x14ac:dyDescent="0.25">
      <c r="C54" s="196" t="s">
        <v>58</v>
      </c>
      <c r="D54" s="187"/>
      <c r="E54" s="178">
        <v>0</v>
      </c>
      <c r="F54" s="124">
        <f>IF(E53=0,"",(G53/E53)/12*E53)</f>
        <v>0</v>
      </c>
      <c r="G54" s="121">
        <f>F54</f>
        <v>0</v>
      </c>
      <c r="H54" s="188"/>
      <c r="I54" s="140">
        <v>11500</v>
      </c>
      <c r="J54" s="140" t="e">
        <f>VLOOKUP(I54,Presupuesto!$B$11:$C$586,2,0)</f>
        <v>#N/A</v>
      </c>
      <c r="K54" s="122" t="str">
        <f t="shared" si="0"/>
        <v>Desarrollo Curricular</v>
      </c>
      <c r="L54" s="122" t="s">
        <v>486</v>
      </c>
    </row>
    <row r="55" spans="3:12" ht="15.75" thickBot="1" x14ac:dyDescent="0.3">
      <c r="C55" s="197" t="s">
        <v>59</v>
      </c>
      <c r="D55" s="187"/>
      <c r="E55" s="178">
        <v>0</v>
      </c>
      <c r="F55" s="141">
        <f>IF(E53&lt;6,"",((E53-6)/12)*(G53/E53))</f>
        <v>0</v>
      </c>
      <c r="G55" s="121">
        <f>F55</f>
        <v>0</v>
      </c>
      <c r="H55" s="188"/>
      <c r="I55" s="125">
        <v>11500.02</v>
      </c>
      <c r="J55" s="125" t="e">
        <f>VLOOKUP(I55,Presupuesto!$B$11:$C$586,2,0)</f>
        <v>#N/A</v>
      </c>
      <c r="K55" s="122" t="str">
        <f t="shared" si="0"/>
        <v>Desarrollo Curricular</v>
      </c>
      <c r="L55" s="122" t="s">
        <v>486</v>
      </c>
    </row>
    <row r="56" spans="3:12" ht="15.75" thickBot="1" x14ac:dyDescent="0.3">
      <c r="C56" s="161" t="s">
        <v>677</v>
      </c>
      <c r="D56" s="228"/>
      <c r="E56" s="176">
        <v>12</v>
      </c>
      <c r="F56" s="444">
        <f>HLOOKUP($C56,$BZ$2:$CM$3,2,0)</f>
        <v>1904.46</v>
      </c>
      <c r="G56" s="137">
        <f>D56*E56*F56</f>
        <v>0</v>
      </c>
      <c r="H56" s="190"/>
      <c r="I56" s="138">
        <v>11100.01</v>
      </c>
      <c r="J56" s="138" t="e">
        <f>VLOOKUP(I56,Presupuesto!$B$11:$C$586,2,0)</f>
        <v>#N/A</v>
      </c>
      <c r="K56" s="122" t="s">
        <v>569</v>
      </c>
      <c r="L56" s="122" t="s">
        <v>486</v>
      </c>
    </row>
    <row r="57" spans="3:12" x14ac:dyDescent="0.25">
      <c r="C57" s="196" t="s">
        <v>58</v>
      </c>
      <c r="D57" s="187"/>
      <c r="E57" s="178">
        <v>0</v>
      </c>
      <c r="F57" s="124">
        <f>IF(E56=0,"",(G56/E56)/12*E56)</f>
        <v>0</v>
      </c>
      <c r="G57" s="121">
        <f>F57</f>
        <v>0</v>
      </c>
      <c r="H57" s="188"/>
      <c r="I57" s="140">
        <v>11500</v>
      </c>
      <c r="J57" s="140" t="e">
        <f>VLOOKUP(I57,Presupuesto!$B$11:$C$586,2,0)</f>
        <v>#N/A</v>
      </c>
      <c r="K57" s="122" t="str">
        <f t="shared" si="0"/>
        <v>Desarrollo Curricular</v>
      </c>
      <c r="L57" s="122" t="s">
        <v>486</v>
      </c>
    </row>
    <row r="58" spans="3:12" ht="15.75" thickBot="1" x14ac:dyDescent="0.3">
      <c r="C58" s="197" t="s">
        <v>59</v>
      </c>
      <c r="D58" s="187"/>
      <c r="E58" s="178">
        <v>0</v>
      </c>
      <c r="F58" s="141">
        <f>IF(E56&lt;6,"",((E56-6)/12)*(G56/E56))</f>
        <v>0</v>
      </c>
      <c r="G58" s="121">
        <f>F58</f>
        <v>0</v>
      </c>
      <c r="H58" s="188"/>
      <c r="I58" s="125">
        <v>11500.02</v>
      </c>
      <c r="J58" s="125" t="e">
        <f>VLOOKUP(I58,Presupuesto!$B$11:$C$586,2,0)</f>
        <v>#N/A</v>
      </c>
      <c r="K58" s="122" t="str">
        <f t="shared" si="0"/>
        <v>Desarrollo Curricular</v>
      </c>
      <c r="L58" s="122" t="s">
        <v>486</v>
      </c>
    </row>
    <row r="59" spans="3:12" ht="15.75" thickBot="1" x14ac:dyDescent="0.3">
      <c r="C59" s="164" t="s">
        <v>84</v>
      </c>
      <c r="D59" s="228"/>
      <c r="E59" s="176">
        <v>12</v>
      </c>
      <c r="F59" s="163">
        <v>30000</v>
      </c>
      <c r="G59" s="137">
        <f>D59*E59*F59</f>
        <v>0</v>
      </c>
      <c r="H59" s="190"/>
      <c r="I59" s="138">
        <v>12910.14</v>
      </c>
      <c r="J59" s="138" t="e">
        <f>VLOOKUP(I59,Presupuesto!$B$11:$C$586,2,0)</f>
        <v>#N/A</v>
      </c>
      <c r="K59" s="122" t="str">
        <f t="shared" si="0"/>
        <v>Desarrollo Curricular</v>
      </c>
      <c r="L59" s="122" t="s">
        <v>486</v>
      </c>
    </row>
    <row r="60" spans="3:12" x14ac:dyDescent="0.25">
      <c r="C60" s="196" t="s">
        <v>58</v>
      </c>
      <c r="D60" s="187"/>
      <c r="E60" s="178">
        <v>0</v>
      </c>
      <c r="F60" s="141">
        <f>IF(E59=0,"",(G59/E59)/12*E59)</f>
        <v>0</v>
      </c>
      <c r="G60" s="121">
        <f>F60</f>
        <v>0</v>
      </c>
      <c r="H60" s="188"/>
      <c r="I60" s="125">
        <v>12910.14</v>
      </c>
      <c r="J60" s="125" t="e">
        <f>VLOOKUP(I60,Presupuesto!$B$11:$C$586,2,0)</f>
        <v>#N/A</v>
      </c>
      <c r="K60" s="122" t="str">
        <f t="shared" si="0"/>
        <v>Desarrollo Curricular</v>
      </c>
      <c r="L60" s="122" t="s">
        <v>485</v>
      </c>
    </row>
    <row r="61" spans="3:12" ht="15.75" thickBot="1" x14ac:dyDescent="0.3">
      <c r="C61" s="197" t="s">
        <v>59</v>
      </c>
      <c r="D61" s="187"/>
      <c r="E61" s="178">
        <v>0</v>
      </c>
      <c r="F61" s="124">
        <f>IF(E59&lt;6,"",((E59-6)/12)*(G59/E59))</f>
        <v>0</v>
      </c>
      <c r="G61" s="121">
        <f>F61</f>
        <v>0</v>
      </c>
      <c r="H61" s="188"/>
      <c r="I61" s="125">
        <v>12910.14</v>
      </c>
      <c r="J61" s="125" t="e">
        <f>VLOOKUP(I61,Presupuesto!$B$11:$C$586,2,0)</f>
        <v>#N/A</v>
      </c>
      <c r="K61" s="122" t="str">
        <f t="shared" si="0"/>
        <v>Desarrollo Curricular</v>
      </c>
      <c r="L61" s="122" t="s">
        <v>490</v>
      </c>
    </row>
    <row r="62" spans="3:12" ht="15.75" thickBot="1" x14ac:dyDescent="0.3">
      <c r="C62" s="164" t="s">
        <v>60</v>
      </c>
      <c r="D62" s="228"/>
      <c r="E62" s="176">
        <v>12</v>
      </c>
      <c r="F62" s="142">
        <v>30000</v>
      </c>
      <c r="G62" s="137">
        <f>D62*E62*F62</f>
        <v>0</v>
      </c>
      <c r="H62" s="190"/>
      <c r="I62" s="138">
        <v>24900</v>
      </c>
      <c r="J62" s="138" t="e">
        <f>VLOOKUP(I62,Presupuesto!$B$11:$C$586,2,0)</f>
        <v>#N/A</v>
      </c>
      <c r="K62" s="122" t="str">
        <f t="shared" si="0"/>
        <v>Desarrollo Curricular</v>
      </c>
      <c r="L62" s="122" t="s">
        <v>485</v>
      </c>
    </row>
    <row r="63" spans="3:12" x14ac:dyDescent="0.25">
      <c r="C63" s="196" t="s">
        <v>58</v>
      </c>
      <c r="D63" s="187"/>
      <c r="E63" s="178">
        <v>0</v>
      </c>
      <c r="F63" s="124">
        <v>0</v>
      </c>
      <c r="G63" s="121">
        <f>F63</f>
        <v>0</v>
      </c>
      <c r="H63" s="188"/>
      <c r="I63" s="125">
        <v>24900</v>
      </c>
      <c r="J63" s="125" t="e">
        <f>VLOOKUP(I63,Presupuesto!$B$11:$C$586,2,0)</f>
        <v>#N/A</v>
      </c>
      <c r="K63" s="122" t="str">
        <f t="shared" si="0"/>
        <v>Desarrollo Curricular</v>
      </c>
      <c r="L63" s="122" t="s">
        <v>485</v>
      </c>
    </row>
    <row r="64" spans="3:12" ht="15.75" thickBot="1" x14ac:dyDescent="0.3">
      <c r="C64" s="197" t="s">
        <v>59</v>
      </c>
      <c r="D64" s="187"/>
      <c r="E64" s="178">
        <v>0</v>
      </c>
      <c r="F64" s="124">
        <v>0</v>
      </c>
      <c r="G64" s="121">
        <f>F64</f>
        <v>0</v>
      </c>
      <c r="H64" s="188"/>
      <c r="I64" s="125"/>
      <c r="J64" s="125" t="e">
        <f>VLOOKUP(I64,Presupuesto!$B$11:$C$586,2,0)</f>
        <v>#N/A</v>
      </c>
      <c r="K64" s="122" t="str">
        <f t="shared" si="0"/>
        <v>Desarrollo Curricular</v>
      </c>
      <c r="L64" s="122" t="s">
        <v>485</v>
      </c>
    </row>
    <row r="65" spans="3:12" ht="15.75" thickBot="1" x14ac:dyDescent="0.3">
      <c r="C65" s="164" t="s">
        <v>61</v>
      </c>
      <c r="D65" s="228"/>
      <c r="E65" s="176">
        <v>12</v>
      </c>
      <c r="F65" s="142">
        <v>30000</v>
      </c>
      <c r="G65" s="137">
        <f>D65*E65*F65</f>
        <v>0</v>
      </c>
      <c r="H65" s="190" t="s">
        <v>216</v>
      </c>
      <c r="I65" s="138">
        <v>11100.01</v>
      </c>
      <c r="J65" s="138" t="e">
        <f>VLOOKUP(I65,Presupuesto!$B$11:$C$586,2,0)</f>
        <v>#N/A</v>
      </c>
      <c r="K65" s="122" t="str">
        <f t="shared" si="0"/>
        <v>Desarrollo Curricular</v>
      </c>
      <c r="L65" s="122" t="s">
        <v>485</v>
      </c>
    </row>
    <row r="66" spans="3:12" x14ac:dyDescent="0.25">
      <c r="C66" s="196" t="s">
        <v>58</v>
      </c>
      <c r="D66" s="194"/>
      <c r="E66" s="155">
        <v>0</v>
      </c>
      <c r="F66" s="143">
        <f>IF(E65=0,"",(G65/E65)/12*E65)</f>
        <v>0</v>
      </c>
      <c r="G66" s="144">
        <f>F66</f>
        <v>0</v>
      </c>
      <c r="H66" s="188"/>
      <c r="I66" s="125">
        <v>11500</v>
      </c>
      <c r="J66" s="125" t="e">
        <f>VLOOKUP(I66,Presupuesto!$B$11:$C$586,2,0)</f>
        <v>#N/A</v>
      </c>
      <c r="K66" s="122" t="str">
        <f t="shared" si="0"/>
        <v>Desarrollo Curricular</v>
      </c>
      <c r="L66" s="122" t="s">
        <v>485</v>
      </c>
    </row>
    <row r="67" spans="3:12" ht="15.75" thickBot="1" x14ac:dyDescent="0.3">
      <c r="C67" s="198" t="s">
        <v>59</v>
      </c>
      <c r="D67" s="186"/>
      <c r="E67" s="156">
        <v>0</v>
      </c>
      <c r="F67" s="129">
        <f>IF(E65&lt;6,"",((E65-6)/12)*(G65/E65))</f>
        <v>0</v>
      </c>
      <c r="G67" s="129">
        <f>F67</f>
        <v>0</v>
      </c>
      <c r="H67" s="186"/>
      <c r="I67" s="130">
        <v>11500.02</v>
      </c>
      <c r="J67" s="148" t="e">
        <f>VLOOKUP(I67,Presupuesto!$B$11:$C$586,2,0)</f>
        <v>#N/A</v>
      </c>
      <c r="K67" s="130" t="str">
        <f t="shared" si="0"/>
        <v>Desarrollo Curricular</v>
      </c>
      <c r="L67" s="148" t="s">
        <v>485</v>
      </c>
    </row>
  </sheetData>
  <conditionalFormatting sqref="E56">
    <cfRule type="cellIs" dxfId="9"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98"/>
  <sheetViews>
    <sheetView showGridLines="0" topLeftCell="A79" zoomScale="84" zoomScaleNormal="84" workbookViewId="0">
      <selection activeCell="D28" sqref="D28"/>
    </sheetView>
  </sheetViews>
  <sheetFormatPr baseColWidth="10" defaultColWidth="11.5703125" defaultRowHeight="15" x14ac:dyDescent="0.25"/>
  <cols>
    <col min="1" max="1" width="1.85546875" style="109" customWidth="1"/>
    <col min="2" max="2" width="33.5703125" style="109" bestFit="1" customWidth="1"/>
    <col min="3" max="3" width="41.7109375" style="109" customWidth="1"/>
    <col min="4" max="4" width="26.42578125" style="109" bestFit="1" customWidth="1"/>
    <col min="5" max="6" width="13.85546875" style="109" customWidth="1"/>
    <col min="7" max="7" width="13.85546875" style="95" customWidth="1"/>
    <col min="8" max="8" width="12.7109375" style="109" bestFit="1" customWidth="1"/>
    <col min="9" max="9" width="35.42578125" style="109" bestFit="1" customWidth="1"/>
    <col min="10" max="10" width="22.28515625" style="109" bestFit="1" customWidth="1"/>
    <col min="11" max="11" width="13.42578125" style="109" bestFit="1" customWidth="1"/>
    <col min="12" max="16384" width="11.5703125" style="109"/>
  </cols>
  <sheetData>
    <row r="1" spans="1:576" ht="26.25" hidden="1" x14ac:dyDescent="0.25">
      <c r="A1" s="212"/>
      <c r="B1" s="215"/>
      <c r="C1" s="206" t="s">
        <v>342</v>
      </c>
      <c r="D1" s="206" t="s">
        <v>678</v>
      </c>
      <c r="E1" s="206" t="s">
        <v>680</v>
      </c>
      <c r="F1" s="206" t="s">
        <v>682</v>
      </c>
      <c r="G1" s="206" t="s">
        <v>684</v>
      </c>
      <c r="H1" s="206" t="s">
        <v>686</v>
      </c>
      <c r="I1" s="206" t="s">
        <v>688</v>
      </c>
      <c r="J1" s="206" t="s">
        <v>343</v>
      </c>
      <c r="K1" s="206" t="s">
        <v>691</v>
      </c>
      <c r="L1" s="206" t="s">
        <v>344</v>
      </c>
      <c r="M1" s="206" t="s">
        <v>693</v>
      </c>
      <c r="N1" s="206" t="s">
        <v>695</v>
      </c>
      <c r="O1" s="206" t="s">
        <v>697</v>
      </c>
      <c r="P1" s="206" t="s">
        <v>345</v>
      </c>
      <c r="Q1" s="206" t="s">
        <v>698</v>
      </c>
      <c r="R1" s="206" t="s">
        <v>701</v>
      </c>
      <c r="S1" s="206" t="s">
        <v>346</v>
      </c>
      <c r="T1" s="206" t="s">
        <v>703</v>
      </c>
      <c r="U1" s="206" t="s">
        <v>347</v>
      </c>
      <c r="V1" s="206" t="s">
        <v>704</v>
      </c>
      <c r="W1" s="206" t="s">
        <v>705</v>
      </c>
      <c r="X1" s="206" t="s">
        <v>709</v>
      </c>
      <c r="Y1" s="206" t="s">
        <v>339</v>
      </c>
      <c r="Z1" s="206" t="s">
        <v>724</v>
      </c>
      <c r="AA1" s="215"/>
      <c r="AB1" s="206" t="s">
        <v>726</v>
      </c>
      <c r="AC1" s="206" t="s">
        <v>349</v>
      </c>
      <c r="AD1" s="206" t="s">
        <v>728</v>
      </c>
      <c r="AE1" s="206" t="s">
        <v>730</v>
      </c>
      <c r="AF1" s="206" t="s">
        <v>350</v>
      </c>
      <c r="AG1" s="206" t="s">
        <v>732</v>
      </c>
      <c r="AH1" s="206" t="s">
        <v>734</v>
      </c>
      <c r="AI1" s="206" t="s">
        <v>351</v>
      </c>
      <c r="AJ1" s="206" t="s">
        <v>735</v>
      </c>
      <c r="AK1" s="206" t="s">
        <v>737</v>
      </c>
      <c r="AL1" s="206" t="s">
        <v>738</v>
      </c>
      <c r="AM1" s="206" t="s">
        <v>739</v>
      </c>
      <c r="AN1" s="206" t="s">
        <v>741</v>
      </c>
      <c r="AO1" s="206" t="s">
        <v>743</v>
      </c>
      <c r="AP1" s="206" t="s">
        <v>744</v>
      </c>
      <c r="AQ1" s="206" t="s">
        <v>352</v>
      </c>
      <c r="AR1" s="206" t="s">
        <v>746</v>
      </c>
      <c r="AS1" s="206" t="s">
        <v>748</v>
      </c>
      <c r="AT1" s="206" t="s">
        <v>750</v>
      </c>
      <c r="AU1" s="206" t="s">
        <v>752</v>
      </c>
      <c r="AV1" s="206" t="s">
        <v>754</v>
      </c>
      <c r="AW1" s="206" t="s">
        <v>756</v>
      </c>
      <c r="AX1" s="206" t="s">
        <v>758</v>
      </c>
      <c r="AY1" s="206" t="s">
        <v>760</v>
      </c>
      <c r="AZ1" s="215"/>
      <c r="BA1" s="206" t="s">
        <v>354</v>
      </c>
      <c r="BB1" s="206" t="s">
        <v>782</v>
      </c>
      <c r="BC1" s="206" t="s">
        <v>355</v>
      </c>
      <c r="BD1" s="206" t="s">
        <v>784</v>
      </c>
      <c r="BE1" s="206" t="s">
        <v>786</v>
      </c>
      <c r="BF1" s="215"/>
      <c r="BG1" s="206" t="s">
        <v>357</v>
      </c>
      <c r="BH1" s="206" t="s">
        <v>788</v>
      </c>
      <c r="BI1" s="206" t="s">
        <v>358</v>
      </c>
      <c r="BJ1" s="206" t="s">
        <v>790</v>
      </c>
      <c r="BK1" s="206" t="s">
        <v>792</v>
      </c>
      <c r="BL1" s="206" t="s">
        <v>794</v>
      </c>
      <c r="BM1" s="215"/>
      <c r="BN1" s="206" t="s">
        <v>800</v>
      </c>
      <c r="BO1" s="206" t="s">
        <v>802</v>
      </c>
      <c r="BP1" s="206" t="s">
        <v>360</v>
      </c>
      <c r="BQ1" s="206" t="s">
        <v>796</v>
      </c>
      <c r="BR1" s="206" t="s">
        <v>798</v>
      </c>
      <c r="BS1" s="206" t="s">
        <v>361</v>
      </c>
      <c r="BT1" s="206" t="s">
        <v>804</v>
      </c>
      <c r="BU1" s="206" t="s">
        <v>362</v>
      </c>
      <c r="BV1" s="206" t="s">
        <v>805</v>
      </c>
      <c r="BW1" s="203"/>
      <c r="BX1" s="215"/>
      <c r="BY1" s="206" t="s">
        <v>363</v>
      </c>
      <c r="BZ1" s="206" t="s">
        <v>710</v>
      </c>
      <c r="CA1" s="206" t="s">
        <v>712</v>
      </c>
      <c r="CB1" s="206" t="s">
        <v>714</v>
      </c>
      <c r="CC1" s="206" t="s">
        <v>364</v>
      </c>
      <c r="CD1" s="206" t="s">
        <v>716</v>
      </c>
      <c r="CE1" s="206" t="s">
        <v>718</v>
      </c>
      <c r="CF1" s="206" t="s">
        <v>720</v>
      </c>
      <c r="CG1" s="206" t="s">
        <v>722</v>
      </c>
      <c r="CH1" s="203"/>
      <c r="CI1" s="215"/>
      <c r="CJ1" s="206" t="s">
        <v>365</v>
      </c>
      <c r="CK1" s="206" t="s">
        <v>762</v>
      </c>
      <c r="CL1" s="206" t="s">
        <v>764</v>
      </c>
      <c r="CM1" s="206" t="s">
        <v>766</v>
      </c>
      <c r="CN1" s="206" t="s">
        <v>768</v>
      </c>
      <c r="CO1" s="206" t="s">
        <v>770</v>
      </c>
      <c r="CP1" s="206" t="s">
        <v>772</v>
      </c>
      <c r="CQ1" s="206" t="s">
        <v>774</v>
      </c>
      <c r="CR1" s="206" t="s">
        <v>776</v>
      </c>
      <c r="CS1" s="206" t="s">
        <v>778</v>
      </c>
      <c r="CT1" s="206" t="s">
        <v>780</v>
      </c>
      <c r="CU1" s="203"/>
      <c r="CV1" s="215"/>
      <c r="CW1" s="206" t="s">
        <v>806</v>
      </c>
      <c r="CX1" s="206" t="s">
        <v>807</v>
      </c>
      <c r="CY1" s="206" t="s">
        <v>809</v>
      </c>
      <c r="CZ1" s="206" t="s">
        <v>368</v>
      </c>
      <c r="DA1" s="206" t="s">
        <v>811</v>
      </c>
      <c r="DB1" s="206" t="s">
        <v>813</v>
      </c>
      <c r="DC1" s="206" t="s">
        <v>815</v>
      </c>
      <c r="DD1" s="206" t="s">
        <v>817</v>
      </c>
      <c r="DE1" s="206" t="s">
        <v>819</v>
      </c>
      <c r="DF1" s="206" t="s">
        <v>821</v>
      </c>
      <c r="DG1" s="215"/>
      <c r="DH1" s="206" t="s">
        <v>370</v>
      </c>
      <c r="DI1" s="206" t="s">
        <v>823</v>
      </c>
      <c r="DJ1" s="206" t="s">
        <v>371</v>
      </c>
      <c r="DK1" s="206" t="s">
        <v>825</v>
      </c>
      <c r="DL1" s="206" t="s">
        <v>827</v>
      </c>
      <c r="DM1" s="206" t="s">
        <v>829</v>
      </c>
      <c r="DN1" s="206" t="s">
        <v>831</v>
      </c>
      <c r="DO1" s="206" t="s">
        <v>833</v>
      </c>
      <c r="DP1" s="206" t="s">
        <v>835</v>
      </c>
      <c r="DQ1" s="206" t="s">
        <v>837</v>
      </c>
      <c r="DR1" s="206" t="s">
        <v>372</v>
      </c>
      <c r="DS1" s="206" t="s">
        <v>839</v>
      </c>
      <c r="DT1" s="206" t="s">
        <v>841</v>
      </c>
      <c r="DU1" s="206" t="s">
        <v>843</v>
      </c>
      <c r="DV1" s="215"/>
      <c r="DW1" s="206" t="s">
        <v>845</v>
      </c>
      <c r="DX1" s="206" t="s">
        <v>374</v>
      </c>
      <c r="DY1" s="206" t="s">
        <v>847</v>
      </c>
      <c r="DZ1" s="206" t="s">
        <v>375</v>
      </c>
      <c r="EA1" s="206" t="s">
        <v>849</v>
      </c>
      <c r="EB1" s="206" t="s">
        <v>851</v>
      </c>
      <c r="EC1" s="206" t="s">
        <v>853</v>
      </c>
      <c r="ED1" s="206" t="s">
        <v>855</v>
      </c>
      <c r="EE1" s="206" t="s">
        <v>857</v>
      </c>
      <c r="EF1" s="206" t="s">
        <v>859</v>
      </c>
      <c r="EG1" s="206" t="s">
        <v>861</v>
      </c>
      <c r="EH1" s="206" t="s">
        <v>863</v>
      </c>
      <c r="EI1" s="206" t="s">
        <v>865</v>
      </c>
      <c r="EJ1" s="206" t="s">
        <v>867</v>
      </c>
      <c r="EK1" s="206" t="s">
        <v>869</v>
      </c>
      <c r="EL1" s="215"/>
      <c r="EM1" s="206" t="s">
        <v>871</v>
      </c>
      <c r="EN1" s="206" t="s">
        <v>377</v>
      </c>
      <c r="EO1" s="206" t="s">
        <v>873</v>
      </c>
      <c r="EP1" s="206" t="s">
        <v>875</v>
      </c>
      <c r="EQ1" s="206" t="s">
        <v>378</v>
      </c>
      <c r="ER1" s="206" t="s">
        <v>877</v>
      </c>
      <c r="ES1" s="206" t="s">
        <v>879</v>
      </c>
      <c r="ET1" s="206" t="s">
        <v>379</v>
      </c>
      <c r="EU1" s="206" t="s">
        <v>881</v>
      </c>
      <c r="EV1" s="206" t="s">
        <v>883</v>
      </c>
      <c r="EW1" s="206" t="s">
        <v>885</v>
      </c>
      <c r="EX1" s="206" t="s">
        <v>380</v>
      </c>
      <c r="EY1" s="206" t="s">
        <v>887</v>
      </c>
      <c r="EZ1" s="206" t="s">
        <v>889</v>
      </c>
      <c r="FA1" s="215"/>
      <c r="FB1" s="206" t="s">
        <v>382</v>
      </c>
      <c r="FC1" s="206" t="s">
        <v>891</v>
      </c>
      <c r="FD1" s="206" t="s">
        <v>893</v>
      </c>
      <c r="FE1" s="206" t="s">
        <v>895</v>
      </c>
      <c r="FF1" s="206" t="s">
        <v>897</v>
      </c>
      <c r="FG1" s="206" t="s">
        <v>383</v>
      </c>
      <c r="FH1" s="206" t="s">
        <v>899</v>
      </c>
      <c r="FI1" s="206" t="s">
        <v>901</v>
      </c>
      <c r="FJ1" s="206" t="s">
        <v>903</v>
      </c>
      <c r="FK1" s="206" t="s">
        <v>905</v>
      </c>
      <c r="FL1" s="206" t="s">
        <v>907</v>
      </c>
      <c r="FM1" s="206" t="s">
        <v>384</v>
      </c>
      <c r="FN1" s="206" t="s">
        <v>910</v>
      </c>
      <c r="FO1" s="206" t="s">
        <v>385</v>
      </c>
      <c r="FP1" s="206" t="s">
        <v>913</v>
      </c>
      <c r="FQ1" s="206" t="s">
        <v>914</v>
      </c>
      <c r="FR1" s="206" t="s">
        <v>916</v>
      </c>
      <c r="FS1" s="206" t="s">
        <v>386</v>
      </c>
      <c r="FT1" s="206" t="s">
        <v>919</v>
      </c>
      <c r="FU1" s="206" t="s">
        <v>920</v>
      </c>
      <c r="FV1" s="206" t="s">
        <v>922</v>
      </c>
      <c r="FW1" s="206" t="s">
        <v>387</v>
      </c>
      <c r="FX1" s="206" t="s">
        <v>925</v>
      </c>
      <c r="FY1" s="206" t="s">
        <v>927</v>
      </c>
      <c r="FZ1" s="206" t="s">
        <v>929</v>
      </c>
      <c r="GA1" s="215"/>
      <c r="GB1" s="206" t="s">
        <v>389</v>
      </c>
      <c r="GC1" s="206" t="s">
        <v>390</v>
      </c>
      <c r="GD1" s="215"/>
      <c r="GE1" s="206" t="s">
        <v>392</v>
      </c>
      <c r="GF1" s="206" t="s">
        <v>952</v>
      </c>
      <c r="GG1" s="206" t="s">
        <v>954</v>
      </c>
      <c r="GH1" s="206" t="s">
        <v>956</v>
      </c>
      <c r="GI1" s="206" t="s">
        <v>958</v>
      </c>
      <c r="GJ1" s="206" t="s">
        <v>960</v>
      </c>
      <c r="GK1" s="215"/>
      <c r="GL1" s="206" t="s">
        <v>394</v>
      </c>
      <c r="GM1" s="206" t="s">
        <v>962</v>
      </c>
      <c r="GN1" s="206" t="s">
        <v>964</v>
      </c>
      <c r="GO1" s="206" t="s">
        <v>966</v>
      </c>
      <c r="GP1" s="206" t="s">
        <v>968</v>
      </c>
      <c r="GQ1" s="206" t="s">
        <v>970</v>
      </c>
      <c r="GR1" s="206" t="s">
        <v>972</v>
      </c>
      <c r="GS1" s="203"/>
      <c r="GT1" s="215"/>
      <c r="GU1" s="206" t="s">
        <v>395</v>
      </c>
      <c r="GV1" s="206" t="s">
        <v>931</v>
      </c>
      <c r="GW1" s="206" t="s">
        <v>933</v>
      </c>
      <c r="GX1" s="206" t="s">
        <v>935</v>
      </c>
      <c r="GY1" s="206" t="s">
        <v>937</v>
      </c>
      <c r="GZ1" s="206" t="s">
        <v>939</v>
      </c>
      <c r="HA1" s="206" t="s">
        <v>941</v>
      </c>
      <c r="HB1" s="215"/>
      <c r="HC1" s="206" t="s">
        <v>396</v>
      </c>
      <c r="HD1" s="206" t="s">
        <v>943</v>
      </c>
      <c r="HE1" s="206" t="s">
        <v>945</v>
      </c>
      <c r="HF1" s="206" t="s">
        <v>946</v>
      </c>
      <c r="HG1" s="206" t="s">
        <v>397</v>
      </c>
      <c r="HH1" s="206" t="s">
        <v>949</v>
      </c>
      <c r="HI1" s="206" t="s">
        <v>950</v>
      </c>
      <c r="HJ1" s="203"/>
      <c r="HK1" s="215"/>
      <c r="HL1" s="206" t="s">
        <v>400</v>
      </c>
      <c r="HM1" s="206" t="s">
        <v>974</v>
      </c>
      <c r="HN1" s="206" t="s">
        <v>976</v>
      </c>
      <c r="HO1" s="206" t="s">
        <v>978</v>
      </c>
      <c r="HP1" s="206" t="s">
        <v>980</v>
      </c>
      <c r="HQ1" s="206" t="s">
        <v>401</v>
      </c>
      <c r="HR1" s="206" t="s">
        <v>983</v>
      </c>
      <c r="HS1" s="215"/>
      <c r="HT1" s="206" t="s">
        <v>985</v>
      </c>
      <c r="HU1" s="206" t="s">
        <v>987</v>
      </c>
      <c r="HV1" s="206" t="s">
        <v>403</v>
      </c>
      <c r="HW1" s="206" t="s">
        <v>990</v>
      </c>
      <c r="HX1" s="206" t="s">
        <v>992</v>
      </c>
      <c r="HY1" s="206" t="s">
        <v>993</v>
      </c>
      <c r="HZ1" s="206" t="s">
        <v>995</v>
      </c>
      <c r="IA1" s="215"/>
      <c r="IB1" s="206" t="s">
        <v>997</v>
      </c>
      <c r="IC1" s="206" t="s">
        <v>999</v>
      </c>
      <c r="ID1" s="206" t="s">
        <v>1001</v>
      </c>
      <c r="IE1" s="206" t="s">
        <v>405</v>
      </c>
      <c r="IF1" s="206" t="s">
        <v>1003</v>
      </c>
      <c r="IG1" s="206" t="s">
        <v>1005</v>
      </c>
      <c r="IH1" s="206" t="s">
        <v>406</v>
      </c>
      <c r="II1" s="206" t="s">
        <v>1007</v>
      </c>
      <c r="IJ1" s="206" t="s">
        <v>1009</v>
      </c>
      <c r="IK1" s="206" t="s">
        <v>407</v>
      </c>
      <c r="IL1" s="206" t="s">
        <v>1011</v>
      </c>
      <c r="IM1" s="206" t="s">
        <v>1013</v>
      </c>
      <c r="IN1" s="206" t="s">
        <v>1015</v>
      </c>
      <c r="IO1" s="206" t="s">
        <v>1017</v>
      </c>
      <c r="IP1" s="206" t="s">
        <v>408</v>
      </c>
      <c r="IQ1" s="206" t="s">
        <v>1019</v>
      </c>
      <c r="IR1" s="215"/>
      <c r="IS1" s="206" t="s">
        <v>1027</v>
      </c>
      <c r="IT1" s="206" t="s">
        <v>1029</v>
      </c>
      <c r="IU1" s="206" t="s">
        <v>410</v>
      </c>
      <c r="IV1" s="206" t="s">
        <v>1031</v>
      </c>
      <c r="IW1" s="206" t="s">
        <v>1033</v>
      </c>
      <c r="IX1" s="206" t="s">
        <v>1035</v>
      </c>
      <c r="IY1" s="215"/>
      <c r="IZ1" s="206" t="s">
        <v>1037</v>
      </c>
      <c r="JA1" s="206" t="s">
        <v>412</v>
      </c>
      <c r="JB1" s="206" t="s">
        <v>1040</v>
      </c>
      <c r="JC1" s="206" t="s">
        <v>1042</v>
      </c>
      <c r="JD1" s="206" t="s">
        <v>1044</v>
      </c>
      <c r="JE1" s="206" t="s">
        <v>1046</v>
      </c>
      <c r="JF1" s="206" t="s">
        <v>1048</v>
      </c>
      <c r="JG1" s="206" t="s">
        <v>1050</v>
      </c>
      <c r="JH1" s="206" t="s">
        <v>413</v>
      </c>
      <c r="JI1" s="206" t="s">
        <v>1053</v>
      </c>
      <c r="JJ1" s="206" t="s">
        <v>1055</v>
      </c>
      <c r="JK1" s="206" t="s">
        <v>1057</v>
      </c>
      <c r="JL1" s="206" t="s">
        <v>1059</v>
      </c>
      <c r="JM1" s="206" t="s">
        <v>1061</v>
      </c>
      <c r="JN1" s="206" t="s">
        <v>1063</v>
      </c>
      <c r="JO1" s="206" t="s">
        <v>1065</v>
      </c>
      <c r="JP1" s="206" t="s">
        <v>1067</v>
      </c>
      <c r="JQ1" s="206" t="s">
        <v>414</v>
      </c>
      <c r="JR1" s="206" t="s">
        <v>1070</v>
      </c>
      <c r="JS1" s="206" t="s">
        <v>1072</v>
      </c>
      <c r="JT1" s="206" t="s">
        <v>1074</v>
      </c>
      <c r="JU1" s="206" t="s">
        <v>1076</v>
      </c>
      <c r="JV1" s="206" t="s">
        <v>1077</v>
      </c>
      <c r="JW1" s="206" t="s">
        <v>1079</v>
      </c>
      <c r="JX1" s="206" t="s">
        <v>1081</v>
      </c>
      <c r="JY1" s="206" t="s">
        <v>1083</v>
      </c>
      <c r="JZ1" s="206" t="s">
        <v>1085</v>
      </c>
      <c r="KA1" s="206" t="s">
        <v>1087</v>
      </c>
      <c r="KB1" s="206" t="s">
        <v>1089</v>
      </c>
      <c r="KC1" s="206" t="s">
        <v>1091</v>
      </c>
      <c r="KD1" s="206" t="s">
        <v>1093</v>
      </c>
      <c r="KE1" s="206" t="s">
        <v>1095</v>
      </c>
      <c r="KF1" s="206" t="s">
        <v>1097</v>
      </c>
      <c r="KG1" s="206" t="s">
        <v>1099</v>
      </c>
      <c r="KH1" s="206" t="s">
        <v>1101</v>
      </c>
      <c r="KI1" s="206" t="s">
        <v>1103</v>
      </c>
      <c r="KJ1" s="206" t="s">
        <v>1105</v>
      </c>
      <c r="KK1" s="206" t="s">
        <v>1107</v>
      </c>
      <c r="KL1" s="206" t="s">
        <v>1109</v>
      </c>
      <c r="KM1" s="206" t="s">
        <v>1111</v>
      </c>
      <c r="KN1" s="206" t="s">
        <v>1113</v>
      </c>
      <c r="KO1" s="206" t="s">
        <v>1115</v>
      </c>
      <c r="KP1" s="206" t="s">
        <v>1117</v>
      </c>
      <c r="KQ1" s="206" t="s">
        <v>1119</v>
      </c>
      <c r="KR1" s="215"/>
      <c r="KS1" s="206" t="s">
        <v>1121</v>
      </c>
      <c r="KT1" s="206" t="s">
        <v>416</v>
      </c>
      <c r="KU1" s="206" t="s">
        <v>1124</v>
      </c>
      <c r="KV1" s="206" t="s">
        <v>1126</v>
      </c>
      <c r="KW1" s="206" t="s">
        <v>1128</v>
      </c>
      <c r="KX1" s="206" t="s">
        <v>1130</v>
      </c>
      <c r="KY1" s="206" t="s">
        <v>417</v>
      </c>
      <c r="KZ1" s="206" t="s">
        <v>1133</v>
      </c>
      <c r="LA1" s="206" t="s">
        <v>1135</v>
      </c>
      <c r="LB1" s="206" t="s">
        <v>1137</v>
      </c>
      <c r="LC1" s="206" t="s">
        <v>1139</v>
      </c>
      <c r="LD1" s="206" t="s">
        <v>1141</v>
      </c>
      <c r="LE1" s="206" t="s">
        <v>1143</v>
      </c>
      <c r="LF1" s="206" t="s">
        <v>1145</v>
      </c>
      <c r="LG1" s="203"/>
      <c r="LH1" s="215"/>
      <c r="LI1" s="206" t="s">
        <v>418</v>
      </c>
      <c r="LJ1" s="206" t="s">
        <v>1021</v>
      </c>
      <c r="LK1" s="206" t="s">
        <v>1023</v>
      </c>
      <c r="LL1" s="206" t="s">
        <v>1025</v>
      </c>
      <c r="LM1" s="203"/>
      <c r="LN1" s="215"/>
      <c r="LO1" s="206" t="s">
        <v>421</v>
      </c>
      <c r="LP1" s="206" t="s">
        <v>422</v>
      </c>
      <c r="LQ1" s="215"/>
      <c r="LR1" s="206" t="s">
        <v>424</v>
      </c>
      <c r="LS1" s="206" t="s">
        <v>1165</v>
      </c>
      <c r="LT1" s="206" t="s">
        <v>1167</v>
      </c>
      <c r="LU1" s="206" t="s">
        <v>1168</v>
      </c>
      <c r="LV1" s="206" t="s">
        <v>1170</v>
      </c>
      <c r="LW1" s="206" t="s">
        <v>1171</v>
      </c>
      <c r="LX1" s="206" t="s">
        <v>1173</v>
      </c>
      <c r="LY1" s="206" t="s">
        <v>1175</v>
      </c>
      <c r="LZ1" s="206" t="s">
        <v>1177</v>
      </c>
      <c r="MA1" s="206" t="s">
        <v>1179</v>
      </c>
      <c r="MB1" s="206" t="s">
        <v>425</v>
      </c>
      <c r="MC1" s="206" t="s">
        <v>1182</v>
      </c>
      <c r="MD1" s="206" t="s">
        <v>1183</v>
      </c>
      <c r="ME1" s="206" t="s">
        <v>1185</v>
      </c>
      <c r="MF1" s="206" t="s">
        <v>426</v>
      </c>
      <c r="MG1" s="206" t="s">
        <v>1188</v>
      </c>
      <c r="MH1" s="206" t="s">
        <v>1189</v>
      </c>
      <c r="MI1" s="206" t="s">
        <v>1191</v>
      </c>
      <c r="MJ1" s="206" t="s">
        <v>1193</v>
      </c>
      <c r="MK1" s="206" t="s">
        <v>427</v>
      </c>
      <c r="ML1" s="206" t="s">
        <v>1196</v>
      </c>
      <c r="MM1" s="206" t="s">
        <v>1198</v>
      </c>
      <c r="MN1" s="206" t="s">
        <v>1200</v>
      </c>
      <c r="MO1" s="206" t="s">
        <v>1202</v>
      </c>
      <c r="MP1" s="206" t="s">
        <v>428</v>
      </c>
      <c r="MQ1" s="206" t="s">
        <v>1205</v>
      </c>
      <c r="MR1" s="206" t="s">
        <v>1207</v>
      </c>
      <c r="MS1" s="206" t="s">
        <v>1209</v>
      </c>
      <c r="MT1" s="206" t="s">
        <v>1211</v>
      </c>
      <c r="MU1" s="206" t="s">
        <v>1213</v>
      </c>
      <c r="MV1" s="206" t="s">
        <v>1215</v>
      </c>
      <c r="MW1" s="206" t="s">
        <v>1217</v>
      </c>
      <c r="MX1" s="206" t="s">
        <v>1219</v>
      </c>
      <c r="MY1" s="206" t="s">
        <v>1221</v>
      </c>
      <c r="MZ1" s="206" t="s">
        <v>1223</v>
      </c>
      <c r="NA1" s="206" t="s">
        <v>1225</v>
      </c>
      <c r="NB1" s="206" t="s">
        <v>1226</v>
      </c>
      <c r="NC1" s="215"/>
      <c r="ND1" s="206" t="s">
        <v>430</v>
      </c>
      <c r="NE1" s="206" t="s">
        <v>1228</v>
      </c>
      <c r="NF1" s="206" t="s">
        <v>1230</v>
      </c>
      <c r="NG1" s="206" t="s">
        <v>1232</v>
      </c>
      <c r="NH1" s="206" t="s">
        <v>1234</v>
      </c>
      <c r="NI1" s="215"/>
      <c r="NJ1" s="206" t="s">
        <v>432</v>
      </c>
      <c r="NK1" s="206" t="s">
        <v>1235</v>
      </c>
      <c r="NL1" s="206" t="s">
        <v>433</v>
      </c>
      <c r="NM1" s="206" t="s">
        <v>1237</v>
      </c>
      <c r="NN1" s="206" t="s">
        <v>1239</v>
      </c>
      <c r="NO1" s="206" t="s">
        <v>434</v>
      </c>
      <c r="NP1" s="206" t="s">
        <v>1241</v>
      </c>
      <c r="NQ1" s="206" t="s">
        <v>1243</v>
      </c>
      <c r="NR1" s="203"/>
      <c r="NS1" s="215"/>
      <c r="NT1" s="206" t="s">
        <v>435</v>
      </c>
      <c r="NU1" s="206" t="s">
        <v>1147</v>
      </c>
      <c r="NV1" s="206" t="s">
        <v>1149</v>
      </c>
      <c r="NW1" s="206" t="s">
        <v>1151</v>
      </c>
      <c r="NX1" s="206" t="s">
        <v>1153</v>
      </c>
      <c r="NY1" s="206" t="s">
        <v>436</v>
      </c>
      <c r="NZ1" s="206" t="s">
        <v>1155</v>
      </c>
      <c r="OA1" s="206" t="s">
        <v>437</v>
      </c>
      <c r="OB1" s="206" t="s">
        <v>1157</v>
      </c>
      <c r="OC1" s="215"/>
      <c r="OD1" s="206" t="s">
        <v>1159</v>
      </c>
      <c r="OE1" s="206" t="s">
        <v>438</v>
      </c>
      <c r="OF1" s="203"/>
      <c r="OG1" s="215"/>
      <c r="OH1" s="206" t="s">
        <v>1161</v>
      </c>
      <c r="OI1" s="206" t="s">
        <v>1163</v>
      </c>
      <c r="OJ1" s="206" t="s">
        <v>439</v>
      </c>
      <c r="OK1" s="203"/>
      <c r="OL1" s="215"/>
      <c r="OM1" s="206" t="s">
        <v>442</v>
      </c>
      <c r="ON1" s="206" t="s">
        <v>1245</v>
      </c>
      <c r="OO1" s="206" t="s">
        <v>1247</v>
      </c>
      <c r="OP1" s="206" t="s">
        <v>443</v>
      </c>
      <c r="OQ1" s="206" t="s">
        <v>444</v>
      </c>
      <c r="OR1" s="206" t="s">
        <v>1345</v>
      </c>
      <c r="OS1" s="206" t="s">
        <v>1347</v>
      </c>
      <c r="OT1" s="206" t="s">
        <v>1349</v>
      </c>
      <c r="OU1" s="206" t="s">
        <v>1351</v>
      </c>
      <c r="OV1" s="206" t="s">
        <v>1353</v>
      </c>
      <c r="OW1" s="215"/>
      <c r="OX1" s="206" t="s">
        <v>446</v>
      </c>
      <c r="OY1" s="206" t="s">
        <v>1355</v>
      </c>
      <c r="OZ1" s="206" t="s">
        <v>1357</v>
      </c>
      <c r="PA1" s="206" t="s">
        <v>1359</v>
      </c>
      <c r="PB1" s="206" t="s">
        <v>1361</v>
      </c>
      <c r="PC1" s="206" t="s">
        <v>1363</v>
      </c>
      <c r="PD1" s="206" t="s">
        <v>1365</v>
      </c>
      <c r="PE1" s="215"/>
      <c r="PF1" s="206" t="s">
        <v>1367</v>
      </c>
      <c r="PG1" s="206" t="s">
        <v>448</v>
      </c>
      <c r="PH1" s="215"/>
      <c r="PI1" s="206" t="s">
        <v>450</v>
      </c>
      <c r="PJ1" s="206" t="s">
        <v>1397</v>
      </c>
      <c r="PK1" s="206" t="s">
        <v>1399</v>
      </c>
      <c r="PL1" s="215"/>
      <c r="PM1" s="206" t="s">
        <v>452</v>
      </c>
      <c r="PN1" s="206" t="s">
        <v>1401</v>
      </c>
      <c r="PO1" s="206" t="s">
        <v>1402</v>
      </c>
      <c r="PP1" s="206" t="s">
        <v>1403</v>
      </c>
      <c r="PQ1" s="206" t="s">
        <v>1404</v>
      </c>
      <c r="PR1" s="206" t="s">
        <v>1406</v>
      </c>
      <c r="PS1" s="206" t="s">
        <v>1407</v>
      </c>
      <c r="PT1" s="206" t="s">
        <v>1409</v>
      </c>
      <c r="PU1" s="206" t="s">
        <v>1410</v>
      </c>
      <c r="PV1" s="203"/>
      <c r="PW1" s="215"/>
      <c r="PX1" s="206" t="s">
        <v>453</v>
      </c>
      <c r="PY1" s="206" t="s">
        <v>1249</v>
      </c>
      <c r="PZ1" s="206" t="s">
        <v>1251</v>
      </c>
      <c r="QA1" s="206" t="s">
        <v>1253</v>
      </c>
      <c r="QB1" s="206" t="s">
        <v>1255</v>
      </c>
      <c r="QC1" s="206" t="s">
        <v>1257</v>
      </c>
      <c r="QD1" s="206" t="s">
        <v>1259</v>
      </c>
      <c r="QE1" s="206" t="s">
        <v>1261</v>
      </c>
      <c r="QF1" s="206" t="s">
        <v>1263</v>
      </c>
      <c r="QG1" s="206" t="s">
        <v>1265</v>
      </c>
      <c r="QH1" s="206" t="s">
        <v>1267</v>
      </c>
      <c r="QI1" s="206" t="s">
        <v>1269</v>
      </c>
      <c r="QJ1" s="206" t="s">
        <v>1271</v>
      </c>
      <c r="QK1" s="206" t="s">
        <v>1273</v>
      </c>
      <c r="QL1" s="206" t="s">
        <v>1275</v>
      </c>
      <c r="QM1" s="206" t="s">
        <v>1277</v>
      </c>
      <c r="QN1" s="206" t="s">
        <v>1279</v>
      </c>
      <c r="QO1" s="206" t="s">
        <v>1281</v>
      </c>
      <c r="QP1" s="206" t="s">
        <v>1283</v>
      </c>
      <c r="QQ1" s="206" t="s">
        <v>1285</v>
      </c>
      <c r="QR1" s="206" t="s">
        <v>1287</v>
      </c>
      <c r="QS1" s="206" t="s">
        <v>1289</v>
      </c>
      <c r="QT1" s="206" t="s">
        <v>1291</v>
      </c>
      <c r="QU1" s="206" t="s">
        <v>454</v>
      </c>
      <c r="QV1" s="206" t="s">
        <v>1294</v>
      </c>
      <c r="QW1" s="206" t="s">
        <v>1296</v>
      </c>
      <c r="QX1" s="206" t="s">
        <v>1297</v>
      </c>
      <c r="QY1" s="206" t="s">
        <v>1299</v>
      </c>
      <c r="QZ1" s="206" t="s">
        <v>1301</v>
      </c>
      <c r="RA1" s="206" t="s">
        <v>1303</v>
      </c>
      <c r="RB1" s="206" t="s">
        <v>1305</v>
      </c>
      <c r="RC1" s="206" t="s">
        <v>1307</v>
      </c>
      <c r="RD1" s="206" t="s">
        <v>1309</v>
      </c>
      <c r="RE1" s="206" t="s">
        <v>1311</v>
      </c>
      <c r="RF1" s="206" t="s">
        <v>1313</v>
      </c>
      <c r="RG1" s="206" t="s">
        <v>1315</v>
      </c>
      <c r="RH1" s="206" t="s">
        <v>1317</v>
      </c>
      <c r="RI1" s="206" t="s">
        <v>1319</v>
      </c>
      <c r="RJ1" s="206" t="s">
        <v>1321</v>
      </c>
      <c r="RK1" s="206" t="s">
        <v>1323</v>
      </c>
      <c r="RL1" s="206" t="s">
        <v>1325</v>
      </c>
      <c r="RM1" s="206" t="s">
        <v>1327</v>
      </c>
      <c r="RN1" s="206" t="s">
        <v>1329</v>
      </c>
      <c r="RO1" s="206" t="s">
        <v>1331</v>
      </c>
      <c r="RP1" s="206" t="s">
        <v>1333</v>
      </c>
      <c r="RQ1" s="206" t="s">
        <v>1335</v>
      </c>
      <c r="RR1" s="206" t="s">
        <v>1337</v>
      </c>
      <c r="RS1" s="206" t="s">
        <v>1339</v>
      </c>
      <c r="RT1" s="206" t="s">
        <v>1341</v>
      </c>
      <c r="RU1" s="206" t="s">
        <v>1343</v>
      </c>
      <c r="RV1" s="203"/>
      <c r="RW1" s="215"/>
      <c r="RX1" s="206" t="s">
        <v>455</v>
      </c>
      <c r="RY1" s="206" t="s">
        <v>1369</v>
      </c>
      <c r="RZ1" s="206" t="s">
        <v>1371</v>
      </c>
      <c r="SA1" s="206" t="s">
        <v>1373</v>
      </c>
      <c r="SB1" s="206" t="s">
        <v>1375</v>
      </c>
      <c r="SC1" s="206" t="s">
        <v>1377</v>
      </c>
      <c r="SD1" s="206" t="s">
        <v>1379</v>
      </c>
      <c r="SE1" s="206" t="s">
        <v>1381</v>
      </c>
      <c r="SF1" s="206" t="s">
        <v>1383</v>
      </c>
      <c r="SG1" s="206" t="s">
        <v>1385</v>
      </c>
      <c r="SH1" s="206" t="s">
        <v>1387</v>
      </c>
      <c r="SI1" s="206" t="s">
        <v>1389</v>
      </c>
      <c r="SJ1" s="206" t="s">
        <v>1391</v>
      </c>
      <c r="SK1" s="206" t="s">
        <v>1393</v>
      </c>
      <c r="SL1" s="206" t="s">
        <v>1395</v>
      </c>
      <c r="SM1" s="203"/>
      <c r="SN1" s="215"/>
      <c r="SO1" s="206" t="s">
        <v>458</v>
      </c>
      <c r="SP1" s="206" t="s">
        <v>1412</v>
      </c>
      <c r="SQ1" s="206" t="s">
        <v>1414</v>
      </c>
      <c r="SR1" s="206" t="s">
        <v>459</v>
      </c>
      <c r="SS1" s="206" t="s">
        <v>1416</v>
      </c>
      <c r="ST1" s="206" t="s">
        <v>1418</v>
      </c>
      <c r="SU1" s="206" t="s">
        <v>1420</v>
      </c>
      <c r="SV1" s="206" t="s">
        <v>1422</v>
      </c>
      <c r="SW1" s="215"/>
      <c r="SX1" s="206" t="s">
        <v>461</v>
      </c>
      <c r="SY1" s="206" t="s">
        <v>1424</v>
      </c>
      <c r="SZ1" s="206" t="s">
        <v>1426</v>
      </c>
      <c r="TA1" s="206" t="s">
        <v>1428</v>
      </c>
      <c r="TB1" s="206" t="s">
        <v>1430</v>
      </c>
      <c r="TC1" s="206" t="s">
        <v>1432</v>
      </c>
      <c r="TD1" s="206" t="s">
        <v>1434</v>
      </c>
      <c r="TE1" s="206" t="s">
        <v>1436</v>
      </c>
      <c r="TF1" s="206" t="s">
        <v>1438</v>
      </c>
      <c r="TG1" s="206" t="s">
        <v>1440</v>
      </c>
      <c r="TH1" s="206" t="s">
        <v>1442</v>
      </c>
      <c r="TI1" s="206" t="s">
        <v>1444</v>
      </c>
      <c r="TJ1" s="206" t="s">
        <v>1446</v>
      </c>
      <c r="TK1" s="206" t="s">
        <v>1448</v>
      </c>
      <c r="TL1" s="206" t="s">
        <v>1450</v>
      </c>
      <c r="TM1" s="206" t="s">
        <v>1452</v>
      </c>
      <c r="TN1" s="203"/>
      <c r="TO1" s="215"/>
      <c r="TP1" s="206" t="s">
        <v>464</v>
      </c>
      <c r="TQ1" s="206" t="s">
        <v>1454</v>
      </c>
      <c r="TR1" s="206" t="s">
        <v>1456</v>
      </c>
      <c r="TS1" s="206" t="s">
        <v>1458</v>
      </c>
      <c r="TT1" s="206" t="s">
        <v>1460</v>
      </c>
      <c r="TU1" s="206" t="s">
        <v>1462</v>
      </c>
      <c r="TV1" s="206" t="s">
        <v>465</v>
      </c>
      <c r="TW1" s="206" t="s">
        <v>1464</v>
      </c>
      <c r="TX1" s="206" t="s">
        <v>1466</v>
      </c>
      <c r="TY1" s="206" t="s">
        <v>1468</v>
      </c>
      <c r="TZ1" s="206" t="s">
        <v>1470</v>
      </c>
      <c r="UA1" s="206" t="s">
        <v>1472</v>
      </c>
      <c r="UB1" s="206" t="s">
        <v>1474</v>
      </c>
      <c r="UC1" s="215"/>
      <c r="UD1" s="206" t="s">
        <v>467</v>
      </c>
      <c r="UE1" s="203"/>
      <c r="UF1" s="215"/>
      <c r="UG1" s="206" t="s">
        <v>468</v>
      </c>
      <c r="UH1" s="206" t="s">
        <v>1476</v>
      </c>
      <c r="UI1" s="206" t="s">
        <v>1478</v>
      </c>
      <c r="UJ1" s="206" t="s">
        <v>1479</v>
      </c>
      <c r="UK1" s="206" t="s">
        <v>1481</v>
      </c>
      <c r="UL1" s="206" t="s">
        <v>1483</v>
      </c>
      <c r="UM1" s="206" t="s">
        <v>1485</v>
      </c>
      <c r="UN1" s="206" t="s">
        <v>1487</v>
      </c>
      <c r="UO1" s="206" t="s">
        <v>1489</v>
      </c>
      <c r="UP1" s="206" t="s">
        <v>1491</v>
      </c>
      <c r="UQ1" s="206" t="s">
        <v>1493</v>
      </c>
      <c r="UR1" s="206" t="s">
        <v>1495</v>
      </c>
      <c r="US1" s="206" t="s">
        <v>1497</v>
      </c>
      <c r="UT1" s="206" t="s">
        <v>1499</v>
      </c>
      <c r="UU1" s="206" t="s">
        <v>1501</v>
      </c>
      <c r="UV1" s="206" t="s">
        <v>1503</v>
      </c>
      <c r="UW1" s="206" t="s">
        <v>1505</v>
      </c>
      <c r="UX1" s="203"/>
      <c r="UY1" s="206" t="s">
        <v>1509</v>
      </c>
      <c r="UZ1" s="206" t="s">
        <v>1511</v>
      </c>
      <c r="VA1" s="206" t="s">
        <v>1513</v>
      </c>
      <c r="VB1" s="206" t="s">
        <v>1515</v>
      </c>
      <c r="VC1" s="206" t="s">
        <v>1517</v>
      </c>
      <c r="VD1" s="209"/>
    </row>
    <row r="2" spans="1:576" s="146" customFormat="1" hidden="1" x14ac:dyDescent="0.25">
      <c r="A2" s="146" t="s">
        <v>211</v>
      </c>
      <c r="B2" s="146" t="s">
        <v>203</v>
      </c>
      <c r="C2" s="146" t="s">
        <v>565</v>
      </c>
      <c r="D2" s="146" t="s">
        <v>212</v>
      </c>
      <c r="E2" s="146" t="s">
        <v>165</v>
      </c>
      <c r="F2" s="146" t="s">
        <v>566</v>
      </c>
      <c r="G2" s="184" t="s">
        <v>213</v>
      </c>
      <c r="H2" s="146" t="s">
        <v>567</v>
      </c>
      <c r="I2" s="146" t="s">
        <v>568</v>
      </c>
      <c r="J2" s="146" t="s">
        <v>214</v>
      </c>
      <c r="K2" s="146" t="s">
        <v>569</v>
      </c>
      <c r="R2" s="146" t="s">
        <v>216</v>
      </c>
      <c r="S2" s="146" t="s">
        <v>217</v>
      </c>
      <c r="U2" s="146" t="s">
        <v>485</v>
      </c>
      <c r="V2" s="146" t="s">
        <v>503</v>
      </c>
      <c r="W2" s="146" t="s">
        <v>486</v>
      </c>
      <c r="X2" s="146" t="s">
        <v>487</v>
      </c>
      <c r="Y2" s="146" t="s">
        <v>488</v>
      </c>
      <c r="Z2" s="146" t="s">
        <v>489</v>
      </c>
      <c r="AA2" s="146" t="s">
        <v>490</v>
      </c>
      <c r="AB2" s="146" t="s">
        <v>491</v>
      </c>
      <c r="AC2" s="146" t="s">
        <v>492</v>
      </c>
      <c r="AD2" s="146" t="s">
        <v>493</v>
      </c>
      <c r="AE2" s="146" t="s">
        <v>494</v>
      </c>
      <c r="AF2" s="146" t="s">
        <v>495</v>
      </c>
      <c r="AH2" s="146" t="s">
        <v>513</v>
      </c>
      <c r="AI2" s="146" t="s">
        <v>514</v>
      </c>
      <c r="AJ2" s="146" t="s">
        <v>515</v>
      </c>
      <c r="AK2" s="146" t="s">
        <v>516</v>
      </c>
      <c r="AL2" s="146" t="s">
        <v>517</v>
      </c>
      <c r="AM2" s="146" t="s">
        <v>520</v>
      </c>
      <c r="AN2" s="146" t="s">
        <v>518</v>
      </c>
      <c r="AO2" s="146" t="s">
        <v>519</v>
      </c>
      <c r="AP2" s="146" t="s">
        <v>521</v>
      </c>
      <c r="AQ2" s="146" t="s">
        <v>522</v>
      </c>
      <c r="AR2" s="146" t="s">
        <v>523</v>
      </c>
      <c r="AS2" s="146" t="s">
        <v>524</v>
      </c>
      <c r="AT2" s="146" t="s">
        <v>525</v>
      </c>
      <c r="AU2" s="146" t="s">
        <v>526</v>
      </c>
      <c r="AV2" s="146" t="s">
        <v>527</v>
      </c>
      <c r="AW2" s="146" t="s">
        <v>528</v>
      </c>
      <c r="AX2" s="146" t="s">
        <v>529</v>
      </c>
      <c r="AY2" s="146" t="s">
        <v>530</v>
      </c>
      <c r="AZ2" s="146" t="s">
        <v>531</v>
      </c>
      <c r="BA2" s="146" t="s">
        <v>532</v>
      </c>
      <c r="BB2" s="146" t="s">
        <v>533</v>
      </c>
      <c r="BC2" s="146" t="s">
        <v>534</v>
      </c>
      <c r="BD2" s="146" t="s">
        <v>535</v>
      </c>
      <c r="BE2" s="146" t="s">
        <v>536</v>
      </c>
      <c r="BF2" s="146" t="s">
        <v>537</v>
      </c>
      <c r="BG2" s="146" t="s">
        <v>538</v>
      </c>
      <c r="BH2" s="146" t="s">
        <v>539</v>
      </c>
      <c r="BI2" s="146" t="s">
        <v>540</v>
      </c>
      <c r="BJ2" s="146" t="s">
        <v>541</v>
      </c>
      <c r="BK2" s="146" t="s">
        <v>542</v>
      </c>
      <c r="BL2" s="146" t="s">
        <v>543</v>
      </c>
      <c r="BM2" s="146" t="s">
        <v>544</v>
      </c>
      <c r="BN2" s="146" t="s">
        <v>545</v>
      </c>
      <c r="BO2" s="146" t="s">
        <v>546</v>
      </c>
      <c r="BP2" s="146" t="s">
        <v>547</v>
      </c>
      <c r="BQ2" s="146" t="s">
        <v>548</v>
      </c>
      <c r="BR2" s="146" t="s">
        <v>549</v>
      </c>
      <c r="BS2" s="146" t="s">
        <v>550</v>
      </c>
      <c r="BT2" s="146" t="s">
        <v>551</v>
      </c>
      <c r="BU2" s="146" t="s">
        <v>552</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5" spans="1:576" ht="52.5" x14ac:dyDescent="0.25">
      <c r="C5" s="110" t="s">
        <v>473</v>
      </c>
      <c r="D5" s="111">
        <f>SUMIF($C:$C,$C$10,D:D)</f>
        <v>64600</v>
      </c>
    </row>
    <row r="8" spans="1:576" x14ac:dyDescent="0.25">
      <c r="C8" s="72" t="s">
        <v>62</v>
      </c>
      <c r="D8" s="72"/>
      <c r="E8" s="72"/>
      <c r="F8" s="72"/>
      <c r="G8" s="97"/>
      <c r="H8" s="72"/>
      <c r="I8" s="72"/>
    </row>
    <row r="9" spans="1:576" ht="15.75" thickBot="1" x14ac:dyDescent="0.3">
      <c r="C9" s="72"/>
      <c r="D9" s="72"/>
      <c r="E9" s="72"/>
      <c r="F9" s="72"/>
      <c r="G9" s="97"/>
      <c r="H9" s="72"/>
      <c r="I9" s="72"/>
    </row>
    <row r="10" spans="1:576" ht="15.75" thickBot="1" x14ac:dyDescent="0.3">
      <c r="C10" s="29" t="s">
        <v>43</v>
      </c>
      <c r="D10" s="30">
        <f>SUM(F17:F26)</f>
        <v>10000</v>
      </c>
      <c r="E10" s="118"/>
      <c r="F10" s="118"/>
      <c r="G10" s="97"/>
      <c r="H10" s="118"/>
      <c r="I10" s="145"/>
    </row>
    <row r="11" spans="1:576" x14ac:dyDescent="0.25">
      <c r="B11" s="117"/>
      <c r="C11" s="72"/>
      <c r="D11" s="31"/>
      <c r="E11" s="117"/>
      <c r="F11" s="117"/>
      <c r="G11" s="117"/>
      <c r="H11" s="94"/>
      <c r="I11" s="94"/>
      <c r="J11" s="94"/>
      <c r="K11" s="136"/>
    </row>
    <row r="12" spans="1:576" x14ac:dyDescent="0.25">
      <c r="B12" s="117"/>
      <c r="C12" s="72"/>
      <c r="D12" s="31"/>
      <c r="E12" s="117"/>
      <c r="F12" s="117"/>
      <c r="G12" s="117"/>
      <c r="H12" s="94"/>
      <c r="I12" s="94"/>
      <c r="J12" s="94"/>
      <c r="K12" s="136"/>
    </row>
    <row r="13" spans="1:576" ht="15.75" x14ac:dyDescent="0.25">
      <c r="B13" s="117"/>
      <c r="C13" s="235" t="s">
        <v>481</v>
      </c>
      <c r="D13" s="448" t="s">
        <v>2115</v>
      </c>
      <c r="E13" s="117"/>
      <c r="F13" s="117"/>
      <c r="G13" s="117"/>
      <c r="H13" s="94"/>
      <c r="I13" s="94"/>
      <c r="J13" s="94"/>
      <c r="K13" s="136"/>
    </row>
    <row r="14" spans="1:576" ht="18.75" x14ac:dyDescent="0.25">
      <c r="B14" s="117"/>
      <c r="C14" s="25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Unidad de investigacion fortalecida y equipada para su debido funcionamiento. (mobiliario, escritorio, archivo)</v>
      </c>
      <c r="D14" s="31"/>
      <c r="E14" s="117"/>
      <c r="F14" s="117"/>
      <c r="G14" s="117"/>
      <c r="H14" s="94"/>
      <c r="I14" s="94"/>
      <c r="J14" s="94"/>
      <c r="K14" s="136"/>
    </row>
    <row r="15" spans="1:576" ht="15.75" thickBot="1" x14ac:dyDescent="0.3">
      <c r="B15" s="117"/>
      <c r="C15" s="72"/>
      <c r="D15" s="31"/>
      <c r="E15" s="117"/>
      <c r="F15" s="117"/>
      <c r="G15" s="117"/>
      <c r="H15" s="94"/>
      <c r="I15" s="94"/>
      <c r="J15" s="94"/>
      <c r="K15" s="136"/>
    </row>
    <row r="16" spans="1:576" ht="30.75" thickBot="1" x14ac:dyDescent="0.3">
      <c r="B16" s="117"/>
      <c r="C16" s="150" t="s">
        <v>44</v>
      </c>
      <c r="D16" s="152" t="s">
        <v>55</v>
      </c>
      <c r="E16" s="152" t="s">
        <v>57</v>
      </c>
      <c r="F16" s="151" t="s">
        <v>27</v>
      </c>
      <c r="G16" s="157" t="s">
        <v>218</v>
      </c>
      <c r="H16" s="152" t="s">
        <v>46</v>
      </c>
      <c r="I16" s="152" t="s">
        <v>219</v>
      </c>
      <c r="J16" s="152" t="s">
        <v>501</v>
      </c>
      <c r="K16" s="152" t="s">
        <v>502</v>
      </c>
    </row>
    <row r="17" spans="2:11" x14ac:dyDescent="0.25">
      <c r="B17" s="117"/>
      <c r="C17" s="119" t="s">
        <v>63</v>
      </c>
      <c r="D17" s="182"/>
      <c r="E17" s="120">
        <v>2800</v>
      </c>
      <c r="F17" s="121">
        <f>D17*E17</f>
        <v>0</v>
      </c>
      <c r="G17" s="185" t="s">
        <v>217</v>
      </c>
      <c r="H17" s="122" t="s">
        <v>339</v>
      </c>
      <c r="I17" s="122" t="str">
        <f>VLOOKUP(H17,Presupuesto!$B$11:$C$586,2,0)</f>
        <v>OTROS SERVICIOS PERSONALES. (11900-00)</v>
      </c>
      <c r="J17" s="263" t="s">
        <v>569</v>
      </c>
      <c r="K17" s="122" t="s">
        <v>495</v>
      </c>
    </row>
    <row r="18" spans="2:11" ht="32.25" customHeight="1" x14ac:dyDescent="0.25">
      <c r="B18" s="117"/>
      <c r="C18" s="123" t="s">
        <v>64</v>
      </c>
      <c r="D18" s="175">
        <v>1</v>
      </c>
      <c r="E18" s="124">
        <v>2400</v>
      </c>
      <c r="F18" s="121">
        <f>D18*E18</f>
        <v>2400</v>
      </c>
      <c r="G18" s="185"/>
      <c r="H18" s="125">
        <v>42110</v>
      </c>
      <c r="I18" s="122" t="e">
        <f>VLOOKUP(H18,Presupuesto!$B$11:$C$586,2,0)</f>
        <v>#N/A</v>
      </c>
      <c r="J18" s="122" t="str">
        <f t="shared" ref="J18:J26" si="0">$J$17</f>
        <v>Lo Esencial de la UNAH para la Construcción de Ciudadanía</v>
      </c>
      <c r="K18" s="122" t="s">
        <v>503</v>
      </c>
    </row>
    <row r="19" spans="2:11" x14ac:dyDescent="0.25">
      <c r="B19" s="117"/>
      <c r="C19" s="123" t="s">
        <v>65</v>
      </c>
      <c r="D19" s="175"/>
      <c r="E19" s="124">
        <v>1000</v>
      </c>
      <c r="F19" s="121">
        <f t="shared" ref="F19:F26" si="1">D19*E19</f>
        <v>0</v>
      </c>
      <c r="G19" s="185"/>
      <c r="H19" s="125">
        <v>42110</v>
      </c>
      <c r="I19" s="122" t="e">
        <f>VLOOKUP(H19,Presupuesto!$B$11:$C$586,2,0)</f>
        <v>#N/A</v>
      </c>
      <c r="J19" s="122" t="str">
        <f t="shared" si="0"/>
        <v>Lo Esencial de la UNAH para la Construcción de Ciudadanía</v>
      </c>
      <c r="K19" s="122" t="s">
        <v>486</v>
      </c>
    </row>
    <row r="20" spans="2:11" x14ac:dyDescent="0.25">
      <c r="B20" s="117"/>
      <c r="C20" s="123" t="s">
        <v>66</v>
      </c>
      <c r="D20" s="175"/>
      <c r="E20" s="124">
        <v>6000</v>
      </c>
      <c r="F20" s="121">
        <f t="shared" si="1"/>
        <v>0</v>
      </c>
      <c r="G20" s="185" t="s">
        <v>217</v>
      </c>
      <c r="H20" s="125" t="s">
        <v>342</v>
      </c>
      <c r="I20" s="122" t="str">
        <f>VLOOKUP(H20,Presupuesto!$B$11:$C$586,2,0)</f>
        <v>SUELDOS Y SALARIOS BASICOS (11100-00)</v>
      </c>
      <c r="J20" s="122" t="str">
        <f t="shared" si="0"/>
        <v>Lo Esencial de la UNAH para la Construcción de Ciudadanía</v>
      </c>
      <c r="K20" s="122" t="s">
        <v>486</v>
      </c>
    </row>
    <row r="21" spans="2:11" x14ac:dyDescent="0.25">
      <c r="B21" s="117"/>
      <c r="C21" s="123" t="s">
        <v>67</v>
      </c>
      <c r="D21" s="175">
        <v>1</v>
      </c>
      <c r="E21" s="124">
        <v>3000</v>
      </c>
      <c r="F21" s="121">
        <f t="shared" si="1"/>
        <v>3000</v>
      </c>
      <c r="G21" s="185"/>
      <c r="H21" s="125">
        <v>42110</v>
      </c>
      <c r="I21" s="122" t="e">
        <f>VLOOKUP(H21,Presupuesto!$B$11:$C$586,2,0)</f>
        <v>#N/A</v>
      </c>
      <c r="J21" s="122" t="str">
        <f t="shared" si="0"/>
        <v>Lo Esencial de la UNAH para la Construcción de Ciudadanía</v>
      </c>
      <c r="K21" s="122" t="s">
        <v>486</v>
      </c>
    </row>
    <row r="22" spans="2:11" x14ac:dyDescent="0.25">
      <c r="B22" s="117"/>
      <c r="C22" s="123" t="s">
        <v>68</v>
      </c>
      <c r="D22" s="175"/>
      <c r="E22" s="124">
        <v>10000</v>
      </c>
      <c r="F22" s="121">
        <f t="shared" si="1"/>
        <v>0</v>
      </c>
      <c r="G22" s="185"/>
      <c r="H22" s="125">
        <v>42110</v>
      </c>
      <c r="I22" s="122" t="e">
        <f>VLOOKUP(H22,Presupuesto!$B$11:$C$586,2,0)</f>
        <v>#N/A</v>
      </c>
      <c r="J22" s="122" t="str">
        <f t="shared" si="0"/>
        <v>Lo Esencial de la UNAH para la Construcción de Ciudadanía</v>
      </c>
      <c r="K22" s="122" t="s">
        <v>486</v>
      </c>
    </row>
    <row r="23" spans="2:11" x14ac:dyDescent="0.25">
      <c r="B23" s="117"/>
      <c r="C23" s="123" t="s">
        <v>69</v>
      </c>
      <c r="D23" s="175">
        <v>1</v>
      </c>
      <c r="E23" s="124">
        <v>4600</v>
      </c>
      <c r="F23" s="121">
        <f t="shared" si="1"/>
        <v>4600</v>
      </c>
      <c r="G23" s="185"/>
      <c r="H23" s="125">
        <v>42120</v>
      </c>
      <c r="I23" s="122" t="e">
        <f>VLOOKUP(H23,Presupuesto!$B$11:$C$586,2,0)</f>
        <v>#N/A</v>
      </c>
      <c r="J23" s="122" t="str">
        <f t="shared" si="0"/>
        <v>Lo Esencial de la UNAH para la Construcción de Ciudadanía</v>
      </c>
      <c r="K23" s="122" t="s">
        <v>486</v>
      </c>
    </row>
    <row r="24" spans="2:11" x14ac:dyDescent="0.25">
      <c r="B24" s="117"/>
      <c r="C24" s="123" t="s">
        <v>70</v>
      </c>
      <c r="D24" s="175"/>
      <c r="E24" s="124">
        <v>2000</v>
      </c>
      <c r="F24" s="121">
        <f t="shared" si="1"/>
        <v>0</v>
      </c>
      <c r="G24" s="185"/>
      <c r="H24" s="125">
        <v>42120</v>
      </c>
      <c r="I24" s="122" t="e">
        <f>VLOOKUP(H24,Presupuesto!$B$11:$C$586,2,0)</f>
        <v>#N/A</v>
      </c>
      <c r="J24" s="122" t="str">
        <f t="shared" si="0"/>
        <v>Lo Esencial de la UNAH para la Construcción de Ciudadanía</v>
      </c>
      <c r="K24" s="122" t="s">
        <v>494</v>
      </c>
    </row>
    <row r="25" spans="2:11" x14ac:dyDescent="0.25">
      <c r="B25" s="117"/>
      <c r="C25" s="123" t="s">
        <v>71</v>
      </c>
      <c r="D25" s="175"/>
      <c r="E25" s="124">
        <v>5000</v>
      </c>
      <c r="F25" s="121">
        <f t="shared" si="1"/>
        <v>0</v>
      </c>
      <c r="G25" s="185"/>
      <c r="H25" s="125">
        <v>42120</v>
      </c>
      <c r="I25" s="122" t="e">
        <f>VLOOKUP(H25,Presupuesto!$B$11:$C$586,2,0)</f>
        <v>#N/A</v>
      </c>
      <c r="J25" s="122" t="str">
        <f t="shared" si="0"/>
        <v>Lo Esencial de la UNAH para la Construcción de Ciudadanía</v>
      </c>
      <c r="K25" s="122" t="s">
        <v>490</v>
      </c>
    </row>
    <row r="26" spans="2:11" ht="15.75" thickBot="1" x14ac:dyDescent="0.3">
      <c r="B26" s="117"/>
      <c r="C26" s="126" t="s">
        <v>72</v>
      </c>
      <c r="D26" s="183"/>
      <c r="E26" s="128">
        <v>100000</v>
      </c>
      <c r="F26" s="129">
        <f t="shared" si="1"/>
        <v>0</v>
      </c>
      <c r="G26" s="186"/>
      <c r="H26" s="130">
        <v>42120</v>
      </c>
      <c r="I26" s="130" t="e">
        <f>VLOOKUP(H26,Presupuesto!$B$11:$C$586,2,0)</f>
        <v>#N/A</v>
      </c>
      <c r="J26" s="130" t="str">
        <f t="shared" si="0"/>
        <v>Lo Esencial de la UNAH para la Construcción de Ciudadanía</v>
      </c>
      <c r="K26" s="148" t="s">
        <v>485</v>
      </c>
    </row>
    <row r="27" spans="2:11" ht="15.75" thickBot="1" x14ac:dyDescent="0.3">
      <c r="B27" s="117"/>
    </row>
    <row r="28" spans="2:11" ht="15.75" thickBot="1" x14ac:dyDescent="0.3">
      <c r="B28" s="117"/>
      <c r="C28" s="29" t="s">
        <v>43</v>
      </c>
      <c r="D28" s="30">
        <f>SUM(F35:F44)</f>
        <v>43000</v>
      </c>
      <c r="E28" s="202"/>
      <c r="F28" s="202"/>
      <c r="G28" s="97"/>
      <c r="H28" s="202"/>
      <c r="I28" s="202"/>
    </row>
    <row r="29" spans="2:11" x14ac:dyDescent="0.25">
      <c r="B29" s="117"/>
      <c r="C29" s="72"/>
      <c r="D29" s="31"/>
      <c r="E29" s="117"/>
      <c r="F29" s="117"/>
      <c r="G29" s="117"/>
      <c r="H29" s="94"/>
      <c r="I29" s="94"/>
      <c r="J29" s="94"/>
      <c r="K29" s="136"/>
    </row>
    <row r="30" spans="2:11" x14ac:dyDescent="0.25">
      <c r="C30" s="72"/>
      <c r="D30" s="31"/>
      <c r="E30" s="117"/>
      <c r="F30" s="117"/>
      <c r="G30" s="117"/>
      <c r="H30" s="94"/>
      <c r="I30" s="94"/>
      <c r="J30" s="94"/>
      <c r="K30" s="136"/>
    </row>
    <row r="31" spans="2:11" ht="15.75" x14ac:dyDescent="0.25">
      <c r="C31" s="235" t="s">
        <v>481</v>
      </c>
      <c r="D31" s="328" t="s">
        <v>2370</v>
      </c>
      <c r="E31" s="117"/>
      <c r="F31" s="117"/>
      <c r="G31" s="117"/>
      <c r="H31" s="94"/>
      <c r="I31" s="94"/>
      <c r="J31" s="94"/>
      <c r="K31" s="136"/>
    </row>
    <row r="32" spans="2:11" ht="18.75" x14ac:dyDescent="0.25">
      <c r="C32" s="252" t="str">
        <f>IFERROR(VLOOKUP(D31,'Desarrollo e Innov. Curricular'!$E:$F,2,FALSE),IFERROR(VLOOKUP(D31,Investigación!$E:$F,2,FALSE),IFERROR(VLOOKUP(D31,'Vinculación Univ. Sociedad'!$E:$F,2,FALSE),IFERROR(VLOOKUP(D31,'Docencia y Profesorado Universi'!$E:$F,2,FALSE),IFERROR(VLOOKUP(D31,Estudiantes!$E:$F,2,FALSE),IFERROR(VLOOKUP(D31,'Gestion Administrativa'!#REF!,2,FALSE),IFERROR(VLOOKUP(D31,'Gestion Academica'!$E:$F,2,FALSE),IFERROR(VLOOKUP(D31,Graduados!$E:$F,2,FALSE),IFERROR(VLOOKUP(D31,'Gestión del Conocimiento'!$E:$F,2,FALSE),IFERROR(VLOOKUP(D31,Gobernabilidad!$E:$F,2,FALSE),IFERROR(VLOOKUP(D31,'NIVEL DE ES Y  SISTEMA NACIONAL'!$E:$F,2,FALSE),VLOOKUP(D31,'Lo Esencial'!$E:$F,2,0))))))))))))</f>
        <v>Equipo de Reproducción</v>
      </c>
      <c r="D32" s="31"/>
      <c r="E32" s="117"/>
      <c r="F32" s="117"/>
      <c r="G32" s="117"/>
      <c r="H32" s="94"/>
      <c r="I32" s="94"/>
      <c r="J32" s="94"/>
      <c r="K32" s="136"/>
    </row>
    <row r="33" spans="3:11" ht="15.75" thickBot="1" x14ac:dyDescent="0.3">
      <c r="C33" s="72"/>
      <c r="D33" s="31"/>
      <c r="E33" s="117"/>
      <c r="F33" s="117"/>
      <c r="G33" s="117"/>
      <c r="H33" s="94"/>
      <c r="I33" s="94"/>
      <c r="J33" s="94"/>
      <c r="K33" s="136"/>
    </row>
    <row r="34" spans="3:11" ht="30.75" thickBot="1" x14ac:dyDescent="0.3">
      <c r="C34" s="150" t="s">
        <v>44</v>
      </c>
      <c r="D34" s="152" t="s">
        <v>55</v>
      </c>
      <c r="E34" s="152" t="s">
        <v>57</v>
      </c>
      <c r="F34" s="151" t="s">
        <v>27</v>
      </c>
      <c r="G34" s="157" t="s">
        <v>218</v>
      </c>
      <c r="H34" s="152" t="s">
        <v>46</v>
      </c>
      <c r="I34" s="152" t="s">
        <v>219</v>
      </c>
      <c r="J34" s="152" t="s">
        <v>501</v>
      </c>
      <c r="K34" s="152" t="s">
        <v>502</v>
      </c>
    </row>
    <row r="35" spans="3:11" x14ac:dyDescent="0.25">
      <c r="C35" s="119" t="s">
        <v>63</v>
      </c>
      <c r="D35" s="182"/>
      <c r="E35" s="120">
        <v>2800</v>
      </c>
      <c r="F35" s="121">
        <f>D35*E35</f>
        <v>0</v>
      </c>
      <c r="G35" s="185" t="s">
        <v>217</v>
      </c>
      <c r="H35" s="122" t="s">
        <v>339</v>
      </c>
      <c r="I35" s="122" t="str">
        <f>VLOOKUP(H35,Presupuesto!$B$11:$C$586,2,0)</f>
        <v>OTROS SERVICIOS PERSONALES. (11900-00)</v>
      </c>
      <c r="J35" s="263" t="s">
        <v>569</v>
      </c>
      <c r="K35" s="122" t="s">
        <v>495</v>
      </c>
    </row>
    <row r="36" spans="3:11" x14ac:dyDescent="0.25">
      <c r="C36" s="123" t="s">
        <v>64</v>
      </c>
      <c r="D36" s="175"/>
      <c r="E36" s="124">
        <v>2400</v>
      </c>
      <c r="F36" s="121">
        <f>D36*E36</f>
        <v>0</v>
      </c>
      <c r="G36" s="185"/>
      <c r="H36" s="125">
        <v>42110</v>
      </c>
      <c r="I36" s="122" t="e">
        <f>VLOOKUP(H36,Presupuesto!$B$11:$C$586,2,0)</f>
        <v>#N/A</v>
      </c>
      <c r="J36" s="122" t="str">
        <f t="shared" ref="J36:J44" si="2">$J$17</f>
        <v>Lo Esencial de la UNAH para la Construcción de Ciudadanía</v>
      </c>
      <c r="K36" s="122" t="s">
        <v>503</v>
      </c>
    </row>
    <row r="37" spans="3:11" x14ac:dyDescent="0.25">
      <c r="C37" s="123" t="s">
        <v>65</v>
      </c>
      <c r="D37" s="175"/>
      <c r="E37" s="124">
        <v>1000</v>
      </c>
      <c r="F37" s="121">
        <f t="shared" ref="F37:F44" si="3">D37*E37</f>
        <v>0</v>
      </c>
      <c r="G37" s="185"/>
      <c r="H37" s="125">
        <v>42110</v>
      </c>
      <c r="I37" s="122" t="e">
        <f>VLOOKUP(H37,Presupuesto!$B$11:$C$586,2,0)</f>
        <v>#N/A</v>
      </c>
      <c r="J37" s="122" t="str">
        <f t="shared" si="2"/>
        <v>Lo Esencial de la UNAH para la Construcción de Ciudadanía</v>
      </c>
      <c r="K37" s="122" t="s">
        <v>486</v>
      </c>
    </row>
    <row r="38" spans="3:11" x14ac:dyDescent="0.25">
      <c r="C38" s="123" t="s">
        <v>66</v>
      </c>
      <c r="D38" s="175"/>
      <c r="E38" s="124">
        <v>6000</v>
      </c>
      <c r="F38" s="121">
        <f t="shared" si="3"/>
        <v>0</v>
      </c>
      <c r="G38" s="185" t="s">
        <v>217</v>
      </c>
      <c r="H38" s="125" t="s">
        <v>342</v>
      </c>
      <c r="I38" s="122" t="str">
        <f>VLOOKUP(H38,Presupuesto!$B$11:$C$586,2,0)</f>
        <v>SUELDOS Y SALARIOS BASICOS (11100-00)</v>
      </c>
      <c r="J38" s="122" t="str">
        <f t="shared" si="2"/>
        <v>Lo Esencial de la UNAH para la Construcción de Ciudadanía</v>
      </c>
      <c r="K38" s="122" t="s">
        <v>486</v>
      </c>
    </row>
    <row r="39" spans="3:11" x14ac:dyDescent="0.25">
      <c r="C39" s="123" t="s">
        <v>67</v>
      </c>
      <c r="D39" s="175"/>
      <c r="E39" s="124">
        <v>3000</v>
      </c>
      <c r="F39" s="121">
        <f t="shared" si="3"/>
        <v>0</v>
      </c>
      <c r="G39" s="185"/>
      <c r="H39" s="125">
        <v>42110</v>
      </c>
      <c r="I39" s="122" t="e">
        <f>VLOOKUP(H39,Presupuesto!$B$11:$C$586,2,0)</f>
        <v>#N/A</v>
      </c>
      <c r="J39" s="122" t="str">
        <f t="shared" si="2"/>
        <v>Lo Esencial de la UNAH para la Construcción de Ciudadanía</v>
      </c>
      <c r="K39" s="122" t="s">
        <v>486</v>
      </c>
    </row>
    <row r="40" spans="3:11" x14ac:dyDescent="0.25">
      <c r="C40" s="123" t="s">
        <v>68</v>
      </c>
      <c r="D40" s="175"/>
      <c r="E40" s="124">
        <v>10000</v>
      </c>
      <c r="F40" s="121">
        <f t="shared" si="3"/>
        <v>0</v>
      </c>
      <c r="G40" s="185"/>
      <c r="H40" s="125">
        <v>42110</v>
      </c>
      <c r="I40" s="122" t="e">
        <f>VLOOKUP(H40,Presupuesto!$B$11:$C$586,2,0)</f>
        <v>#N/A</v>
      </c>
      <c r="J40" s="122" t="str">
        <f t="shared" si="2"/>
        <v>Lo Esencial de la UNAH para la Construcción de Ciudadanía</v>
      </c>
      <c r="K40" s="122" t="s">
        <v>486</v>
      </c>
    </row>
    <row r="41" spans="3:11" x14ac:dyDescent="0.25">
      <c r="C41" s="123" t="s">
        <v>69</v>
      </c>
      <c r="D41" s="175"/>
      <c r="E41" s="124">
        <v>8000</v>
      </c>
      <c r="F41" s="121">
        <f t="shared" si="3"/>
        <v>0</v>
      </c>
      <c r="G41" s="185"/>
      <c r="H41" s="125">
        <v>42120</v>
      </c>
      <c r="I41" s="122" t="e">
        <f>VLOOKUP(H41,Presupuesto!$B$11:$C$586,2,0)</f>
        <v>#N/A</v>
      </c>
      <c r="J41" s="122" t="str">
        <f t="shared" si="2"/>
        <v>Lo Esencial de la UNAH para la Construcción de Ciudadanía</v>
      </c>
      <c r="K41" s="122" t="s">
        <v>486</v>
      </c>
    </row>
    <row r="42" spans="3:11" x14ac:dyDescent="0.25">
      <c r="C42" s="123" t="s">
        <v>70</v>
      </c>
      <c r="D42" s="175"/>
      <c r="E42" s="124">
        <v>2000</v>
      </c>
      <c r="F42" s="121">
        <f t="shared" si="3"/>
        <v>0</v>
      </c>
      <c r="G42" s="185"/>
      <c r="H42" s="125">
        <v>42120</v>
      </c>
      <c r="I42" s="122" t="e">
        <f>VLOOKUP(H42,Presupuesto!$B$11:$C$586,2,0)</f>
        <v>#N/A</v>
      </c>
      <c r="J42" s="122" t="str">
        <f t="shared" si="2"/>
        <v>Lo Esencial de la UNAH para la Construcción de Ciudadanía</v>
      </c>
      <c r="K42" s="122" t="s">
        <v>494</v>
      </c>
    </row>
    <row r="43" spans="3:11" x14ac:dyDescent="0.25">
      <c r="C43" s="123" t="s">
        <v>71</v>
      </c>
      <c r="D43" s="175">
        <v>1</v>
      </c>
      <c r="E43" s="124">
        <v>43000</v>
      </c>
      <c r="F43" s="121">
        <f t="shared" si="3"/>
        <v>43000</v>
      </c>
      <c r="G43" s="185"/>
      <c r="H43" s="125">
        <v>42120</v>
      </c>
      <c r="I43" s="122" t="e">
        <f>VLOOKUP(H43,Presupuesto!$B$11:$C$586,2,0)</f>
        <v>#N/A</v>
      </c>
      <c r="J43" s="122" t="str">
        <f t="shared" si="2"/>
        <v>Lo Esencial de la UNAH para la Construcción de Ciudadanía</v>
      </c>
      <c r="K43" s="122" t="s">
        <v>490</v>
      </c>
    </row>
    <row r="44" spans="3:11" ht="15.75" thickBot="1" x14ac:dyDescent="0.3">
      <c r="C44" s="126" t="s">
        <v>72</v>
      </c>
      <c r="D44" s="183"/>
      <c r="E44" s="128">
        <v>100000</v>
      </c>
      <c r="F44" s="129">
        <f t="shared" si="3"/>
        <v>0</v>
      </c>
      <c r="G44" s="186"/>
      <c r="H44" s="130">
        <v>42120</v>
      </c>
      <c r="I44" s="130" t="e">
        <f>VLOOKUP(H44,Presupuesto!$B$11:$C$586,2,0)</f>
        <v>#N/A</v>
      </c>
      <c r="J44" s="130" t="str">
        <f t="shared" si="2"/>
        <v>Lo Esencial de la UNAH para la Construcción de Ciudadanía</v>
      </c>
      <c r="K44" s="148" t="s">
        <v>485</v>
      </c>
    </row>
    <row r="45" spans="3:11" ht="15.75" thickBot="1" x14ac:dyDescent="0.3"/>
    <row r="46" spans="3:11" ht="15.75" thickBot="1" x14ac:dyDescent="0.3">
      <c r="C46" s="29" t="s">
        <v>43</v>
      </c>
      <c r="D46" s="30">
        <f>SUM(F53:F62)</f>
        <v>11600</v>
      </c>
      <c r="E46" s="202"/>
      <c r="F46" s="202"/>
      <c r="G46" s="97"/>
      <c r="H46" s="202"/>
      <c r="I46" s="202"/>
    </row>
    <row r="47" spans="3:11" x14ac:dyDescent="0.25">
      <c r="C47" s="72"/>
      <c r="D47" s="31"/>
      <c r="E47" s="117"/>
      <c r="F47" s="117"/>
      <c r="G47" s="117"/>
      <c r="H47" s="94"/>
      <c r="I47" s="94"/>
      <c r="J47" s="94"/>
      <c r="K47" s="136"/>
    </row>
    <row r="48" spans="3:11" x14ac:dyDescent="0.25">
      <c r="C48" s="72"/>
      <c r="D48" s="31"/>
      <c r="E48" s="117"/>
      <c r="F48" s="117"/>
      <c r="G48" s="117"/>
      <c r="H48" s="94"/>
      <c r="I48" s="94"/>
      <c r="J48" s="94"/>
      <c r="K48" s="136"/>
    </row>
    <row r="49" spans="3:11" ht="15.75" x14ac:dyDescent="0.25">
      <c r="C49" s="235" t="s">
        <v>481</v>
      </c>
      <c r="D49" s="328" t="s">
        <v>2369</v>
      </c>
      <c r="E49" s="117"/>
      <c r="F49" s="117"/>
      <c r="G49" s="117"/>
      <c r="H49" s="94"/>
      <c r="I49" s="94"/>
      <c r="J49" s="94"/>
      <c r="K49" s="136"/>
    </row>
    <row r="50" spans="3:11" ht="18.75" x14ac:dyDescent="0.25">
      <c r="C50" s="252" t="str">
        <f>IFERROR(VLOOKUP(D49,'Desarrollo e Innov. Curricular'!$E:$F,2,FALSE),IFERROR(VLOOKUP(D49,Investigación!$E:$F,2,FALSE),IFERROR(VLOOKUP(D49,'Vinculación Univ. Sociedad'!$E:$F,2,FALSE),IFERROR(VLOOKUP(D49,'Docencia y Profesorado Universi'!$E:$F,2,FALSE),IFERROR(VLOOKUP(D49,Estudiantes!$E:$F,2,FALSE),IFERROR(VLOOKUP(D49,'Gestion Administrativa'!#REF!,2,FALSE),IFERROR(VLOOKUP(D49,'Gestion Academica'!$E:$F,2,FALSE),IFERROR(VLOOKUP(D49,Graduados!$E:$F,2,FALSE),IFERROR(VLOOKUP(D49,'Gestión del Conocimiento'!$E:$F,2,FALSE),IFERROR(VLOOKUP(D49,Gobernabilidad!$E:$F,2,FALSE),IFERROR(VLOOKUP(D49,'NIVEL DE ES Y  SISTEMA NACIONAL'!$E:$F,2,FALSE),VLOOKUP(D49,'Lo Esencial'!$E:$F,2,0))))))))))))</f>
        <v>a.5 Equipamiento del departamento y Carrera de Antropología</v>
      </c>
      <c r="D50" s="31"/>
      <c r="E50" s="117"/>
      <c r="F50" s="117"/>
      <c r="G50" s="117"/>
      <c r="H50" s="94"/>
      <c r="I50" s="94"/>
      <c r="J50" s="94"/>
      <c r="K50" s="136"/>
    </row>
    <row r="51" spans="3:11" ht="15.75" thickBot="1" x14ac:dyDescent="0.3">
      <c r="C51" s="72"/>
      <c r="D51" s="31"/>
      <c r="E51" s="117"/>
      <c r="F51" s="117"/>
      <c r="G51" s="117"/>
      <c r="H51" s="94"/>
      <c r="I51" s="94"/>
      <c r="J51" s="94"/>
      <c r="K51" s="136"/>
    </row>
    <row r="52" spans="3:11" ht="30.75" thickBot="1" x14ac:dyDescent="0.3">
      <c r="C52" s="150" t="s">
        <v>44</v>
      </c>
      <c r="D52" s="152" t="s">
        <v>55</v>
      </c>
      <c r="E52" s="152" t="s">
        <v>57</v>
      </c>
      <c r="F52" s="151" t="s">
        <v>27</v>
      </c>
      <c r="G52" s="157" t="s">
        <v>218</v>
      </c>
      <c r="H52" s="152" t="s">
        <v>46</v>
      </c>
      <c r="I52" s="152" t="s">
        <v>219</v>
      </c>
      <c r="J52" s="152" t="s">
        <v>501</v>
      </c>
      <c r="K52" s="152" t="s">
        <v>502</v>
      </c>
    </row>
    <row r="53" spans="3:11" x14ac:dyDescent="0.25">
      <c r="C53" s="119" t="s">
        <v>63</v>
      </c>
      <c r="D53" s="182">
        <v>2</v>
      </c>
      <c r="E53" s="120">
        <v>2800</v>
      </c>
      <c r="F53" s="121">
        <f>D53*E53</f>
        <v>5600</v>
      </c>
      <c r="G53" s="185" t="s">
        <v>217</v>
      </c>
      <c r="H53" s="122" t="s">
        <v>339</v>
      </c>
      <c r="I53" s="122" t="str">
        <f>VLOOKUP(H53,Presupuesto!$B$11:$C$586,2,0)</f>
        <v>OTROS SERVICIOS PERSONALES. (11900-00)</v>
      </c>
      <c r="J53" s="263" t="s">
        <v>569</v>
      </c>
      <c r="K53" s="122" t="s">
        <v>495</v>
      </c>
    </row>
    <row r="54" spans="3:11" x14ac:dyDescent="0.25">
      <c r="C54" s="123" t="s">
        <v>64</v>
      </c>
      <c r="D54" s="175"/>
      <c r="E54" s="124">
        <v>2400</v>
      </c>
      <c r="F54" s="121">
        <f>D54*E54</f>
        <v>0</v>
      </c>
      <c r="G54" s="185"/>
      <c r="H54" s="125">
        <v>42110</v>
      </c>
      <c r="I54" s="122" t="e">
        <f>VLOOKUP(H54,Presupuesto!$B$11:$C$586,2,0)</f>
        <v>#N/A</v>
      </c>
      <c r="J54" s="122" t="str">
        <f t="shared" ref="J54:J62" si="4">$J$17</f>
        <v>Lo Esencial de la UNAH para la Construcción de Ciudadanía</v>
      </c>
      <c r="K54" s="122" t="s">
        <v>503</v>
      </c>
    </row>
    <row r="55" spans="3:11" x14ac:dyDescent="0.25">
      <c r="C55" s="123" t="s">
        <v>65</v>
      </c>
      <c r="D55" s="175"/>
      <c r="E55" s="124">
        <v>1000</v>
      </c>
      <c r="F55" s="121">
        <f t="shared" ref="F55:F62" si="5">D55*E55</f>
        <v>0</v>
      </c>
      <c r="G55" s="185"/>
      <c r="H55" s="125">
        <v>42110</v>
      </c>
      <c r="I55" s="122" t="e">
        <f>VLOOKUP(H55,Presupuesto!$B$11:$C$586,2,0)</f>
        <v>#N/A</v>
      </c>
      <c r="J55" s="122" t="str">
        <f t="shared" si="4"/>
        <v>Lo Esencial de la UNAH para la Construcción de Ciudadanía</v>
      </c>
      <c r="K55" s="122" t="s">
        <v>486</v>
      </c>
    </row>
    <row r="56" spans="3:11" x14ac:dyDescent="0.25">
      <c r="C56" s="123" t="s">
        <v>66</v>
      </c>
      <c r="D56" s="175"/>
      <c r="E56" s="124">
        <v>6000</v>
      </c>
      <c r="F56" s="121">
        <f t="shared" si="5"/>
        <v>0</v>
      </c>
      <c r="G56" s="185" t="s">
        <v>217</v>
      </c>
      <c r="H56" s="125" t="s">
        <v>342</v>
      </c>
      <c r="I56" s="122" t="str">
        <f>VLOOKUP(H56,Presupuesto!$B$11:$C$586,2,0)</f>
        <v>SUELDOS Y SALARIOS BASICOS (11100-00)</v>
      </c>
      <c r="J56" s="122" t="str">
        <f t="shared" si="4"/>
        <v>Lo Esencial de la UNAH para la Construcción de Ciudadanía</v>
      </c>
      <c r="K56" s="122" t="s">
        <v>486</v>
      </c>
    </row>
    <row r="57" spans="3:11" x14ac:dyDescent="0.25">
      <c r="C57" s="123" t="s">
        <v>67</v>
      </c>
      <c r="D57" s="175">
        <v>2</v>
      </c>
      <c r="E57" s="124">
        <v>3000</v>
      </c>
      <c r="F57" s="121">
        <f t="shared" si="5"/>
        <v>6000</v>
      </c>
      <c r="G57" s="185"/>
      <c r="H57" s="125">
        <v>42110</v>
      </c>
      <c r="I57" s="122" t="e">
        <f>VLOOKUP(H57,Presupuesto!$B$11:$C$586,2,0)</f>
        <v>#N/A</v>
      </c>
      <c r="J57" s="122" t="str">
        <f t="shared" si="4"/>
        <v>Lo Esencial de la UNAH para la Construcción de Ciudadanía</v>
      </c>
      <c r="K57" s="122" t="s">
        <v>486</v>
      </c>
    </row>
    <row r="58" spans="3:11" x14ac:dyDescent="0.25">
      <c r="C58" s="123" t="s">
        <v>68</v>
      </c>
      <c r="D58" s="175"/>
      <c r="E58" s="124">
        <v>10000</v>
      </c>
      <c r="F58" s="121">
        <f t="shared" si="5"/>
        <v>0</v>
      </c>
      <c r="G58" s="185"/>
      <c r="H58" s="125">
        <v>42110</v>
      </c>
      <c r="I58" s="122" t="e">
        <f>VLOOKUP(H58,Presupuesto!$B$11:$C$586,2,0)</f>
        <v>#N/A</v>
      </c>
      <c r="J58" s="122" t="str">
        <f t="shared" si="4"/>
        <v>Lo Esencial de la UNAH para la Construcción de Ciudadanía</v>
      </c>
      <c r="K58" s="122" t="s">
        <v>486</v>
      </c>
    </row>
    <row r="59" spans="3:11" x14ac:dyDescent="0.25">
      <c r="C59" s="123" t="s">
        <v>69</v>
      </c>
      <c r="D59" s="175"/>
      <c r="E59" s="124">
        <v>8000</v>
      </c>
      <c r="F59" s="121">
        <f t="shared" si="5"/>
        <v>0</v>
      </c>
      <c r="G59" s="185"/>
      <c r="H59" s="125">
        <v>42120</v>
      </c>
      <c r="I59" s="122" t="e">
        <f>VLOOKUP(H59,Presupuesto!$B$11:$C$586,2,0)</f>
        <v>#N/A</v>
      </c>
      <c r="J59" s="122" t="str">
        <f t="shared" si="4"/>
        <v>Lo Esencial de la UNAH para la Construcción de Ciudadanía</v>
      </c>
      <c r="K59" s="122" t="s">
        <v>486</v>
      </c>
    </row>
    <row r="60" spans="3:11" x14ac:dyDescent="0.25">
      <c r="C60" s="123" t="s">
        <v>70</v>
      </c>
      <c r="D60" s="175"/>
      <c r="E60" s="124">
        <v>2000</v>
      </c>
      <c r="F60" s="121">
        <f t="shared" si="5"/>
        <v>0</v>
      </c>
      <c r="G60" s="185"/>
      <c r="H60" s="125">
        <v>42120</v>
      </c>
      <c r="I60" s="122" t="e">
        <f>VLOOKUP(H60,Presupuesto!$B$11:$C$586,2,0)</f>
        <v>#N/A</v>
      </c>
      <c r="J60" s="122" t="str">
        <f t="shared" si="4"/>
        <v>Lo Esencial de la UNAH para la Construcción de Ciudadanía</v>
      </c>
      <c r="K60" s="122" t="s">
        <v>494</v>
      </c>
    </row>
    <row r="61" spans="3:11" x14ac:dyDescent="0.25">
      <c r="C61" s="123" t="s">
        <v>71</v>
      </c>
      <c r="D61" s="175"/>
      <c r="E61" s="124">
        <v>5000</v>
      </c>
      <c r="F61" s="121">
        <f t="shared" si="5"/>
        <v>0</v>
      </c>
      <c r="G61" s="185"/>
      <c r="H61" s="125">
        <v>42120</v>
      </c>
      <c r="I61" s="122" t="e">
        <f>VLOOKUP(H61,Presupuesto!$B$11:$C$586,2,0)</f>
        <v>#N/A</v>
      </c>
      <c r="J61" s="122" t="str">
        <f t="shared" si="4"/>
        <v>Lo Esencial de la UNAH para la Construcción de Ciudadanía</v>
      </c>
      <c r="K61" s="122" t="s">
        <v>490</v>
      </c>
    </row>
    <row r="62" spans="3:11" ht="15.75" thickBot="1" x14ac:dyDescent="0.3">
      <c r="C62" s="126" t="s">
        <v>72</v>
      </c>
      <c r="D62" s="183"/>
      <c r="E62" s="128">
        <v>100000</v>
      </c>
      <c r="F62" s="129">
        <f t="shared" si="5"/>
        <v>0</v>
      </c>
      <c r="G62" s="186"/>
      <c r="H62" s="130">
        <v>42120</v>
      </c>
      <c r="I62" s="130" t="e">
        <f>VLOOKUP(H62,Presupuesto!$B$11:$C$586,2,0)</f>
        <v>#N/A</v>
      </c>
      <c r="J62" s="130" t="str">
        <f t="shared" si="4"/>
        <v>Lo Esencial de la UNAH para la Construcción de Ciudadanía</v>
      </c>
      <c r="K62" s="148" t="s">
        <v>485</v>
      </c>
    </row>
    <row r="63" spans="3:11" ht="15.75" thickBot="1" x14ac:dyDescent="0.3"/>
    <row r="64" spans="3:11" ht="15.75" thickBot="1" x14ac:dyDescent="0.3">
      <c r="C64" s="29" t="s">
        <v>43</v>
      </c>
      <c r="D64" s="30">
        <f>SUM(F71:F80)</f>
        <v>0</v>
      </c>
      <c r="E64" s="202"/>
      <c r="F64" s="202"/>
      <c r="G64" s="97"/>
      <c r="H64" s="202"/>
      <c r="I64" s="202"/>
    </row>
    <row r="65" spans="3:11" x14ac:dyDescent="0.25">
      <c r="C65" s="72"/>
      <c r="D65" s="31"/>
      <c r="E65" s="117"/>
      <c r="F65" s="117"/>
      <c r="G65" s="117"/>
      <c r="H65" s="94"/>
      <c r="I65" s="94"/>
      <c r="J65" s="94"/>
      <c r="K65" s="136"/>
    </row>
    <row r="66" spans="3:11" x14ac:dyDescent="0.25">
      <c r="C66" s="72"/>
      <c r="D66" s="31"/>
      <c r="E66" s="117"/>
      <c r="F66" s="117"/>
      <c r="G66" s="117"/>
      <c r="H66" s="94"/>
      <c r="I66" s="94"/>
      <c r="J66" s="94"/>
      <c r="K66" s="136"/>
    </row>
    <row r="67" spans="3:11" ht="15.75" x14ac:dyDescent="0.25">
      <c r="C67" s="235" t="s">
        <v>481</v>
      </c>
      <c r="D67" s="328"/>
      <c r="E67" s="117"/>
      <c r="F67" s="117"/>
      <c r="G67" s="117"/>
      <c r="H67" s="94"/>
      <c r="I67" s="94"/>
      <c r="J67" s="94"/>
      <c r="K67" s="136"/>
    </row>
    <row r="68" spans="3:11" ht="18.75" x14ac:dyDescent="0.25">
      <c r="C68" s="252" t="e">
        <f>IFERROR(VLOOKUP(D67,'Desarrollo e Innov. Curricular'!$E:$F,2,FALSE),IFERROR(VLOOKUP(D67,Investigación!$E:$F,2,FALSE),IFERROR(VLOOKUP(D67,'Vinculación Univ. Sociedad'!$E:$F,2,FALSE),IFERROR(VLOOKUP(D67,'Docencia y Profesorado Universi'!$E:$F,2,FALSE),IFERROR(VLOOKUP(D67,Estudiantes!$E:$F,2,FALSE),IFERROR(VLOOKUP(D67,'Gestion Administrativa'!#REF!,2,FALSE),IFERROR(VLOOKUP(D67,'Gestion Academica'!$E:$F,2,FALSE),IFERROR(VLOOKUP(D67,Graduados!$E:$F,2,FALSE),IFERROR(VLOOKUP(D67,'Gestión del Conocimiento'!$E:$F,2,FALSE),IFERROR(VLOOKUP(D67,Gobernabilidad!$E:$F,2,FALSE),IFERROR(VLOOKUP(D67,'NIVEL DE ES Y  SISTEMA NACIONAL'!$E:$F,2,FALSE),VLOOKUP(D67,'Lo Esencial'!$E:$F,2,0))))))))))))</f>
        <v>#N/A</v>
      </c>
      <c r="D68" s="31"/>
      <c r="E68" s="117"/>
      <c r="F68" s="117"/>
      <c r="G68" s="117"/>
      <c r="H68" s="94"/>
      <c r="I68" s="94"/>
      <c r="J68" s="94"/>
      <c r="K68" s="136"/>
    </row>
    <row r="69" spans="3:11" ht="15.75" thickBot="1" x14ac:dyDescent="0.3">
      <c r="C69" s="72"/>
      <c r="D69" s="31"/>
      <c r="E69" s="117"/>
      <c r="F69" s="117"/>
      <c r="G69" s="117"/>
      <c r="H69" s="94"/>
      <c r="I69" s="94"/>
      <c r="J69" s="94"/>
      <c r="K69" s="136"/>
    </row>
    <row r="70" spans="3:11" ht="30.75" thickBot="1" x14ac:dyDescent="0.3">
      <c r="C70" s="150" t="s">
        <v>44</v>
      </c>
      <c r="D70" s="152" t="s">
        <v>55</v>
      </c>
      <c r="E70" s="152" t="s">
        <v>57</v>
      </c>
      <c r="F70" s="151" t="s">
        <v>27</v>
      </c>
      <c r="G70" s="157" t="s">
        <v>218</v>
      </c>
      <c r="H70" s="152" t="s">
        <v>46</v>
      </c>
      <c r="I70" s="152" t="s">
        <v>219</v>
      </c>
      <c r="J70" s="152" t="s">
        <v>501</v>
      </c>
      <c r="K70" s="152" t="s">
        <v>502</v>
      </c>
    </row>
    <row r="71" spans="3:11" x14ac:dyDescent="0.25">
      <c r="C71" s="119" t="s">
        <v>63</v>
      </c>
      <c r="D71" s="182"/>
      <c r="E71" s="120">
        <v>2800</v>
      </c>
      <c r="F71" s="121">
        <f>D71*E71</f>
        <v>0</v>
      </c>
      <c r="G71" s="185" t="s">
        <v>217</v>
      </c>
      <c r="H71" s="122" t="s">
        <v>339</v>
      </c>
      <c r="I71" s="122" t="str">
        <f>VLOOKUP(H71,Presupuesto!$B$11:$C$586,2,0)</f>
        <v>OTROS SERVICIOS PERSONALES. (11900-00)</v>
      </c>
      <c r="J71" s="263" t="s">
        <v>569</v>
      </c>
      <c r="K71" s="122" t="s">
        <v>495</v>
      </c>
    </row>
    <row r="72" spans="3:11" x14ac:dyDescent="0.25">
      <c r="C72" s="123" t="s">
        <v>64</v>
      </c>
      <c r="D72" s="175"/>
      <c r="E72" s="124">
        <v>2400</v>
      </c>
      <c r="F72" s="121">
        <f>D72*E72</f>
        <v>0</v>
      </c>
      <c r="G72" s="185"/>
      <c r="H72" s="125">
        <v>42110</v>
      </c>
      <c r="I72" s="122" t="e">
        <f>VLOOKUP(H72,Presupuesto!$B$11:$C$586,2,0)</f>
        <v>#N/A</v>
      </c>
      <c r="J72" s="122" t="str">
        <f t="shared" ref="J72:J80" si="6">$J$17</f>
        <v>Lo Esencial de la UNAH para la Construcción de Ciudadanía</v>
      </c>
      <c r="K72" s="122" t="s">
        <v>503</v>
      </c>
    </row>
    <row r="73" spans="3:11" x14ac:dyDescent="0.25">
      <c r="C73" s="123" t="s">
        <v>65</v>
      </c>
      <c r="D73" s="175"/>
      <c r="E73" s="124">
        <v>1000</v>
      </c>
      <c r="F73" s="121">
        <f t="shared" ref="F73:F80" si="7">D73*E73</f>
        <v>0</v>
      </c>
      <c r="G73" s="185"/>
      <c r="H73" s="125">
        <v>42110</v>
      </c>
      <c r="I73" s="122" t="e">
        <f>VLOOKUP(H73,Presupuesto!$B$11:$C$586,2,0)</f>
        <v>#N/A</v>
      </c>
      <c r="J73" s="122" t="str">
        <f t="shared" si="6"/>
        <v>Lo Esencial de la UNAH para la Construcción de Ciudadanía</v>
      </c>
      <c r="K73" s="122" t="s">
        <v>486</v>
      </c>
    </row>
    <row r="74" spans="3:11" x14ac:dyDescent="0.25">
      <c r="C74" s="123" t="s">
        <v>66</v>
      </c>
      <c r="D74" s="175"/>
      <c r="E74" s="124">
        <v>6000</v>
      </c>
      <c r="F74" s="121">
        <f t="shared" si="7"/>
        <v>0</v>
      </c>
      <c r="G74" s="185" t="s">
        <v>217</v>
      </c>
      <c r="H74" s="125" t="s">
        <v>342</v>
      </c>
      <c r="I74" s="122" t="str">
        <f>VLOOKUP(H74,Presupuesto!$B$11:$C$586,2,0)</f>
        <v>SUELDOS Y SALARIOS BASICOS (11100-00)</v>
      </c>
      <c r="J74" s="122" t="str">
        <f t="shared" si="6"/>
        <v>Lo Esencial de la UNAH para la Construcción de Ciudadanía</v>
      </c>
      <c r="K74" s="122" t="s">
        <v>486</v>
      </c>
    </row>
    <row r="75" spans="3:11" x14ac:dyDescent="0.25">
      <c r="C75" s="123" t="s">
        <v>67</v>
      </c>
      <c r="D75" s="175"/>
      <c r="E75" s="124">
        <v>3000</v>
      </c>
      <c r="F75" s="121">
        <f t="shared" si="7"/>
        <v>0</v>
      </c>
      <c r="G75" s="185"/>
      <c r="H75" s="125">
        <v>42110</v>
      </c>
      <c r="I75" s="122" t="e">
        <f>VLOOKUP(H75,Presupuesto!$B$11:$C$586,2,0)</f>
        <v>#N/A</v>
      </c>
      <c r="J75" s="122" t="str">
        <f t="shared" si="6"/>
        <v>Lo Esencial de la UNAH para la Construcción de Ciudadanía</v>
      </c>
      <c r="K75" s="122" t="s">
        <v>486</v>
      </c>
    </row>
    <row r="76" spans="3:11" x14ac:dyDescent="0.25">
      <c r="C76" s="123" t="s">
        <v>68</v>
      </c>
      <c r="D76" s="175"/>
      <c r="E76" s="124">
        <v>10000</v>
      </c>
      <c r="F76" s="121">
        <f t="shared" si="7"/>
        <v>0</v>
      </c>
      <c r="G76" s="185"/>
      <c r="H76" s="125">
        <v>42110</v>
      </c>
      <c r="I76" s="122" t="e">
        <f>VLOOKUP(H76,Presupuesto!$B$11:$C$586,2,0)</f>
        <v>#N/A</v>
      </c>
      <c r="J76" s="122" t="str">
        <f t="shared" si="6"/>
        <v>Lo Esencial de la UNAH para la Construcción de Ciudadanía</v>
      </c>
      <c r="K76" s="122" t="s">
        <v>486</v>
      </c>
    </row>
    <row r="77" spans="3:11" x14ac:dyDescent="0.25">
      <c r="C77" s="123" t="s">
        <v>69</v>
      </c>
      <c r="D77" s="175"/>
      <c r="E77" s="124">
        <v>8000</v>
      </c>
      <c r="F77" s="121">
        <f t="shared" si="7"/>
        <v>0</v>
      </c>
      <c r="G77" s="185"/>
      <c r="H77" s="125">
        <v>42120</v>
      </c>
      <c r="I77" s="122" t="e">
        <f>VLOOKUP(H77,Presupuesto!$B$11:$C$586,2,0)</f>
        <v>#N/A</v>
      </c>
      <c r="J77" s="122" t="str">
        <f t="shared" si="6"/>
        <v>Lo Esencial de la UNAH para la Construcción de Ciudadanía</v>
      </c>
      <c r="K77" s="122" t="s">
        <v>486</v>
      </c>
    </row>
    <row r="78" spans="3:11" x14ac:dyDescent="0.25">
      <c r="C78" s="123" t="s">
        <v>70</v>
      </c>
      <c r="D78" s="175"/>
      <c r="E78" s="124">
        <v>2000</v>
      </c>
      <c r="F78" s="121">
        <f t="shared" si="7"/>
        <v>0</v>
      </c>
      <c r="G78" s="185"/>
      <c r="H78" s="125">
        <v>42120</v>
      </c>
      <c r="I78" s="122" t="e">
        <f>VLOOKUP(H78,Presupuesto!$B$11:$C$586,2,0)</f>
        <v>#N/A</v>
      </c>
      <c r="J78" s="122" t="str">
        <f t="shared" si="6"/>
        <v>Lo Esencial de la UNAH para la Construcción de Ciudadanía</v>
      </c>
      <c r="K78" s="122" t="s">
        <v>494</v>
      </c>
    </row>
    <row r="79" spans="3:11" x14ac:dyDescent="0.25">
      <c r="C79" s="123" t="s">
        <v>71</v>
      </c>
      <c r="D79" s="175"/>
      <c r="E79" s="124">
        <v>5000</v>
      </c>
      <c r="F79" s="121">
        <f t="shared" si="7"/>
        <v>0</v>
      </c>
      <c r="G79" s="185"/>
      <c r="H79" s="125">
        <v>42120</v>
      </c>
      <c r="I79" s="122" t="e">
        <f>VLOOKUP(H79,Presupuesto!$B$11:$C$586,2,0)</f>
        <v>#N/A</v>
      </c>
      <c r="J79" s="122" t="str">
        <f t="shared" si="6"/>
        <v>Lo Esencial de la UNAH para la Construcción de Ciudadanía</v>
      </c>
      <c r="K79" s="122" t="s">
        <v>490</v>
      </c>
    </row>
    <row r="80" spans="3:11" ht="15.75" thickBot="1" x14ac:dyDescent="0.3">
      <c r="C80" s="126" t="s">
        <v>72</v>
      </c>
      <c r="D80" s="183"/>
      <c r="E80" s="128">
        <v>100000</v>
      </c>
      <c r="F80" s="129">
        <f t="shared" si="7"/>
        <v>0</v>
      </c>
      <c r="G80" s="186"/>
      <c r="H80" s="130">
        <v>42120</v>
      </c>
      <c r="I80" s="130" t="e">
        <f>VLOOKUP(H80,Presupuesto!$B$11:$C$586,2,0)</f>
        <v>#N/A</v>
      </c>
      <c r="J80" s="130" t="str">
        <f t="shared" si="6"/>
        <v>Lo Esencial de la UNAH para la Construcción de Ciudadanía</v>
      </c>
      <c r="K80" s="148" t="s">
        <v>485</v>
      </c>
    </row>
    <row r="81" spans="3:11" ht="15.75" thickBot="1" x14ac:dyDescent="0.3"/>
    <row r="82" spans="3:11" ht="15.75" thickBot="1" x14ac:dyDescent="0.3">
      <c r="C82" s="29" t="s">
        <v>43</v>
      </c>
      <c r="D82" s="30">
        <f>SUM(F89:F98)</f>
        <v>0</v>
      </c>
      <c r="E82" s="202"/>
      <c r="F82" s="202"/>
      <c r="G82" s="97"/>
      <c r="H82" s="202"/>
      <c r="I82" s="202"/>
    </row>
    <row r="83" spans="3:11" x14ac:dyDescent="0.25">
      <c r="C83" s="72"/>
      <c r="D83" s="31"/>
      <c r="E83" s="117"/>
      <c r="F83" s="117"/>
      <c r="G83" s="117"/>
      <c r="H83" s="94"/>
      <c r="I83" s="94"/>
      <c r="J83" s="94"/>
      <c r="K83" s="136"/>
    </row>
    <row r="84" spans="3:11" x14ac:dyDescent="0.25">
      <c r="C84" s="72"/>
      <c r="D84" s="31"/>
      <c r="E84" s="117"/>
      <c r="F84" s="117"/>
      <c r="G84" s="117"/>
      <c r="H84" s="94"/>
      <c r="I84" s="94"/>
      <c r="J84" s="94"/>
      <c r="K84" s="136"/>
    </row>
    <row r="85" spans="3:11" ht="15.75" x14ac:dyDescent="0.25">
      <c r="C85" s="235" t="s">
        <v>481</v>
      </c>
      <c r="D85" s="328"/>
      <c r="E85" s="117"/>
      <c r="F85" s="117"/>
      <c r="G85" s="117"/>
      <c r="H85" s="94"/>
      <c r="I85" s="94"/>
      <c r="J85" s="94"/>
      <c r="K85" s="136"/>
    </row>
    <row r="86" spans="3:11" ht="18.75" x14ac:dyDescent="0.25">
      <c r="C86" s="252" t="e">
        <f>IFERROR(VLOOKUP(D85,'Desarrollo e Innov. Curricular'!$E:$F,2,FALSE),IFERROR(VLOOKUP(D85,Investigación!$E:$F,2,FALSE),IFERROR(VLOOKUP(D85,'Vinculación Univ. Sociedad'!$E:$F,2,FALSE),IFERROR(VLOOKUP(D85,'Docencia y Profesorado Universi'!$E:$F,2,FALSE),IFERROR(VLOOKUP(D85,Estudiantes!$E:$F,2,FALSE),IFERROR(VLOOKUP(D85,'Gestion Administrativa'!#REF!,2,FALSE),IFERROR(VLOOKUP(D85,'Gestion Academica'!$E:$F,2,FALSE),IFERROR(VLOOKUP(D85,Graduados!$E:$F,2,FALSE),IFERROR(VLOOKUP(D85,'Gestión del Conocimiento'!$E:$F,2,FALSE),IFERROR(VLOOKUP(D85,Gobernabilidad!$E:$F,2,FALSE),IFERROR(VLOOKUP(D85,'NIVEL DE ES Y  SISTEMA NACIONAL'!$E:$F,2,FALSE),VLOOKUP(D85,'Lo Esencial'!$E:$F,2,0))))))))))))</f>
        <v>#N/A</v>
      </c>
      <c r="D86" s="31"/>
      <c r="E86" s="117"/>
      <c r="F86" s="117"/>
      <c r="G86" s="117"/>
      <c r="H86" s="94"/>
      <c r="I86" s="94"/>
      <c r="J86" s="94"/>
      <c r="K86" s="136"/>
    </row>
    <row r="87" spans="3:11" ht="15.75" thickBot="1" x14ac:dyDescent="0.3">
      <c r="C87" s="72"/>
      <c r="D87" s="31"/>
      <c r="E87" s="117"/>
      <c r="F87" s="117"/>
      <c r="G87" s="117"/>
      <c r="H87" s="94"/>
      <c r="I87" s="94"/>
      <c r="J87" s="94"/>
      <c r="K87" s="136"/>
    </row>
    <row r="88" spans="3:11" ht="30.75" thickBot="1" x14ac:dyDescent="0.3">
      <c r="C88" s="150" t="s">
        <v>44</v>
      </c>
      <c r="D88" s="152" t="s">
        <v>55</v>
      </c>
      <c r="E88" s="152" t="s">
        <v>57</v>
      </c>
      <c r="F88" s="151" t="s">
        <v>27</v>
      </c>
      <c r="G88" s="157" t="s">
        <v>218</v>
      </c>
      <c r="H88" s="152" t="s">
        <v>46</v>
      </c>
      <c r="I88" s="152" t="s">
        <v>219</v>
      </c>
      <c r="J88" s="152" t="s">
        <v>501</v>
      </c>
      <c r="K88" s="152" t="s">
        <v>502</v>
      </c>
    </row>
    <row r="89" spans="3:11" x14ac:dyDescent="0.25">
      <c r="C89" s="119" t="s">
        <v>63</v>
      </c>
      <c r="D89" s="182"/>
      <c r="E89" s="120">
        <v>2800</v>
      </c>
      <c r="F89" s="121">
        <f>D89*E89</f>
        <v>0</v>
      </c>
      <c r="G89" s="185" t="s">
        <v>217</v>
      </c>
      <c r="H89" s="122" t="s">
        <v>339</v>
      </c>
      <c r="I89" s="122" t="str">
        <f>VLOOKUP(H89,Presupuesto!$B$11:$C$586,2,0)</f>
        <v>OTROS SERVICIOS PERSONALES. (11900-00)</v>
      </c>
      <c r="J89" s="263" t="s">
        <v>569</v>
      </c>
      <c r="K89" s="122" t="s">
        <v>495</v>
      </c>
    </row>
    <row r="90" spans="3:11" x14ac:dyDescent="0.25">
      <c r="C90" s="123" t="s">
        <v>64</v>
      </c>
      <c r="D90" s="175"/>
      <c r="E90" s="124">
        <v>2400</v>
      </c>
      <c r="F90" s="121">
        <f>D90*E90</f>
        <v>0</v>
      </c>
      <c r="G90" s="185"/>
      <c r="H90" s="125">
        <v>42110</v>
      </c>
      <c r="I90" s="122" t="e">
        <f>VLOOKUP(H90,Presupuesto!$B$11:$C$586,2,0)</f>
        <v>#N/A</v>
      </c>
      <c r="J90" s="122" t="str">
        <f t="shared" ref="J90:J98" si="8">$J$17</f>
        <v>Lo Esencial de la UNAH para la Construcción de Ciudadanía</v>
      </c>
      <c r="K90" s="122" t="s">
        <v>503</v>
      </c>
    </row>
    <row r="91" spans="3:11" x14ac:dyDescent="0.25">
      <c r="C91" s="123" t="s">
        <v>65</v>
      </c>
      <c r="D91" s="175"/>
      <c r="E91" s="124">
        <v>1000</v>
      </c>
      <c r="F91" s="121">
        <f t="shared" ref="F91:F98" si="9">D91*E91</f>
        <v>0</v>
      </c>
      <c r="G91" s="185"/>
      <c r="H91" s="125">
        <v>42110</v>
      </c>
      <c r="I91" s="122" t="e">
        <f>VLOOKUP(H91,Presupuesto!$B$11:$C$586,2,0)</f>
        <v>#N/A</v>
      </c>
      <c r="J91" s="122" t="str">
        <f t="shared" si="8"/>
        <v>Lo Esencial de la UNAH para la Construcción de Ciudadanía</v>
      </c>
      <c r="K91" s="122" t="s">
        <v>486</v>
      </c>
    </row>
    <row r="92" spans="3:11" x14ac:dyDescent="0.25">
      <c r="C92" s="123" t="s">
        <v>66</v>
      </c>
      <c r="D92" s="175"/>
      <c r="E92" s="124">
        <v>6000</v>
      </c>
      <c r="F92" s="121">
        <f t="shared" si="9"/>
        <v>0</v>
      </c>
      <c r="G92" s="185" t="s">
        <v>217</v>
      </c>
      <c r="H92" s="125" t="s">
        <v>342</v>
      </c>
      <c r="I92" s="122" t="str">
        <f>VLOOKUP(H92,Presupuesto!$B$11:$C$586,2,0)</f>
        <v>SUELDOS Y SALARIOS BASICOS (11100-00)</v>
      </c>
      <c r="J92" s="122" t="str">
        <f t="shared" si="8"/>
        <v>Lo Esencial de la UNAH para la Construcción de Ciudadanía</v>
      </c>
      <c r="K92" s="122" t="s">
        <v>486</v>
      </c>
    </row>
    <row r="93" spans="3:11" x14ac:dyDescent="0.25">
      <c r="C93" s="123" t="s">
        <v>67</v>
      </c>
      <c r="D93" s="175"/>
      <c r="E93" s="124">
        <v>3000</v>
      </c>
      <c r="F93" s="121">
        <f t="shared" si="9"/>
        <v>0</v>
      </c>
      <c r="G93" s="185"/>
      <c r="H93" s="125">
        <v>42110</v>
      </c>
      <c r="I93" s="122" t="e">
        <f>VLOOKUP(H93,Presupuesto!$B$11:$C$586,2,0)</f>
        <v>#N/A</v>
      </c>
      <c r="J93" s="122" t="str">
        <f t="shared" si="8"/>
        <v>Lo Esencial de la UNAH para la Construcción de Ciudadanía</v>
      </c>
      <c r="K93" s="122" t="s">
        <v>486</v>
      </c>
    </row>
    <row r="94" spans="3:11" x14ac:dyDescent="0.25">
      <c r="C94" s="123" t="s">
        <v>68</v>
      </c>
      <c r="D94" s="175"/>
      <c r="E94" s="124">
        <v>10000</v>
      </c>
      <c r="F94" s="121">
        <f t="shared" si="9"/>
        <v>0</v>
      </c>
      <c r="G94" s="185"/>
      <c r="H94" s="125">
        <v>42110</v>
      </c>
      <c r="I94" s="122" t="e">
        <f>VLOOKUP(H94,Presupuesto!$B$11:$C$586,2,0)</f>
        <v>#N/A</v>
      </c>
      <c r="J94" s="122" t="str">
        <f t="shared" si="8"/>
        <v>Lo Esencial de la UNAH para la Construcción de Ciudadanía</v>
      </c>
      <c r="K94" s="122" t="s">
        <v>486</v>
      </c>
    </row>
    <row r="95" spans="3:11" x14ac:dyDescent="0.25">
      <c r="C95" s="123" t="s">
        <v>69</v>
      </c>
      <c r="D95" s="175"/>
      <c r="E95" s="124">
        <v>8000</v>
      </c>
      <c r="F95" s="121">
        <f t="shared" si="9"/>
        <v>0</v>
      </c>
      <c r="G95" s="185"/>
      <c r="H95" s="125">
        <v>42120</v>
      </c>
      <c r="I95" s="122" t="e">
        <f>VLOOKUP(H95,Presupuesto!$B$11:$C$586,2,0)</f>
        <v>#N/A</v>
      </c>
      <c r="J95" s="122" t="str">
        <f t="shared" si="8"/>
        <v>Lo Esencial de la UNAH para la Construcción de Ciudadanía</v>
      </c>
      <c r="K95" s="122" t="s">
        <v>486</v>
      </c>
    </row>
    <row r="96" spans="3:11" x14ac:dyDescent="0.25">
      <c r="C96" s="123" t="s">
        <v>70</v>
      </c>
      <c r="D96" s="175"/>
      <c r="E96" s="124">
        <v>2000</v>
      </c>
      <c r="F96" s="121">
        <f t="shared" si="9"/>
        <v>0</v>
      </c>
      <c r="G96" s="185"/>
      <c r="H96" s="125">
        <v>42120</v>
      </c>
      <c r="I96" s="122" t="e">
        <f>VLOOKUP(H96,Presupuesto!$B$11:$C$586,2,0)</f>
        <v>#N/A</v>
      </c>
      <c r="J96" s="122" t="str">
        <f t="shared" si="8"/>
        <v>Lo Esencial de la UNAH para la Construcción de Ciudadanía</v>
      </c>
      <c r="K96" s="122" t="s">
        <v>494</v>
      </c>
    </row>
    <row r="97" spans="3:11" x14ac:dyDescent="0.25">
      <c r="C97" s="123" t="s">
        <v>71</v>
      </c>
      <c r="D97" s="175"/>
      <c r="E97" s="124">
        <v>5000</v>
      </c>
      <c r="F97" s="121">
        <f t="shared" si="9"/>
        <v>0</v>
      </c>
      <c r="G97" s="185"/>
      <c r="H97" s="125">
        <v>42120</v>
      </c>
      <c r="I97" s="122" t="e">
        <f>VLOOKUP(H97,Presupuesto!$B$11:$C$586,2,0)</f>
        <v>#N/A</v>
      </c>
      <c r="J97" s="122" t="str">
        <f t="shared" si="8"/>
        <v>Lo Esencial de la UNAH para la Construcción de Ciudadanía</v>
      </c>
      <c r="K97" s="122" t="s">
        <v>490</v>
      </c>
    </row>
    <row r="98" spans="3:11" ht="15.75" thickBot="1" x14ac:dyDescent="0.3">
      <c r="C98" s="126" t="s">
        <v>72</v>
      </c>
      <c r="D98" s="183"/>
      <c r="E98" s="128">
        <v>100000</v>
      </c>
      <c r="F98" s="129">
        <f t="shared" si="9"/>
        <v>0</v>
      </c>
      <c r="G98" s="186"/>
      <c r="H98" s="130">
        <v>42120</v>
      </c>
      <c r="I98" s="130" t="e">
        <f>VLOOKUP(H98,Presupuesto!$B$11:$C$586,2,0)</f>
        <v>#N/A</v>
      </c>
      <c r="J98" s="130" t="str">
        <f t="shared" si="8"/>
        <v>Lo Esencial de la UNAH para la Construcción de Ciudadanía</v>
      </c>
      <c r="K98" s="148" t="s">
        <v>485</v>
      </c>
    </row>
  </sheetData>
  <conditionalFormatting sqref="D49">
    <cfRule type="duplicateValues" dxfId="8" priority="1"/>
  </conditionalFormatting>
  <dataValidations count="4">
    <dataValidation type="list" allowBlank="1" showInputMessage="1" showErrorMessage="1" errorTitle="¡Ingreso Invalido!" error="Seleccione una opción de la lista" promptTitle="Tipo de Presupuesto" prompt="Seleccione una opción de la lista" sqref="G17:G26 G35:G44 G53:G62 G71:G80 G89:G98">
      <formula1>$R$2:$S$2</formula1>
    </dataValidation>
    <dataValidation type="list" allowBlank="1" showInputMessage="1" showErrorMessage="1" errorTitle="¡Ingreso Inválido!" error="Seleccione una opción de la lista" promptTitle="Mes Requerido" prompt="Seleccione el mes en el que requiere el recurso." sqref="K17:K26 K35:K44 K53:K62 K71:K80 K89:K98">
      <formula1>$U$2:$AF$2</formula1>
    </dataValidation>
    <dataValidation type="list" allowBlank="1" showInputMessage="1" showErrorMessage="1" errorTitle="¡Ingreso Inválido!" error="Seleccione una opción de la lista." promptTitle="Dimensión Estratégica" prompt="Seleccione una opción de la lista." sqref="J17:J26 J35:J44 J53:J62 J71:J80 J89:J98">
      <formula1>$A$2:$K$2</formula1>
    </dataValidation>
    <dataValidation type="list" allowBlank="1" showInputMessage="1" showErrorMessage="1" errorTitle="¡Ingreso Inválido!" error="Verifique el valor ingresado." promptTitle="Objeto de Gasto" prompt="Ingrese el Objeto de Gasto." sqref="H17:H26 H35:H44 H53:H62 H71:H80 H89:H98">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76"/>
  <sheetViews>
    <sheetView showGridLines="0" topLeftCell="B16" zoomScale="86" zoomScaleNormal="86" workbookViewId="0">
      <selection activeCell="D59" sqref="D59"/>
    </sheetView>
  </sheetViews>
  <sheetFormatPr baseColWidth="10" defaultColWidth="11.5703125" defaultRowHeight="15" x14ac:dyDescent="0.25"/>
  <cols>
    <col min="1" max="1" width="5.7109375" style="109" customWidth="1"/>
    <col min="2" max="2" width="17" style="109" customWidth="1"/>
    <col min="3" max="3" width="46.85546875" style="109" bestFit="1" customWidth="1"/>
    <col min="4" max="4" width="23.7109375" style="109" bestFit="1" customWidth="1"/>
    <col min="5" max="6" width="13.85546875" style="109" customWidth="1"/>
    <col min="7" max="7" width="13.85546875" style="95" customWidth="1"/>
    <col min="8" max="8" width="12.7109375" style="109" bestFit="1" customWidth="1"/>
    <col min="9" max="9" width="58.42578125" style="109" customWidth="1"/>
    <col min="10" max="10" width="22.42578125" style="109" bestFit="1" customWidth="1"/>
    <col min="11" max="11" width="11.5703125" style="109"/>
    <col min="12" max="12" width="15" style="109" customWidth="1"/>
    <col min="13" max="16384" width="11.5703125" style="109"/>
  </cols>
  <sheetData>
    <row r="1" spans="1:576" ht="26.25" hidden="1" x14ac:dyDescent="0.25">
      <c r="A1" s="212"/>
      <c r="B1" s="215"/>
      <c r="C1" s="206" t="s">
        <v>342</v>
      </c>
      <c r="D1" s="206" t="s">
        <v>678</v>
      </c>
      <c r="E1" s="206" t="s">
        <v>680</v>
      </c>
      <c r="F1" s="206" t="s">
        <v>682</v>
      </c>
      <c r="G1" s="206" t="s">
        <v>684</v>
      </c>
      <c r="H1" s="206" t="s">
        <v>686</v>
      </c>
      <c r="I1" s="206" t="s">
        <v>688</v>
      </c>
      <c r="J1" s="206" t="s">
        <v>343</v>
      </c>
      <c r="K1" s="206" t="s">
        <v>691</v>
      </c>
      <c r="L1" s="206" t="s">
        <v>344</v>
      </c>
      <c r="M1" s="206" t="s">
        <v>693</v>
      </c>
      <c r="N1" s="206" t="s">
        <v>695</v>
      </c>
      <c r="O1" s="206" t="s">
        <v>697</v>
      </c>
      <c r="P1" s="206" t="s">
        <v>345</v>
      </c>
      <c r="Q1" s="206" t="s">
        <v>698</v>
      </c>
      <c r="R1" s="206" t="s">
        <v>701</v>
      </c>
      <c r="S1" s="206" t="s">
        <v>346</v>
      </c>
      <c r="T1" s="206" t="s">
        <v>703</v>
      </c>
      <c r="U1" s="206" t="s">
        <v>347</v>
      </c>
      <c r="V1" s="206" t="s">
        <v>704</v>
      </c>
      <c r="W1" s="206" t="s">
        <v>705</v>
      </c>
      <c r="X1" s="206" t="s">
        <v>709</v>
      </c>
      <c r="Y1" s="206" t="s">
        <v>339</v>
      </c>
      <c r="Z1" s="206" t="s">
        <v>724</v>
      </c>
      <c r="AA1" s="215"/>
      <c r="AB1" s="206" t="s">
        <v>726</v>
      </c>
      <c r="AC1" s="206" t="s">
        <v>349</v>
      </c>
      <c r="AD1" s="206" t="s">
        <v>728</v>
      </c>
      <c r="AE1" s="206" t="s">
        <v>730</v>
      </c>
      <c r="AF1" s="206" t="s">
        <v>350</v>
      </c>
      <c r="AG1" s="206" t="s">
        <v>732</v>
      </c>
      <c r="AH1" s="206" t="s">
        <v>734</v>
      </c>
      <c r="AI1" s="206" t="s">
        <v>351</v>
      </c>
      <c r="AJ1" s="206" t="s">
        <v>735</v>
      </c>
      <c r="AK1" s="206" t="s">
        <v>737</v>
      </c>
      <c r="AL1" s="206" t="s">
        <v>738</v>
      </c>
      <c r="AM1" s="206" t="s">
        <v>739</v>
      </c>
      <c r="AN1" s="206" t="s">
        <v>741</v>
      </c>
      <c r="AO1" s="206" t="s">
        <v>743</v>
      </c>
      <c r="AP1" s="206" t="s">
        <v>744</v>
      </c>
      <c r="AQ1" s="206" t="s">
        <v>352</v>
      </c>
      <c r="AR1" s="206" t="s">
        <v>746</v>
      </c>
      <c r="AS1" s="206" t="s">
        <v>748</v>
      </c>
      <c r="AT1" s="206" t="s">
        <v>750</v>
      </c>
      <c r="AU1" s="206" t="s">
        <v>752</v>
      </c>
      <c r="AV1" s="206" t="s">
        <v>754</v>
      </c>
      <c r="AW1" s="206" t="s">
        <v>756</v>
      </c>
      <c r="AX1" s="206" t="s">
        <v>758</v>
      </c>
      <c r="AY1" s="206" t="s">
        <v>760</v>
      </c>
      <c r="AZ1" s="215"/>
      <c r="BA1" s="206" t="s">
        <v>354</v>
      </c>
      <c r="BB1" s="206" t="s">
        <v>782</v>
      </c>
      <c r="BC1" s="206" t="s">
        <v>355</v>
      </c>
      <c r="BD1" s="206" t="s">
        <v>784</v>
      </c>
      <c r="BE1" s="206" t="s">
        <v>786</v>
      </c>
      <c r="BF1" s="215"/>
      <c r="BG1" s="206" t="s">
        <v>357</v>
      </c>
      <c r="BH1" s="206" t="s">
        <v>788</v>
      </c>
      <c r="BI1" s="206" t="s">
        <v>358</v>
      </c>
      <c r="BJ1" s="206" t="s">
        <v>790</v>
      </c>
      <c r="BK1" s="206" t="s">
        <v>792</v>
      </c>
      <c r="BL1" s="206" t="s">
        <v>794</v>
      </c>
      <c r="BM1" s="215"/>
      <c r="BN1" s="206" t="s">
        <v>800</v>
      </c>
      <c r="BO1" s="206" t="s">
        <v>802</v>
      </c>
      <c r="BP1" s="206" t="s">
        <v>360</v>
      </c>
      <c r="BQ1" s="206" t="s">
        <v>796</v>
      </c>
      <c r="BR1" s="206" t="s">
        <v>798</v>
      </c>
      <c r="BS1" s="206" t="s">
        <v>361</v>
      </c>
      <c r="BT1" s="206" t="s">
        <v>804</v>
      </c>
      <c r="BU1" s="206" t="s">
        <v>362</v>
      </c>
      <c r="BV1" s="206" t="s">
        <v>805</v>
      </c>
      <c r="BW1" s="203"/>
      <c r="BX1" s="215"/>
      <c r="BY1" s="206" t="s">
        <v>363</v>
      </c>
      <c r="BZ1" s="206" t="s">
        <v>710</v>
      </c>
      <c r="CA1" s="206" t="s">
        <v>712</v>
      </c>
      <c r="CB1" s="206" t="s">
        <v>714</v>
      </c>
      <c r="CC1" s="206" t="s">
        <v>364</v>
      </c>
      <c r="CD1" s="206" t="s">
        <v>716</v>
      </c>
      <c r="CE1" s="206" t="s">
        <v>718</v>
      </c>
      <c r="CF1" s="206" t="s">
        <v>720</v>
      </c>
      <c r="CG1" s="206" t="s">
        <v>722</v>
      </c>
      <c r="CH1" s="203"/>
      <c r="CI1" s="215"/>
      <c r="CJ1" s="206" t="s">
        <v>365</v>
      </c>
      <c r="CK1" s="206" t="s">
        <v>762</v>
      </c>
      <c r="CL1" s="206" t="s">
        <v>764</v>
      </c>
      <c r="CM1" s="206" t="s">
        <v>766</v>
      </c>
      <c r="CN1" s="206" t="s">
        <v>768</v>
      </c>
      <c r="CO1" s="206" t="s">
        <v>770</v>
      </c>
      <c r="CP1" s="206" t="s">
        <v>772</v>
      </c>
      <c r="CQ1" s="206" t="s">
        <v>774</v>
      </c>
      <c r="CR1" s="206" t="s">
        <v>776</v>
      </c>
      <c r="CS1" s="206" t="s">
        <v>778</v>
      </c>
      <c r="CT1" s="206" t="s">
        <v>780</v>
      </c>
      <c r="CU1" s="203"/>
      <c r="CV1" s="215"/>
      <c r="CW1" s="206" t="s">
        <v>806</v>
      </c>
      <c r="CX1" s="206" t="s">
        <v>807</v>
      </c>
      <c r="CY1" s="206" t="s">
        <v>809</v>
      </c>
      <c r="CZ1" s="206" t="s">
        <v>368</v>
      </c>
      <c r="DA1" s="206" t="s">
        <v>811</v>
      </c>
      <c r="DB1" s="206" t="s">
        <v>813</v>
      </c>
      <c r="DC1" s="206" t="s">
        <v>815</v>
      </c>
      <c r="DD1" s="206" t="s">
        <v>817</v>
      </c>
      <c r="DE1" s="206" t="s">
        <v>819</v>
      </c>
      <c r="DF1" s="206" t="s">
        <v>821</v>
      </c>
      <c r="DG1" s="215"/>
      <c r="DH1" s="206" t="s">
        <v>370</v>
      </c>
      <c r="DI1" s="206" t="s">
        <v>823</v>
      </c>
      <c r="DJ1" s="206" t="s">
        <v>371</v>
      </c>
      <c r="DK1" s="206" t="s">
        <v>825</v>
      </c>
      <c r="DL1" s="206" t="s">
        <v>827</v>
      </c>
      <c r="DM1" s="206" t="s">
        <v>829</v>
      </c>
      <c r="DN1" s="206" t="s">
        <v>831</v>
      </c>
      <c r="DO1" s="206" t="s">
        <v>833</v>
      </c>
      <c r="DP1" s="206" t="s">
        <v>835</v>
      </c>
      <c r="DQ1" s="206" t="s">
        <v>837</v>
      </c>
      <c r="DR1" s="206" t="s">
        <v>372</v>
      </c>
      <c r="DS1" s="206" t="s">
        <v>839</v>
      </c>
      <c r="DT1" s="206" t="s">
        <v>841</v>
      </c>
      <c r="DU1" s="206" t="s">
        <v>843</v>
      </c>
      <c r="DV1" s="215"/>
      <c r="DW1" s="206" t="s">
        <v>845</v>
      </c>
      <c r="DX1" s="206" t="s">
        <v>374</v>
      </c>
      <c r="DY1" s="206" t="s">
        <v>847</v>
      </c>
      <c r="DZ1" s="206" t="s">
        <v>375</v>
      </c>
      <c r="EA1" s="206" t="s">
        <v>849</v>
      </c>
      <c r="EB1" s="206" t="s">
        <v>851</v>
      </c>
      <c r="EC1" s="206" t="s">
        <v>853</v>
      </c>
      <c r="ED1" s="206" t="s">
        <v>855</v>
      </c>
      <c r="EE1" s="206" t="s">
        <v>857</v>
      </c>
      <c r="EF1" s="206" t="s">
        <v>859</v>
      </c>
      <c r="EG1" s="206" t="s">
        <v>861</v>
      </c>
      <c r="EH1" s="206" t="s">
        <v>863</v>
      </c>
      <c r="EI1" s="206" t="s">
        <v>865</v>
      </c>
      <c r="EJ1" s="206" t="s">
        <v>867</v>
      </c>
      <c r="EK1" s="206" t="s">
        <v>869</v>
      </c>
      <c r="EL1" s="215"/>
      <c r="EM1" s="206" t="s">
        <v>871</v>
      </c>
      <c r="EN1" s="206" t="s">
        <v>377</v>
      </c>
      <c r="EO1" s="206" t="s">
        <v>873</v>
      </c>
      <c r="EP1" s="206" t="s">
        <v>875</v>
      </c>
      <c r="EQ1" s="206" t="s">
        <v>378</v>
      </c>
      <c r="ER1" s="206" t="s">
        <v>877</v>
      </c>
      <c r="ES1" s="206" t="s">
        <v>879</v>
      </c>
      <c r="ET1" s="206" t="s">
        <v>379</v>
      </c>
      <c r="EU1" s="206" t="s">
        <v>881</v>
      </c>
      <c r="EV1" s="206" t="s">
        <v>883</v>
      </c>
      <c r="EW1" s="206" t="s">
        <v>885</v>
      </c>
      <c r="EX1" s="206" t="s">
        <v>380</v>
      </c>
      <c r="EY1" s="206" t="s">
        <v>887</v>
      </c>
      <c r="EZ1" s="206" t="s">
        <v>889</v>
      </c>
      <c r="FA1" s="215"/>
      <c r="FB1" s="206" t="s">
        <v>382</v>
      </c>
      <c r="FC1" s="206" t="s">
        <v>891</v>
      </c>
      <c r="FD1" s="206" t="s">
        <v>893</v>
      </c>
      <c r="FE1" s="206" t="s">
        <v>895</v>
      </c>
      <c r="FF1" s="206" t="s">
        <v>897</v>
      </c>
      <c r="FG1" s="206" t="s">
        <v>383</v>
      </c>
      <c r="FH1" s="206" t="s">
        <v>899</v>
      </c>
      <c r="FI1" s="206" t="s">
        <v>901</v>
      </c>
      <c r="FJ1" s="206" t="s">
        <v>903</v>
      </c>
      <c r="FK1" s="206" t="s">
        <v>905</v>
      </c>
      <c r="FL1" s="206" t="s">
        <v>907</v>
      </c>
      <c r="FM1" s="206" t="s">
        <v>384</v>
      </c>
      <c r="FN1" s="206" t="s">
        <v>910</v>
      </c>
      <c r="FO1" s="206" t="s">
        <v>385</v>
      </c>
      <c r="FP1" s="206" t="s">
        <v>913</v>
      </c>
      <c r="FQ1" s="206" t="s">
        <v>914</v>
      </c>
      <c r="FR1" s="206" t="s">
        <v>916</v>
      </c>
      <c r="FS1" s="206" t="s">
        <v>386</v>
      </c>
      <c r="FT1" s="206" t="s">
        <v>919</v>
      </c>
      <c r="FU1" s="206" t="s">
        <v>920</v>
      </c>
      <c r="FV1" s="206" t="s">
        <v>922</v>
      </c>
      <c r="FW1" s="206" t="s">
        <v>387</v>
      </c>
      <c r="FX1" s="206" t="s">
        <v>925</v>
      </c>
      <c r="FY1" s="206" t="s">
        <v>927</v>
      </c>
      <c r="FZ1" s="206" t="s">
        <v>929</v>
      </c>
      <c r="GA1" s="215"/>
      <c r="GB1" s="206" t="s">
        <v>389</v>
      </c>
      <c r="GC1" s="206" t="s">
        <v>390</v>
      </c>
      <c r="GD1" s="215"/>
      <c r="GE1" s="206" t="s">
        <v>392</v>
      </c>
      <c r="GF1" s="206" t="s">
        <v>952</v>
      </c>
      <c r="GG1" s="206" t="s">
        <v>954</v>
      </c>
      <c r="GH1" s="206" t="s">
        <v>956</v>
      </c>
      <c r="GI1" s="206" t="s">
        <v>958</v>
      </c>
      <c r="GJ1" s="206" t="s">
        <v>960</v>
      </c>
      <c r="GK1" s="215"/>
      <c r="GL1" s="206" t="s">
        <v>394</v>
      </c>
      <c r="GM1" s="206" t="s">
        <v>962</v>
      </c>
      <c r="GN1" s="206" t="s">
        <v>964</v>
      </c>
      <c r="GO1" s="206" t="s">
        <v>966</v>
      </c>
      <c r="GP1" s="206" t="s">
        <v>968</v>
      </c>
      <c r="GQ1" s="206" t="s">
        <v>970</v>
      </c>
      <c r="GR1" s="206" t="s">
        <v>972</v>
      </c>
      <c r="GS1" s="203"/>
      <c r="GT1" s="215"/>
      <c r="GU1" s="206" t="s">
        <v>395</v>
      </c>
      <c r="GV1" s="206" t="s">
        <v>931</v>
      </c>
      <c r="GW1" s="206" t="s">
        <v>933</v>
      </c>
      <c r="GX1" s="206" t="s">
        <v>935</v>
      </c>
      <c r="GY1" s="206" t="s">
        <v>937</v>
      </c>
      <c r="GZ1" s="206" t="s">
        <v>939</v>
      </c>
      <c r="HA1" s="206" t="s">
        <v>941</v>
      </c>
      <c r="HB1" s="215"/>
      <c r="HC1" s="206" t="s">
        <v>396</v>
      </c>
      <c r="HD1" s="206" t="s">
        <v>943</v>
      </c>
      <c r="HE1" s="206" t="s">
        <v>945</v>
      </c>
      <c r="HF1" s="206" t="s">
        <v>946</v>
      </c>
      <c r="HG1" s="206" t="s">
        <v>397</v>
      </c>
      <c r="HH1" s="206" t="s">
        <v>949</v>
      </c>
      <c r="HI1" s="206" t="s">
        <v>950</v>
      </c>
      <c r="HJ1" s="203"/>
      <c r="HK1" s="215"/>
      <c r="HL1" s="206" t="s">
        <v>400</v>
      </c>
      <c r="HM1" s="206" t="s">
        <v>974</v>
      </c>
      <c r="HN1" s="206" t="s">
        <v>976</v>
      </c>
      <c r="HO1" s="206" t="s">
        <v>978</v>
      </c>
      <c r="HP1" s="206" t="s">
        <v>980</v>
      </c>
      <c r="HQ1" s="206" t="s">
        <v>401</v>
      </c>
      <c r="HR1" s="206" t="s">
        <v>983</v>
      </c>
      <c r="HS1" s="215"/>
      <c r="HT1" s="206" t="s">
        <v>985</v>
      </c>
      <c r="HU1" s="206" t="s">
        <v>987</v>
      </c>
      <c r="HV1" s="206" t="s">
        <v>403</v>
      </c>
      <c r="HW1" s="206" t="s">
        <v>990</v>
      </c>
      <c r="HX1" s="206" t="s">
        <v>992</v>
      </c>
      <c r="HY1" s="206" t="s">
        <v>993</v>
      </c>
      <c r="HZ1" s="206" t="s">
        <v>995</v>
      </c>
      <c r="IA1" s="215"/>
      <c r="IB1" s="206" t="s">
        <v>997</v>
      </c>
      <c r="IC1" s="206" t="s">
        <v>999</v>
      </c>
      <c r="ID1" s="206" t="s">
        <v>1001</v>
      </c>
      <c r="IE1" s="206" t="s">
        <v>405</v>
      </c>
      <c r="IF1" s="206" t="s">
        <v>1003</v>
      </c>
      <c r="IG1" s="206" t="s">
        <v>1005</v>
      </c>
      <c r="IH1" s="206" t="s">
        <v>406</v>
      </c>
      <c r="II1" s="206" t="s">
        <v>1007</v>
      </c>
      <c r="IJ1" s="206" t="s">
        <v>1009</v>
      </c>
      <c r="IK1" s="206" t="s">
        <v>407</v>
      </c>
      <c r="IL1" s="206" t="s">
        <v>1011</v>
      </c>
      <c r="IM1" s="206" t="s">
        <v>1013</v>
      </c>
      <c r="IN1" s="206" t="s">
        <v>1015</v>
      </c>
      <c r="IO1" s="206" t="s">
        <v>1017</v>
      </c>
      <c r="IP1" s="206" t="s">
        <v>408</v>
      </c>
      <c r="IQ1" s="206" t="s">
        <v>1019</v>
      </c>
      <c r="IR1" s="215"/>
      <c r="IS1" s="206" t="s">
        <v>1027</v>
      </c>
      <c r="IT1" s="206" t="s">
        <v>1029</v>
      </c>
      <c r="IU1" s="206" t="s">
        <v>410</v>
      </c>
      <c r="IV1" s="206" t="s">
        <v>1031</v>
      </c>
      <c r="IW1" s="206" t="s">
        <v>1033</v>
      </c>
      <c r="IX1" s="206" t="s">
        <v>1035</v>
      </c>
      <c r="IY1" s="215"/>
      <c r="IZ1" s="206" t="s">
        <v>1037</v>
      </c>
      <c r="JA1" s="206" t="s">
        <v>412</v>
      </c>
      <c r="JB1" s="206" t="s">
        <v>1040</v>
      </c>
      <c r="JC1" s="206" t="s">
        <v>1042</v>
      </c>
      <c r="JD1" s="206" t="s">
        <v>1044</v>
      </c>
      <c r="JE1" s="206" t="s">
        <v>1046</v>
      </c>
      <c r="JF1" s="206" t="s">
        <v>1048</v>
      </c>
      <c r="JG1" s="206" t="s">
        <v>1050</v>
      </c>
      <c r="JH1" s="206" t="s">
        <v>413</v>
      </c>
      <c r="JI1" s="206" t="s">
        <v>1053</v>
      </c>
      <c r="JJ1" s="206" t="s">
        <v>1055</v>
      </c>
      <c r="JK1" s="206" t="s">
        <v>1057</v>
      </c>
      <c r="JL1" s="206" t="s">
        <v>1059</v>
      </c>
      <c r="JM1" s="206" t="s">
        <v>1061</v>
      </c>
      <c r="JN1" s="206" t="s">
        <v>1063</v>
      </c>
      <c r="JO1" s="206" t="s">
        <v>1065</v>
      </c>
      <c r="JP1" s="206" t="s">
        <v>1067</v>
      </c>
      <c r="JQ1" s="206" t="s">
        <v>414</v>
      </c>
      <c r="JR1" s="206" t="s">
        <v>1070</v>
      </c>
      <c r="JS1" s="206" t="s">
        <v>1072</v>
      </c>
      <c r="JT1" s="206" t="s">
        <v>1074</v>
      </c>
      <c r="JU1" s="206" t="s">
        <v>1076</v>
      </c>
      <c r="JV1" s="206" t="s">
        <v>1077</v>
      </c>
      <c r="JW1" s="206" t="s">
        <v>1079</v>
      </c>
      <c r="JX1" s="206" t="s">
        <v>1081</v>
      </c>
      <c r="JY1" s="206" t="s">
        <v>1083</v>
      </c>
      <c r="JZ1" s="206" t="s">
        <v>1085</v>
      </c>
      <c r="KA1" s="206" t="s">
        <v>1087</v>
      </c>
      <c r="KB1" s="206" t="s">
        <v>1089</v>
      </c>
      <c r="KC1" s="206" t="s">
        <v>1091</v>
      </c>
      <c r="KD1" s="206" t="s">
        <v>1093</v>
      </c>
      <c r="KE1" s="206" t="s">
        <v>1095</v>
      </c>
      <c r="KF1" s="206" t="s">
        <v>1097</v>
      </c>
      <c r="KG1" s="206" t="s">
        <v>1099</v>
      </c>
      <c r="KH1" s="206" t="s">
        <v>1101</v>
      </c>
      <c r="KI1" s="206" t="s">
        <v>1103</v>
      </c>
      <c r="KJ1" s="206" t="s">
        <v>1105</v>
      </c>
      <c r="KK1" s="206" t="s">
        <v>1107</v>
      </c>
      <c r="KL1" s="206" t="s">
        <v>1109</v>
      </c>
      <c r="KM1" s="206" t="s">
        <v>1111</v>
      </c>
      <c r="KN1" s="206" t="s">
        <v>1113</v>
      </c>
      <c r="KO1" s="206" t="s">
        <v>1115</v>
      </c>
      <c r="KP1" s="206" t="s">
        <v>1117</v>
      </c>
      <c r="KQ1" s="206" t="s">
        <v>1119</v>
      </c>
      <c r="KR1" s="215"/>
      <c r="KS1" s="206" t="s">
        <v>1121</v>
      </c>
      <c r="KT1" s="206" t="s">
        <v>416</v>
      </c>
      <c r="KU1" s="206" t="s">
        <v>1124</v>
      </c>
      <c r="KV1" s="206" t="s">
        <v>1126</v>
      </c>
      <c r="KW1" s="206" t="s">
        <v>1128</v>
      </c>
      <c r="KX1" s="206" t="s">
        <v>1130</v>
      </c>
      <c r="KY1" s="206" t="s">
        <v>417</v>
      </c>
      <c r="KZ1" s="206" t="s">
        <v>1133</v>
      </c>
      <c r="LA1" s="206" t="s">
        <v>1135</v>
      </c>
      <c r="LB1" s="206" t="s">
        <v>1137</v>
      </c>
      <c r="LC1" s="206" t="s">
        <v>1139</v>
      </c>
      <c r="LD1" s="206" t="s">
        <v>1141</v>
      </c>
      <c r="LE1" s="206" t="s">
        <v>1143</v>
      </c>
      <c r="LF1" s="206" t="s">
        <v>1145</v>
      </c>
      <c r="LG1" s="203"/>
      <c r="LH1" s="215"/>
      <c r="LI1" s="206" t="s">
        <v>418</v>
      </c>
      <c r="LJ1" s="206" t="s">
        <v>1021</v>
      </c>
      <c r="LK1" s="206" t="s">
        <v>1023</v>
      </c>
      <c r="LL1" s="206" t="s">
        <v>1025</v>
      </c>
      <c r="LM1" s="203"/>
      <c r="LN1" s="215"/>
      <c r="LO1" s="206" t="s">
        <v>421</v>
      </c>
      <c r="LP1" s="206" t="s">
        <v>422</v>
      </c>
      <c r="LQ1" s="215"/>
      <c r="LR1" s="206" t="s">
        <v>424</v>
      </c>
      <c r="LS1" s="206" t="s">
        <v>1165</v>
      </c>
      <c r="LT1" s="206" t="s">
        <v>1167</v>
      </c>
      <c r="LU1" s="206" t="s">
        <v>1168</v>
      </c>
      <c r="LV1" s="206" t="s">
        <v>1170</v>
      </c>
      <c r="LW1" s="206" t="s">
        <v>1171</v>
      </c>
      <c r="LX1" s="206" t="s">
        <v>1173</v>
      </c>
      <c r="LY1" s="206" t="s">
        <v>1175</v>
      </c>
      <c r="LZ1" s="206" t="s">
        <v>1177</v>
      </c>
      <c r="MA1" s="206" t="s">
        <v>1179</v>
      </c>
      <c r="MB1" s="206" t="s">
        <v>425</v>
      </c>
      <c r="MC1" s="206" t="s">
        <v>1182</v>
      </c>
      <c r="MD1" s="206" t="s">
        <v>1183</v>
      </c>
      <c r="ME1" s="206" t="s">
        <v>1185</v>
      </c>
      <c r="MF1" s="206" t="s">
        <v>426</v>
      </c>
      <c r="MG1" s="206" t="s">
        <v>1188</v>
      </c>
      <c r="MH1" s="206" t="s">
        <v>1189</v>
      </c>
      <c r="MI1" s="206" t="s">
        <v>1191</v>
      </c>
      <c r="MJ1" s="206" t="s">
        <v>1193</v>
      </c>
      <c r="MK1" s="206" t="s">
        <v>427</v>
      </c>
      <c r="ML1" s="206" t="s">
        <v>1196</v>
      </c>
      <c r="MM1" s="206" t="s">
        <v>1198</v>
      </c>
      <c r="MN1" s="206" t="s">
        <v>1200</v>
      </c>
      <c r="MO1" s="206" t="s">
        <v>1202</v>
      </c>
      <c r="MP1" s="206" t="s">
        <v>428</v>
      </c>
      <c r="MQ1" s="206" t="s">
        <v>1205</v>
      </c>
      <c r="MR1" s="206" t="s">
        <v>1207</v>
      </c>
      <c r="MS1" s="206" t="s">
        <v>1209</v>
      </c>
      <c r="MT1" s="206" t="s">
        <v>1211</v>
      </c>
      <c r="MU1" s="206" t="s">
        <v>1213</v>
      </c>
      <c r="MV1" s="206" t="s">
        <v>1215</v>
      </c>
      <c r="MW1" s="206" t="s">
        <v>1217</v>
      </c>
      <c r="MX1" s="206" t="s">
        <v>1219</v>
      </c>
      <c r="MY1" s="206" t="s">
        <v>1221</v>
      </c>
      <c r="MZ1" s="206" t="s">
        <v>1223</v>
      </c>
      <c r="NA1" s="206" t="s">
        <v>1225</v>
      </c>
      <c r="NB1" s="206" t="s">
        <v>1226</v>
      </c>
      <c r="NC1" s="215"/>
      <c r="ND1" s="206" t="s">
        <v>430</v>
      </c>
      <c r="NE1" s="206" t="s">
        <v>1228</v>
      </c>
      <c r="NF1" s="206" t="s">
        <v>1230</v>
      </c>
      <c r="NG1" s="206" t="s">
        <v>1232</v>
      </c>
      <c r="NH1" s="206" t="s">
        <v>1234</v>
      </c>
      <c r="NI1" s="215"/>
      <c r="NJ1" s="206" t="s">
        <v>432</v>
      </c>
      <c r="NK1" s="206" t="s">
        <v>1235</v>
      </c>
      <c r="NL1" s="206" t="s">
        <v>433</v>
      </c>
      <c r="NM1" s="206" t="s">
        <v>1237</v>
      </c>
      <c r="NN1" s="206" t="s">
        <v>1239</v>
      </c>
      <c r="NO1" s="206" t="s">
        <v>434</v>
      </c>
      <c r="NP1" s="206" t="s">
        <v>1241</v>
      </c>
      <c r="NQ1" s="206" t="s">
        <v>1243</v>
      </c>
      <c r="NR1" s="203"/>
      <c r="NS1" s="215"/>
      <c r="NT1" s="206" t="s">
        <v>435</v>
      </c>
      <c r="NU1" s="206" t="s">
        <v>1147</v>
      </c>
      <c r="NV1" s="206" t="s">
        <v>1149</v>
      </c>
      <c r="NW1" s="206" t="s">
        <v>1151</v>
      </c>
      <c r="NX1" s="206" t="s">
        <v>1153</v>
      </c>
      <c r="NY1" s="206" t="s">
        <v>436</v>
      </c>
      <c r="NZ1" s="206" t="s">
        <v>1155</v>
      </c>
      <c r="OA1" s="206" t="s">
        <v>437</v>
      </c>
      <c r="OB1" s="206" t="s">
        <v>1157</v>
      </c>
      <c r="OC1" s="215"/>
      <c r="OD1" s="206" t="s">
        <v>1159</v>
      </c>
      <c r="OE1" s="206" t="s">
        <v>438</v>
      </c>
      <c r="OF1" s="203"/>
      <c r="OG1" s="215"/>
      <c r="OH1" s="206" t="s">
        <v>1161</v>
      </c>
      <c r="OI1" s="206" t="s">
        <v>1163</v>
      </c>
      <c r="OJ1" s="206" t="s">
        <v>439</v>
      </c>
      <c r="OK1" s="203"/>
      <c r="OL1" s="215"/>
      <c r="OM1" s="206" t="s">
        <v>442</v>
      </c>
      <c r="ON1" s="206" t="s">
        <v>1245</v>
      </c>
      <c r="OO1" s="206" t="s">
        <v>1247</v>
      </c>
      <c r="OP1" s="206" t="s">
        <v>443</v>
      </c>
      <c r="OQ1" s="206" t="s">
        <v>444</v>
      </c>
      <c r="OR1" s="206" t="s">
        <v>1345</v>
      </c>
      <c r="OS1" s="206" t="s">
        <v>1347</v>
      </c>
      <c r="OT1" s="206" t="s">
        <v>1349</v>
      </c>
      <c r="OU1" s="206" t="s">
        <v>1351</v>
      </c>
      <c r="OV1" s="206" t="s">
        <v>1353</v>
      </c>
      <c r="OW1" s="215"/>
      <c r="OX1" s="206" t="s">
        <v>446</v>
      </c>
      <c r="OY1" s="206" t="s">
        <v>1355</v>
      </c>
      <c r="OZ1" s="206" t="s">
        <v>1357</v>
      </c>
      <c r="PA1" s="206" t="s">
        <v>1359</v>
      </c>
      <c r="PB1" s="206" t="s">
        <v>1361</v>
      </c>
      <c r="PC1" s="206" t="s">
        <v>1363</v>
      </c>
      <c r="PD1" s="206" t="s">
        <v>1365</v>
      </c>
      <c r="PE1" s="215"/>
      <c r="PF1" s="206" t="s">
        <v>1367</v>
      </c>
      <c r="PG1" s="206" t="s">
        <v>448</v>
      </c>
      <c r="PH1" s="215"/>
      <c r="PI1" s="206" t="s">
        <v>450</v>
      </c>
      <c r="PJ1" s="206" t="s">
        <v>1397</v>
      </c>
      <c r="PK1" s="206" t="s">
        <v>1399</v>
      </c>
      <c r="PL1" s="215"/>
      <c r="PM1" s="206" t="s">
        <v>452</v>
      </c>
      <c r="PN1" s="206" t="s">
        <v>1401</v>
      </c>
      <c r="PO1" s="206" t="s">
        <v>1402</v>
      </c>
      <c r="PP1" s="206" t="s">
        <v>1403</v>
      </c>
      <c r="PQ1" s="206" t="s">
        <v>1404</v>
      </c>
      <c r="PR1" s="206" t="s">
        <v>1406</v>
      </c>
      <c r="PS1" s="206" t="s">
        <v>1407</v>
      </c>
      <c r="PT1" s="206" t="s">
        <v>1409</v>
      </c>
      <c r="PU1" s="206" t="s">
        <v>1410</v>
      </c>
      <c r="PV1" s="203"/>
      <c r="PW1" s="215"/>
      <c r="PX1" s="206" t="s">
        <v>453</v>
      </c>
      <c r="PY1" s="206" t="s">
        <v>1249</v>
      </c>
      <c r="PZ1" s="206" t="s">
        <v>1251</v>
      </c>
      <c r="QA1" s="206" t="s">
        <v>1253</v>
      </c>
      <c r="QB1" s="206" t="s">
        <v>1255</v>
      </c>
      <c r="QC1" s="206" t="s">
        <v>1257</v>
      </c>
      <c r="QD1" s="206" t="s">
        <v>1259</v>
      </c>
      <c r="QE1" s="206" t="s">
        <v>1261</v>
      </c>
      <c r="QF1" s="206" t="s">
        <v>1263</v>
      </c>
      <c r="QG1" s="206" t="s">
        <v>1265</v>
      </c>
      <c r="QH1" s="206" t="s">
        <v>1267</v>
      </c>
      <c r="QI1" s="206" t="s">
        <v>1269</v>
      </c>
      <c r="QJ1" s="206" t="s">
        <v>1271</v>
      </c>
      <c r="QK1" s="206" t="s">
        <v>1273</v>
      </c>
      <c r="QL1" s="206" t="s">
        <v>1275</v>
      </c>
      <c r="QM1" s="206" t="s">
        <v>1277</v>
      </c>
      <c r="QN1" s="206" t="s">
        <v>1279</v>
      </c>
      <c r="QO1" s="206" t="s">
        <v>1281</v>
      </c>
      <c r="QP1" s="206" t="s">
        <v>1283</v>
      </c>
      <c r="QQ1" s="206" t="s">
        <v>1285</v>
      </c>
      <c r="QR1" s="206" t="s">
        <v>1287</v>
      </c>
      <c r="QS1" s="206" t="s">
        <v>1289</v>
      </c>
      <c r="QT1" s="206" t="s">
        <v>1291</v>
      </c>
      <c r="QU1" s="206" t="s">
        <v>454</v>
      </c>
      <c r="QV1" s="206" t="s">
        <v>1294</v>
      </c>
      <c r="QW1" s="206" t="s">
        <v>1296</v>
      </c>
      <c r="QX1" s="206" t="s">
        <v>1297</v>
      </c>
      <c r="QY1" s="206" t="s">
        <v>1299</v>
      </c>
      <c r="QZ1" s="206" t="s">
        <v>1301</v>
      </c>
      <c r="RA1" s="206" t="s">
        <v>1303</v>
      </c>
      <c r="RB1" s="206" t="s">
        <v>1305</v>
      </c>
      <c r="RC1" s="206" t="s">
        <v>1307</v>
      </c>
      <c r="RD1" s="206" t="s">
        <v>1309</v>
      </c>
      <c r="RE1" s="206" t="s">
        <v>1311</v>
      </c>
      <c r="RF1" s="206" t="s">
        <v>1313</v>
      </c>
      <c r="RG1" s="206" t="s">
        <v>1315</v>
      </c>
      <c r="RH1" s="206" t="s">
        <v>1317</v>
      </c>
      <c r="RI1" s="206" t="s">
        <v>1319</v>
      </c>
      <c r="RJ1" s="206" t="s">
        <v>1321</v>
      </c>
      <c r="RK1" s="206" t="s">
        <v>1323</v>
      </c>
      <c r="RL1" s="206" t="s">
        <v>1325</v>
      </c>
      <c r="RM1" s="206" t="s">
        <v>1327</v>
      </c>
      <c r="RN1" s="206" t="s">
        <v>1329</v>
      </c>
      <c r="RO1" s="206" t="s">
        <v>1331</v>
      </c>
      <c r="RP1" s="206" t="s">
        <v>1333</v>
      </c>
      <c r="RQ1" s="206" t="s">
        <v>1335</v>
      </c>
      <c r="RR1" s="206" t="s">
        <v>1337</v>
      </c>
      <c r="RS1" s="206" t="s">
        <v>1339</v>
      </c>
      <c r="RT1" s="206" t="s">
        <v>1341</v>
      </c>
      <c r="RU1" s="206" t="s">
        <v>1343</v>
      </c>
      <c r="RV1" s="203"/>
      <c r="RW1" s="215"/>
      <c r="RX1" s="206" t="s">
        <v>455</v>
      </c>
      <c r="RY1" s="206" t="s">
        <v>1369</v>
      </c>
      <c r="RZ1" s="206" t="s">
        <v>1371</v>
      </c>
      <c r="SA1" s="206" t="s">
        <v>1373</v>
      </c>
      <c r="SB1" s="206" t="s">
        <v>1375</v>
      </c>
      <c r="SC1" s="206" t="s">
        <v>1377</v>
      </c>
      <c r="SD1" s="206" t="s">
        <v>1379</v>
      </c>
      <c r="SE1" s="206" t="s">
        <v>1381</v>
      </c>
      <c r="SF1" s="206" t="s">
        <v>1383</v>
      </c>
      <c r="SG1" s="206" t="s">
        <v>1385</v>
      </c>
      <c r="SH1" s="206" t="s">
        <v>1387</v>
      </c>
      <c r="SI1" s="206" t="s">
        <v>1389</v>
      </c>
      <c r="SJ1" s="206" t="s">
        <v>1391</v>
      </c>
      <c r="SK1" s="206" t="s">
        <v>1393</v>
      </c>
      <c r="SL1" s="206" t="s">
        <v>1395</v>
      </c>
      <c r="SM1" s="203"/>
      <c r="SN1" s="215"/>
      <c r="SO1" s="206" t="s">
        <v>458</v>
      </c>
      <c r="SP1" s="206" t="s">
        <v>1412</v>
      </c>
      <c r="SQ1" s="206" t="s">
        <v>1414</v>
      </c>
      <c r="SR1" s="206" t="s">
        <v>459</v>
      </c>
      <c r="SS1" s="206" t="s">
        <v>1416</v>
      </c>
      <c r="ST1" s="206" t="s">
        <v>1418</v>
      </c>
      <c r="SU1" s="206" t="s">
        <v>1420</v>
      </c>
      <c r="SV1" s="206" t="s">
        <v>1422</v>
      </c>
      <c r="SW1" s="215"/>
      <c r="SX1" s="206" t="s">
        <v>461</v>
      </c>
      <c r="SY1" s="206" t="s">
        <v>1424</v>
      </c>
      <c r="SZ1" s="206" t="s">
        <v>1426</v>
      </c>
      <c r="TA1" s="206" t="s">
        <v>1428</v>
      </c>
      <c r="TB1" s="206" t="s">
        <v>1430</v>
      </c>
      <c r="TC1" s="206" t="s">
        <v>1432</v>
      </c>
      <c r="TD1" s="206" t="s">
        <v>1434</v>
      </c>
      <c r="TE1" s="206" t="s">
        <v>1436</v>
      </c>
      <c r="TF1" s="206" t="s">
        <v>1438</v>
      </c>
      <c r="TG1" s="206" t="s">
        <v>1440</v>
      </c>
      <c r="TH1" s="206" t="s">
        <v>1442</v>
      </c>
      <c r="TI1" s="206" t="s">
        <v>1444</v>
      </c>
      <c r="TJ1" s="206" t="s">
        <v>1446</v>
      </c>
      <c r="TK1" s="206" t="s">
        <v>1448</v>
      </c>
      <c r="TL1" s="206" t="s">
        <v>1450</v>
      </c>
      <c r="TM1" s="206" t="s">
        <v>1452</v>
      </c>
      <c r="TN1" s="203"/>
      <c r="TO1" s="215"/>
      <c r="TP1" s="206" t="s">
        <v>464</v>
      </c>
      <c r="TQ1" s="206" t="s">
        <v>1454</v>
      </c>
      <c r="TR1" s="206" t="s">
        <v>1456</v>
      </c>
      <c r="TS1" s="206" t="s">
        <v>1458</v>
      </c>
      <c r="TT1" s="206" t="s">
        <v>1460</v>
      </c>
      <c r="TU1" s="206" t="s">
        <v>1462</v>
      </c>
      <c r="TV1" s="206" t="s">
        <v>465</v>
      </c>
      <c r="TW1" s="206" t="s">
        <v>1464</v>
      </c>
      <c r="TX1" s="206" t="s">
        <v>1466</v>
      </c>
      <c r="TY1" s="206" t="s">
        <v>1468</v>
      </c>
      <c r="TZ1" s="206" t="s">
        <v>1470</v>
      </c>
      <c r="UA1" s="206" t="s">
        <v>1472</v>
      </c>
      <c r="UB1" s="206" t="s">
        <v>1474</v>
      </c>
      <c r="UC1" s="215"/>
      <c r="UD1" s="206" t="s">
        <v>467</v>
      </c>
      <c r="UE1" s="203"/>
      <c r="UF1" s="215"/>
      <c r="UG1" s="206" t="s">
        <v>468</v>
      </c>
      <c r="UH1" s="206" t="s">
        <v>1476</v>
      </c>
      <c r="UI1" s="206" t="s">
        <v>1478</v>
      </c>
      <c r="UJ1" s="206" t="s">
        <v>1479</v>
      </c>
      <c r="UK1" s="206" t="s">
        <v>1481</v>
      </c>
      <c r="UL1" s="206" t="s">
        <v>1483</v>
      </c>
      <c r="UM1" s="206" t="s">
        <v>1485</v>
      </c>
      <c r="UN1" s="206" t="s">
        <v>1487</v>
      </c>
      <c r="UO1" s="206" t="s">
        <v>1489</v>
      </c>
      <c r="UP1" s="206" t="s">
        <v>1491</v>
      </c>
      <c r="UQ1" s="206" t="s">
        <v>1493</v>
      </c>
      <c r="UR1" s="206" t="s">
        <v>1495</v>
      </c>
      <c r="US1" s="206" t="s">
        <v>1497</v>
      </c>
      <c r="UT1" s="206" t="s">
        <v>1499</v>
      </c>
      <c r="UU1" s="206" t="s">
        <v>1501</v>
      </c>
      <c r="UV1" s="206" t="s">
        <v>1503</v>
      </c>
      <c r="UW1" s="206" t="s">
        <v>1505</v>
      </c>
      <c r="UX1" s="203"/>
      <c r="UY1" s="206" t="s">
        <v>1509</v>
      </c>
      <c r="UZ1" s="206" t="s">
        <v>1511</v>
      </c>
      <c r="VA1" s="206" t="s">
        <v>1513</v>
      </c>
      <c r="VB1" s="206" t="s">
        <v>1515</v>
      </c>
      <c r="VC1" s="206" t="s">
        <v>1517</v>
      </c>
      <c r="VD1" s="209"/>
    </row>
    <row r="2" spans="1:576" s="146" customFormat="1" hidden="1" x14ac:dyDescent="0.25">
      <c r="A2" s="146" t="s">
        <v>211</v>
      </c>
      <c r="B2" s="146" t="s">
        <v>203</v>
      </c>
      <c r="C2" s="146" t="s">
        <v>565</v>
      </c>
      <c r="D2" s="146" t="s">
        <v>212</v>
      </c>
      <c r="E2" s="146" t="s">
        <v>165</v>
      </c>
      <c r="F2" s="146" t="s">
        <v>566</v>
      </c>
      <c r="G2" s="184" t="s">
        <v>213</v>
      </c>
      <c r="H2" s="146" t="s">
        <v>567</v>
      </c>
      <c r="I2" s="146" t="s">
        <v>568</v>
      </c>
      <c r="J2" s="146" t="s">
        <v>214</v>
      </c>
      <c r="K2" s="146" t="s">
        <v>569</v>
      </c>
      <c r="R2" s="146" t="s">
        <v>216</v>
      </c>
      <c r="S2" s="146" t="s">
        <v>217</v>
      </c>
      <c r="U2" s="146" t="s">
        <v>485</v>
      </c>
      <c r="V2" s="146" t="s">
        <v>503</v>
      </c>
      <c r="W2" s="146" t="s">
        <v>486</v>
      </c>
      <c r="X2" s="146" t="s">
        <v>487</v>
      </c>
      <c r="Y2" s="146" t="s">
        <v>488</v>
      </c>
      <c r="Z2" s="146" t="s">
        <v>489</v>
      </c>
      <c r="AA2" s="146" t="s">
        <v>490</v>
      </c>
      <c r="AB2" s="146" t="s">
        <v>491</v>
      </c>
      <c r="AC2" s="146" t="s">
        <v>492</v>
      </c>
      <c r="AD2" s="146" t="s">
        <v>493</v>
      </c>
      <c r="AE2" s="146" t="s">
        <v>494</v>
      </c>
      <c r="AF2" s="146" t="s">
        <v>495</v>
      </c>
      <c r="AH2" s="146" t="s">
        <v>513</v>
      </c>
      <c r="AI2" s="146" t="s">
        <v>514</v>
      </c>
      <c r="AJ2" s="146" t="s">
        <v>515</v>
      </c>
      <c r="AK2" s="146" t="s">
        <v>516</v>
      </c>
      <c r="AL2" s="146" t="s">
        <v>517</v>
      </c>
      <c r="AM2" s="146" t="s">
        <v>520</v>
      </c>
      <c r="AN2" s="146" t="s">
        <v>518</v>
      </c>
      <c r="AO2" s="146" t="s">
        <v>519</v>
      </c>
      <c r="AP2" s="146" t="s">
        <v>521</v>
      </c>
      <c r="AQ2" s="146" t="s">
        <v>522</v>
      </c>
      <c r="AR2" s="146" t="s">
        <v>523</v>
      </c>
      <c r="AS2" s="146" t="s">
        <v>524</v>
      </c>
      <c r="AT2" s="146" t="s">
        <v>525</v>
      </c>
      <c r="AU2" s="146" t="s">
        <v>526</v>
      </c>
      <c r="AV2" s="146" t="s">
        <v>527</v>
      </c>
      <c r="AW2" s="146" t="s">
        <v>528</v>
      </c>
      <c r="AX2" s="146" t="s">
        <v>529</v>
      </c>
      <c r="AY2" s="146" t="s">
        <v>530</v>
      </c>
      <c r="AZ2" s="146" t="s">
        <v>531</v>
      </c>
      <c r="BA2" s="146" t="s">
        <v>532</v>
      </c>
      <c r="BB2" s="146" t="s">
        <v>533</v>
      </c>
      <c r="BC2" s="146" t="s">
        <v>534</v>
      </c>
      <c r="BD2" s="146" t="s">
        <v>535</v>
      </c>
      <c r="BE2" s="146" t="s">
        <v>536</v>
      </c>
      <c r="BF2" s="146" t="s">
        <v>537</v>
      </c>
      <c r="BG2" s="146" t="s">
        <v>538</v>
      </c>
      <c r="BH2" s="146" t="s">
        <v>539</v>
      </c>
      <c r="BI2" s="146" t="s">
        <v>540</v>
      </c>
      <c r="BJ2" s="146" t="s">
        <v>541</v>
      </c>
      <c r="BK2" s="146" t="s">
        <v>542</v>
      </c>
      <c r="BL2" s="146" t="s">
        <v>543</v>
      </c>
      <c r="BM2" s="146" t="s">
        <v>544</v>
      </c>
      <c r="BN2" s="146" t="s">
        <v>545</v>
      </c>
      <c r="BO2" s="146" t="s">
        <v>546</v>
      </c>
      <c r="BP2" s="146" t="s">
        <v>547</v>
      </c>
      <c r="BQ2" s="146" t="s">
        <v>548</v>
      </c>
      <c r="BR2" s="146" t="s">
        <v>549</v>
      </c>
      <c r="BS2" s="146" t="s">
        <v>550</v>
      </c>
      <c r="BT2" s="146" t="s">
        <v>551</v>
      </c>
      <c r="BU2" s="146" t="s">
        <v>552</v>
      </c>
      <c r="CB2" s="146" t="s">
        <v>1520</v>
      </c>
      <c r="CC2" s="146" t="s">
        <v>1521</v>
      </c>
      <c r="CD2" s="146" t="s">
        <v>1519</v>
      </c>
      <c r="CE2" s="146" t="s">
        <v>1522</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c r="CB3" s="109">
        <v>35000</v>
      </c>
      <c r="CC3" s="109">
        <v>15000</v>
      </c>
      <c r="CD3" s="109">
        <v>35000</v>
      </c>
      <c r="CE3" s="109">
        <v>15000</v>
      </c>
    </row>
    <row r="4" spans="1:576" ht="15.75" thickBot="1" x14ac:dyDescent="0.3"/>
    <row r="5" spans="1:576" ht="53.25" thickBot="1" x14ac:dyDescent="0.3">
      <c r="C5" s="110" t="s">
        <v>472</v>
      </c>
      <c r="D5" s="227">
        <f>SUMIF(C:C,$C$10,D:D)</f>
        <v>294000</v>
      </c>
    </row>
    <row r="8" spans="1:576" x14ac:dyDescent="0.25">
      <c r="C8" s="131"/>
      <c r="D8" s="131"/>
      <c r="E8" s="131"/>
      <c r="F8" s="131"/>
      <c r="G8" s="96"/>
      <c r="H8" s="131"/>
      <c r="I8" s="131"/>
    </row>
    <row r="9" spans="1:576" ht="15.75" thickBot="1" x14ac:dyDescent="0.3">
      <c r="C9" s="131"/>
      <c r="D9" s="131"/>
      <c r="E9" s="131"/>
      <c r="F9" s="131"/>
      <c r="G9" s="96"/>
      <c r="H9" s="131"/>
      <c r="I9" s="131"/>
    </row>
    <row r="10" spans="1:576" ht="15.75" thickBot="1" x14ac:dyDescent="0.3">
      <c r="B10" s="117"/>
      <c r="C10" s="29" t="s">
        <v>43</v>
      </c>
      <c r="D10" s="132">
        <f>SUM(F17:F30)</f>
        <v>150000</v>
      </c>
      <c r="F10" s="72"/>
      <c r="G10" s="97"/>
      <c r="H10" s="72"/>
      <c r="I10" s="72"/>
    </row>
    <row r="11" spans="1:576" x14ac:dyDescent="0.25">
      <c r="B11" s="117"/>
      <c r="C11" s="72"/>
      <c r="D11" s="31"/>
      <c r="E11" s="117"/>
      <c r="F11" s="117"/>
      <c r="G11" s="117"/>
      <c r="H11" s="94"/>
      <c r="I11" s="94"/>
      <c r="J11" s="94"/>
      <c r="K11" s="136"/>
    </row>
    <row r="12" spans="1:576" x14ac:dyDescent="0.25">
      <c r="B12" s="117"/>
      <c r="C12" s="72"/>
      <c r="D12" s="31"/>
      <c r="E12" s="117"/>
      <c r="F12" s="117"/>
      <c r="G12" s="117"/>
      <c r="H12" s="94"/>
      <c r="I12" s="94"/>
      <c r="J12" s="94"/>
      <c r="K12" s="136"/>
    </row>
    <row r="13" spans="1:576" ht="15.75" x14ac:dyDescent="0.25">
      <c r="B13" s="117"/>
      <c r="C13" s="235" t="s">
        <v>481</v>
      </c>
      <c r="D13" s="504" t="s">
        <v>2322</v>
      </c>
      <c r="E13" s="117"/>
      <c r="F13" s="117"/>
      <c r="G13" s="117"/>
      <c r="H13" s="94"/>
      <c r="I13" s="94"/>
      <c r="J13" s="94"/>
      <c r="K13" s="136"/>
    </row>
    <row r="14" spans="1:576" ht="18.75" x14ac:dyDescent="0.25">
      <c r="B14" s="117"/>
      <c r="C14" s="25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Inversión para la ejecución de los planes de mejora, incluyendo clases bimodales, previo se deberá de capacitar a los docentes en manejo de clases virtuales</v>
      </c>
      <c r="D14" s="31"/>
      <c r="E14" s="117"/>
      <c r="F14" s="117"/>
      <c r="G14" s="117"/>
      <c r="H14" s="94"/>
      <c r="I14" s="94"/>
      <c r="J14" s="94"/>
      <c r="K14" s="136"/>
    </row>
    <row r="15" spans="1:576" x14ac:dyDescent="0.25">
      <c r="B15" s="117"/>
      <c r="F15" s="117"/>
      <c r="G15" s="94"/>
      <c r="H15" s="94"/>
      <c r="I15" s="94"/>
    </row>
    <row r="16" spans="1:576" ht="32.25" customHeight="1" thickBot="1" x14ac:dyDescent="0.3">
      <c r="B16" s="117"/>
      <c r="C16" s="173" t="s">
        <v>44</v>
      </c>
      <c r="D16" s="173" t="s">
        <v>55</v>
      </c>
      <c r="E16" s="173" t="s">
        <v>57</v>
      </c>
      <c r="F16" s="174" t="s">
        <v>27</v>
      </c>
      <c r="G16" s="174" t="s">
        <v>218</v>
      </c>
      <c r="H16" s="173" t="s">
        <v>46</v>
      </c>
      <c r="I16" s="173" t="s">
        <v>219</v>
      </c>
      <c r="J16" s="173" t="s">
        <v>501</v>
      </c>
      <c r="K16" s="173" t="s">
        <v>502</v>
      </c>
      <c r="L16" s="173" t="s">
        <v>557</v>
      </c>
    </row>
    <row r="17" spans="2:12" ht="15.75" thickBot="1" x14ac:dyDescent="0.3">
      <c r="B17" s="117"/>
      <c r="C17" s="446" t="s">
        <v>1522</v>
      </c>
      <c r="D17" s="182"/>
      <c r="E17" s="120">
        <f>HLOOKUP($C17,$CB$2:$CE$3,2,0)</f>
        <v>15000</v>
      </c>
      <c r="F17" s="121">
        <f>D17*E17</f>
        <v>0</v>
      </c>
      <c r="G17" s="189" t="s">
        <v>216</v>
      </c>
      <c r="H17" s="122" t="s">
        <v>343</v>
      </c>
      <c r="I17" s="122" t="str">
        <f>VLOOKUP(H17,Presupuesto!$B$11:$C$586,2,0)</f>
        <v>RESTRIBUCIONES A PERSONAL DIRECTIVO Y DE CONTROL (11300-00)</v>
      </c>
      <c r="J17" s="263" t="s">
        <v>165</v>
      </c>
      <c r="K17" s="122" t="s">
        <v>485</v>
      </c>
      <c r="L17" s="122"/>
    </row>
    <row r="18" spans="2:12" x14ac:dyDescent="0.25">
      <c r="B18" s="117"/>
      <c r="C18" s="446" t="s">
        <v>1520</v>
      </c>
      <c r="D18" s="175">
        <v>3</v>
      </c>
      <c r="E18" s="120">
        <f>HLOOKUP($C18,$CB$2:$CE$3,2,0)</f>
        <v>35000</v>
      </c>
      <c r="F18" s="121">
        <f>D18*E18</f>
        <v>105000</v>
      </c>
      <c r="G18" s="189"/>
      <c r="H18" s="125">
        <v>42600</v>
      </c>
      <c r="I18" s="125" t="e">
        <f>VLOOKUP(H18,Presupuesto!$B$11:$C$586,2,0)</f>
        <v>#N/A</v>
      </c>
      <c r="J18" s="122" t="s">
        <v>566</v>
      </c>
      <c r="K18" s="122" t="s">
        <v>503</v>
      </c>
      <c r="L18" s="122"/>
    </row>
    <row r="19" spans="2:12" x14ac:dyDescent="0.25">
      <c r="B19" s="117"/>
      <c r="C19" s="123" t="s">
        <v>73</v>
      </c>
      <c r="D19" s="175"/>
      <c r="E19" s="124">
        <v>4000</v>
      </c>
      <c r="F19" s="121">
        <f t="shared" ref="F19:F30" si="0">D19*E19</f>
        <v>0</v>
      </c>
      <c r="G19" s="189"/>
      <c r="H19" s="125">
        <v>42120</v>
      </c>
      <c r="I19" s="125" t="e">
        <f>VLOOKUP(H19,Presupuesto!$B$11:$C$586,2,0)</f>
        <v>#N/A</v>
      </c>
      <c r="J19" s="122" t="str">
        <f t="shared" ref="J19:J30" si="1">$J$17</f>
        <v>Estudiantes</v>
      </c>
      <c r="K19" s="122" t="s">
        <v>486</v>
      </c>
      <c r="L19" s="122"/>
    </row>
    <row r="20" spans="2:12" x14ac:dyDescent="0.25">
      <c r="B20" s="117"/>
      <c r="C20" s="123" t="s">
        <v>74</v>
      </c>
      <c r="D20" s="175"/>
      <c r="E20" s="124">
        <v>8000</v>
      </c>
      <c r="F20" s="121">
        <f t="shared" si="0"/>
        <v>0</v>
      </c>
      <c r="G20" s="189" t="s">
        <v>216</v>
      </c>
      <c r="H20" s="125">
        <v>42600</v>
      </c>
      <c r="I20" s="125" t="e">
        <f>VLOOKUP(H20,Presupuesto!$B$11:$C$586,2,0)</f>
        <v>#N/A</v>
      </c>
      <c r="J20" s="122" t="str">
        <f t="shared" si="1"/>
        <v>Estudiantes</v>
      </c>
      <c r="K20" s="122" t="s">
        <v>486</v>
      </c>
      <c r="L20" s="122"/>
    </row>
    <row r="21" spans="2:12" x14ac:dyDescent="0.25">
      <c r="B21" s="117"/>
      <c r="C21" s="123" t="s">
        <v>75</v>
      </c>
      <c r="D21" s="175"/>
      <c r="E21" s="124">
        <v>5000</v>
      </c>
      <c r="F21" s="121">
        <f t="shared" si="0"/>
        <v>0</v>
      </c>
      <c r="G21" s="189"/>
      <c r="H21" s="125">
        <v>42600</v>
      </c>
      <c r="I21" s="125" t="e">
        <f>VLOOKUP(H21,Presupuesto!$B$11:$C$586,2,0)</f>
        <v>#N/A</v>
      </c>
      <c r="J21" s="122" t="str">
        <f t="shared" si="1"/>
        <v>Estudiantes</v>
      </c>
      <c r="K21" s="122" t="s">
        <v>486</v>
      </c>
      <c r="L21" s="122"/>
    </row>
    <row r="22" spans="2:12" x14ac:dyDescent="0.25">
      <c r="B22" s="117"/>
      <c r="C22" s="123" t="s">
        <v>35</v>
      </c>
      <c r="D22" s="175">
        <v>3</v>
      </c>
      <c r="E22" s="124">
        <v>13000</v>
      </c>
      <c r="F22" s="121">
        <f t="shared" si="0"/>
        <v>39000</v>
      </c>
      <c r="G22" s="189"/>
      <c r="H22" s="125">
        <v>42300</v>
      </c>
      <c r="I22" s="125" t="e">
        <f>VLOOKUP(H22,Presupuesto!$B$11:$C$586,2,0)</f>
        <v>#N/A</v>
      </c>
      <c r="J22" s="122" t="str">
        <f t="shared" si="1"/>
        <v>Estudiantes</v>
      </c>
      <c r="K22" s="122" t="s">
        <v>486</v>
      </c>
      <c r="L22" s="122"/>
    </row>
    <row r="23" spans="2:12" x14ac:dyDescent="0.25">
      <c r="B23" s="117"/>
      <c r="C23" s="123" t="s">
        <v>76</v>
      </c>
      <c r="D23" s="175"/>
      <c r="E23" s="124">
        <v>15000</v>
      </c>
      <c r="F23" s="121">
        <f t="shared" si="0"/>
        <v>0</v>
      </c>
      <c r="G23" s="189"/>
      <c r="H23" s="125">
        <v>42300</v>
      </c>
      <c r="I23" s="125" t="e">
        <f>VLOOKUP(H23,Presupuesto!$B$11:$C$586,2,0)</f>
        <v>#N/A</v>
      </c>
      <c r="J23" s="122" t="str">
        <f t="shared" si="1"/>
        <v>Estudiantes</v>
      </c>
      <c r="K23" s="122" t="s">
        <v>486</v>
      </c>
      <c r="L23" s="122"/>
    </row>
    <row r="24" spans="2:12" x14ac:dyDescent="0.25">
      <c r="B24" s="117"/>
      <c r="C24" s="123" t="s">
        <v>77</v>
      </c>
      <c r="D24" s="175"/>
      <c r="E24" s="124">
        <v>10000</v>
      </c>
      <c r="F24" s="121">
        <f t="shared" si="0"/>
        <v>0</v>
      </c>
      <c r="G24" s="189"/>
      <c r="H24" s="125">
        <v>42300</v>
      </c>
      <c r="I24" s="125" t="e">
        <f>VLOOKUP(H24,Presupuesto!$B$11:$C$586,2,0)</f>
        <v>#N/A</v>
      </c>
      <c r="J24" s="122" t="str">
        <f t="shared" si="1"/>
        <v>Estudiantes</v>
      </c>
      <c r="K24" s="122" t="s">
        <v>494</v>
      </c>
      <c r="L24" s="122"/>
    </row>
    <row r="25" spans="2:12" x14ac:dyDescent="0.25">
      <c r="C25" s="123" t="s">
        <v>78</v>
      </c>
      <c r="D25" s="175"/>
      <c r="E25" s="124">
        <v>10000</v>
      </c>
      <c r="F25" s="121">
        <f t="shared" si="0"/>
        <v>0</v>
      </c>
      <c r="G25" s="189"/>
      <c r="H25" s="125">
        <v>45100</v>
      </c>
      <c r="I25" s="125" t="e">
        <f>VLOOKUP(H25,Presupuesto!$B$11:$C$586,2,0)</f>
        <v>#N/A</v>
      </c>
      <c r="J25" s="122" t="str">
        <f t="shared" si="1"/>
        <v>Estudiantes</v>
      </c>
      <c r="K25" s="122" t="s">
        <v>490</v>
      </c>
      <c r="L25" s="122"/>
    </row>
    <row r="26" spans="2:12" x14ac:dyDescent="0.25">
      <c r="C26" s="133" t="s">
        <v>79</v>
      </c>
      <c r="D26" s="175"/>
      <c r="E26" s="124">
        <v>2000</v>
      </c>
      <c r="F26" s="121">
        <f t="shared" si="0"/>
        <v>0</v>
      </c>
      <c r="G26" s="189"/>
      <c r="H26" s="134">
        <v>42600</v>
      </c>
      <c r="I26" s="134" t="e">
        <f>VLOOKUP(H26,Presupuesto!$B$11:$C$586,2,0)</f>
        <v>#N/A</v>
      </c>
      <c r="J26" s="122" t="str">
        <f t="shared" si="1"/>
        <v>Estudiantes</v>
      </c>
      <c r="K26" s="122" t="s">
        <v>486</v>
      </c>
      <c r="L26" s="122"/>
    </row>
    <row r="27" spans="2:12" x14ac:dyDescent="0.25">
      <c r="C27" s="133" t="s">
        <v>80</v>
      </c>
      <c r="D27" s="175">
        <v>4</v>
      </c>
      <c r="E27" s="124">
        <v>1500</v>
      </c>
      <c r="F27" s="121">
        <f t="shared" si="0"/>
        <v>6000</v>
      </c>
      <c r="G27" s="189"/>
      <c r="H27" s="134">
        <v>39300</v>
      </c>
      <c r="I27" s="134" t="e">
        <f>VLOOKUP(H27,Presupuesto!$B$11:$C$586,2,0)</f>
        <v>#N/A</v>
      </c>
      <c r="J27" s="122" t="str">
        <f t="shared" si="1"/>
        <v>Estudiantes</v>
      </c>
      <c r="K27" s="122" t="s">
        <v>486</v>
      </c>
      <c r="L27" s="122"/>
    </row>
    <row r="28" spans="2:12" x14ac:dyDescent="0.25">
      <c r="C28" s="133" t="s">
        <v>81</v>
      </c>
      <c r="D28" s="175"/>
      <c r="E28" s="124">
        <v>1500</v>
      </c>
      <c r="F28" s="121">
        <f t="shared" si="0"/>
        <v>0</v>
      </c>
      <c r="G28" s="189"/>
      <c r="H28" s="134">
        <v>42600</v>
      </c>
      <c r="I28" s="134" t="e">
        <f>VLOOKUP(H28,Presupuesto!$B$11:$C$586,2,0)</f>
        <v>#N/A</v>
      </c>
      <c r="J28" s="122" t="str">
        <f t="shared" si="1"/>
        <v>Estudiantes</v>
      </c>
      <c r="K28" s="122" t="s">
        <v>486</v>
      </c>
      <c r="L28" s="122"/>
    </row>
    <row r="29" spans="2:12" x14ac:dyDescent="0.25">
      <c r="C29" s="133" t="s">
        <v>82</v>
      </c>
      <c r="D29" s="175"/>
      <c r="E29" s="124">
        <v>500</v>
      </c>
      <c r="F29" s="121">
        <f t="shared" si="0"/>
        <v>0</v>
      </c>
      <c r="G29" s="189"/>
      <c r="H29" s="134">
        <v>39600</v>
      </c>
      <c r="I29" s="134" t="e">
        <f>VLOOKUP(H29,Presupuesto!$B$11:$C$586,2,0)</f>
        <v>#N/A</v>
      </c>
      <c r="J29" s="122" t="str">
        <f t="shared" si="1"/>
        <v>Estudiantes</v>
      </c>
      <c r="K29" s="122" t="s">
        <v>486</v>
      </c>
      <c r="L29" s="122"/>
    </row>
    <row r="30" spans="2:12" ht="15.75" thickBot="1" x14ac:dyDescent="0.3">
      <c r="B30" s="117"/>
      <c r="C30" s="126" t="s">
        <v>83</v>
      </c>
      <c r="D30" s="183"/>
      <c r="E30" s="128">
        <v>20</v>
      </c>
      <c r="F30" s="129">
        <f t="shared" si="0"/>
        <v>0</v>
      </c>
      <c r="G30" s="186"/>
      <c r="H30" s="130">
        <v>39600</v>
      </c>
      <c r="I30" s="130" t="e">
        <f>VLOOKUP(H30,Presupuesto!$B$11:$C$586,2,0)</f>
        <v>#N/A</v>
      </c>
      <c r="J30" s="130" t="str">
        <f t="shared" si="1"/>
        <v>Estudiantes</v>
      </c>
      <c r="K30" s="148" t="s">
        <v>485</v>
      </c>
      <c r="L30" s="148"/>
    </row>
    <row r="31" spans="2:12" x14ac:dyDescent="0.25">
      <c r="B31" s="117"/>
      <c r="F31" s="117"/>
      <c r="G31" s="94"/>
      <c r="H31" s="94"/>
      <c r="I31" s="94"/>
    </row>
    <row r="32" spans="2:12" ht="15.75" thickBot="1" x14ac:dyDescent="0.3"/>
    <row r="33" spans="3:12" ht="15.75" thickBot="1" x14ac:dyDescent="0.3">
      <c r="C33" s="29" t="s">
        <v>43</v>
      </c>
      <c r="D33" s="132">
        <f>SUM(F40:F53)</f>
        <v>49500</v>
      </c>
      <c r="F33" s="72"/>
      <c r="G33" s="97"/>
      <c r="H33" s="72"/>
      <c r="I33" s="72"/>
    </row>
    <row r="34" spans="3:12" x14ac:dyDescent="0.25">
      <c r="C34" s="72"/>
      <c r="D34" s="31"/>
      <c r="E34" s="117"/>
      <c r="F34" s="117"/>
      <c r="G34" s="117"/>
      <c r="H34" s="94"/>
      <c r="I34" s="94"/>
      <c r="J34" s="94"/>
      <c r="K34" s="136"/>
    </row>
    <row r="35" spans="3:12" x14ac:dyDescent="0.25">
      <c r="C35" s="72"/>
      <c r="D35" s="31"/>
      <c r="E35" s="117"/>
      <c r="F35" s="117"/>
      <c r="G35" s="117"/>
      <c r="H35" s="94"/>
      <c r="I35" s="94"/>
      <c r="J35" s="94"/>
      <c r="K35" s="136"/>
    </row>
    <row r="36" spans="3:12" ht="15.75" x14ac:dyDescent="0.25">
      <c r="C36" s="235" t="s">
        <v>481</v>
      </c>
      <c r="D36" s="448" t="s">
        <v>2203</v>
      </c>
      <c r="E36" s="117"/>
      <c r="F36" s="117"/>
      <c r="G36" s="117"/>
      <c r="H36" s="94"/>
      <c r="I36" s="94"/>
      <c r="J36" s="94"/>
      <c r="K36" s="136"/>
    </row>
    <row r="37" spans="3:12" ht="18.75" x14ac:dyDescent="0.25">
      <c r="C37" s="252" t="str">
        <f>IFERROR(VLOOKUP(D36,'Desarrollo e Innov. Curricular'!$E:$F,2,FALSE),IFERROR(VLOOKUP(D36,Investigación!$E:$F,2,FALSE),IFERROR(VLOOKUP(D36,'Vinculación Univ. Sociedad'!$E:$F,2,FALSE),IFERROR(VLOOKUP(D36,'Docencia y Profesorado Universi'!$E:$F,2,FALSE),IFERROR(VLOOKUP(D36,Estudiantes!$E:$F,2,FALSE),IFERROR(VLOOKUP(D36,'Gestion Administrativa'!#REF!,2,FALSE),IFERROR(VLOOKUP(D36,'Gestion Academica'!$E:$F,2,FALSE),IFERROR(VLOOKUP(D36,Graduados!$E:$F,2,FALSE),IFERROR(VLOOKUP(D36,'Gestión del Conocimiento'!$E:$F,2,FALSE),IFERROR(VLOOKUP(D36,Gobernabilidad!$E:$F,2,FALSE),IFERROR(VLOOKUP(D36,'NIVEL DE ES Y  SISTEMA NACIONAL'!$E:$F,2,FALSE),VLOOKUP(D36,'Lo Esencial'!$E:$F,2,0))))))))))))</f>
        <v xml:space="preserve">Fortalecer la Unidad de Investigación de la Carrera de Periodismo, dotandolos de equipo y espacio para poder investigar y crear unplan de trabajo </v>
      </c>
      <c r="D37" s="31"/>
      <c r="E37" s="117"/>
      <c r="F37" s="117"/>
      <c r="G37" s="117"/>
      <c r="H37" s="94"/>
      <c r="I37" s="94"/>
      <c r="J37" s="94"/>
      <c r="K37" s="136"/>
    </row>
    <row r="38" spans="3:12" x14ac:dyDescent="0.25">
      <c r="F38" s="117"/>
      <c r="G38" s="94"/>
      <c r="H38" s="94"/>
      <c r="I38" s="94"/>
    </row>
    <row r="39" spans="3:12" ht="30.75" thickBot="1" x14ac:dyDescent="0.3">
      <c r="C39" s="173" t="s">
        <v>44</v>
      </c>
      <c r="D39" s="173" t="s">
        <v>55</v>
      </c>
      <c r="E39" s="173" t="s">
        <v>57</v>
      </c>
      <c r="F39" s="174" t="s">
        <v>27</v>
      </c>
      <c r="G39" s="174" t="s">
        <v>218</v>
      </c>
      <c r="H39" s="173" t="s">
        <v>46</v>
      </c>
      <c r="I39" s="173" t="s">
        <v>219</v>
      </c>
      <c r="J39" s="173" t="s">
        <v>501</v>
      </c>
      <c r="K39" s="173" t="s">
        <v>502</v>
      </c>
      <c r="L39" s="173" t="s">
        <v>557</v>
      </c>
    </row>
    <row r="40" spans="3:12" ht="15.75" thickBot="1" x14ac:dyDescent="0.3">
      <c r="C40" s="446" t="s">
        <v>1522</v>
      </c>
      <c r="D40" s="182"/>
      <c r="E40" s="120">
        <f>HLOOKUP($C40,$CB$2:$CE$3,2,0)</f>
        <v>15000</v>
      </c>
      <c r="F40" s="121">
        <f>D40*E40</f>
        <v>0</v>
      </c>
      <c r="G40" s="189" t="s">
        <v>216</v>
      </c>
      <c r="H40" s="122" t="s">
        <v>343</v>
      </c>
      <c r="I40" s="122" t="str">
        <f>VLOOKUP(H40,Presupuesto!$B$11:$C$586,2,0)</f>
        <v>RESTRIBUCIONES A PERSONAL DIRECTIVO Y DE CONTROL (11300-00)</v>
      </c>
      <c r="J40" s="263" t="s">
        <v>165</v>
      </c>
      <c r="K40" s="122" t="s">
        <v>485</v>
      </c>
      <c r="L40" s="122"/>
    </row>
    <row r="41" spans="3:12" x14ac:dyDescent="0.25">
      <c r="C41" s="446" t="s">
        <v>1520</v>
      </c>
      <c r="D41" s="175">
        <v>1</v>
      </c>
      <c r="E41" s="120">
        <f>HLOOKUP($C41,$CB$2:$CE$3,2,0)</f>
        <v>35000</v>
      </c>
      <c r="F41" s="121">
        <f>D41*E41</f>
        <v>35000</v>
      </c>
      <c r="G41" s="189"/>
      <c r="H41" s="125">
        <v>42600</v>
      </c>
      <c r="I41" s="125" t="e">
        <f>VLOOKUP(H41,Presupuesto!$B$11:$C$586,2,0)</f>
        <v>#N/A</v>
      </c>
      <c r="J41" s="122" t="s">
        <v>566</v>
      </c>
      <c r="K41" s="122" t="s">
        <v>503</v>
      </c>
      <c r="L41" s="122"/>
    </row>
    <row r="42" spans="3:12" x14ac:dyDescent="0.25">
      <c r="C42" s="123" t="s">
        <v>73</v>
      </c>
      <c r="D42" s="175"/>
      <c r="E42" s="124">
        <v>4000</v>
      </c>
      <c r="F42" s="121">
        <f t="shared" ref="F42:F53" si="2">D42*E42</f>
        <v>0</v>
      </c>
      <c r="G42" s="189"/>
      <c r="H42" s="125">
        <v>42120</v>
      </c>
      <c r="I42" s="125" t="e">
        <f>VLOOKUP(H42,Presupuesto!$B$11:$C$586,2,0)</f>
        <v>#N/A</v>
      </c>
      <c r="J42" s="122" t="str">
        <f t="shared" ref="J42:J53" si="3">$J$17</f>
        <v>Estudiantes</v>
      </c>
      <c r="K42" s="122" t="s">
        <v>486</v>
      </c>
      <c r="L42" s="122"/>
    </row>
    <row r="43" spans="3:12" x14ac:dyDescent="0.25">
      <c r="C43" s="123" t="s">
        <v>74</v>
      </c>
      <c r="D43" s="175"/>
      <c r="E43" s="124">
        <v>8000</v>
      </c>
      <c r="F43" s="121">
        <f t="shared" si="2"/>
        <v>0</v>
      </c>
      <c r="G43" s="189" t="s">
        <v>216</v>
      </c>
      <c r="H43" s="125">
        <v>42600</v>
      </c>
      <c r="I43" s="125" t="e">
        <f>VLOOKUP(H43,Presupuesto!$B$11:$C$586,2,0)</f>
        <v>#N/A</v>
      </c>
      <c r="J43" s="122" t="str">
        <f t="shared" si="3"/>
        <v>Estudiantes</v>
      </c>
      <c r="K43" s="122" t="s">
        <v>486</v>
      </c>
      <c r="L43" s="122"/>
    </row>
    <row r="44" spans="3:12" x14ac:dyDescent="0.25">
      <c r="C44" s="123" t="s">
        <v>75</v>
      </c>
      <c r="D44" s="175"/>
      <c r="E44" s="124">
        <v>5000</v>
      </c>
      <c r="F44" s="121">
        <f t="shared" si="2"/>
        <v>0</v>
      </c>
      <c r="G44" s="189"/>
      <c r="H44" s="125">
        <v>42600</v>
      </c>
      <c r="I44" s="125" t="e">
        <f>VLOOKUP(H44,Presupuesto!$B$11:$C$586,2,0)</f>
        <v>#N/A</v>
      </c>
      <c r="J44" s="122" t="str">
        <f t="shared" si="3"/>
        <v>Estudiantes</v>
      </c>
      <c r="K44" s="122" t="s">
        <v>486</v>
      </c>
      <c r="L44" s="122"/>
    </row>
    <row r="45" spans="3:12" x14ac:dyDescent="0.25">
      <c r="C45" s="123" t="s">
        <v>35</v>
      </c>
      <c r="D45" s="175">
        <v>1</v>
      </c>
      <c r="E45" s="124">
        <v>13000</v>
      </c>
      <c r="F45" s="121">
        <f t="shared" si="2"/>
        <v>13000</v>
      </c>
      <c r="G45" s="189"/>
      <c r="H45" s="125">
        <v>42300</v>
      </c>
      <c r="I45" s="125" t="e">
        <f>VLOOKUP(H45,Presupuesto!$B$11:$C$586,2,0)</f>
        <v>#N/A</v>
      </c>
      <c r="J45" s="122" t="str">
        <f t="shared" si="3"/>
        <v>Estudiantes</v>
      </c>
      <c r="K45" s="122" t="s">
        <v>486</v>
      </c>
      <c r="L45" s="122"/>
    </row>
    <row r="46" spans="3:12" x14ac:dyDescent="0.25">
      <c r="C46" s="123" t="s">
        <v>76</v>
      </c>
      <c r="D46" s="175"/>
      <c r="E46" s="124">
        <v>15000</v>
      </c>
      <c r="F46" s="121">
        <f t="shared" si="2"/>
        <v>0</v>
      </c>
      <c r="G46" s="189"/>
      <c r="H46" s="125">
        <v>42300</v>
      </c>
      <c r="I46" s="125" t="e">
        <f>VLOOKUP(H46,Presupuesto!$B$11:$C$586,2,0)</f>
        <v>#N/A</v>
      </c>
      <c r="J46" s="122" t="str">
        <f t="shared" si="3"/>
        <v>Estudiantes</v>
      </c>
      <c r="K46" s="122" t="s">
        <v>486</v>
      </c>
      <c r="L46" s="122"/>
    </row>
    <row r="47" spans="3:12" x14ac:dyDescent="0.25">
      <c r="C47" s="123" t="s">
        <v>77</v>
      </c>
      <c r="D47" s="175"/>
      <c r="E47" s="124">
        <v>10000</v>
      </c>
      <c r="F47" s="121">
        <f t="shared" si="2"/>
        <v>0</v>
      </c>
      <c r="G47" s="189"/>
      <c r="H47" s="125">
        <v>42300</v>
      </c>
      <c r="I47" s="125" t="e">
        <f>VLOOKUP(H47,Presupuesto!$B$11:$C$586,2,0)</f>
        <v>#N/A</v>
      </c>
      <c r="J47" s="122" t="str">
        <f t="shared" si="3"/>
        <v>Estudiantes</v>
      </c>
      <c r="K47" s="122" t="s">
        <v>494</v>
      </c>
      <c r="L47" s="122"/>
    </row>
    <row r="48" spans="3:12" x14ac:dyDescent="0.25">
      <c r="C48" s="123" t="s">
        <v>78</v>
      </c>
      <c r="D48" s="175"/>
      <c r="E48" s="124">
        <v>10000</v>
      </c>
      <c r="F48" s="121">
        <f t="shared" si="2"/>
        <v>0</v>
      </c>
      <c r="G48" s="189"/>
      <c r="H48" s="125">
        <v>45100</v>
      </c>
      <c r="I48" s="125" t="e">
        <f>VLOOKUP(H48,Presupuesto!$B$11:$C$586,2,0)</f>
        <v>#N/A</v>
      </c>
      <c r="J48" s="122" t="str">
        <f t="shared" si="3"/>
        <v>Estudiantes</v>
      </c>
      <c r="K48" s="122" t="s">
        <v>490</v>
      </c>
      <c r="L48" s="122"/>
    </row>
    <row r="49" spans="3:12" x14ac:dyDescent="0.25">
      <c r="C49" s="133" t="s">
        <v>79</v>
      </c>
      <c r="D49" s="175"/>
      <c r="E49" s="124">
        <v>2000</v>
      </c>
      <c r="F49" s="121">
        <f t="shared" si="2"/>
        <v>0</v>
      </c>
      <c r="G49" s="189"/>
      <c r="H49" s="134">
        <v>42600</v>
      </c>
      <c r="I49" s="134" t="e">
        <f>VLOOKUP(H49,Presupuesto!$B$11:$C$586,2,0)</f>
        <v>#N/A</v>
      </c>
      <c r="J49" s="122" t="str">
        <f t="shared" si="3"/>
        <v>Estudiantes</v>
      </c>
      <c r="K49" s="122" t="s">
        <v>486</v>
      </c>
      <c r="L49" s="122"/>
    </row>
    <row r="50" spans="3:12" x14ac:dyDescent="0.25">
      <c r="C50" s="133" t="s">
        <v>80</v>
      </c>
      <c r="D50" s="175">
        <v>1</v>
      </c>
      <c r="E50" s="124">
        <v>1500</v>
      </c>
      <c r="F50" s="121">
        <f t="shared" si="2"/>
        <v>1500</v>
      </c>
      <c r="G50" s="189"/>
      <c r="H50" s="134">
        <v>39300</v>
      </c>
      <c r="I50" s="134" t="e">
        <f>VLOOKUP(H50,Presupuesto!$B$11:$C$586,2,0)</f>
        <v>#N/A</v>
      </c>
      <c r="J50" s="122" t="str">
        <f t="shared" si="3"/>
        <v>Estudiantes</v>
      </c>
      <c r="K50" s="122" t="s">
        <v>486</v>
      </c>
      <c r="L50" s="122"/>
    </row>
    <row r="51" spans="3:12" x14ac:dyDescent="0.25">
      <c r="C51" s="133" t="s">
        <v>81</v>
      </c>
      <c r="D51" s="175"/>
      <c r="E51" s="124">
        <v>1500</v>
      </c>
      <c r="F51" s="121">
        <f t="shared" si="2"/>
        <v>0</v>
      </c>
      <c r="G51" s="189"/>
      <c r="H51" s="134">
        <v>42600</v>
      </c>
      <c r="I51" s="134" t="e">
        <f>VLOOKUP(H51,Presupuesto!$B$11:$C$586,2,0)</f>
        <v>#N/A</v>
      </c>
      <c r="J51" s="122" t="str">
        <f t="shared" si="3"/>
        <v>Estudiantes</v>
      </c>
      <c r="K51" s="122" t="s">
        <v>486</v>
      </c>
      <c r="L51" s="122"/>
    </row>
    <row r="52" spans="3:12" x14ac:dyDescent="0.25">
      <c r="C52" s="133" t="s">
        <v>82</v>
      </c>
      <c r="D52" s="175"/>
      <c r="E52" s="124">
        <v>500</v>
      </c>
      <c r="F52" s="121">
        <f t="shared" si="2"/>
        <v>0</v>
      </c>
      <c r="G52" s="189"/>
      <c r="H52" s="134">
        <v>39600</v>
      </c>
      <c r="I52" s="134" t="e">
        <f>VLOOKUP(H52,Presupuesto!$B$11:$C$586,2,0)</f>
        <v>#N/A</v>
      </c>
      <c r="J52" s="122" t="str">
        <f t="shared" si="3"/>
        <v>Estudiantes</v>
      </c>
      <c r="K52" s="122" t="s">
        <v>486</v>
      </c>
      <c r="L52" s="122"/>
    </row>
    <row r="53" spans="3:12" ht="15.75" thickBot="1" x14ac:dyDescent="0.3">
      <c r="C53" s="126" t="s">
        <v>83</v>
      </c>
      <c r="D53" s="183"/>
      <c r="E53" s="128">
        <v>20</v>
      </c>
      <c r="F53" s="129">
        <f t="shared" si="2"/>
        <v>0</v>
      </c>
      <c r="G53" s="186"/>
      <c r="H53" s="130">
        <v>39600</v>
      </c>
      <c r="I53" s="130" t="e">
        <f>VLOOKUP(H53,Presupuesto!$B$11:$C$586,2,0)</f>
        <v>#N/A</v>
      </c>
      <c r="J53" s="130" t="str">
        <f t="shared" si="3"/>
        <v>Estudiantes</v>
      </c>
      <c r="K53" s="148" t="s">
        <v>485</v>
      </c>
      <c r="L53" s="148"/>
    </row>
    <row r="55" spans="3:12" ht="15.75" thickBot="1" x14ac:dyDescent="0.3"/>
    <row r="56" spans="3:12" ht="15.75" thickBot="1" x14ac:dyDescent="0.3">
      <c r="C56" s="29" t="s">
        <v>43</v>
      </c>
      <c r="D56" s="132">
        <f>SUM(F63:F76)</f>
        <v>94500</v>
      </c>
      <c r="F56" s="72"/>
      <c r="G56" s="97"/>
      <c r="H56" s="72"/>
      <c r="I56" s="72"/>
    </row>
    <row r="57" spans="3:12" x14ac:dyDescent="0.25">
      <c r="C57" s="72"/>
      <c r="D57" s="31"/>
      <c r="E57" s="117"/>
      <c r="F57" s="117"/>
      <c r="G57" s="117"/>
      <c r="H57" s="94"/>
      <c r="I57" s="94"/>
      <c r="J57" s="94"/>
      <c r="K57" s="136"/>
    </row>
    <row r="58" spans="3:12" x14ac:dyDescent="0.25">
      <c r="C58" s="72"/>
      <c r="D58" s="31"/>
      <c r="E58" s="117"/>
      <c r="F58" s="117"/>
      <c r="G58" s="117"/>
      <c r="H58" s="94"/>
      <c r="I58" s="94"/>
      <c r="J58" s="94"/>
      <c r="K58" s="136"/>
    </row>
    <row r="59" spans="3:12" ht="15.75" x14ac:dyDescent="0.25">
      <c r="C59" s="235" t="s">
        <v>481</v>
      </c>
      <c r="D59" s="328" t="s">
        <v>2369</v>
      </c>
      <c r="E59" s="117"/>
      <c r="F59" s="117"/>
      <c r="G59" s="117"/>
      <c r="H59" s="94"/>
      <c r="I59" s="94"/>
      <c r="J59" s="94"/>
      <c r="K59" s="136"/>
    </row>
    <row r="60" spans="3:12" ht="18.75" x14ac:dyDescent="0.25">
      <c r="C60" s="252" t="str">
        <f>IFERROR(VLOOKUP(D59,'Desarrollo e Innov. Curricular'!$E:$F,2,FALSE),IFERROR(VLOOKUP(D59,Investigación!$E:$F,2,FALSE),IFERROR(VLOOKUP(D59,'Vinculación Univ. Sociedad'!$E:$F,2,FALSE),IFERROR(VLOOKUP(D59,'Docencia y Profesorado Universi'!$E:$F,2,FALSE),IFERROR(VLOOKUP(D59,Estudiantes!$E:$F,2,FALSE),IFERROR(VLOOKUP(D59,'Gestion Administrativa'!#REF!,2,FALSE),IFERROR(VLOOKUP(D59,'Gestion Academica'!$E:$F,2,FALSE),IFERROR(VLOOKUP(D59,Graduados!$E:$F,2,FALSE),IFERROR(VLOOKUP(D59,'Gestión del Conocimiento'!$E:$F,2,FALSE),IFERROR(VLOOKUP(D59,Gobernabilidad!$E:$F,2,FALSE),IFERROR(VLOOKUP(D59,'NIVEL DE ES Y  SISTEMA NACIONAL'!$E:$F,2,FALSE),VLOOKUP(D59,'Lo Esencial'!$E:$F,2,0))))))))))))</f>
        <v>a.5 Equipamiento del departamento y Carrera de Antropología</v>
      </c>
      <c r="D60" s="31"/>
      <c r="E60" s="117"/>
      <c r="F60" s="117"/>
      <c r="G60" s="117"/>
      <c r="H60" s="94"/>
      <c r="I60" s="94"/>
      <c r="J60" s="94"/>
      <c r="K60" s="136"/>
    </row>
    <row r="61" spans="3:12" x14ac:dyDescent="0.25">
      <c r="F61" s="117"/>
      <c r="G61" s="94"/>
      <c r="H61" s="94"/>
      <c r="I61" s="94"/>
    </row>
    <row r="62" spans="3:12" ht="30.75" thickBot="1" x14ac:dyDescent="0.3">
      <c r="C62" s="173" t="s">
        <v>44</v>
      </c>
      <c r="D62" s="173" t="s">
        <v>55</v>
      </c>
      <c r="E62" s="173" t="s">
        <v>57</v>
      </c>
      <c r="F62" s="174" t="s">
        <v>27</v>
      </c>
      <c r="G62" s="174" t="s">
        <v>218</v>
      </c>
      <c r="H62" s="173" t="s">
        <v>46</v>
      </c>
      <c r="I62" s="173" t="s">
        <v>219</v>
      </c>
      <c r="J62" s="173" t="s">
        <v>501</v>
      </c>
      <c r="K62" s="173" t="s">
        <v>502</v>
      </c>
      <c r="L62" s="173" t="s">
        <v>557</v>
      </c>
    </row>
    <row r="63" spans="3:12" ht="15.75" thickBot="1" x14ac:dyDescent="0.3">
      <c r="C63" s="446" t="s">
        <v>1522</v>
      </c>
      <c r="D63" s="182">
        <v>2</v>
      </c>
      <c r="E63" s="120">
        <f>HLOOKUP($C63,$CB$2:$CE$3,2,0)</f>
        <v>15000</v>
      </c>
      <c r="F63" s="121">
        <f>D63*E63</f>
        <v>30000</v>
      </c>
      <c r="G63" s="189" t="s">
        <v>216</v>
      </c>
      <c r="H63" s="122" t="s">
        <v>343</v>
      </c>
      <c r="I63" s="122" t="str">
        <f>VLOOKUP(H63,Presupuesto!$B$11:$C$586,2,0)</f>
        <v>RESTRIBUCIONES A PERSONAL DIRECTIVO Y DE CONTROL (11300-00)</v>
      </c>
      <c r="J63" s="263" t="s">
        <v>165</v>
      </c>
      <c r="K63" s="122" t="s">
        <v>485</v>
      </c>
      <c r="L63" s="122"/>
    </row>
    <row r="64" spans="3:12" x14ac:dyDescent="0.25">
      <c r="C64" s="446" t="s">
        <v>1520</v>
      </c>
      <c r="D64" s="175">
        <v>1</v>
      </c>
      <c r="E64" s="120">
        <f>HLOOKUP($C64,$CB$2:$CE$3,2,0)</f>
        <v>35000</v>
      </c>
      <c r="F64" s="121">
        <f>D64*E64</f>
        <v>35000</v>
      </c>
      <c r="G64" s="189"/>
      <c r="H64" s="125">
        <v>42600</v>
      </c>
      <c r="I64" s="125" t="e">
        <f>VLOOKUP(H64,Presupuesto!$B$11:$C$586,2,0)</f>
        <v>#N/A</v>
      </c>
      <c r="J64" s="122" t="s">
        <v>566</v>
      </c>
      <c r="K64" s="122" t="s">
        <v>503</v>
      </c>
      <c r="L64" s="122"/>
    </row>
    <row r="65" spans="3:12" x14ac:dyDescent="0.25">
      <c r="C65" s="123" t="s">
        <v>73</v>
      </c>
      <c r="D65" s="175">
        <v>1</v>
      </c>
      <c r="E65" s="124">
        <v>4000</v>
      </c>
      <c r="F65" s="121">
        <f t="shared" ref="F65:F76" si="4">D65*E65</f>
        <v>4000</v>
      </c>
      <c r="G65" s="189"/>
      <c r="H65" s="125">
        <v>42120</v>
      </c>
      <c r="I65" s="125" t="e">
        <f>VLOOKUP(H65,Presupuesto!$B$11:$C$586,2,0)</f>
        <v>#N/A</v>
      </c>
      <c r="J65" s="122" t="str">
        <f t="shared" ref="J65:J76" si="5">$J$17</f>
        <v>Estudiantes</v>
      </c>
      <c r="K65" s="122" t="s">
        <v>486</v>
      </c>
      <c r="L65" s="122"/>
    </row>
    <row r="66" spans="3:12" x14ac:dyDescent="0.25">
      <c r="C66" s="123" t="s">
        <v>74</v>
      </c>
      <c r="D66" s="175">
        <v>1</v>
      </c>
      <c r="E66" s="124">
        <v>8000</v>
      </c>
      <c r="F66" s="121">
        <f t="shared" si="4"/>
        <v>8000</v>
      </c>
      <c r="G66" s="189" t="s">
        <v>216</v>
      </c>
      <c r="H66" s="125">
        <v>42600</v>
      </c>
      <c r="I66" s="125" t="e">
        <f>VLOOKUP(H66,Presupuesto!$B$11:$C$586,2,0)</f>
        <v>#N/A</v>
      </c>
      <c r="J66" s="122" t="str">
        <f t="shared" si="5"/>
        <v>Estudiantes</v>
      </c>
      <c r="K66" s="122" t="s">
        <v>486</v>
      </c>
      <c r="L66" s="122"/>
    </row>
    <row r="67" spans="3:12" x14ac:dyDescent="0.25">
      <c r="C67" s="123" t="s">
        <v>75</v>
      </c>
      <c r="D67" s="175"/>
      <c r="E67" s="124">
        <v>5000</v>
      </c>
      <c r="F67" s="121">
        <f t="shared" si="4"/>
        <v>0</v>
      </c>
      <c r="G67" s="189"/>
      <c r="H67" s="125">
        <v>42600</v>
      </c>
      <c r="I67" s="125" t="e">
        <f>VLOOKUP(H67,Presupuesto!$B$11:$C$586,2,0)</f>
        <v>#N/A</v>
      </c>
      <c r="J67" s="122" t="str">
        <f t="shared" si="5"/>
        <v>Estudiantes</v>
      </c>
      <c r="K67" s="122" t="s">
        <v>486</v>
      </c>
      <c r="L67" s="122"/>
    </row>
    <row r="68" spans="3:12" x14ac:dyDescent="0.25">
      <c r="C68" s="123" t="s">
        <v>35</v>
      </c>
      <c r="D68" s="175">
        <v>1</v>
      </c>
      <c r="E68" s="124">
        <v>13000</v>
      </c>
      <c r="F68" s="121">
        <f t="shared" si="4"/>
        <v>13000</v>
      </c>
      <c r="G68" s="189"/>
      <c r="H68" s="125">
        <v>42300</v>
      </c>
      <c r="I68" s="125" t="e">
        <f>VLOOKUP(H68,Presupuesto!$B$11:$C$586,2,0)</f>
        <v>#N/A</v>
      </c>
      <c r="J68" s="122" t="str">
        <f t="shared" si="5"/>
        <v>Estudiantes</v>
      </c>
      <c r="K68" s="122" t="s">
        <v>486</v>
      </c>
      <c r="L68" s="122"/>
    </row>
    <row r="69" spans="3:12" x14ac:dyDescent="0.25">
      <c r="C69" s="123" t="s">
        <v>76</v>
      </c>
      <c r="D69" s="175"/>
      <c r="E69" s="124">
        <v>15000</v>
      </c>
      <c r="F69" s="121">
        <f t="shared" si="4"/>
        <v>0</v>
      </c>
      <c r="G69" s="189"/>
      <c r="H69" s="125">
        <v>42300</v>
      </c>
      <c r="I69" s="125" t="e">
        <f>VLOOKUP(H69,Presupuesto!$B$11:$C$586,2,0)</f>
        <v>#N/A</v>
      </c>
      <c r="J69" s="122" t="str">
        <f t="shared" si="5"/>
        <v>Estudiantes</v>
      </c>
      <c r="K69" s="122" t="s">
        <v>486</v>
      </c>
      <c r="L69" s="122"/>
    </row>
    <row r="70" spans="3:12" x14ac:dyDescent="0.25">
      <c r="C70" s="123" t="s">
        <v>77</v>
      </c>
      <c r="D70" s="175"/>
      <c r="E70" s="124">
        <v>10000</v>
      </c>
      <c r="F70" s="121">
        <f t="shared" si="4"/>
        <v>0</v>
      </c>
      <c r="G70" s="189"/>
      <c r="H70" s="125">
        <v>42300</v>
      </c>
      <c r="I70" s="125" t="e">
        <f>VLOOKUP(H70,Presupuesto!$B$11:$C$586,2,0)</f>
        <v>#N/A</v>
      </c>
      <c r="J70" s="122" t="str">
        <f t="shared" si="5"/>
        <v>Estudiantes</v>
      </c>
      <c r="K70" s="122" t="s">
        <v>494</v>
      </c>
      <c r="L70" s="122"/>
    </row>
    <row r="71" spans="3:12" x14ac:dyDescent="0.25">
      <c r="C71" s="123" t="s">
        <v>78</v>
      </c>
      <c r="D71" s="175"/>
      <c r="E71" s="124">
        <v>10000</v>
      </c>
      <c r="F71" s="121">
        <f t="shared" si="4"/>
        <v>0</v>
      </c>
      <c r="G71" s="189"/>
      <c r="H71" s="125">
        <v>45100</v>
      </c>
      <c r="I71" s="125" t="e">
        <f>VLOOKUP(H71,Presupuesto!$B$11:$C$586,2,0)</f>
        <v>#N/A</v>
      </c>
      <c r="J71" s="122" t="str">
        <f t="shared" si="5"/>
        <v>Estudiantes</v>
      </c>
      <c r="K71" s="122" t="s">
        <v>490</v>
      </c>
      <c r="L71" s="122"/>
    </row>
    <row r="72" spans="3:12" x14ac:dyDescent="0.25">
      <c r="C72" s="133" t="s">
        <v>79</v>
      </c>
      <c r="D72" s="175"/>
      <c r="E72" s="124">
        <v>2000</v>
      </c>
      <c r="F72" s="121">
        <f t="shared" si="4"/>
        <v>0</v>
      </c>
      <c r="G72" s="189"/>
      <c r="H72" s="134">
        <v>42600</v>
      </c>
      <c r="I72" s="134" t="e">
        <f>VLOOKUP(H72,Presupuesto!$B$11:$C$586,2,0)</f>
        <v>#N/A</v>
      </c>
      <c r="J72" s="122" t="str">
        <f t="shared" si="5"/>
        <v>Estudiantes</v>
      </c>
      <c r="K72" s="122" t="s">
        <v>486</v>
      </c>
      <c r="L72" s="122"/>
    </row>
    <row r="73" spans="3:12" x14ac:dyDescent="0.25">
      <c r="C73" s="133" t="s">
        <v>80</v>
      </c>
      <c r="D73" s="175">
        <v>3</v>
      </c>
      <c r="E73" s="124">
        <v>1500</v>
      </c>
      <c r="F73" s="121">
        <f t="shared" si="4"/>
        <v>4500</v>
      </c>
      <c r="G73" s="189"/>
      <c r="H73" s="134">
        <v>39300</v>
      </c>
      <c r="I73" s="134" t="e">
        <f>VLOOKUP(H73,Presupuesto!$B$11:$C$586,2,0)</f>
        <v>#N/A</v>
      </c>
      <c r="J73" s="122" t="str">
        <f t="shared" si="5"/>
        <v>Estudiantes</v>
      </c>
      <c r="K73" s="122" t="s">
        <v>486</v>
      </c>
      <c r="L73" s="122"/>
    </row>
    <row r="74" spans="3:12" x14ac:dyDescent="0.25">
      <c r="C74" s="133" t="s">
        <v>81</v>
      </c>
      <c r="D74" s="175"/>
      <c r="E74" s="124">
        <v>1500</v>
      </c>
      <c r="F74" s="121">
        <f t="shared" si="4"/>
        <v>0</v>
      </c>
      <c r="G74" s="189"/>
      <c r="H74" s="134">
        <v>42600</v>
      </c>
      <c r="I74" s="134" t="e">
        <f>VLOOKUP(H74,Presupuesto!$B$11:$C$586,2,0)</f>
        <v>#N/A</v>
      </c>
      <c r="J74" s="122" t="str">
        <f t="shared" si="5"/>
        <v>Estudiantes</v>
      </c>
      <c r="K74" s="122" t="s">
        <v>486</v>
      </c>
      <c r="L74" s="122"/>
    </row>
    <row r="75" spans="3:12" x14ac:dyDescent="0.25">
      <c r="C75" s="133" t="s">
        <v>82</v>
      </c>
      <c r="D75" s="175"/>
      <c r="E75" s="124">
        <v>500</v>
      </c>
      <c r="F75" s="121">
        <f t="shared" si="4"/>
        <v>0</v>
      </c>
      <c r="G75" s="189"/>
      <c r="H75" s="134">
        <v>39600</v>
      </c>
      <c r="I75" s="134" t="e">
        <f>VLOOKUP(H75,Presupuesto!$B$11:$C$586,2,0)</f>
        <v>#N/A</v>
      </c>
      <c r="J75" s="122" t="str">
        <f t="shared" si="5"/>
        <v>Estudiantes</v>
      </c>
      <c r="K75" s="122" t="s">
        <v>486</v>
      </c>
      <c r="L75" s="122"/>
    </row>
    <row r="76" spans="3:12" ht="15.75" thickBot="1" x14ac:dyDescent="0.3">
      <c r="C76" s="126" t="s">
        <v>83</v>
      </c>
      <c r="D76" s="183"/>
      <c r="E76" s="128">
        <v>20</v>
      </c>
      <c r="F76" s="129">
        <f t="shared" si="4"/>
        <v>0</v>
      </c>
      <c r="G76" s="186"/>
      <c r="H76" s="130">
        <v>39600</v>
      </c>
      <c r="I76" s="130" t="e">
        <f>VLOOKUP(H76,Presupuesto!$B$11:$C$586,2,0)</f>
        <v>#N/A</v>
      </c>
      <c r="J76" s="130" t="str">
        <f t="shared" si="5"/>
        <v>Estudiantes</v>
      </c>
      <c r="K76" s="148" t="s">
        <v>485</v>
      </c>
      <c r="L76" s="148"/>
    </row>
  </sheetData>
  <conditionalFormatting sqref="D13">
    <cfRule type="duplicateValues" dxfId="7" priority="3"/>
  </conditionalFormatting>
  <conditionalFormatting sqref="D36">
    <cfRule type="duplicateValues" dxfId="6" priority="2"/>
  </conditionalFormatting>
  <conditionalFormatting sqref="D59">
    <cfRule type="duplicateValues" dxfId="5" priority="1"/>
  </conditionalFormatting>
  <dataValidations xWindow="801" yWindow="652" count="5">
    <dataValidation type="list" allowBlank="1" showInputMessage="1" showErrorMessage="1" errorTitle="¡Ingreso Inválido!" error="Seleccione una opción de la lista._x000a_" promptTitle="Tipo de Presupuesto" prompt="Seleccione una opción de la lista." sqref="G17:G30 G40:G53 G63:G76">
      <formula1>$R$2:$S$2</formula1>
    </dataValidation>
    <dataValidation type="list" allowBlank="1" showInputMessage="1" showErrorMessage="1" errorTitle="¡Ingreso Inválido!" error="Seleccione una opción de la lista." promptTitle="Dimensión Estratégica" prompt="Seleccione una opción de la lista." sqref="J17:J30 J40:J53 J63:J76">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formula1>$U$2:$AF$2</formula1>
    </dataValidation>
    <dataValidation type="list" allowBlank="1" showInputMessage="1" showErrorMessage="1" errorTitle="¡Ingreso Inválido!" error="Verifique el valor ingresado" promptTitle="Objeto de Gasto" prompt="Ingrese el Objeto de Gasto" sqref="H17:H30 H40:H53 H63:H76">
      <formula1>$A$1:$VD$1</formula1>
    </dataValidation>
    <dataValidation type="list" allowBlank="1" showInputMessage="1" showErrorMessage="1" sqref="C17:C18 C40:C41 C63:C64">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83"/>
  <sheetViews>
    <sheetView showGridLines="0" topLeftCell="A4" zoomScale="86" zoomScaleNormal="86" workbookViewId="0">
      <selection activeCell="E63" sqref="E63"/>
    </sheetView>
  </sheetViews>
  <sheetFormatPr baseColWidth="10" defaultColWidth="11.5703125" defaultRowHeight="15" x14ac:dyDescent="0.25"/>
  <cols>
    <col min="1" max="1" width="1.85546875" style="109" customWidth="1"/>
    <col min="2" max="2" width="17" style="109" customWidth="1"/>
    <col min="3" max="3" width="53.42578125" style="109" customWidth="1"/>
    <col min="4" max="4" width="20.7109375" style="109" bestFit="1" customWidth="1"/>
    <col min="5" max="5" width="13.85546875" style="109" customWidth="1"/>
    <col min="6" max="6" width="21.85546875" style="109" customWidth="1"/>
    <col min="7" max="7" width="16.5703125" style="95" customWidth="1"/>
    <col min="8" max="8" width="14.28515625" style="109" customWidth="1"/>
    <col min="9" max="9" width="40.28515625" style="109" customWidth="1"/>
    <col min="10" max="10" width="28.140625" style="109" bestFit="1" customWidth="1"/>
    <col min="11" max="11" width="19.85546875" style="109" bestFit="1" customWidth="1"/>
    <col min="12" max="16384" width="11.5703125" style="109"/>
  </cols>
  <sheetData>
    <row r="1" spans="1:576" ht="26.25" hidden="1" x14ac:dyDescent="0.25">
      <c r="A1" s="212"/>
      <c r="B1" s="215"/>
      <c r="C1" s="206" t="s">
        <v>342</v>
      </c>
      <c r="D1" s="206" t="s">
        <v>678</v>
      </c>
      <c r="E1" s="206" t="s">
        <v>680</v>
      </c>
      <c r="F1" s="206" t="s">
        <v>682</v>
      </c>
      <c r="G1" s="206" t="s">
        <v>684</v>
      </c>
      <c r="H1" s="206" t="s">
        <v>686</v>
      </c>
      <c r="I1" s="206" t="s">
        <v>688</v>
      </c>
      <c r="J1" s="206" t="s">
        <v>343</v>
      </c>
      <c r="K1" s="206" t="s">
        <v>691</v>
      </c>
      <c r="L1" s="206" t="s">
        <v>344</v>
      </c>
      <c r="M1" s="206" t="s">
        <v>693</v>
      </c>
      <c r="N1" s="206" t="s">
        <v>695</v>
      </c>
      <c r="O1" s="206" t="s">
        <v>697</v>
      </c>
      <c r="P1" s="206" t="s">
        <v>345</v>
      </c>
      <c r="Q1" s="206" t="s">
        <v>698</v>
      </c>
      <c r="R1" s="206" t="s">
        <v>701</v>
      </c>
      <c r="S1" s="206" t="s">
        <v>346</v>
      </c>
      <c r="T1" s="206" t="s">
        <v>703</v>
      </c>
      <c r="U1" s="206" t="s">
        <v>347</v>
      </c>
      <c r="V1" s="206" t="s">
        <v>704</v>
      </c>
      <c r="W1" s="206" t="s">
        <v>705</v>
      </c>
      <c r="X1" s="206" t="s">
        <v>709</v>
      </c>
      <c r="Y1" s="206" t="s">
        <v>339</v>
      </c>
      <c r="Z1" s="206" t="s">
        <v>724</v>
      </c>
      <c r="AA1" s="215"/>
      <c r="AB1" s="206" t="s">
        <v>726</v>
      </c>
      <c r="AC1" s="206" t="s">
        <v>349</v>
      </c>
      <c r="AD1" s="206" t="s">
        <v>728</v>
      </c>
      <c r="AE1" s="206" t="s">
        <v>730</v>
      </c>
      <c r="AF1" s="206" t="s">
        <v>350</v>
      </c>
      <c r="AG1" s="206" t="s">
        <v>732</v>
      </c>
      <c r="AH1" s="206" t="s">
        <v>734</v>
      </c>
      <c r="AI1" s="206" t="s">
        <v>351</v>
      </c>
      <c r="AJ1" s="206" t="s">
        <v>735</v>
      </c>
      <c r="AK1" s="206" t="s">
        <v>737</v>
      </c>
      <c r="AL1" s="206" t="s">
        <v>738</v>
      </c>
      <c r="AM1" s="206" t="s">
        <v>739</v>
      </c>
      <c r="AN1" s="206" t="s">
        <v>741</v>
      </c>
      <c r="AO1" s="206" t="s">
        <v>743</v>
      </c>
      <c r="AP1" s="206" t="s">
        <v>744</v>
      </c>
      <c r="AQ1" s="206" t="s">
        <v>352</v>
      </c>
      <c r="AR1" s="206" t="s">
        <v>746</v>
      </c>
      <c r="AS1" s="206" t="s">
        <v>748</v>
      </c>
      <c r="AT1" s="206" t="s">
        <v>750</v>
      </c>
      <c r="AU1" s="206" t="s">
        <v>752</v>
      </c>
      <c r="AV1" s="206" t="s">
        <v>754</v>
      </c>
      <c r="AW1" s="206" t="s">
        <v>756</v>
      </c>
      <c r="AX1" s="206" t="s">
        <v>758</v>
      </c>
      <c r="AY1" s="206" t="s">
        <v>760</v>
      </c>
      <c r="AZ1" s="215"/>
      <c r="BA1" s="206" t="s">
        <v>354</v>
      </c>
      <c r="BB1" s="206" t="s">
        <v>782</v>
      </c>
      <c r="BC1" s="206" t="s">
        <v>355</v>
      </c>
      <c r="BD1" s="206" t="s">
        <v>784</v>
      </c>
      <c r="BE1" s="206" t="s">
        <v>786</v>
      </c>
      <c r="BF1" s="215"/>
      <c r="BG1" s="206" t="s">
        <v>357</v>
      </c>
      <c r="BH1" s="206" t="s">
        <v>788</v>
      </c>
      <c r="BI1" s="206" t="s">
        <v>358</v>
      </c>
      <c r="BJ1" s="206" t="s">
        <v>790</v>
      </c>
      <c r="BK1" s="206" t="s">
        <v>792</v>
      </c>
      <c r="BL1" s="206" t="s">
        <v>794</v>
      </c>
      <c r="BM1" s="215"/>
      <c r="BN1" s="206" t="s">
        <v>800</v>
      </c>
      <c r="BO1" s="206" t="s">
        <v>802</v>
      </c>
      <c r="BP1" s="206" t="s">
        <v>360</v>
      </c>
      <c r="BQ1" s="206" t="s">
        <v>796</v>
      </c>
      <c r="BR1" s="206" t="s">
        <v>798</v>
      </c>
      <c r="BS1" s="206" t="s">
        <v>361</v>
      </c>
      <c r="BT1" s="206" t="s">
        <v>804</v>
      </c>
      <c r="BU1" s="206" t="s">
        <v>362</v>
      </c>
      <c r="BV1" s="206" t="s">
        <v>805</v>
      </c>
      <c r="BW1" s="203"/>
      <c r="BX1" s="215"/>
      <c r="BY1" s="206" t="s">
        <v>363</v>
      </c>
      <c r="BZ1" s="206" t="s">
        <v>710</v>
      </c>
      <c r="CA1" s="206" t="s">
        <v>712</v>
      </c>
      <c r="CB1" s="206" t="s">
        <v>714</v>
      </c>
      <c r="CC1" s="206" t="s">
        <v>364</v>
      </c>
      <c r="CD1" s="206" t="s">
        <v>716</v>
      </c>
      <c r="CE1" s="206" t="s">
        <v>718</v>
      </c>
      <c r="CF1" s="206" t="s">
        <v>720</v>
      </c>
      <c r="CG1" s="206" t="s">
        <v>722</v>
      </c>
      <c r="CH1" s="203"/>
      <c r="CI1" s="215"/>
      <c r="CJ1" s="206" t="s">
        <v>365</v>
      </c>
      <c r="CK1" s="206" t="s">
        <v>762</v>
      </c>
      <c r="CL1" s="206" t="s">
        <v>764</v>
      </c>
      <c r="CM1" s="206" t="s">
        <v>766</v>
      </c>
      <c r="CN1" s="206" t="s">
        <v>768</v>
      </c>
      <c r="CO1" s="206" t="s">
        <v>770</v>
      </c>
      <c r="CP1" s="206" t="s">
        <v>772</v>
      </c>
      <c r="CQ1" s="206" t="s">
        <v>774</v>
      </c>
      <c r="CR1" s="206" t="s">
        <v>776</v>
      </c>
      <c r="CS1" s="206" t="s">
        <v>778</v>
      </c>
      <c r="CT1" s="206" t="s">
        <v>780</v>
      </c>
      <c r="CU1" s="203"/>
      <c r="CV1" s="215"/>
      <c r="CW1" s="206" t="s">
        <v>806</v>
      </c>
      <c r="CX1" s="206" t="s">
        <v>807</v>
      </c>
      <c r="CY1" s="206" t="s">
        <v>809</v>
      </c>
      <c r="CZ1" s="206" t="s">
        <v>368</v>
      </c>
      <c r="DA1" s="206" t="s">
        <v>811</v>
      </c>
      <c r="DB1" s="206" t="s">
        <v>813</v>
      </c>
      <c r="DC1" s="206" t="s">
        <v>815</v>
      </c>
      <c r="DD1" s="206" t="s">
        <v>817</v>
      </c>
      <c r="DE1" s="206" t="s">
        <v>819</v>
      </c>
      <c r="DF1" s="206" t="s">
        <v>821</v>
      </c>
      <c r="DG1" s="215"/>
      <c r="DH1" s="206" t="s">
        <v>370</v>
      </c>
      <c r="DI1" s="206" t="s">
        <v>823</v>
      </c>
      <c r="DJ1" s="206" t="s">
        <v>371</v>
      </c>
      <c r="DK1" s="206" t="s">
        <v>825</v>
      </c>
      <c r="DL1" s="206" t="s">
        <v>827</v>
      </c>
      <c r="DM1" s="206" t="s">
        <v>829</v>
      </c>
      <c r="DN1" s="206" t="s">
        <v>831</v>
      </c>
      <c r="DO1" s="206" t="s">
        <v>833</v>
      </c>
      <c r="DP1" s="206" t="s">
        <v>835</v>
      </c>
      <c r="DQ1" s="206" t="s">
        <v>837</v>
      </c>
      <c r="DR1" s="206" t="s">
        <v>372</v>
      </c>
      <c r="DS1" s="206" t="s">
        <v>839</v>
      </c>
      <c r="DT1" s="206" t="s">
        <v>841</v>
      </c>
      <c r="DU1" s="206" t="s">
        <v>843</v>
      </c>
      <c r="DV1" s="215"/>
      <c r="DW1" s="206" t="s">
        <v>845</v>
      </c>
      <c r="DX1" s="206" t="s">
        <v>374</v>
      </c>
      <c r="DY1" s="206" t="s">
        <v>847</v>
      </c>
      <c r="DZ1" s="206" t="s">
        <v>375</v>
      </c>
      <c r="EA1" s="206" t="s">
        <v>849</v>
      </c>
      <c r="EB1" s="206" t="s">
        <v>851</v>
      </c>
      <c r="EC1" s="206" t="s">
        <v>853</v>
      </c>
      <c r="ED1" s="206" t="s">
        <v>855</v>
      </c>
      <c r="EE1" s="206" t="s">
        <v>857</v>
      </c>
      <c r="EF1" s="206" t="s">
        <v>859</v>
      </c>
      <c r="EG1" s="206" t="s">
        <v>861</v>
      </c>
      <c r="EH1" s="206" t="s">
        <v>863</v>
      </c>
      <c r="EI1" s="206" t="s">
        <v>865</v>
      </c>
      <c r="EJ1" s="206" t="s">
        <v>867</v>
      </c>
      <c r="EK1" s="206" t="s">
        <v>869</v>
      </c>
      <c r="EL1" s="215"/>
      <c r="EM1" s="206" t="s">
        <v>871</v>
      </c>
      <c r="EN1" s="206" t="s">
        <v>377</v>
      </c>
      <c r="EO1" s="206" t="s">
        <v>873</v>
      </c>
      <c r="EP1" s="206" t="s">
        <v>875</v>
      </c>
      <c r="EQ1" s="206" t="s">
        <v>378</v>
      </c>
      <c r="ER1" s="206" t="s">
        <v>877</v>
      </c>
      <c r="ES1" s="206" t="s">
        <v>879</v>
      </c>
      <c r="ET1" s="206" t="s">
        <v>379</v>
      </c>
      <c r="EU1" s="206" t="s">
        <v>881</v>
      </c>
      <c r="EV1" s="206" t="s">
        <v>883</v>
      </c>
      <c r="EW1" s="206" t="s">
        <v>885</v>
      </c>
      <c r="EX1" s="206" t="s">
        <v>380</v>
      </c>
      <c r="EY1" s="206" t="s">
        <v>887</v>
      </c>
      <c r="EZ1" s="206" t="s">
        <v>889</v>
      </c>
      <c r="FA1" s="215"/>
      <c r="FB1" s="206" t="s">
        <v>382</v>
      </c>
      <c r="FC1" s="206" t="s">
        <v>891</v>
      </c>
      <c r="FD1" s="206" t="s">
        <v>893</v>
      </c>
      <c r="FE1" s="206" t="s">
        <v>895</v>
      </c>
      <c r="FF1" s="206" t="s">
        <v>897</v>
      </c>
      <c r="FG1" s="206" t="s">
        <v>383</v>
      </c>
      <c r="FH1" s="206" t="s">
        <v>899</v>
      </c>
      <c r="FI1" s="206" t="s">
        <v>901</v>
      </c>
      <c r="FJ1" s="206" t="s">
        <v>903</v>
      </c>
      <c r="FK1" s="206" t="s">
        <v>905</v>
      </c>
      <c r="FL1" s="206" t="s">
        <v>907</v>
      </c>
      <c r="FM1" s="206" t="s">
        <v>384</v>
      </c>
      <c r="FN1" s="206" t="s">
        <v>910</v>
      </c>
      <c r="FO1" s="206" t="s">
        <v>385</v>
      </c>
      <c r="FP1" s="206" t="s">
        <v>913</v>
      </c>
      <c r="FQ1" s="206" t="s">
        <v>914</v>
      </c>
      <c r="FR1" s="206" t="s">
        <v>916</v>
      </c>
      <c r="FS1" s="206" t="s">
        <v>386</v>
      </c>
      <c r="FT1" s="206" t="s">
        <v>919</v>
      </c>
      <c r="FU1" s="206" t="s">
        <v>920</v>
      </c>
      <c r="FV1" s="206" t="s">
        <v>922</v>
      </c>
      <c r="FW1" s="206" t="s">
        <v>387</v>
      </c>
      <c r="FX1" s="206" t="s">
        <v>925</v>
      </c>
      <c r="FY1" s="206" t="s">
        <v>927</v>
      </c>
      <c r="FZ1" s="206" t="s">
        <v>929</v>
      </c>
      <c r="GA1" s="215"/>
      <c r="GB1" s="206" t="s">
        <v>389</v>
      </c>
      <c r="GC1" s="206" t="s">
        <v>390</v>
      </c>
      <c r="GD1" s="215"/>
      <c r="GE1" s="206" t="s">
        <v>392</v>
      </c>
      <c r="GF1" s="206" t="s">
        <v>952</v>
      </c>
      <c r="GG1" s="206" t="s">
        <v>954</v>
      </c>
      <c r="GH1" s="206" t="s">
        <v>956</v>
      </c>
      <c r="GI1" s="206" t="s">
        <v>958</v>
      </c>
      <c r="GJ1" s="206" t="s">
        <v>960</v>
      </c>
      <c r="GK1" s="215"/>
      <c r="GL1" s="206" t="s">
        <v>394</v>
      </c>
      <c r="GM1" s="206" t="s">
        <v>962</v>
      </c>
      <c r="GN1" s="206" t="s">
        <v>964</v>
      </c>
      <c r="GO1" s="206" t="s">
        <v>966</v>
      </c>
      <c r="GP1" s="206" t="s">
        <v>968</v>
      </c>
      <c r="GQ1" s="206" t="s">
        <v>970</v>
      </c>
      <c r="GR1" s="206" t="s">
        <v>972</v>
      </c>
      <c r="GS1" s="203"/>
      <c r="GT1" s="215"/>
      <c r="GU1" s="206" t="s">
        <v>395</v>
      </c>
      <c r="GV1" s="206" t="s">
        <v>931</v>
      </c>
      <c r="GW1" s="206" t="s">
        <v>933</v>
      </c>
      <c r="GX1" s="206" t="s">
        <v>935</v>
      </c>
      <c r="GY1" s="206" t="s">
        <v>937</v>
      </c>
      <c r="GZ1" s="206" t="s">
        <v>939</v>
      </c>
      <c r="HA1" s="206" t="s">
        <v>941</v>
      </c>
      <c r="HB1" s="215"/>
      <c r="HC1" s="206" t="s">
        <v>396</v>
      </c>
      <c r="HD1" s="206" t="s">
        <v>943</v>
      </c>
      <c r="HE1" s="206" t="s">
        <v>945</v>
      </c>
      <c r="HF1" s="206" t="s">
        <v>946</v>
      </c>
      <c r="HG1" s="206" t="s">
        <v>397</v>
      </c>
      <c r="HH1" s="206" t="s">
        <v>949</v>
      </c>
      <c r="HI1" s="206" t="s">
        <v>950</v>
      </c>
      <c r="HJ1" s="203"/>
      <c r="HK1" s="215"/>
      <c r="HL1" s="206" t="s">
        <v>400</v>
      </c>
      <c r="HM1" s="206" t="s">
        <v>974</v>
      </c>
      <c r="HN1" s="206" t="s">
        <v>976</v>
      </c>
      <c r="HO1" s="206" t="s">
        <v>978</v>
      </c>
      <c r="HP1" s="206" t="s">
        <v>980</v>
      </c>
      <c r="HQ1" s="206" t="s">
        <v>401</v>
      </c>
      <c r="HR1" s="206" t="s">
        <v>983</v>
      </c>
      <c r="HS1" s="215"/>
      <c r="HT1" s="206" t="s">
        <v>985</v>
      </c>
      <c r="HU1" s="206" t="s">
        <v>987</v>
      </c>
      <c r="HV1" s="206" t="s">
        <v>403</v>
      </c>
      <c r="HW1" s="206" t="s">
        <v>990</v>
      </c>
      <c r="HX1" s="206" t="s">
        <v>992</v>
      </c>
      <c r="HY1" s="206" t="s">
        <v>993</v>
      </c>
      <c r="HZ1" s="206" t="s">
        <v>995</v>
      </c>
      <c r="IA1" s="215"/>
      <c r="IB1" s="206" t="s">
        <v>997</v>
      </c>
      <c r="IC1" s="206" t="s">
        <v>999</v>
      </c>
      <c r="ID1" s="206" t="s">
        <v>1001</v>
      </c>
      <c r="IE1" s="206" t="s">
        <v>405</v>
      </c>
      <c r="IF1" s="206" t="s">
        <v>1003</v>
      </c>
      <c r="IG1" s="206" t="s">
        <v>1005</v>
      </c>
      <c r="IH1" s="206" t="s">
        <v>406</v>
      </c>
      <c r="II1" s="206" t="s">
        <v>1007</v>
      </c>
      <c r="IJ1" s="206" t="s">
        <v>1009</v>
      </c>
      <c r="IK1" s="206" t="s">
        <v>407</v>
      </c>
      <c r="IL1" s="206" t="s">
        <v>1011</v>
      </c>
      <c r="IM1" s="206" t="s">
        <v>1013</v>
      </c>
      <c r="IN1" s="206" t="s">
        <v>1015</v>
      </c>
      <c r="IO1" s="206" t="s">
        <v>1017</v>
      </c>
      <c r="IP1" s="206" t="s">
        <v>408</v>
      </c>
      <c r="IQ1" s="206" t="s">
        <v>1019</v>
      </c>
      <c r="IR1" s="215"/>
      <c r="IS1" s="206" t="s">
        <v>1027</v>
      </c>
      <c r="IT1" s="206" t="s">
        <v>1029</v>
      </c>
      <c r="IU1" s="206" t="s">
        <v>410</v>
      </c>
      <c r="IV1" s="206" t="s">
        <v>1031</v>
      </c>
      <c r="IW1" s="206" t="s">
        <v>1033</v>
      </c>
      <c r="IX1" s="206" t="s">
        <v>1035</v>
      </c>
      <c r="IY1" s="215"/>
      <c r="IZ1" s="206" t="s">
        <v>1037</v>
      </c>
      <c r="JA1" s="206" t="s">
        <v>412</v>
      </c>
      <c r="JB1" s="206" t="s">
        <v>1040</v>
      </c>
      <c r="JC1" s="206" t="s">
        <v>1042</v>
      </c>
      <c r="JD1" s="206" t="s">
        <v>1044</v>
      </c>
      <c r="JE1" s="206" t="s">
        <v>1046</v>
      </c>
      <c r="JF1" s="206" t="s">
        <v>1048</v>
      </c>
      <c r="JG1" s="206" t="s">
        <v>1050</v>
      </c>
      <c r="JH1" s="206" t="s">
        <v>413</v>
      </c>
      <c r="JI1" s="206" t="s">
        <v>1053</v>
      </c>
      <c r="JJ1" s="206" t="s">
        <v>1055</v>
      </c>
      <c r="JK1" s="206" t="s">
        <v>1057</v>
      </c>
      <c r="JL1" s="206" t="s">
        <v>1059</v>
      </c>
      <c r="JM1" s="206" t="s">
        <v>1061</v>
      </c>
      <c r="JN1" s="206" t="s">
        <v>1063</v>
      </c>
      <c r="JO1" s="206" t="s">
        <v>1065</v>
      </c>
      <c r="JP1" s="206" t="s">
        <v>1067</v>
      </c>
      <c r="JQ1" s="206" t="s">
        <v>414</v>
      </c>
      <c r="JR1" s="206" t="s">
        <v>1070</v>
      </c>
      <c r="JS1" s="206" t="s">
        <v>1072</v>
      </c>
      <c r="JT1" s="206" t="s">
        <v>1074</v>
      </c>
      <c r="JU1" s="206" t="s">
        <v>1076</v>
      </c>
      <c r="JV1" s="206" t="s">
        <v>1077</v>
      </c>
      <c r="JW1" s="206" t="s">
        <v>1079</v>
      </c>
      <c r="JX1" s="206" t="s">
        <v>1081</v>
      </c>
      <c r="JY1" s="206" t="s">
        <v>1083</v>
      </c>
      <c r="JZ1" s="206" t="s">
        <v>1085</v>
      </c>
      <c r="KA1" s="206" t="s">
        <v>1087</v>
      </c>
      <c r="KB1" s="206" t="s">
        <v>1089</v>
      </c>
      <c r="KC1" s="206" t="s">
        <v>1091</v>
      </c>
      <c r="KD1" s="206" t="s">
        <v>1093</v>
      </c>
      <c r="KE1" s="206" t="s">
        <v>1095</v>
      </c>
      <c r="KF1" s="206" t="s">
        <v>1097</v>
      </c>
      <c r="KG1" s="206" t="s">
        <v>1099</v>
      </c>
      <c r="KH1" s="206" t="s">
        <v>1101</v>
      </c>
      <c r="KI1" s="206" t="s">
        <v>1103</v>
      </c>
      <c r="KJ1" s="206" t="s">
        <v>1105</v>
      </c>
      <c r="KK1" s="206" t="s">
        <v>1107</v>
      </c>
      <c r="KL1" s="206" t="s">
        <v>1109</v>
      </c>
      <c r="KM1" s="206" t="s">
        <v>1111</v>
      </c>
      <c r="KN1" s="206" t="s">
        <v>1113</v>
      </c>
      <c r="KO1" s="206" t="s">
        <v>1115</v>
      </c>
      <c r="KP1" s="206" t="s">
        <v>1117</v>
      </c>
      <c r="KQ1" s="206" t="s">
        <v>1119</v>
      </c>
      <c r="KR1" s="215"/>
      <c r="KS1" s="206" t="s">
        <v>1121</v>
      </c>
      <c r="KT1" s="206" t="s">
        <v>416</v>
      </c>
      <c r="KU1" s="206" t="s">
        <v>1124</v>
      </c>
      <c r="KV1" s="206" t="s">
        <v>1126</v>
      </c>
      <c r="KW1" s="206" t="s">
        <v>1128</v>
      </c>
      <c r="KX1" s="206" t="s">
        <v>1130</v>
      </c>
      <c r="KY1" s="206" t="s">
        <v>417</v>
      </c>
      <c r="KZ1" s="206" t="s">
        <v>1133</v>
      </c>
      <c r="LA1" s="206" t="s">
        <v>1135</v>
      </c>
      <c r="LB1" s="206" t="s">
        <v>1137</v>
      </c>
      <c r="LC1" s="206" t="s">
        <v>1139</v>
      </c>
      <c r="LD1" s="206" t="s">
        <v>1141</v>
      </c>
      <c r="LE1" s="206" t="s">
        <v>1143</v>
      </c>
      <c r="LF1" s="206" t="s">
        <v>1145</v>
      </c>
      <c r="LG1" s="203"/>
      <c r="LH1" s="215"/>
      <c r="LI1" s="206" t="s">
        <v>418</v>
      </c>
      <c r="LJ1" s="206" t="s">
        <v>1021</v>
      </c>
      <c r="LK1" s="206" t="s">
        <v>1023</v>
      </c>
      <c r="LL1" s="206" t="s">
        <v>1025</v>
      </c>
      <c r="LM1" s="203"/>
      <c r="LN1" s="215"/>
      <c r="LO1" s="206" t="s">
        <v>421</v>
      </c>
      <c r="LP1" s="206" t="s">
        <v>422</v>
      </c>
      <c r="LQ1" s="215"/>
      <c r="LR1" s="206" t="s">
        <v>424</v>
      </c>
      <c r="LS1" s="206" t="s">
        <v>1165</v>
      </c>
      <c r="LT1" s="206" t="s">
        <v>1167</v>
      </c>
      <c r="LU1" s="206" t="s">
        <v>1168</v>
      </c>
      <c r="LV1" s="206" t="s">
        <v>1170</v>
      </c>
      <c r="LW1" s="206" t="s">
        <v>1171</v>
      </c>
      <c r="LX1" s="206" t="s">
        <v>1173</v>
      </c>
      <c r="LY1" s="206" t="s">
        <v>1175</v>
      </c>
      <c r="LZ1" s="206" t="s">
        <v>1177</v>
      </c>
      <c r="MA1" s="206" t="s">
        <v>1179</v>
      </c>
      <c r="MB1" s="206" t="s">
        <v>425</v>
      </c>
      <c r="MC1" s="206" t="s">
        <v>1182</v>
      </c>
      <c r="MD1" s="206" t="s">
        <v>1183</v>
      </c>
      <c r="ME1" s="206" t="s">
        <v>1185</v>
      </c>
      <c r="MF1" s="206" t="s">
        <v>426</v>
      </c>
      <c r="MG1" s="206" t="s">
        <v>1188</v>
      </c>
      <c r="MH1" s="206" t="s">
        <v>1189</v>
      </c>
      <c r="MI1" s="206" t="s">
        <v>1191</v>
      </c>
      <c r="MJ1" s="206" t="s">
        <v>1193</v>
      </c>
      <c r="MK1" s="206" t="s">
        <v>427</v>
      </c>
      <c r="ML1" s="206" t="s">
        <v>1196</v>
      </c>
      <c r="MM1" s="206" t="s">
        <v>1198</v>
      </c>
      <c r="MN1" s="206" t="s">
        <v>1200</v>
      </c>
      <c r="MO1" s="206" t="s">
        <v>1202</v>
      </c>
      <c r="MP1" s="206" t="s">
        <v>428</v>
      </c>
      <c r="MQ1" s="206" t="s">
        <v>1205</v>
      </c>
      <c r="MR1" s="206" t="s">
        <v>1207</v>
      </c>
      <c r="MS1" s="206" t="s">
        <v>1209</v>
      </c>
      <c r="MT1" s="206" t="s">
        <v>1211</v>
      </c>
      <c r="MU1" s="206" t="s">
        <v>1213</v>
      </c>
      <c r="MV1" s="206" t="s">
        <v>1215</v>
      </c>
      <c r="MW1" s="206" t="s">
        <v>1217</v>
      </c>
      <c r="MX1" s="206" t="s">
        <v>1219</v>
      </c>
      <c r="MY1" s="206" t="s">
        <v>1221</v>
      </c>
      <c r="MZ1" s="206" t="s">
        <v>1223</v>
      </c>
      <c r="NA1" s="206" t="s">
        <v>1225</v>
      </c>
      <c r="NB1" s="206" t="s">
        <v>1226</v>
      </c>
      <c r="NC1" s="215"/>
      <c r="ND1" s="206" t="s">
        <v>430</v>
      </c>
      <c r="NE1" s="206" t="s">
        <v>1228</v>
      </c>
      <c r="NF1" s="206" t="s">
        <v>1230</v>
      </c>
      <c r="NG1" s="206" t="s">
        <v>1232</v>
      </c>
      <c r="NH1" s="206" t="s">
        <v>1234</v>
      </c>
      <c r="NI1" s="215"/>
      <c r="NJ1" s="206" t="s">
        <v>432</v>
      </c>
      <c r="NK1" s="206" t="s">
        <v>1235</v>
      </c>
      <c r="NL1" s="206" t="s">
        <v>433</v>
      </c>
      <c r="NM1" s="206" t="s">
        <v>1237</v>
      </c>
      <c r="NN1" s="206" t="s">
        <v>1239</v>
      </c>
      <c r="NO1" s="206" t="s">
        <v>434</v>
      </c>
      <c r="NP1" s="206" t="s">
        <v>1241</v>
      </c>
      <c r="NQ1" s="206" t="s">
        <v>1243</v>
      </c>
      <c r="NR1" s="203"/>
      <c r="NS1" s="215"/>
      <c r="NT1" s="206" t="s">
        <v>435</v>
      </c>
      <c r="NU1" s="206" t="s">
        <v>1147</v>
      </c>
      <c r="NV1" s="206" t="s">
        <v>1149</v>
      </c>
      <c r="NW1" s="206" t="s">
        <v>1151</v>
      </c>
      <c r="NX1" s="206" t="s">
        <v>1153</v>
      </c>
      <c r="NY1" s="206" t="s">
        <v>436</v>
      </c>
      <c r="NZ1" s="206" t="s">
        <v>1155</v>
      </c>
      <c r="OA1" s="206" t="s">
        <v>437</v>
      </c>
      <c r="OB1" s="206" t="s">
        <v>1157</v>
      </c>
      <c r="OC1" s="215"/>
      <c r="OD1" s="206" t="s">
        <v>1159</v>
      </c>
      <c r="OE1" s="206" t="s">
        <v>438</v>
      </c>
      <c r="OF1" s="203"/>
      <c r="OG1" s="215"/>
      <c r="OH1" s="206" t="s">
        <v>1161</v>
      </c>
      <c r="OI1" s="206" t="s">
        <v>1163</v>
      </c>
      <c r="OJ1" s="206" t="s">
        <v>439</v>
      </c>
      <c r="OK1" s="203"/>
      <c r="OL1" s="215"/>
      <c r="OM1" s="206" t="s">
        <v>442</v>
      </c>
      <c r="ON1" s="206" t="s">
        <v>1245</v>
      </c>
      <c r="OO1" s="206" t="s">
        <v>1247</v>
      </c>
      <c r="OP1" s="206" t="s">
        <v>443</v>
      </c>
      <c r="OQ1" s="206" t="s">
        <v>444</v>
      </c>
      <c r="OR1" s="206" t="s">
        <v>1345</v>
      </c>
      <c r="OS1" s="206" t="s">
        <v>1347</v>
      </c>
      <c r="OT1" s="206" t="s">
        <v>1349</v>
      </c>
      <c r="OU1" s="206" t="s">
        <v>1351</v>
      </c>
      <c r="OV1" s="206" t="s">
        <v>1353</v>
      </c>
      <c r="OW1" s="215"/>
      <c r="OX1" s="206" t="s">
        <v>446</v>
      </c>
      <c r="OY1" s="206" t="s">
        <v>1355</v>
      </c>
      <c r="OZ1" s="206" t="s">
        <v>1357</v>
      </c>
      <c r="PA1" s="206" t="s">
        <v>1359</v>
      </c>
      <c r="PB1" s="206" t="s">
        <v>1361</v>
      </c>
      <c r="PC1" s="206" t="s">
        <v>1363</v>
      </c>
      <c r="PD1" s="206" t="s">
        <v>1365</v>
      </c>
      <c r="PE1" s="215"/>
      <c r="PF1" s="206" t="s">
        <v>1367</v>
      </c>
      <c r="PG1" s="206" t="s">
        <v>448</v>
      </c>
      <c r="PH1" s="215"/>
      <c r="PI1" s="206" t="s">
        <v>450</v>
      </c>
      <c r="PJ1" s="206" t="s">
        <v>1397</v>
      </c>
      <c r="PK1" s="206" t="s">
        <v>1399</v>
      </c>
      <c r="PL1" s="215"/>
      <c r="PM1" s="206" t="s">
        <v>452</v>
      </c>
      <c r="PN1" s="206" t="s">
        <v>1401</v>
      </c>
      <c r="PO1" s="206" t="s">
        <v>1402</v>
      </c>
      <c r="PP1" s="206" t="s">
        <v>1403</v>
      </c>
      <c r="PQ1" s="206" t="s">
        <v>1404</v>
      </c>
      <c r="PR1" s="206" t="s">
        <v>1406</v>
      </c>
      <c r="PS1" s="206" t="s">
        <v>1407</v>
      </c>
      <c r="PT1" s="206" t="s">
        <v>1409</v>
      </c>
      <c r="PU1" s="206" t="s">
        <v>1410</v>
      </c>
      <c r="PV1" s="203"/>
      <c r="PW1" s="215"/>
      <c r="PX1" s="206" t="s">
        <v>453</v>
      </c>
      <c r="PY1" s="206" t="s">
        <v>1249</v>
      </c>
      <c r="PZ1" s="206" t="s">
        <v>1251</v>
      </c>
      <c r="QA1" s="206" t="s">
        <v>1253</v>
      </c>
      <c r="QB1" s="206" t="s">
        <v>1255</v>
      </c>
      <c r="QC1" s="206" t="s">
        <v>1257</v>
      </c>
      <c r="QD1" s="206" t="s">
        <v>1259</v>
      </c>
      <c r="QE1" s="206" t="s">
        <v>1261</v>
      </c>
      <c r="QF1" s="206" t="s">
        <v>1263</v>
      </c>
      <c r="QG1" s="206" t="s">
        <v>1265</v>
      </c>
      <c r="QH1" s="206" t="s">
        <v>1267</v>
      </c>
      <c r="QI1" s="206" t="s">
        <v>1269</v>
      </c>
      <c r="QJ1" s="206" t="s">
        <v>1271</v>
      </c>
      <c r="QK1" s="206" t="s">
        <v>1273</v>
      </c>
      <c r="QL1" s="206" t="s">
        <v>1275</v>
      </c>
      <c r="QM1" s="206" t="s">
        <v>1277</v>
      </c>
      <c r="QN1" s="206" t="s">
        <v>1279</v>
      </c>
      <c r="QO1" s="206" t="s">
        <v>1281</v>
      </c>
      <c r="QP1" s="206" t="s">
        <v>1283</v>
      </c>
      <c r="QQ1" s="206" t="s">
        <v>1285</v>
      </c>
      <c r="QR1" s="206" t="s">
        <v>1287</v>
      </c>
      <c r="QS1" s="206" t="s">
        <v>1289</v>
      </c>
      <c r="QT1" s="206" t="s">
        <v>1291</v>
      </c>
      <c r="QU1" s="206" t="s">
        <v>454</v>
      </c>
      <c r="QV1" s="206" t="s">
        <v>1294</v>
      </c>
      <c r="QW1" s="206" t="s">
        <v>1296</v>
      </c>
      <c r="QX1" s="206" t="s">
        <v>1297</v>
      </c>
      <c r="QY1" s="206" t="s">
        <v>1299</v>
      </c>
      <c r="QZ1" s="206" t="s">
        <v>1301</v>
      </c>
      <c r="RA1" s="206" t="s">
        <v>1303</v>
      </c>
      <c r="RB1" s="206" t="s">
        <v>1305</v>
      </c>
      <c r="RC1" s="206" t="s">
        <v>1307</v>
      </c>
      <c r="RD1" s="206" t="s">
        <v>1309</v>
      </c>
      <c r="RE1" s="206" t="s">
        <v>1311</v>
      </c>
      <c r="RF1" s="206" t="s">
        <v>1313</v>
      </c>
      <c r="RG1" s="206" t="s">
        <v>1315</v>
      </c>
      <c r="RH1" s="206" t="s">
        <v>1317</v>
      </c>
      <c r="RI1" s="206" t="s">
        <v>1319</v>
      </c>
      <c r="RJ1" s="206" t="s">
        <v>1321</v>
      </c>
      <c r="RK1" s="206" t="s">
        <v>1323</v>
      </c>
      <c r="RL1" s="206" t="s">
        <v>1325</v>
      </c>
      <c r="RM1" s="206" t="s">
        <v>1327</v>
      </c>
      <c r="RN1" s="206" t="s">
        <v>1329</v>
      </c>
      <c r="RO1" s="206" t="s">
        <v>1331</v>
      </c>
      <c r="RP1" s="206" t="s">
        <v>1333</v>
      </c>
      <c r="RQ1" s="206" t="s">
        <v>1335</v>
      </c>
      <c r="RR1" s="206" t="s">
        <v>1337</v>
      </c>
      <c r="RS1" s="206" t="s">
        <v>1339</v>
      </c>
      <c r="RT1" s="206" t="s">
        <v>1341</v>
      </c>
      <c r="RU1" s="206" t="s">
        <v>1343</v>
      </c>
      <c r="RV1" s="203"/>
      <c r="RW1" s="215"/>
      <c r="RX1" s="206" t="s">
        <v>455</v>
      </c>
      <c r="RY1" s="206" t="s">
        <v>1369</v>
      </c>
      <c r="RZ1" s="206" t="s">
        <v>1371</v>
      </c>
      <c r="SA1" s="206" t="s">
        <v>1373</v>
      </c>
      <c r="SB1" s="206" t="s">
        <v>1375</v>
      </c>
      <c r="SC1" s="206" t="s">
        <v>1377</v>
      </c>
      <c r="SD1" s="206" t="s">
        <v>1379</v>
      </c>
      <c r="SE1" s="206" t="s">
        <v>1381</v>
      </c>
      <c r="SF1" s="206" t="s">
        <v>1383</v>
      </c>
      <c r="SG1" s="206" t="s">
        <v>1385</v>
      </c>
      <c r="SH1" s="206" t="s">
        <v>1387</v>
      </c>
      <c r="SI1" s="206" t="s">
        <v>1389</v>
      </c>
      <c r="SJ1" s="206" t="s">
        <v>1391</v>
      </c>
      <c r="SK1" s="206" t="s">
        <v>1393</v>
      </c>
      <c r="SL1" s="206" t="s">
        <v>1395</v>
      </c>
      <c r="SM1" s="203"/>
      <c r="SN1" s="215"/>
      <c r="SO1" s="206" t="s">
        <v>458</v>
      </c>
      <c r="SP1" s="206" t="s">
        <v>1412</v>
      </c>
      <c r="SQ1" s="206" t="s">
        <v>1414</v>
      </c>
      <c r="SR1" s="206" t="s">
        <v>459</v>
      </c>
      <c r="SS1" s="206" t="s">
        <v>1416</v>
      </c>
      <c r="ST1" s="206" t="s">
        <v>1418</v>
      </c>
      <c r="SU1" s="206" t="s">
        <v>1420</v>
      </c>
      <c r="SV1" s="206" t="s">
        <v>1422</v>
      </c>
      <c r="SW1" s="215"/>
      <c r="SX1" s="206" t="s">
        <v>461</v>
      </c>
      <c r="SY1" s="206" t="s">
        <v>1424</v>
      </c>
      <c r="SZ1" s="206" t="s">
        <v>1426</v>
      </c>
      <c r="TA1" s="206" t="s">
        <v>1428</v>
      </c>
      <c r="TB1" s="206" t="s">
        <v>1430</v>
      </c>
      <c r="TC1" s="206" t="s">
        <v>1432</v>
      </c>
      <c r="TD1" s="206" t="s">
        <v>1434</v>
      </c>
      <c r="TE1" s="206" t="s">
        <v>1436</v>
      </c>
      <c r="TF1" s="206" t="s">
        <v>1438</v>
      </c>
      <c r="TG1" s="206" t="s">
        <v>1440</v>
      </c>
      <c r="TH1" s="206" t="s">
        <v>1442</v>
      </c>
      <c r="TI1" s="206" t="s">
        <v>1444</v>
      </c>
      <c r="TJ1" s="206" t="s">
        <v>1446</v>
      </c>
      <c r="TK1" s="206" t="s">
        <v>1448</v>
      </c>
      <c r="TL1" s="206" t="s">
        <v>1450</v>
      </c>
      <c r="TM1" s="206" t="s">
        <v>1452</v>
      </c>
      <c r="TN1" s="203"/>
      <c r="TO1" s="215"/>
      <c r="TP1" s="206" t="s">
        <v>464</v>
      </c>
      <c r="TQ1" s="206" t="s">
        <v>1454</v>
      </c>
      <c r="TR1" s="206" t="s">
        <v>1456</v>
      </c>
      <c r="TS1" s="206" t="s">
        <v>1458</v>
      </c>
      <c r="TT1" s="206" t="s">
        <v>1460</v>
      </c>
      <c r="TU1" s="206" t="s">
        <v>1462</v>
      </c>
      <c r="TV1" s="206" t="s">
        <v>465</v>
      </c>
      <c r="TW1" s="206" t="s">
        <v>1464</v>
      </c>
      <c r="TX1" s="206" t="s">
        <v>1466</v>
      </c>
      <c r="TY1" s="206" t="s">
        <v>1468</v>
      </c>
      <c r="TZ1" s="206" t="s">
        <v>1470</v>
      </c>
      <c r="UA1" s="206" t="s">
        <v>1472</v>
      </c>
      <c r="UB1" s="206" t="s">
        <v>1474</v>
      </c>
      <c r="UC1" s="215"/>
      <c r="UD1" s="206" t="s">
        <v>467</v>
      </c>
      <c r="UE1" s="203"/>
      <c r="UF1" s="215"/>
      <c r="UG1" s="206" t="s">
        <v>468</v>
      </c>
      <c r="UH1" s="206" t="s">
        <v>1476</v>
      </c>
      <c r="UI1" s="206" t="s">
        <v>1478</v>
      </c>
      <c r="UJ1" s="206" t="s">
        <v>1479</v>
      </c>
      <c r="UK1" s="206" t="s">
        <v>1481</v>
      </c>
      <c r="UL1" s="206" t="s">
        <v>1483</v>
      </c>
      <c r="UM1" s="206" t="s">
        <v>1485</v>
      </c>
      <c r="UN1" s="206" t="s">
        <v>1487</v>
      </c>
      <c r="UO1" s="206" t="s">
        <v>1489</v>
      </c>
      <c r="UP1" s="206" t="s">
        <v>1491</v>
      </c>
      <c r="UQ1" s="206" t="s">
        <v>1493</v>
      </c>
      <c r="UR1" s="206" t="s">
        <v>1495</v>
      </c>
      <c r="US1" s="206" t="s">
        <v>1497</v>
      </c>
      <c r="UT1" s="206" t="s">
        <v>1499</v>
      </c>
      <c r="UU1" s="206" t="s">
        <v>1501</v>
      </c>
      <c r="UV1" s="206" t="s">
        <v>1503</v>
      </c>
      <c r="UW1" s="206" t="s">
        <v>1505</v>
      </c>
      <c r="UX1" s="203"/>
      <c r="UY1" s="206" t="s">
        <v>1509</v>
      </c>
      <c r="UZ1" s="206" t="s">
        <v>1511</v>
      </c>
      <c r="VA1" s="206" t="s">
        <v>1513</v>
      </c>
      <c r="VB1" s="206" t="s">
        <v>1515</v>
      </c>
      <c r="VC1" s="206" t="s">
        <v>1517</v>
      </c>
      <c r="VD1" s="209"/>
    </row>
    <row r="2" spans="1:576" s="146" customFormat="1" hidden="1" x14ac:dyDescent="0.25">
      <c r="A2" s="146" t="s">
        <v>211</v>
      </c>
      <c r="B2" s="146" t="s">
        <v>203</v>
      </c>
      <c r="C2" s="146" t="s">
        <v>565</v>
      </c>
      <c r="D2" s="146" t="s">
        <v>212</v>
      </c>
      <c r="E2" s="146" t="s">
        <v>165</v>
      </c>
      <c r="F2" s="146" t="s">
        <v>566</v>
      </c>
      <c r="G2" s="184" t="s">
        <v>213</v>
      </c>
      <c r="H2" s="146" t="s">
        <v>567</v>
      </c>
      <c r="I2" s="146" t="s">
        <v>568</v>
      </c>
      <c r="J2" s="146" t="s">
        <v>214</v>
      </c>
      <c r="K2" s="146" t="s">
        <v>569</v>
      </c>
      <c r="R2" s="146" t="s">
        <v>216</v>
      </c>
      <c r="S2" s="146" t="s">
        <v>217</v>
      </c>
      <c r="U2" s="146" t="s">
        <v>485</v>
      </c>
      <c r="V2" s="146" t="s">
        <v>503</v>
      </c>
      <c r="W2" s="146" t="s">
        <v>486</v>
      </c>
      <c r="X2" s="146" t="s">
        <v>487</v>
      </c>
      <c r="Y2" s="146" t="s">
        <v>488</v>
      </c>
      <c r="Z2" s="146" t="s">
        <v>489</v>
      </c>
      <c r="AA2" s="146" t="s">
        <v>490</v>
      </c>
      <c r="AB2" s="146" t="s">
        <v>491</v>
      </c>
      <c r="AC2" s="146" t="s">
        <v>492</v>
      </c>
      <c r="AD2" s="146" t="s">
        <v>493</v>
      </c>
      <c r="AE2" s="146" t="s">
        <v>494</v>
      </c>
      <c r="AF2" s="146" t="s">
        <v>495</v>
      </c>
      <c r="AH2" s="146" t="s">
        <v>513</v>
      </c>
      <c r="AI2" s="146" t="s">
        <v>514</v>
      </c>
      <c r="AJ2" s="146" t="s">
        <v>515</v>
      </c>
      <c r="AK2" s="146" t="s">
        <v>516</v>
      </c>
      <c r="AL2" s="146" t="s">
        <v>517</v>
      </c>
      <c r="AM2" s="146" t="s">
        <v>520</v>
      </c>
      <c r="AN2" s="146" t="s">
        <v>518</v>
      </c>
      <c r="AO2" s="146" t="s">
        <v>519</v>
      </c>
      <c r="AP2" s="146" t="s">
        <v>521</v>
      </c>
      <c r="AQ2" s="146" t="s">
        <v>522</v>
      </c>
      <c r="AR2" s="146" t="s">
        <v>523</v>
      </c>
      <c r="AS2" s="146" t="s">
        <v>524</v>
      </c>
      <c r="AT2" s="146" t="s">
        <v>525</v>
      </c>
      <c r="AU2" s="146" t="s">
        <v>526</v>
      </c>
      <c r="AV2" s="146" t="s">
        <v>527</v>
      </c>
      <c r="AW2" s="146" t="s">
        <v>528</v>
      </c>
      <c r="AX2" s="146" t="s">
        <v>529</v>
      </c>
      <c r="AY2" s="146" t="s">
        <v>530</v>
      </c>
      <c r="AZ2" s="146" t="s">
        <v>531</v>
      </c>
      <c r="BA2" s="146" t="s">
        <v>532</v>
      </c>
      <c r="BB2" s="146" t="s">
        <v>533</v>
      </c>
      <c r="BC2" s="146" t="s">
        <v>534</v>
      </c>
      <c r="BD2" s="146" t="s">
        <v>535</v>
      </c>
      <c r="BE2" s="146" t="s">
        <v>536</v>
      </c>
      <c r="BF2" s="146" t="s">
        <v>537</v>
      </c>
      <c r="BG2" s="146" t="s">
        <v>538</v>
      </c>
      <c r="BH2" s="146" t="s">
        <v>539</v>
      </c>
      <c r="BI2" s="146" t="s">
        <v>540</v>
      </c>
      <c r="BJ2" s="146" t="s">
        <v>541</v>
      </c>
      <c r="BK2" s="146" t="s">
        <v>542</v>
      </c>
      <c r="BL2" s="146" t="s">
        <v>543</v>
      </c>
      <c r="BM2" s="146" t="s">
        <v>544</v>
      </c>
      <c r="BN2" s="146" t="s">
        <v>545</v>
      </c>
      <c r="BO2" s="146" t="s">
        <v>546</v>
      </c>
      <c r="BP2" s="146" t="s">
        <v>547</v>
      </c>
      <c r="BQ2" s="146" t="s">
        <v>548</v>
      </c>
      <c r="BR2" s="146" t="s">
        <v>549</v>
      </c>
      <c r="BS2" s="146" t="s">
        <v>550</v>
      </c>
      <c r="BT2" s="146" t="s">
        <v>551</v>
      </c>
      <c r="BU2" s="146" t="s">
        <v>552</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4" spans="1:576" ht="15.75" thickBot="1" x14ac:dyDescent="0.3"/>
    <row r="5" spans="1:576" ht="53.25" thickBot="1" x14ac:dyDescent="0.3">
      <c r="C5" s="110" t="s">
        <v>474</v>
      </c>
      <c r="D5" s="227">
        <f>SUMIF(C:C,$C$10,D:D)</f>
        <v>107930</v>
      </c>
    </row>
    <row r="6" spans="1:576" x14ac:dyDescent="0.25">
      <c r="C6" s="131"/>
      <c r="D6" s="131"/>
      <c r="E6" s="131"/>
      <c r="F6" s="131"/>
      <c r="G6" s="96"/>
      <c r="H6" s="131"/>
      <c r="I6" s="131"/>
    </row>
    <row r="7" spans="1:576" x14ac:dyDescent="0.25">
      <c r="C7" s="131"/>
      <c r="D7" s="131"/>
      <c r="E7" s="131"/>
      <c r="F7" s="131"/>
      <c r="G7" s="96"/>
      <c r="H7" s="131"/>
      <c r="I7" s="131"/>
    </row>
    <row r="8" spans="1:576" x14ac:dyDescent="0.25">
      <c r="C8" s="131"/>
      <c r="D8" s="131"/>
      <c r="E8" s="131"/>
      <c r="F8" s="131"/>
      <c r="G8" s="96"/>
      <c r="H8" s="131"/>
      <c r="I8" s="131"/>
    </row>
    <row r="9" spans="1:576" ht="15.75" thickBot="1" x14ac:dyDescent="0.3">
      <c r="C9" s="131"/>
      <c r="D9" s="131"/>
      <c r="E9" s="131"/>
      <c r="F9" s="131"/>
      <c r="G9" s="96"/>
      <c r="H9" s="131"/>
      <c r="I9" s="131"/>
      <c r="K9" s="201"/>
    </row>
    <row r="10" spans="1:576" ht="15.75" thickBot="1" x14ac:dyDescent="0.3">
      <c r="C10" s="181" t="s">
        <v>53</v>
      </c>
      <c r="D10" s="132">
        <f>SUM(F17:F51)</f>
        <v>77930</v>
      </c>
      <c r="F10" s="72"/>
      <c r="G10" s="97"/>
      <c r="H10" s="72"/>
      <c r="I10" s="72"/>
    </row>
    <row r="11" spans="1:576" x14ac:dyDescent="0.25">
      <c r="B11" s="117"/>
      <c r="C11" s="72"/>
      <c r="D11" s="31"/>
      <c r="E11" s="117"/>
      <c r="F11" s="117"/>
      <c r="G11" s="117"/>
      <c r="H11" s="94"/>
      <c r="I11" s="94"/>
      <c r="J11" s="94"/>
      <c r="K11" s="136"/>
    </row>
    <row r="12" spans="1:576" x14ac:dyDescent="0.25">
      <c r="B12" s="117"/>
      <c r="C12" s="72"/>
      <c r="D12" s="31"/>
      <c r="E12" s="117"/>
      <c r="F12" s="117"/>
      <c r="G12" s="117"/>
      <c r="H12" s="94"/>
      <c r="I12" s="94"/>
      <c r="J12" s="94"/>
      <c r="K12" s="136"/>
    </row>
    <row r="13" spans="1:576" ht="15.75" x14ac:dyDescent="0.25">
      <c r="B13" s="117"/>
      <c r="C13" s="235" t="s">
        <v>481</v>
      </c>
      <c r="D13" s="328" t="s">
        <v>2369</v>
      </c>
      <c r="E13" s="117"/>
      <c r="F13" s="117"/>
      <c r="G13" s="117"/>
      <c r="H13" s="94"/>
      <c r="I13" s="94"/>
      <c r="J13" s="94"/>
      <c r="K13" s="136"/>
    </row>
    <row r="14" spans="1:576" ht="18.75" x14ac:dyDescent="0.25">
      <c r="B14" s="117"/>
      <c r="C14" s="25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a.5 Equipamiento del departamento y Carrera de Antropología</v>
      </c>
      <c r="D14" s="31"/>
      <c r="E14" s="117"/>
      <c r="F14" s="117"/>
      <c r="G14" s="117"/>
      <c r="H14" s="94"/>
      <c r="I14" s="94"/>
      <c r="J14" s="94"/>
      <c r="K14" s="136"/>
    </row>
    <row r="15" spans="1:576" ht="15.75" thickBot="1" x14ac:dyDescent="0.3">
      <c r="F15" s="117"/>
      <c r="G15" s="94"/>
      <c r="H15" s="94"/>
      <c r="I15" s="94"/>
    </row>
    <row r="16" spans="1:576" ht="30.75" thickBot="1" x14ac:dyDescent="0.3">
      <c r="C16" s="153" t="s">
        <v>44</v>
      </c>
      <c r="D16" s="153" t="s">
        <v>55</v>
      </c>
      <c r="E16" s="160" t="s">
        <v>57</v>
      </c>
      <c r="F16" s="159" t="s">
        <v>27</v>
      </c>
      <c r="G16" s="157" t="s">
        <v>218</v>
      </c>
      <c r="H16" s="160" t="s">
        <v>46</v>
      </c>
      <c r="I16" s="157" t="s">
        <v>219</v>
      </c>
      <c r="J16" s="157" t="s">
        <v>501</v>
      </c>
      <c r="K16" s="157" t="s">
        <v>502</v>
      </c>
    </row>
    <row r="17" spans="3:11" x14ac:dyDescent="0.25">
      <c r="C17" s="265" t="s">
        <v>532</v>
      </c>
      <c r="D17" s="266"/>
      <c r="E17" s="264">
        <f>HLOOKUP(C17,$AH$2:$BU$3,2,0)</f>
        <v>620</v>
      </c>
      <c r="F17" s="121">
        <f t="shared" ref="F17:F51" si="0">D17*E17</f>
        <v>0</v>
      </c>
      <c r="G17" s="185" t="s">
        <v>217</v>
      </c>
      <c r="H17" s="166" t="s">
        <v>345</v>
      </c>
      <c r="I17" s="154" t="str">
        <f>VLOOKUP(H17,Presupuesto!$B$11:$C$586,2,0)</f>
        <v>AGUINALDO Y DECIMOCUARTO MES (11500-00)</v>
      </c>
      <c r="J17" s="263" t="s">
        <v>212</v>
      </c>
      <c r="K17" s="122" t="s">
        <v>485</v>
      </c>
    </row>
    <row r="18" spans="3:11" x14ac:dyDescent="0.25">
      <c r="C18" s="165" t="s">
        <v>2378</v>
      </c>
      <c r="D18" s="182">
        <v>1</v>
      </c>
      <c r="E18" s="147">
        <v>5000</v>
      </c>
      <c r="F18" s="121">
        <f t="shared" ref="F18:F24" si="1">D18*E18</f>
        <v>5000</v>
      </c>
      <c r="G18" s="185"/>
      <c r="H18" s="166">
        <v>42500</v>
      </c>
      <c r="I18" s="154" t="e">
        <f>VLOOKUP(H18,Presupuesto!$B$11:$C$586,2,0)</f>
        <v>#N/A</v>
      </c>
      <c r="J18" s="122" t="str">
        <f t="shared" ref="J18:J50" si="2">$J$17</f>
        <v>Docencia y Recursos Humanos</v>
      </c>
      <c r="K18" s="122" t="s">
        <v>503</v>
      </c>
    </row>
    <row r="19" spans="3:11" x14ac:dyDescent="0.25">
      <c r="C19" s="165" t="s">
        <v>2379</v>
      </c>
      <c r="D19" s="182">
        <v>2</v>
      </c>
      <c r="E19" s="147">
        <v>5000</v>
      </c>
      <c r="F19" s="121">
        <f t="shared" si="1"/>
        <v>10000</v>
      </c>
      <c r="G19" s="185"/>
      <c r="H19" s="166">
        <v>42500</v>
      </c>
      <c r="I19" s="154" t="e">
        <f>VLOOKUP(H19,Presupuesto!$B$11:$C$586,2,0)</f>
        <v>#N/A</v>
      </c>
      <c r="J19" s="122" t="str">
        <f t="shared" si="2"/>
        <v>Docencia y Recursos Humanos</v>
      </c>
      <c r="K19" s="122" t="s">
        <v>503</v>
      </c>
    </row>
    <row r="20" spans="3:11" x14ac:dyDescent="0.25">
      <c r="C20" s="165" t="s">
        <v>2380</v>
      </c>
      <c r="D20" s="182">
        <v>2</v>
      </c>
      <c r="E20" s="147">
        <v>5000</v>
      </c>
      <c r="F20" s="121">
        <f t="shared" si="1"/>
        <v>10000</v>
      </c>
      <c r="G20" s="185"/>
      <c r="H20" s="166">
        <v>42500</v>
      </c>
      <c r="I20" s="154" t="e">
        <f>VLOOKUP(H20,Presupuesto!$B$11:$C$586,2,0)</f>
        <v>#N/A</v>
      </c>
      <c r="J20" s="122" t="str">
        <f t="shared" si="2"/>
        <v>Docencia y Recursos Humanos</v>
      </c>
      <c r="K20" s="122" t="s">
        <v>503</v>
      </c>
    </row>
    <row r="21" spans="3:11" x14ac:dyDescent="0.25">
      <c r="C21" s="165" t="s">
        <v>2381</v>
      </c>
      <c r="D21" s="182">
        <v>3</v>
      </c>
      <c r="E21" s="147">
        <v>3000</v>
      </c>
      <c r="F21" s="121">
        <f t="shared" si="1"/>
        <v>9000</v>
      </c>
      <c r="G21" s="185"/>
      <c r="H21" s="166">
        <v>42500</v>
      </c>
      <c r="I21" s="154" t="e">
        <f>VLOOKUP(H21,Presupuesto!$B$11:$C$586,2,0)</f>
        <v>#N/A</v>
      </c>
      <c r="J21" s="122" t="str">
        <f t="shared" si="2"/>
        <v>Docencia y Recursos Humanos</v>
      </c>
      <c r="K21" s="122" t="s">
        <v>503</v>
      </c>
    </row>
    <row r="22" spans="3:11" x14ac:dyDescent="0.25">
      <c r="C22" s="165" t="s">
        <v>2382</v>
      </c>
      <c r="D22" s="182">
        <v>1</v>
      </c>
      <c r="E22" s="147">
        <v>43930</v>
      </c>
      <c r="F22" s="121">
        <f t="shared" si="1"/>
        <v>43930</v>
      </c>
      <c r="G22" s="185"/>
      <c r="H22" s="166">
        <v>42500</v>
      </c>
      <c r="I22" s="154" t="e">
        <f>VLOOKUP(H22,Presupuesto!$B$11:$C$586,2,0)</f>
        <v>#N/A</v>
      </c>
      <c r="J22" s="122" t="str">
        <f t="shared" si="2"/>
        <v>Docencia y Recursos Humanos</v>
      </c>
      <c r="K22" s="122" t="s">
        <v>492</v>
      </c>
    </row>
    <row r="23" spans="3:11" x14ac:dyDescent="0.25">
      <c r="C23" s="165"/>
      <c r="D23" s="182"/>
      <c r="E23" s="147"/>
      <c r="F23" s="121">
        <f t="shared" si="1"/>
        <v>0</v>
      </c>
      <c r="G23" s="185"/>
      <c r="H23" s="166">
        <v>42500</v>
      </c>
      <c r="I23" s="154" t="e">
        <f>VLOOKUP(H23,Presupuesto!$B$11:$C$586,2,0)</f>
        <v>#N/A</v>
      </c>
      <c r="J23" s="122" t="str">
        <f t="shared" si="2"/>
        <v>Docencia y Recursos Humanos</v>
      </c>
      <c r="K23" s="122" t="s">
        <v>503</v>
      </c>
    </row>
    <row r="24" spans="3:11" x14ac:dyDescent="0.25">
      <c r="C24" s="165"/>
      <c r="D24" s="182"/>
      <c r="E24" s="147"/>
      <c r="F24" s="121">
        <f t="shared" si="1"/>
        <v>0</v>
      </c>
      <c r="G24" s="185"/>
      <c r="H24" s="166">
        <v>35600</v>
      </c>
      <c r="I24" s="154" t="e">
        <f>VLOOKUP(H24,Presupuesto!$B$11:$C$586,2,0)</f>
        <v>#N/A</v>
      </c>
      <c r="J24" s="122" t="str">
        <f t="shared" si="2"/>
        <v>Docencia y Recursos Humanos</v>
      </c>
      <c r="K24" s="122" t="s">
        <v>503</v>
      </c>
    </row>
    <row r="25" spans="3:11" x14ac:dyDescent="0.25">
      <c r="C25" s="165"/>
      <c r="D25" s="182"/>
      <c r="E25" s="147"/>
      <c r="F25" s="121">
        <f t="shared" si="0"/>
        <v>0</v>
      </c>
      <c r="G25" s="185"/>
      <c r="H25" s="166"/>
      <c r="I25" s="154" t="e">
        <f>VLOOKUP(H25,Presupuesto!$B$11:$C$586,2,0)</f>
        <v>#N/A</v>
      </c>
      <c r="J25" s="122" t="str">
        <f t="shared" si="2"/>
        <v>Docencia y Recursos Humanos</v>
      </c>
      <c r="K25" s="122" t="s">
        <v>503</v>
      </c>
    </row>
    <row r="26" spans="3:11" x14ac:dyDescent="0.25">
      <c r="C26" s="165"/>
      <c r="D26" s="182"/>
      <c r="E26" s="147"/>
      <c r="F26" s="121">
        <f t="shared" si="0"/>
        <v>0</v>
      </c>
      <c r="G26" s="185"/>
      <c r="H26" s="166"/>
      <c r="I26" s="154" t="e">
        <f>VLOOKUP(H26,Presupuesto!$B$11:$C$586,2,0)</f>
        <v>#N/A</v>
      </c>
      <c r="J26" s="122" t="str">
        <f t="shared" si="2"/>
        <v>Docencia y Recursos Humanos</v>
      </c>
      <c r="K26" s="122" t="s">
        <v>503</v>
      </c>
    </row>
    <row r="27" spans="3:11" x14ac:dyDescent="0.25">
      <c r="C27" s="165"/>
      <c r="D27" s="182"/>
      <c r="E27" s="147"/>
      <c r="F27" s="121">
        <f t="shared" si="0"/>
        <v>0</v>
      </c>
      <c r="G27" s="185"/>
      <c r="H27" s="166"/>
      <c r="I27" s="154" t="e">
        <f>VLOOKUP(H27,Presupuesto!$B$11:$C$586,2,0)</f>
        <v>#N/A</v>
      </c>
      <c r="J27" s="122" t="str">
        <f t="shared" si="2"/>
        <v>Docencia y Recursos Humanos</v>
      </c>
      <c r="K27" s="122" t="s">
        <v>503</v>
      </c>
    </row>
    <row r="28" spans="3:11" x14ac:dyDescent="0.25">
      <c r="C28" s="165"/>
      <c r="D28" s="182"/>
      <c r="E28" s="147"/>
      <c r="F28" s="121">
        <f t="shared" si="0"/>
        <v>0</v>
      </c>
      <c r="G28" s="185"/>
      <c r="H28" s="166"/>
      <c r="I28" s="154" t="e">
        <f>VLOOKUP(H28,Presupuesto!$B$11:$C$586,2,0)</f>
        <v>#N/A</v>
      </c>
      <c r="J28" s="122" t="str">
        <f t="shared" si="2"/>
        <v>Docencia y Recursos Humanos</v>
      </c>
      <c r="K28" s="122" t="s">
        <v>503</v>
      </c>
    </row>
    <row r="29" spans="3:11" x14ac:dyDescent="0.25">
      <c r="C29" s="165"/>
      <c r="D29" s="182"/>
      <c r="E29" s="147"/>
      <c r="F29" s="121">
        <f t="shared" si="0"/>
        <v>0</v>
      </c>
      <c r="G29" s="185"/>
      <c r="H29" s="166"/>
      <c r="I29" s="154" t="e">
        <f>VLOOKUP(H29,Presupuesto!$B$11:$C$586,2,0)</f>
        <v>#N/A</v>
      </c>
      <c r="J29" s="122" t="str">
        <f t="shared" si="2"/>
        <v>Docencia y Recursos Humanos</v>
      </c>
      <c r="K29" s="122" t="s">
        <v>503</v>
      </c>
    </row>
    <row r="30" spans="3:11" x14ac:dyDescent="0.25">
      <c r="C30" s="165"/>
      <c r="D30" s="182"/>
      <c r="E30" s="147"/>
      <c r="F30" s="121">
        <f t="shared" si="0"/>
        <v>0</v>
      </c>
      <c r="G30" s="185"/>
      <c r="H30" s="166"/>
      <c r="I30" s="154" t="e">
        <f>VLOOKUP(H30,Presupuesto!$B$11:$C$586,2,0)</f>
        <v>#N/A</v>
      </c>
      <c r="J30" s="122" t="str">
        <f t="shared" si="2"/>
        <v>Docencia y Recursos Humanos</v>
      </c>
      <c r="K30" s="122" t="s">
        <v>503</v>
      </c>
    </row>
    <row r="31" spans="3:11" x14ac:dyDescent="0.25">
      <c r="C31" s="165"/>
      <c r="D31" s="182"/>
      <c r="E31" s="147"/>
      <c r="F31" s="121">
        <f t="shared" si="0"/>
        <v>0</v>
      </c>
      <c r="G31" s="185"/>
      <c r="H31" s="166"/>
      <c r="I31" s="154" t="e">
        <f>VLOOKUP(H31,Presupuesto!$B$11:$C$586,2,0)</f>
        <v>#N/A</v>
      </c>
      <c r="J31" s="122" t="str">
        <f t="shared" si="2"/>
        <v>Docencia y Recursos Humanos</v>
      </c>
      <c r="K31" s="122" t="s">
        <v>503</v>
      </c>
    </row>
    <row r="32" spans="3:11" x14ac:dyDescent="0.25">
      <c r="C32" s="165"/>
      <c r="D32" s="182"/>
      <c r="E32" s="147"/>
      <c r="F32" s="121">
        <f t="shared" si="0"/>
        <v>0</v>
      </c>
      <c r="G32" s="185"/>
      <c r="H32" s="166"/>
      <c r="I32" s="154" t="e">
        <f>VLOOKUP(H32,Presupuesto!$B$11:$C$586,2,0)</f>
        <v>#N/A</v>
      </c>
      <c r="J32" s="122" t="str">
        <f t="shared" si="2"/>
        <v>Docencia y Recursos Humanos</v>
      </c>
      <c r="K32" s="122" t="s">
        <v>503</v>
      </c>
    </row>
    <row r="33" spans="3:11" x14ac:dyDescent="0.25">
      <c r="C33" s="165"/>
      <c r="D33" s="182"/>
      <c r="E33" s="147"/>
      <c r="F33" s="121">
        <f t="shared" si="0"/>
        <v>0</v>
      </c>
      <c r="G33" s="185"/>
      <c r="H33" s="166"/>
      <c r="I33" s="154" t="e">
        <f>VLOOKUP(H33,Presupuesto!$B$11:$C$586,2,0)</f>
        <v>#N/A</v>
      </c>
      <c r="J33" s="122" t="str">
        <f t="shared" si="2"/>
        <v>Docencia y Recursos Humanos</v>
      </c>
      <c r="K33" s="122" t="s">
        <v>503</v>
      </c>
    </row>
    <row r="34" spans="3:11" x14ac:dyDescent="0.25">
      <c r="C34" s="165"/>
      <c r="D34" s="182"/>
      <c r="E34" s="147"/>
      <c r="F34" s="121">
        <f t="shared" si="0"/>
        <v>0</v>
      </c>
      <c r="G34" s="185"/>
      <c r="H34" s="166"/>
      <c r="I34" s="154" t="e">
        <f>VLOOKUP(H34,Presupuesto!$B$11:$C$586,2,0)</f>
        <v>#N/A</v>
      </c>
      <c r="J34" s="122" t="str">
        <f t="shared" si="2"/>
        <v>Docencia y Recursos Humanos</v>
      </c>
      <c r="K34" s="122" t="s">
        <v>503</v>
      </c>
    </row>
    <row r="35" spans="3:11" x14ac:dyDescent="0.25">
      <c r="C35" s="165"/>
      <c r="D35" s="182"/>
      <c r="E35" s="147"/>
      <c r="F35" s="121">
        <f t="shared" si="0"/>
        <v>0</v>
      </c>
      <c r="G35" s="185"/>
      <c r="H35" s="166"/>
      <c r="I35" s="154" t="e">
        <f>VLOOKUP(H35,Presupuesto!$B$11:$C$586,2,0)</f>
        <v>#N/A</v>
      </c>
      <c r="J35" s="122" t="str">
        <f t="shared" si="2"/>
        <v>Docencia y Recursos Humanos</v>
      </c>
      <c r="K35" s="122" t="s">
        <v>503</v>
      </c>
    </row>
    <row r="36" spans="3:11" x14ac:dyDescent="0.25">
      <c r="C36" s="165"/>
      <c r="D36" s="182"/>
      <c r="E36" s="147"/>
      <c r="F36" s="121">
        <f t="shared" si="0"/>
        <v>0</v>
      </c>
      <c r="G36" s="185"/>
      <c r="H36" s="166"/>
      <c r="I36" s="154" t="e">
        <f>VLOOKUP(H36,Presupuesto!$B$11:$C$586,2,0)</f>
        <v>#N/A</v>
      </c>
      <c r="J36" s="122" t="str">
        <f t="shared" si="2"/>
        <v>Docencia y Recursos Humanos</v>
      </c>
      <c r="K36" s="122" t="s">
        <v>503</v>
      </c>
    </row>
    <row r="37" spans="3:11" x14ac:dyDescent="0.25">
      <c r="C37" s="165"/>
      <c r="D37" s="182"/>
      <c r="E37" s="147"/>
      <c r="F37" s="121">
        <f t="shared" si="0"/>
        <v>0</v>
      </c>
      <c r="G37" s="185"/>
      <c r="H37" s="166"/>
      <c r="I37" s="154" t="e">
        <f>VLOOKUP(H37,Presupuesto!$B$11:$C$586,2,0)</f>
        <v>#N/A</v>
      </c>
      <c r="J37" s="122" t="str">
        <f t="shared" si="2"/>
        <v>Docencia y Recursos Humanos</v>
      </c>
      <c r="K37" s="122" t="s">
        <v>503</v>
      </c>
    </row>
    <row r="38" spans="3:11" x14ac:dyDescent="0.25">
      <c r="C38" s="165"/>
      <c r="D38" s="182"/>
      <c r="E38" s="147"/>
      <c r="F38" s="121">
        <f t="shared" si="0"/>
        <v>0</v>
      </c>
      <c r="G38" s="185"/>
      <c r="H38" s="166"/>
      <c r="I38" s="154" t="e">
        <f>VLOOKUP(H38,Presupuesto!$B$11:$C$586,2,0)</f>
        <v>#N/A</v>
      </c>
      <c r="J38" s="122" t="str">
        <f t="shared" si="2"/>
        <v>Docencia y Recursos Humanos</v>
      </c>
      <c r="K38" s="122" t="s">
        <v>503</v>
      </c>
    </row>
    <row r="39" spans="3:11" x14ac:dyDescent="0.25">
      <c r="C39" s="167"/>
      <c r="D39" s="175"/>
      <c r="E39" s="142"/>
      <c r="F39" s="121">
        <f t="shared" ref="F39:F45" si="3">D39*E39</f>
        <v>0</v>
      </c>
      <c r="G39" s="185"/>
      <c r="H39" s="168"/>
      <c r="I39" s="154" t="e">
        <f>VLOOKUP(H39,Presupuesto!$B$11:$C$586,2,0)</f>
        <v>#N/A</v>
      </c>
      <c r="J39" s="122" t="str">
        <f t="shared" si="2"/>
        <v>Docencia y Recursos Humanos</v>
      </c>
      <c r="K39" s="122" t="s">
        <v>503</v>
      </c>
    </row>
    <row r="40" spans="3:11" x14ac:dyDescent="0.25">
      <c r="C40" s="167"/>
      <c r="D40" s="175"/>
      <c r="E40" s="142"/>
      <c r="F40" s="121">
        <f t="shared" si="3"/>
        <v>0</v>
      </c>
      <c r="G40" s="185"/>
      <c r="H40" s="168"/>
      <c r="I40" s="154" t="e">
        <f>VLOOKUP(H40,Presupuesto!$B$11:$C$586,2,0)</f>
        <v>#N/A</v>
      </c>
      <c r="J40" s="122" t="str">
        <f t="shared" si="2"/>
        <v>Docencia y Recursos Humanos</v>
      </c>
      <c r="K40" s="122" t="s">
        <v>503</v>
      </c>
    </row>
    <row r="41" spans="3:11" x14ac:dyDescent="0.25">
      <c r="C41" s="167"/>
      <c r="D41" s="175"/>
      <c r="E41" s="142"/>
      <c r="F41" s="121">
        <f t="shared" si="3"/>
        <v>0</v>
      </c>
      <c r="G41" s="185"/>
      <c r="H41" s="168"/>
      <c r="I41" s="154" t="e">
        <f>VLOOKUP(H41,Presupuesto!$B$11:$C$586,2,0)</f>
        <v>#N/A</v>
      </c>
      <c r="J41" s="122" t="str">
        <f t="shared" si="2"/>
        <v>Docencia y Recursos Humanos</v>
      </c>
      <c r="K41" s="122" t="s">
        <v>503</v>
      </c>
    </row>
    <row r="42" spans="3:11" x14ac:dyDescent="0.25">
      <c r="C42" s="167"/>
      <c r="D42" s="175"/>
      <c r="E42" s="142"/>
      <c r="F42" s="121">
        <f t="shared" si="3"/>
        <v>0</v>
      </c>
      <c r="G42" s="185"/>
      <c r="H42" s="168"/>
      <c r="I42" s="154" t="e">
        <f>VLOOKUP(H42,Presupuesto!$B$11:$C$586,2,0)</f>
        <v>#N/A</v>
      </c>
      <c r="J42" s="122" t="str">
        <f t="shared" si="2"/>
        <v>Docencia y Recursos Humanos</v>
      </c>
      <c r="K42" s="122" t="s">
        <v>503</v>
      </c>
    </row>
    <row r="43" spans="3:11" x14ac:dyDescent="0.25">
      <c r="C43" s="167"/>
      <c r="D43" s="175"/>
      <c r="E43" s="142"/>
      <c r="F43" s="121">
        <f t="shared" si="3"/>
        <v>0</v>
      </c>
      <c r="G43" s="185"/>
      <c r="H43" s="168"/>
      <c r="I43" s="154" t="e">
        <f>VLOOKUP(H43,Presupuesto!$B$11:$C$586,2,0)</f>
        <v>#N/A</v>
      </c>
      <c r="J43" s="122" t="str">
        <f t="shared" si="2"/>
        <v>Docencia y Recursos Humanos</v>
      </c>
      <c r="K43" s="122" t="s">
        <v>503</v>
      </c>
    </row>
    <row r="44" spans="3:11" x14ac:dyDescent="0.25">
      <c r="C44" s="167"/>
      <c r="D44" s="175"/>
      <c r="E44" s="142"/>
      <c r="F44" s="121">
        <f t="shared" si="3"/>
        <v>0</v>
      </c>
      <c r="G44" s="185"/>
      <c r="H44" s="168"/>
      <c r="I44" s="154" t="e">
        <f>VLOOKUP(H44,Presupuesto!$B$11:$C$586,2,0)</f>
        <v>#N/A</v>
      </c>
      <c r="J44" s="122" t="str">
        <f t="shared" si="2"/>
        <v>Docencia y Recursos Humanos</v>
      </c>
      <c r="K44" s="122" t="s">
        <v>503</v>
      </c>
    </row>
    <row r="45" spans="3:11" x14ac:dyDescent="0.25">
      <c r="C45" s="167"/>
      <c r="D45" s="175"/>
      <c r="E45" s="142"/>
      <c r="F45" s="121">
        <f t="shared" si="3"/>
        <v>0</v>
      </c>
      <c r="G45" s="185"/>
      <c r="H45" s="168"/>
      <c r="I45" s="154" t="e">
        <f>VLOOKUP(H45,Presupuesto!$B$11:$C$586,2,0)</f>
        <v>#N/A</v>
      </c>
      <c r="J45" s="122" t="str">
        <f t="shared" si="2"/>
        <v>Docencia y Recursos Humanos</v>
      </c>
      <c r="K45" s="122" t="s">
        <v>503</v>
      </c>
    </row>
    <row r="46" spans="3:11" x14ac:dyDescent="0.25">
      <c r="C46" s="167"/>
      <c r="D46" s="175"/>
      <c r="E46" s="142"/>
      <c r="F46" s="121">
        <f t="shared" si="0"/>
        <v>0</v>
      </c>
      <c r="G46" s="185"/>
      <c r="H46" s="168"/>
      <c r="I46" s="154" t="e">
        <f>VLOOKUP(H46,Presupuesto!$B$11:$C$586,2,0)</f>
        <v>#N/A</v>
      </c>
      <c r="J46" s="122" t="str">
        <f t="shared" si="2"/>
        <v>Docencia y Recursos Humanos</v>
      </c>
      <c r="K46" s="122" t="s">
        <v>503</v>
      </c>
    </row>
    <row r="47" spans="3:11" x14ac:dyDescent="0.25">
      <c r="C47" s="169"/>
      <c r="D47" s="175"/>
      <c r="E47" s="142"/>
      <c r="F47" s="121">
        <f t="shared" si="0"/>
        <v>0</v>
      </c>
      <c r="G47" s="185"/>
      <c r="H47" s="170"/>
      <c r="I47" s="154" t="e">
        <f>VLOOKUP(H47,Presupuesto!$B$11:$C$586,2,0)</f>
        <v>#N/A</v>
      </c>
      <c r="J47" s="122" t="str">
        <f t="shared" si="2"/>
        <v>Docencia y Recursos Humanos</v>
      </c>
      <c r="K47" s="122" t="s">
        <v>494</v>
      </c>
    </row>
    <row r="48" spans="3:11" x14ac:dyDescent="0.25">
      <c r="C48" s="169"/>
      <c r="D48" s="175"/>
      <c r="E48" s="142"/>
      <c r="F48" s="121">
        <f t="shared" si="0"/>
        <v>0</v>
      </c>
      <c r="G48" s="185"/>
      <c r="H48" s="170"/>
      <c r="I48" s="154" t="e">
        <f>VLOOKUP(H48,Presupuesto!$B$11:$C$586,2,0)</f>
        <v>#N/A</v>
      </c>
      <c r="J48" s="122" t="str">
        <f t="shared" si="2"/>
        <v>Docencia y Recursos Humanos</v>
      </c>
      <c r="K48" s="122" t="s">
        <v>503</v>
      </c>
    </row>
    <row r="49" spans="3:11" x14ac:dyDescent="0.25">
      <c r="C49" s="169"/>
      <c r="D49" s="175"/>
      <c r="E49" s="142"/>
      <c r="F49" s="121">
        <f t="shared" si="0"/>
        <v>0</v>
      </c>
      <c r="G49" s="185"/>
      <c r="H49" s="170"/>
      <c r="I49" s="154" t="e">
        <f>VLOOKUP(H49,Presupuesto!$B$11:$C$586,2,0)</f>
        <v>#N/A</v>
      </c>
      <c r="J49" s="122" t="str">
        <f t="shared" si="2"/>
        <v>Docencia y Recursos Humanos</v>
      </c>
      <c r="K49" s="122" t="s">
        <v>503</v>
      </c>
    </row>
    <row r="50" spans="3:11" x14ac:dyDescent="0.25">
      <c r="C50" s="169"/>
      <c r="D50" s="175"/>
      <c r="E50" s="142"/>
      <c r="F50" s="121">
        <f t="shared" si="0"/>
        <v>0</v>
      </c>
      <c r="G50" s="185"/>
      <c r="H50" s="170"/>
      <c r="I50" s="154" t="e">
        <f>VLOOKUP(H50,Presupuesto!$B$11:$C$586,2,0)</f>
        <v>#N/A</v>
      </c>
      <c r="J50" s="122" t="str">
        <f t="shared" si="2"/>
        <v>Docencia y Recursos Humanos</v>
      </c>
      <c r="K50" s="122" t="s">
        <v>503</v>
      </c>
    </row>
    <row r="51" spans="3:11" ht="15.75" thickBot="1" x14ac:dyDescent="0.3">
      <c r="C51" s="171"/>
      <c r="D51" s="183"/>
      <c r="E51" s="127"/>
      <c r="F51" s="129">
        <f t="shared" si="0"/>
        <v>0</v>
      </c>
      <c r="G51" s="186"/>
      <c r="H51" s="172"/>
      <c r="I51" s="156" t="e">
        <f>VLOOKUP(H51,Presupuesto!$B$11:$C$586,2,0)</f>
        <v>#N/A</v>
      </c>
      <c r="J51" s="130" t="str">
        <f>$J$20</f>
        <v>Docencia y Recursos Humanos</v>
      </c>
      <c r="K51" s="148" t="s">
        <v>485</v>
      </c>
    </row>
    <row r="53" spans="3:11" ht="15.75" thickBot="1" x14ac:dyDescent="0.3">
      <c r="F53" s="114"/>
      <c r="G53" s="113"/>
      <c r="H53" s="114"/>
      <c r="I53" s="114"/>
    </row>
    <row r="54" spans="3:11" ht="15.75" thickBot="1" x14ac:dyDescent="0.3">
      <c r="C54" s="181" t="s">
        <v>53</v>
      </c>
      <c r="D54" s="132">
        <f>SUM(F61:F95)</f>
        <v>30000</v>
      </c>
      <c r="F54" s="72"/>
      <c r="G54" s="97"/>
      <c r="H54" s="72"/>
      <c r="I54" s="72"/>
    </row>
    <row r="55" spans="3:11" x14ac:dyDescent="0.25">
      <c r="C55" s="72"/>
      <c r="D55" s="31"/>
      <c r="E55" s="117"/>
      <c r="F55" s="117"/>
      <c r="G55" s="117"/>
      <c r="H55" s="94"/>
      <c r="I55" s="94"/>
      <c r="J55" s="94"/>
      <c r="K55" s="136"/>
    </row>
    <row r="56" spans="3:11" x14ac:dyDescent="0.25">
      <c r="C56" s="72"/>
      <c r="D56" s="31"/>
      <c r="E56" s="117"/>
      <c r="F56" s="117"/>
      <c r="G56" s="117"/>
      <c r="H56" s="94"/>
      <c r="I56" s="94"/>
      <c r="J56" s="94"/>
      <c r="K56" s="136"/>
    </row>
    <row r="57" spans="3:11" ht="15.75" x14ac:dyDescent="0.25">
      <c r="C57" s="235" t="s">
        <v>481</v>
      </c>
      <c r="D57" s="328" t="s">
        <v>2371</v>
      </c>
      <c r="E57" s="117"/>
      <c r="F57" s="117"/>
      <c r="G57" s="117"/>
      <c r="H57" s="94"/>
      <c r="I57" s="94"/>
      <c r="J57" s="94"/>
      <c r="K57" s="136"/>
    </row>
    <row r="58" spans="3:11" ht="18.75" x14ac:dyDescent="0.25">
      <c r="C58" s="252" t="str">
        <f>IFERROR(VLOOKUP(D57,'Desarrollo e Innov. Curricular'!$E:$F,2,FALSE),IFERROR(VLOOKUP(D57,Investigación!$E:$F,2,FALSE),IFERROR(VLOOKUP(D57,'Vinculación Univ. Sociedad'!$E:$F,2,FALSE),IFERROR(VLOOKUP(D57,'Docencia y Profesorado Universi'!$E:$F,2,FALSE),IFERROR(VLOOKUP(D57,Estudiantes!$E:$F,2,FALSE),IFERROR(VLOOKUP(D57,'Gestion Administrativa'!#REF!,2,FALSE),IFERROR(VLOOKUP(D57,'Gestion Academica'!$E:$F,2,FALSE),IFERROR(VLOOKUP(D57,Graduados!$E:$F,2,FALSE),IFERROR(VLOOKUP(D57,'Gestión del Conocimiento'!$E:$F,2,FALSE),IFERROR(VLOOKUP(D57,Gobernabilidad!$E:$F,2,FALSE),IFERROR(VLOOKUP(D57,'NIVEL DE ES Y  SISTEMA NACIONAL'!$E:$F,2,FALSE),VLOOKUP(D57,'Lo Esencial'!$E:$F,2,0))))))))))))</f>
        <v>b.4 Compra de fondos bibliográficos</v>
      </c>
      <c r="D58" s="31"/>
      <c r="E58" s="117"/>
      <c r="F58" s="117"/>
      <c r="G58" s="117"/>
      <c r="H58" s="94"/>
      <c r="I58" s="94"/>
      <c r="J58" s="94"/>
      <c r="K58" s="136"/>
    </row>
    <row r="59" spans="3:11" ht="15.75" thickBot="1" x14ac:dyDescent="0.3">
      <c r="F59" s="117"/>
      <c r="G59" s="94"/>
      <c r="H59" s="94"/>
      <c r="I59" s="94"/>
    </row>
    <row r="60" spans="3:11" ht="30.75" thickBot="1" x14ac:dyDescent="0.3">
      <c r="C60" s="153" t="s">
        <v>44</v>
      </c>
      <c r="D60" s="153" t="s">
        <v>55</v>
      </c>
      <c r="E60" s="160" t="s">
        <v>57</v>
      </c>
      <c r="F60" s="159" t="s">
        <v>27</v>
      </c>
      <c r="G60" s="157" t="s">
        <v>218</v>
      </c>
      <c r="H60" s="160" t="s">
        <v>46</v>
      </c>
      <c r="I60" s="157" t="s">
        <v>219</v>
      </c>
      <c r="J60" s="157" t="s">
        <v>501</v>
      </c>
      <c r="K60" s="157" t="s">
        <v>502</v>
      </c>
    </row>
    <row r="61" spans="3:11" x14ac:dyDescent="0.25">
      <c r="C61" s="265" t="s">
        <v>532</v>
      </c>
      <c r="D61" s="266"/>
      <c r="E61" s="264">
        <f>HLOOKUP(C61,$AH$2:$BU$3,2,0)</f>
        <v>620</v>
      </c>
      <c r="F61" s="121">
        <f t="shared" ref="F61:F95" si="4">D61*E61</f>
        <v>0</v>
      </c>
      <c r="G61" s="185" t="s">
        <v>217</v>
      </c>
      <c r="H61" s="166" t="s">
        <v>345</v>
      </c>
      <c r="I61" s="154" t="str">
        <f>VLOOKUP(H61,Presupuesto!$B$11:$C$586,2,0)</f>
        <v>AGUINALDO Y DECIMOCUARTO MES (11500-00)</v>
      </c>
      <c r="J61" s="263" t="s">
        <v>212</v>
      </c>
      <c r="K61" s="122" t="s">
        <v>485</v>
      </c>
    </row>
    <row r="62" spans="3:11" x14ac:dyDescent="0.25">
      <c r="C62" s="165" t="s">
        <v>2383</v>
      </c>
      <c r="D62" s="182">
        <v>40</v>
      </c>
      <c r="E62" s="147">
        <v>750</v>
      </c>
      <c r="F62" s="121">
        <f t="shared" si="4"/>
        <v>30000</v>
      </c>
      <c r="G62" s="185"/>
      <c r="H62" s="166">
        <v>42500</v>
      </c>
      <c r="I62" s="154" t="e">
        <f>VLOOKUP(H62,Presupuesto!$B$11:$C$586,2,0)</f>
        <v>#N/A</v>
      </c>
      <c r="J62" s="122" t="str">
        <f t="shared" ref="J62:J94" si="5">$J$17</f>
        <v>Docencia y Recursos Humanos</v>
      </c>
      <c r="K62" s="122" t="s">
        <v>503</v>
      </c>
    </row>
    <row r="63" spans="3:11" x14ac:dyDescent="0.25">
      <c r="C63" s="165"/>
      <c r="D63" s="182"/>
      <c r="E63" s="147"/>
      <c r="F63" s="121">
        <f t="shared" si="4"/>
        <v>0</v>
      </c>
      <c r="G63" s="185"/>
      <c r="H63" s="166">
        <v>42500</v>
      </c>
      <c r="I63" s="154" t="e">
        <f>VLOOKUP(H63,Presupuesto!$B$11:$C$586,2,0)</f>
        <v>#N/A</v>
      </c>
      <c r="J63" s="122" t="str">
        <f t="shared" si="5"/>
        <v>Docencia y Recursos Humanos</v>
      </c>
      <c r="K63" s="122" t="s">
        <v>503</v>
      </c>
    </row>
    <row r="64" spans="3:11" x14ac:dyDescent="0.25">
      <c r="C64" s="165"/>
      <c r="D64" s="182"/>
      <c r="E64" s="147"/>
      <c r="F64" s="121">
        <f t="shared" si="4"/>
        <v>0</v>
      </c>
      <c r="G64" s="185"/>
      <c r="H64" s="166">
        <v>42500</v>
      </c>
      <c r="I64" s="154" t="e">
        <f>VLOOKUP(H64,Presupuesto!$B$11:$C$586,2,0)</f>
        <v>#N/A</v>
      </c>
      <c r="J64" s="122" t="str">
        <f t="shared" si="5"/>
        <v>Docencia y Recursos Humanos</v>
      </c>
      <c r="K64" s="122" t="s">
        <v>503</v>
      </c>
    </row>
    <row r="65" spans="3:11" x14ac:dyDescent="0.25">
      <c r="C65" s="165"/>
      <c r="D65" s="182"/>
      <c r="E65" s="147"/>
      <c r="F65" s="121">
        <f t="shared" si="4"/>
        <v>0</v>
      </c>
      <c r="G65" s="185"/>
      <c r="H65" s="166">
        <v>42500</v>
      </c>
      <c r="I65" s="154" t="e">
        <f>VLOOKUP(H65,Presupuesto!$B$11:$C$586,2,0)</f>
        <v>#N/A</v>
      </c>
      <c r="J65" s="122" t="str">
        <f t="shared" si="5"/>
        <v>Docencia y Recursos Humanos</v>
      </c>
      <c r="K65" s="122" t="s">
        <v>503</v>
      </c>
    </row>
    <row r="66" spans="3:11" x14ac:dyDescent="0.25">
      <c r="C66" s="165"/>
      <c r="D66" s="182"/>
      <c r="E66" s="147"/>
      <c r="F66" s="121">
        <f t="shared" si="4"/>
        <v>0</v>
      </c>
      <c r="G66" s="185"/>
      <c r="H66" s="166">
        <v>42500</v>
      </c>
      <c r="I66" s="154" t="e">
        <f>VLOOKUP(H66,Presupuesto!$B$11:$C$586,2,0)</f>
        <v>#N/A</v>
      </c>
      <c r="J66" s="122" t="str">
        <f t="shared" si="5"/>
        <v>Docencia y Recursos Humanos</v>
      </c>
      <c r="K66" s="122" t="s">
        <v>492</v>
      </c>
    </row>
    <row r="67" spans="3:11" x14ac:dyDescent="0.25">
      <c r="C67" s="165"/>
      <c r="D67" s="182"/>
      <c r="E67" s="147"/>
      <c r="F67" s="121">
        <f t="shared" si="4"/>
        <v>0</v>
      </c>
      <c r="G67" s="185"/>
      <c r="H67" s="166">
        <v>42500</v>
      </c>
      <c r="I67" s="154" t="e">
        <f>VLOOKUP(H67,Presupuesto!$B$11:$C$586,2,0)</f>
        <v>#N/A</v>
      </c>
      <c r="J67" s="122" t="str">
        <f t="shared" si="5"/>
        <v>Docencia y Recursos Humanos</v>
      </c>
      <c r="K67" s="122" t="s">
        <v>503</v>
      </c>
    </row>
    <row r="68" spans="3:11" x14ac:dyDescent="0.25">
      <c r="C68" s="165"/>
      <c r="D68" s="182"/>
      <c r="E68" s="147"/>
      <c r="F68" s="121">
        <f t="shared" si="4"/>
        <v>0</v>
      </c>
      <c r="G68" s="185"/>
      <c r="H68" s="166">
        <v>35600</v>
      </c>
      <c r="I68" s="154" t="e">
        <f>VLOOKUP(H68,Presupuesto!$B$11:$C$586,2,0)</f>
        <v>#N/A</v>
      </c>
      <c r="J68" s="122" t="str">
        <f t="shared" si="5"/>
        <v>Docencia y Recursos Humanos</v>
      </c>
      <c r="K68" s="122" t="s">
        <v>503</v>
      </c>
    </row>
    <row r="69" spans="3:11" x14ac:dyDescent="0.25">
      <c r="C69" s="165"/>
      <c r="D69" s="182"/>
      <c r="E69" s="147"/>
      <c r="F69" s="121">
        <f t="shared" si="4"/>
        <v>0</v>
      </c>
      <c r="G69" s="185"/>
      <c r="H69" s="166"/>
      <c r="I69" s="154" t="e">
        <f>VLOOKUP(H69,Presupuesto!$B$11:$C$586,2,0)</f>
        <v>#N/A</v>
      </c>
      <c r="J69" s="122" t="str">
        <f t="shared" si="5"/>
        <v>Docencia y Recursos Humanos</v>
      </c>
      <c r="K69" s="122" t="s">
        <v>503</v>
      </c>
    </row>
    <row r="70" spans="3:11" x14ac:dyDescent="0.25">
      <c r="C70" s="165"/>
      <c r="D70" s="182"/>
      <c r="E70" s="147"/>
      <c r="F70" s="121">
        <f t="shared" si="4"/>
        <v>0</v>
      </c>
      <c r="G70" s="185"/>
      <c r="H70" s="166"/>
      <c r="I70" s="154" t="e">
        <f>VLOOKUP(H70,Presupuesto!$B$11:$C$586,2,0)</f>
        <v>#N/A</v>
      </c>
      <c r="J70" s="122" t="str">
        <f t="shared" si="5"/>
        <v>Docencia y Recursos Humanos</v>
      </c>
      <c r="K70" s="122" t="s">
        <v>503</v>
      </c>
    </row>
    <row r="71" spans="3:11" x14ac:dyDescent="0.25">
      <c r="C71" s="165"/>
      <c r="D71" s="182"/>
      <c r="E71" s="147"/>
      <c r="F71" s="121">
        <f t="shared" si="4"/>
        <v>0</v>
      </c>
      <c r="G71" s="185"/>
      <c r="H71" s="166"/>
      <c r="I71" s="154" t="e">
        <f>VLOOKUP(H71,Presupuesto!$B$11:$C$586,2,0)</f>
        <v>#N/A</v>
      </c>
      <c r="J71" s="122" t="str">
        <f t="shared" si="5"/>
        <v>Docencia y Recursos Humanos</v>
      </c>
      <c r="K71" s="122" t="s">
        <v>503</v>
      </c>
    </row>
    <row r="72" spans="3:11" x14ac:dyDescent="0.25">
      <c r="C72" s="165"/>
      <c r="D72" s="182"/>
      <c r="E72" s="147"/>
      <c r="F72" s="121">
        <f t="shared" si="4"/>
        <v>0</v>
      </c>
      <c r="G72" s="185"/>
      <c r="H72" s="166"/>
      <c r="I72" s="154" t="e">
        <f>VLOOKUP(H72,Presupuesto!$B$11:$C$586,2,0)</f>
        <v>#N/A</v>
      </c>
      <c r="J72" s="122" t="str">
        <f t="shared" si="5"/>
        <v>Docencia y Recursos Humanos</v>
      </c>
      <c r="K72" s="122" t="s">
        <v>503</v>
      </c>
    </row>
    <row r="73" spans="3:11" x14ac:dyDescent="0.25">
      <c r="C73" s="165"/>
      <c r="D73" s="182"/>
      <c r="E73" s="147"/>
      <c r="F73" s="121">
        <f t="shared" si="4"/>
        <v>0</v>
      </c>
      <c r="G73" s="185"/>
      <c r="H73" s="166"/>
      <c r="I73" s="154" t="e">
        <f>VLOOKUP(H73,Presupuesto!$B$11:$C$586,2,0)</f>
        <v>#N/A</v>
      </c>
      <c r="J73" s="122" t="str">
        <f t="shared" si="5"/>
        <v>Docencia y Recursos Humanos</v>
      </c>
      <c r="K73" s="122" t="s">
        <v>503</v>
      </c>
    </row>
    <row r="74" spans="3:11" x14ac:dyDescent="0.25">
      <c r="C74" s="165"/>
      <c r="D74" s="182"/>
      <c r="E74" s="147"/>
      <c r="F74" s="121">
        <f t="shared" si="4"/>
        <v>0</v>
      </c>
      <c r="G74" s="185"/>
      <c r="H74" s="166"/>
      <c r="I74" s="154" t="e">
        <f>VLOOKUP(H74,Presupuesto!$B$11:$C$586,2,0)</f>
        <v>#N/A</v>
      </c>
      <c r="J74" s="122" t="str">
        <f t="shared" si="5"/>
        <v>Docencia y Recursos Humanos</v>
      </c>
      <c r="K74" s="122" t="s">
        <v>503</v>
      </c>
    </row>
    <row r="75" spans="3:11" x14ac:dyDescent="0.25">
      <c r="C75" s="165"/>
      <c r="D75" s="182"/>
      <c r="E75" s="147"/>
      <c r="F75" s="121">
        <f t="shared" si="4"/>
        <v>0</v>
      </c>
      <c r="G75" s="185"/>
      <c r="H75" s="166"/>
      <c r="I75" s="154" t="e">
        <f>VLOOKUP(H75,Presupuesto!$B$11:$C$586,2,0)</f>
        <v>#N/A</v>
      </c>
      <c r="J75" s="122" t="str">
        <f t="shared" si="5"/>
        <v>Docencia y Recursos Humanos</v>
      </c>
      <c r="K75" s="122" t="s">
        <v>503</v>
      </c>
    </row>
    <row r="76" spans="3:11" x14ac:dyDescent="0.25">
      <c r="C76" s="165"/>
      <c r="D76" s="182"/>
      <c r="E76" s="147"/>
      <c r="F76" s="121">
        <f t="shared" si="4"/>
        <v>0</v>
      </c>
      <c r="G76" s="185"/>
      <c r="H76" s="166"/>
      <c r="I76" s="154" t="e">
        <f>VLOOKUP(H76,Presupuesto!$B$11:$C$586,2,0)</f>
        <v>#N/A</v>
      </c>
      <c r="J76" s="122" t="str">
        <f t="shared" si="5"/>
        <v>Docencia y Recursos Humanos</v>
      </c>
      <c r="K76" s="122" t="s">
        <v>503</v>
      </c>
    </row>
    <row r="77" spans="3:11" x14ac:dyDescent="0.25">
      <c r="C77" s="165"/>
      <c r="D77" s="182"/>
      <c r="E77" s="147"/>
      <c r="F77" s="121">
        <f t="shared" si="4"/>
        <v>0</v>
      </c>
      <c r="G77" s="185"/>
      <c r="H77" s="166"/>
      <c r="I77" s="154" t="e">
        <f>VLOOKUP(H77,Presupuesto!$B$11:$C$586,2,0)</f>
        <v>#N/A</v>
      </c>
      <c r="J77" s="122" t="str">
        <f t="shared" si="5"/>
        <v>Docencia y Recursos Humanos</v>
      </c>
      <c r="K77" s="122" t="s">
        <v>503</v>
      </c>
    </row>
    <row r="78" spans="3:11" x14ac:dyDescent="0.25">
      <c r="C78" s="165"/>
      <c r="D78" s="182"/>
      <c r="E78" s="147"/>
      <c r="F78" s="121">
        <f t="shared" si="4"/>
        <v>0</v>
      </c>
      <c r="G78" s="185"/>
      <c r="H78" s="166"/>
      <c r="I78" s="154" t="e">
        <f>VLOOKUP(H78,Presupuesto!$B$11:$C$586,2,0)</f>
        <v>#N/A</v>
      </c>
      <c r="J78" s="122" t="str">
        <f t="shared" si="5"/>
        <v>Docencia y Recursos Humanos</v>
      </c>
      <c r="K78" s="122" t="s">
        <v>503</v>
      </c>
    </row>
    <row r="79" spans="3:11" x14ac:dyDescent="0.25">
      <c r="C79" s="165"/>
      <c r="D79" s="182"/>
      <c r="E79" s="147"/>
      <c r="F79" s="121">
        <f t="shared" si="4"/>
        <v>0</v>
      </c>
      <c r="G79" s="185"/>
      <c r="H79" s="166"/>
      <c r="I79" s="154" t="e">
        <f>VLOOKUP(H79,Presupuesto!$B$11:$C$586,2,0)</f>
        <v>#N/A</v>
      </c>
      <c r="J79" s="122" t="str">
        <f t="shared" si="5"/>
        <v>Docencia y Recursos Humanos</v>
      </c>
      <c r="K79" s="122" t="s">
        <v>503</v>
      </c>
    </row>
    <row r="80" spans="3:11" x14ac:dyDescent="0.25">
      <c r="C80" s="165"/>
      <c r="D80" s="182"/>
      <c r="E80" s="147"/>
      <c r="F80" s="121">
        <f t="shared" si="4"/>
        <v>0</v>
      </c>
      <c r="G80" s="185"/>
      <c r="H80" s="166"/>
      <c r="I80" s="154" t="e">
        <f>VLOOKUP(H80,Presupuesto!$B$11:$C$586,2,0)</f>
        <v>#N/A</v>
      </c>
      <c r="J80" s="122" t="str">
        <f t="shared" si="5"/>
        <v>Docencia y Recursos Humanos</v>
      </c>
      <c r="K80" s="122" t="s">
        <v>503</v>
      </c>
    </row>
    <row r="81" spans="3:11" x14ac:dyDescent="0.25">
      <c r="C81" s="165"/>
      <c r="D81" s="182"/>
      <c r="E81" s="147"/>
      <c r="F81" s="121">
        <f t="shared" si="4"/>
        <v>0</v>
      </c>
      <c r="G81" s="185"/>
      <c r="H81" s="166"/>
      <c r="I81" s="154" t="e">
        <f>VLOOKUP(H81,Presupuesto!$B$11:$C$586,2,0)</f>
        <v>#N/A</v>
      </c>
      <c r="J81" s="122" t="str">
        <f t="shared" si="5"/>
        <v>Docencia y Recursos Humanos</v>
      </c>
      <c r="K81" s="122" t="s">
        <v>503</v>
      </c>
    </row>
    <row r="82" spans="3:11" x14ac:dyDescent="0.25">
      <c r="C82" s="165"/>
      <c r="D82" s="182"/>
      <c r="E82" s="147"/>
      <c r="F82" s="121">
        <f t="shared" si="4"/>
        <v>0</v>
      </c>
      <c r="G82" s="185"/>
      <c r="H82" s="166"/>
      <c r="I82" s="154" t="e">
        <f>VLOOKUP(H82,Presupuesto!$B$11:$C$586,2,0)</f>
        <v>#N/A</v>
      </c>
      <c r="J82" s="122" t="str">
        <f t="shared" si="5"/>
        <v>Docencia y Recursos Humanos</v>
      </c>
      <c r="K82" s="122" t="s">
        <v>503</v>
      </c>
    </row>
    <row r="83" spans="3:11" x14ac:dyDescent="0.25">
      <c r="C83" s="167"/>
      <c r="D83" s="175"/>
      <c r="E83" s="142"/>
      <c r="F83" s="121">
        <f t="shared" si="4"/>
        <v>0</v>
      </c>
      <c r="G83" s="185"/>
      <c r="H83" s="168"/>
      <c r="I83" s="154" t="e">
        <f>VLOOKUP(H83,Presupuesto!$B$11:$C$586,2,0)</f>
        <v>#N/A</v>
      </c>
      <c r="J83" s="122" t="str">
        <f t="shared" si="5"/>
        <v>Docencia y Recursos Humanos</v>
      </c>
      <c r="K83" s="122" t="s">
        <v>503</v>
      </c>
    </row>
    <row r="84" spans="3:11" x14ac:dyDescent="0.25">
      <c r="C84" s="167"/>
      <c r="D84" s="175"/>
      <c r="E84" s="142"/>
      <c r="F84" s="121">
        <f t="shared" si="4"/>
        <v>0</v>
      </c>
      <c r="G84" s="185"/>
      <c r="H84" s="168"/>
      <c r="I84" s="154" t="e">
        <f>VLOOKUP(H84,Presupuesto!$B$11:$C$586,2,0)</f>
        <v>#N/A</v>
      </c>
      <c r="J84" s="122" t="str">
        <f t="shared" si="5"/>
        <v>Docencia y Recursos Humanos</v>
      </c>
      <c r="K84" s="122" t="s">
        <v>503</v>
      </c>
    </row>
    <row r="85" spans="3:11" x14ac:dyDescent="0.25">
      <c r="C85" s="167"/>
      <c r="D85" s="175"/>
      <c r="E85" s="142"/>
      <c r="F85" s="121">
        <f t="shared" si="4"/>
        <v>0</v>
      </c>
      <c r="G85" s="185"/>
      <c r="H85" s="168"/>
      <c r="I85" s="154" t="e">
        <f>VLOOKUP(H85,Presupuesto!$B$11:$C$586,2,0)</f>
        <v>#N/A</v>
      </c>
      <c r="J85" s="122" t="str">
        <f t="shared" si="5"/>
        <v>Docencia y Recursos Humanos</v>
      </c>
      <c r="K85" s="122" t="s">
        <v>503</v>
      </c>
    </row>
    <row r="86" spans="3:11" x14ac:dyDescent="0.25">
      <c r="C86" s="167"/>
      <c r="D86" s="175"/>
      <c r="E86" s="142"/>
      <c r="F86" s="121">
        <f t="shared" si="4"/>
        <v>0</v>
      </c>
      <c r="G86" s="185"/>
      <c r="H86" s="168"/>
      <c r="I86" s="154" t="e">
        <f>VLOOKUP(H86,Presupuesto!$B$11:$C$586,2,0)</f>
        <v>#N/A</v>
      </c>
      <c r="J86" s="122" t="str">
        <f t="shared" si="5"/>
        <v>Docencia y Recursos Humanos</v>
      </c>
      <c r="K86" s="122" t="s">
        <v>503</v>
      </c>
    </row>
    <row r="87" spans="3:11" x14ac:dyDescent="0.25">
      <c r="C87" s="167"/>
      <c r="D87" s="175"/>
      <c r="E87" s="142"/>
      <c r="F87" s="121">
        <f t="shared" si="4"/>
        <v>0</v>
      </c>
      <c r="G87" s="185"/>
      <c r="H87" s="168"/>
      <c r="I87" s="154" t="e">
        <f>VLOOKUP(H87,Presupuesto!$B$11:$C$586,2,0)</f>
        <v>#N/A</v>
      </c>
      <c r="J87" s="122" t="str">
        <f t="shared" si="5"/>
        <v>Docencia y Recursos Humanos</v>
      </c>
      <c r="K87" s="122" t="s">
        <v>503</v>
      </c>
    </row>
    <row r="88" spans="3:11" x14ac:dyDescent="0.25">
      <c r="C88" s="167"/>
      <c r="D88" s="175"/>
      <c r="E88" s="142"/>
      <c r="F88" s="121">
        <f t="shared" si="4"/>
        <v>0</v>
      </c>
      <c r="G88" s="185"/>
      <c r="H88" s="168"/>
      <c r="I88" s="154" t="e">
        <f>VLOOKUP(H88,Presupuesto!$B$11:$C$586,2,0)</f>
        <v>#N/A</v>
      </c>
      <c r="J88" s="122" t="str">
        <f t="shared" si="5"/>
        <v>Docencia y Recursos Humanos</v>
      </c>
      <c r="K88" s="122" t="s">
        <v>503</v>
      </c>
    </row>
    <row r="89" spans="3:11" x14ac:dyDescent="0.25">
      <c r="C89" s="167"/>
      <c r="D89" s="175"/>
      <c r="E89" s="142"/>
      <c r="F89" s="121">
        <f t="shared" si="4"/>
        <v>0</v>
      </c>
      <c r="G89" s="185"/>
      <c r="H89" s="168"/>
      <c r="I89" s="154" t="e">
        <f>VLOOKUP(H89,Presupuesto!$B$11:$C$586,2,0)</f>
        <v>#N/A</v>
      </c>
      <c r="J89" s="122" t="str">
        <f t="shared" si="5"/>
        <v>Docencia y Recursos Humanos</v>
      </c>
      <c r="K89" s="122" t="s">
        <v>503</v>
      </c>
    </row>
    <row r="90" spans="3:11" x14ac:dyDescent="0.25">
      <c r="C90" s="167"/>
      <c r="D90" s="175"/>
      <c r="E90" s="142"/>
      <c r="F90" s="121">
        <f t="shared" si="4"/>
        <v>0</v>
      </c>
      <c r="G90" s="185"/>
      <c r="H90" s="168"/>
      <c r="I90" s="154" t="e">
        <f>VLOOKUP(H90,Presupuesto!$B$11:$C$586,2,0)</f>
        <v>#N/A</v>
      </c>
      <c r="J90" s="122" t="str">
        <f t="shared" si="5"/>
        <v>Docencia y Recursos Humanos</v>
      </c>
      <c r="K90" s="122" t="s">
        <v>503</v>
      </c>
    </row>
    <row r="91" spans="3:11" x14ac:dyDescent="0.25">
      <c r="C91" s="169"/>
      <c r="D91" s="175"/>
      <c r="E91" s="142"/>
      <c r="F91" s="121">
        <f t="shared" si="4"/>
        <v>0</v>
      </c>
      <c r="G91" s="185"/>
      <c r="H91" s="170"/>
      <c r="I91" s="154" t="e">
        <f>VLOOKUP(H91,Presupuesto!$B$11:$C$586,2,0)</f>
        <v>#N/A</v>
      </c>
      <c r="J91" s="122" t="str">
        <f t="shared" si="5"/>
        <v>Docencia y Recursos Humanos</v>
      </c>
      <c r="K91" s="122" t="s">
        <v>494</v>
      </c>
    </row>
    <row r="92" spans="3:11" x14ac:dyDescent="0.25">
      <c r="C92" s="169"/>
      <c r="D92" s="175"/>
      <c r="E92" s="142"/>
      <c r="F92" s="121">
        <f t="shared" si="4"/>
        <v>0</v>
      </c>
      <c r="G92" s="185"/>
      <c r="H92" s="170"/>
      <c r="I92" s="154" t="e">
        <f>VLOOKUP(H92,Presupuesto!$B$11:$C$586,2,0)</f>
        <v>#N/A</v>
      </c>
      <c r="J92" s="122" t="str">
        <f t="shared" si="5"/>
        <v>Docencia y Recursos Humanos</v>
      </c>
      <c r="K92" s="122" t="s">
        <v>503</v>
      </c>
    </row>
    <row r="93" spans="3:11" x14ac:dyDescent="0.25">
      <c r="C93" s="169"/>
      <c r="D93" s="175"/>
      <c r="E93" s="142"/>
      <c r="F93" s="121">
        <f t="shared" si="4"/>
        <v>0</v>
      </c>
      <c r="G93" s="185"/>
      <c r="H93" s="170"/>
      <c r="I93" s="154" t="e">
        <f>VLOOKUP(H93,Presupuesto!$B$11:$C$586,2,0)</f>
        <v>#N/A</v>
      </c>
      <c r="J93" s="122" t="str">
        <f t="shared" si="5"/>
        <v>Docencia y Recursos Humanos</v>
      </c>
      <c r="K93" s="122" t="s">
        <v>503</v>
      </c>
    </row>
    <row r="94" spans="3:11" x14ac:dyDescent="0.25">
      <c r="C94" s="169"/>
      <c r="D94" s="175"/>
      <c r="E94" s="142"/>
      <c r="F94" s="121">
        <f t="shared" si="4"/>
        <v>0</v>
      </c>
      <c r="G94" s="185"/>
      <c r="H94" s="170"/>
      <c r="I94" s="154" t="e">
        <f>VLOOKUP(H94,Presupuesto!$B$11:$C$586,2,0)</f>
        <v>#N/A</v>
      </c>
      <c r="J94" s="122" t="str">
        <f t="shared" si="5"/>
        <v>Docencia y Recursos Humanos</v>
      </c>
      <c r="K94" s="122" t="s">
        <v>503</v>
      </c>
    </row>
    <row r="95" spans="3:11" ht="15.75" thickBot="1" x14ac:dyDescent="0.3">
      <c r="C95" s="171"/>
      <c r="D95" s="183"/>
      <c r="E95" s="127"/>
      <c r="F95" s="129">
        <f t="shared" si="4"/>
        <v>0</v>
      </c>
      <c r="G95" s="186"/>
      <c r="H95" s="172"/>
      <c r="I95" s="156" t="e">
        <f>VLOOKUP(H95,Presupuesto!$B$11:$C$586,2,0)</f>
        <v>#N/A</v>
      </c>
      <c r="J95" s="130" t="str">
        <f>$J$20</f>
        <v>Docencia y Recursos Humanos</v>
      </c>
      <c r="K95" s="148" t="s">
        <v>485</v>
      </c>
    </row>
    <row r="97" spans="3:11" ht="15.75" thickBot="1" x14ac:dyDescent="0.3"/>
    <row r="98" spans="3:11" ht="15.75" thickBot="1" x14ac:dyDescent="0.3">
      <c r="C98" s="181" t="s">
        <v>53</v>
      </c>
      <c r="D98" s="132">
        <f>SUM(F105:F139)</f>
        <v>0</v>
      </c>
      <c r="F98" s="72"/>
      <c r="G98" s="97"/>
      <c r="H98" s="72"/>
      <c r="I98" s="72"/>
    </row>
    <row r="99" spans="3:11" x14ac:dyDescent="0.25">
      <c r="C99" s="72"/>
      <c r="D99" s="31"/>
      <c r="E99" s="117"/>
      <c r="F99" s="117"/>
      <c r="G99" s="117"/>
      <c r="H99" s="94"/>
      <c r="I99" s="94"/>
      <c r="J99" s="94"/>
      <c r="K99" s="136"/>
    </row>
    <row r="100" spans="3:11" x14ac:dyDescent="0.25">
      <c r="C100" s="72"/>
      <c r="D100" s="31"/>
      <c r="E100" s="117"/>
      <c r="F100" s="117"/>
      <c r="G100" s="117"/>
      <c r="H100" s="94"/>
      <c r="I100" s="94"/>
      <c r="J100" s="94"/>
      <c r="K100" s="136"/>
    </row>
    <row r="101" spans="3:11" ht="15.75" x14ac:dyDescent="0.25">
      <c r="C101" s="235" t="s">
        <v>481</v>
      </c>
      <c r="D101" s="328"/>
      <c r="E101" s="117"/>
      <c r="F101" s="117"/>
      <c r="G101" s="117"/>
      <c r="H101" s="94"/>
      <c r="I101" s="94"/>
      <c r="J101" s="94"/>
      <c r="K101" s="136"/>
    </row>
    <row r="102" spans="3:11" ht="18.75" x14ac:dyDescent="0.25">
      <c r="C102" s="252" t="e">
        <f>IFERROR(VLOOKUP(D101,'Desarrollo e Innov. Curricular'!$E:$F,2,FALSE),IFERROR(VLOOKUP(D101,Investigación!$E:$F,2,FALSE),IFERROR(VLOOKUP(D101,'Vinculación Univ. Sociedad'!$E:$F,2,FALSE),IFERROR(VLOOKUP(D101,'Docencia y Profesorado Universi'!$E:$F,2,FALSE),IFERROR(VLOOKUP(D101,Estudiantes!$E:$F,2,FALSE),IFERROR(VLOOKUP(D101,'Gestion Administrativa'!#REF!,2,FALSE),IFERROR(VLOOKUP(D101,'Gestion Academica'!$E:$F,2,FALSE),IFERROR(VLOOKUP(D101,Graduados!$E:$F,2,FALSE),IFERROR(VLOOKUP(D101,'Gestión del Conocimiento'!$E:$F,2,FALSE),IFERROR(VLOOKUP(D101,Gobernabilidad!$E:$F,2,FALSE),IFERROR(VLOOKUP(D101,'NIVEL DE ES Y  SISTEMA NACIONAL'!$E:$F,2,FALSE),VLOOKUP(D101,'Lo Esencial'!$E:$F,2,0))))))))))))</f>
        <v>#N/A</v>
      </c>
      <c r="D102" s="31"/>
      <c r="E102" s="117"/>
      <c r="F102" s="117"/>
      <c r="G102" s="117"/>
      <c r="H102" s="94"/>
      <c r="I102" s="94"/>
      <c r="J102" s="94"/>
      <c r="K102" s="136"/>
    </row>
    <row r="103" spans="3:11" ht="15.75" thickBot="1" x14ac:dyDescent="0.3">
      <c r="F103" s="117"/>
      <c r="G103" s="94"/>
      <c r="H103" s="94"/>
      <c r="I103" s="94"/>
    </row>
    <row r="104" spans="3:11" ht="30.75" thickBot="1" x14ac:dyDescent="0.3">
      <c r="C104" s="153" t="s">
        <v>44</v>
      </c>
      <c r="D104" s="153" t="s">
        <v>55</v>
      </c>
      <c r="E104" s="160" t="s">
        <v>57</v>
      </c>
      <c r="F104" s="159" t="s">
        <v>27</v>
      </c>
      <c r="G104" s="157" t="s">
        <v>218</v>
      </c>
      <c r="H104" s="160" t="s">
        <v>46</v>
      </c>
      <c r="I104" s="157" t="s">
        <v>219</v>
      </c>
      <c r="J104" s="157" t="s">
        <v>501</v>
      </c>
      <c r="K104" s="157" t="s">
        <v>502</v>
      </c>
    </row>
    <row r="105" spans="3:11" x14ac:dyDescent="0.25">
      <c r="C105" s="265" t="s">
        <v>532</v>
      </c>
      <c r="D105" s="266"/>
      <c r="E105" s="264">
        <f>HLOOKUP(C105,$AH$2:$BU$3,2,0)</f>
        <v>620</v>
      </c>
      <c r="F105" s="121">
        <f t="shared" ref="F105:F139" si="6">D105*E105</f>
        <v>0</v>
      </c>
      <c r="G105" s="185" t="s">
        <v>217</v>
      </c>
      <c r="H105" s="166" t="s">
        <v>345</v>
      </c>
      <c r="I105" s="154" t="str">
        <f>VLOOKUP(H105,Presupuesto!$B$11:$C$586,2,0)</f>
        <v>AGUINALDO Y DECIMOCUARTO MES (11500-00)</v>
      </c>
      <c r="J105" s="263" t="s">
        <v>212</v>
      </c>
      <c r="K105" s="122" t="s">
        <v>485</v>
      </c>
    </row>
    <row r="106" spans="3:11" x14ac:dyDescent="0.25">
      <c r="C106" s="165" t="s">
        <v>154</v>
      </c>
      <c r="D106" s="182"/>
      <c r="E106" s="147"/>
      <c r="F106" s="121">
        <f t="shared" si="6"/>
        <v>0</v>
      </c>
      <c r="G106" s="185"/>
      <c r="H106" s="166">
        <v>42500</v>
      </c>
      <c r="I106" s="154" t="e">
        <f>VLOOKUP(H106,Presupuesto!$B$11:$C$586,2,0)</f>
        <v>#N/A</v>
      </c>
      <c r="J106" s="122" t="str">
        <f t="shared" ref="J106:J138" si="7">$J$17</f>
        <v>Docencia y Recursos Humanos</v>
      </c>
      <c r="K106" s="122" t="s">
        <v>503</v>
      </c>
    </row>
    <row r="107" spans="3:11" x14ac:dyDescent="0.25">
      <c r="C107" s="165" t="s">
        <v>155</v>
      </c>
      <c r="D107" s="182"/>
      <c r="E107" s="147"/>
      <c r="F107" s="121">
        <f t="shared" si="6"/>
        <v>0</v>
      </c>
      <c r="G107" s="185"/>
      <c r="H107" s="166">
        <v>42500</v>
      </c>
      <c r="I107" s="154" t="e">
        <f>VLOOKUP(H107,Presupuesto!$B$11:$C$586,2,0)</f>
        <v>#N/A</v>
      </c>
      <c r="J107" s="122" t="str">
        <f t="shared" si="7"/>
        <v>Docencia y Recursos Humanos</v>
      </c>
      <c r="K107" s="122" t="s">
        <v>503</v>
      </c>
    </row>
    <row r="108" spans="3:11" x14ac:dyDescent="0.25">
      <c r="C108" s="165" t="s">
        <v>156</v>
      </c>
      <c r="D108" s="182"/>
      <c r="E108" s="147"/>
      <c r="F108" s="121">
        <f t="shared" si="6"/>
        <v>0</v>
      </c>
      <c r="G108" s="185"/>
      <c r="H108" s="166">
        <v>42500</v>
      </c>
      <c r="I108" s="154" t="e">
        <f>VLOOKUP(H108,Presupuesto!$B$11:$C$586,2,0)</f>
        <v>#N/A</v>
      </c>
      <c r="J108" s="122" t="str">
        <f t="shared" si="7"/>
        <v>Docencia y Recursos Humanos</v>
      </c>
      <c r="K108" s="122" t="s">
        <v>503</v>
      </c>
    </row>
    <row r="109" spans="3:11" x14ac:dyDescent="0.25">
      <c r="C109" s="165" t="s">
        <v>157</v>
      </c>
      <c r="D109" s="182"/>
      <c r="E109" s="147"/>
      <c r="F109" s="121">
        <f t="shared" si="6"/>
        <v>0</v>
      </c>
      <c r="G109" s="185"/>
      <c r="H109" s="166">
        <v>42500</v>
      </c>
      <c r="I109" s="154" t="e">
        <f>VLOOKUP(H109,Presupuesto!$B$11:$C$586,2,0)</f>
        <v>#N/A</v>
      </c>
      <c r="J109" s="122" t="str">
        <f t="shared" si="7"/>
        <v>Docencia y Recursos Humanos</v>
      </c>
      <c r="K109" s="122" t="s">
        <v>503</v>
      </c>
    </row>
    <row r="110" spans="3:11" x14ac:dyDescent="0.25">
      <c r="C110" s="165" t="s">
        <v>158</v>
      </c>
      <c r="D110" s="182"/>
      <c r="E110" s="147"/>
      <c r="F110" s="121">
        <f t="shared" si="6"/>
        <v>0</v>
      </c>
      <c r="G110" s="185"/>
      <c r="H110" s="166">
        <v>42500</v>
      </c>
      <c r="I110" s="154" t="e">
        <f>VLOOKUP(H110,Presupuesto!$B$11:$C$586,2,0)</f>
        <v>#N/A</v>
      </c>
      <c r="J110" s="122" t="str">
        <f t="shared" si="7"/>
        <v>Docencia y Recursos Humanos</v>
      </c>
      <c r="K110" s="122" t="s">
        <v>492</v>
      </c>
    </row>
    <row r="111" spans="3:11" x14ac:dyDescent="0.25">
      <c r="C111" s="165" t="s">
        <v>159</v>
      </c>
      <c r="D111" s="182"/>
      <c r="E111" s="147"/>
      <c r="F111" s="121">
        <f t="shared" si="6"/>
        <v>0</v>
      </c>
      <c r="G111" s="185"/>
      <c r="H111" s="166">
        <v>42500</v>
      </c>
      <c r="I111" s="154" t="e">
        <f>VLOOKUP(H111,Presupuesto!$B$11:$C$586,2,0)</f>
        <v>#N/A</v>
      </c>
      <c r="J111" s="122" t="str">
        <f t="shared" si="7"/>
        <v>Docencia y Recursos Humanos</v>
      </c>
      <c r="K111" s="122" t="s">
        <v>503</v>
      </c>
    </row>
    <row r="112" spans="3:11" x14ac:dyDescent="0.25">
      <c r="C112" s="165" t="s">
        <v>160</v>
      </c>
      <c r="D112" s="182"/>
      <c r="E112" s="147"/>
      <c r="F112" s="121">
        <f t="shared" si="6"/>
        <v>0</v>
      </c>
      <c r="G112" s="185"/>
      <c r="H112" s="166">
        <v>35600</v>
      </c>
      <c r="I112" s="154" t="e">
        <f>VLOOKUP(H112,Presupuesto!$B$11:$C$586,2,0)</f>
        <v>#N/A</v>
      </c>
      <c r="J112" s="122" t="str">
        <f t="shared" si="7"/>
        <v>Docencia y Recursos Humanos</v>
      </c>
      <c r="K112" s="122" t="s">
        <v>503</v>
      </c>
    </row>
    <row r="113" spans="3:11" x14ac:dyDescent="0.25">
      <c r="C113" s="165"/>
      <c r="D113" s="182"/>
      <c r="E113" s="147"/>
      <c r="F113" s="121">
        <f t="shared" si="6"/>
        <v>0</v>
      </c>
      <c r="G113" s="185"/>
      <c r="H113" s="166"/>
      <c r="I113" s="154" t="e">
        <f>VLOOKUP(H113,Presupuesto!$B$11:$C$586,2,0)</f>
        <v>#N/A</v>
      </c>
      <c r="J113" s="122" t="str">
        <f t="shared" si="7"/>
        <v>Docencia y Recursos Humanos</v>
      </c>
      <c r="K113" s="122" t="s">
        <v>503</v>
      </c>
    </row>
    <row r="114" spans="3:11" x14ac:dyDescent="0.25">
      <c r="C114" s="165"/>
      <c r="D114" s="182"/>
      <c r="E114" s="147"/>
      <c r="F114" s="121">
        <f t="shared" si="6"/>
        <v>0</v>
      </c>
      <c r="G114" s="185"/>
      <c r="H114" s="166"/>
      <c r="I114" s="154" t="e">
        <f>VLOOKUP(H114,Presupuesto!$B$11:$C$586,2,0)</f>
        <v>#N/A</v>
      </c>
      <c r="J114" s="122" t="str">
        <f t="shared" si="7"/>
        <v>Docencia y Recursos Humanos</v>
      </c>
      <c r="K114" s="122" t="s">
        <v>503</v>
      </c>
    </row>
    <row r="115" spans="3:11" x14ac:dyDescent="0.25">
      <c r="C115" s="165"/>
      <c r="D115" s="182"/>
      <c r="E115" s="147"/>
      <c r="F115" s="121">
        <f t="shared" si="6"/>
        <v>0</v>
      </c>
      <c r="G115" s="185"/>
      <c r="H115" s="166"/>
      <c r="I115" s="154" t="e">
        <f>VLOOKUP(H115,Presupuesto!$B$11:$C$586,2,0)</f>
        <v>#N/A</v>
      </c>
      <c r="J115" s="122" t="str">
        <f t="shared" si="7"/>
        <v>Docencia y Recursos Humanos</v>
      </c>
      <c r="K115" s="122" t="s">
        <v>503</v>
      </c>
    </row>
    <row r="116" spans="3:11" x14ac:dyDescent="0.25">
      <c r="C116" s="165"/>
      <c r="D116" s="182"/>
      <c r="E116" s="147"/>
      <c r="F116" s="121">
        <f t="shared" si="6"/>
        <v>0</v>
      </c>
      <c r="G116" s="185"/>
      <c r="H116" s="166"/>
      <c r="I116" s="154" t="e">
        <f>VLOOKUP(H116,Presupuesto!$B$11:$C$586,2,0)</f>
        <v>#N/A</v>
      </c>
      <c r="J116" s="122" t="str">
        <f t="shared" si="7"/>
        <v>Docencia y Recursos Humanos</v>
      </c>
      <c r="K116" s="122" t="s">
        <v>503</v>
      </c>
    </row>
    <row r="117" spans="3:11" x14ac:dyDescent="0.25">
      <c r="C117" s="165"/>
      <c r="D117" s="182"/>
      <c r="E117" s="147"/>
      <c r="F117" s="121">
        <f t="shared" si="6"/>
        <v>0</v>
      </c>
      <c r="G117" s="185"/>
      <c r="H117" s="166"/>
      <c r="I117" s="154" t="e">
        <f>VLOOKUP(H117,Presupuesto!$B$11:$C$586,2,0)</f>
        <v>#N/A</v>
      </c>
      <c r="J117" s="122" t="str">
        <f t="shared" si="7"/>
        <v>Docencia y Recursos Humanos</v>
      </c>
      <c r="K117" s="122" t="s">
        <v>503</v>
      </c>
    </row>
    <row r="118" spans="3:11" x14ac:dyDescent="0.25">
      <c r="C118" s="165"/>
      <c r="D118" s="182"/>
      <c r="E118" s="147"/>
      <c r="F118" s="121">
        <f t="shared" si="6"/>
        <v>0</v>
      </c>
      <c r="G118" s="185"/>
      <c r="H118" s="166"/>
      <c r="I118" s="154" t="e">
        <f>VLOOKUP(H118,Presupuesto!$B$11:$C$586,2,0)</f>
        <v>#N/A</v>
      </c>
      <c r="J118" s="122" t="str">
        <f t="shared" si="7"/>
        <v>Docencia y Recursos Humanos</v>
      </c>
      <c r="K118" s="122" t="s">
        <v>503</v>
      </c>
    </row>
    <row r="119" spans="3:11" x14ac:dyDescent="0.25">
      <c r="C119" s="165"/>
      <c r="D119" s="182"/>
      <c r="E119" s="147"/>
      <c r="F119" s="121">
        <f t="shared" si="6"/>
        <v>0</v>
      </c>
      <c r="G119" s="185"/>
      <c r="H119" s="166"/>
      <c r="I119" s="154" t="e">
        <f>VLOOKUP(H119,Presupuesto!$B$11:$C$586,2,0)</f>
        <v>#N/A</v>
      </c>
      <c r="J119" s="122" t="str">
        <f t="shared" si="7"/>
        <v>Docencia y Recursos Humanos</v>
      </c>
      <c r="K119" s="122" t="s">
        <v>503</v>
      </c>
    </row>
    <row r="120" spans="3:11" x14ac:dyDescent="0.25">
      <c r="C120" s="165"/>
      <c r="D120" s="182"/>
      <c r="E120" s="147"/>
      <c r="F120" s="121">
        <f t="shared" si="6"/>
        <v>0</v>
      </c>
      <c r="G120" s="185"/>
      <c r="H120" s="166"/>
      <c r="I120" s="154" t="e">
        <f>VLOOKUP(H120,Presupuesto!$B$11:$C$586,2,0)</f>
        <v>#N/A</v>
      </c>
      <c r="J120" s="122" t="str">
        <f t="shared" si="7"/>
        <v>Docencia y Recursos Humanos</v>
      </c>
      <c r="K120" s="122" t="s">
        <v>503</v>
      </c>
    </row>
    <row r="121" spans="3:11" x14ac:dyDescent="0.25">
      <c r="C121" s="165"/>
      <c r="D121" s="182"/>
      <c r="E121" s="147"/>
      <c r="F121" s="121">
        <f t="shared" si="6"/>
        <v>0</v>
      </c>
      <c r="G121" s="185"/>
      <c r="H121" s="166"/>
      <c r="I121" s="154" t="e">
        <f>VLOOKUP(H121,Presupuesto!$B$11:$C$586,2,0)</f>
        <v>#N/A</v>
      </c>
      <c r="J121" s="122" t="str">
        <f t="shared" si="7"/>
        <v>Docencia y Recursos Humanos</v>
      </c>
      <c r="K121" s="122" t="s">
        <v>503</v>
      </c>
    </row>
    <row r="122" spans="3:11" x14ac:dyDescent="0.25">
      <c r="C122" s="165"/>
      <c r="D122" s="182"/>
      <c r="E122" s="147"/>
      <c r="F122" s="121">
        <f t="shared" si="6"/>
        <v>0</v>
      </c>
      <c r="G122" s="185"/>
      <c r="H122" s="166"/>
      <c r="I122" s="154" t="e">
        <f>VLOOKUP(H122,Presupuesto!$B$11:$C$586,2,0)</f>
        <v>#N/A</v>
      </c>
      <c r="J122" s="122" t="str">
        <f t="shared" si="7"/>
        <v>Docencia y Recursos Humanos</v>
      </c>
      <c r="K122" s="122" t="s">
        <v>503</v>
      </c>
    </row>
    <row r="123" spans="3:11" x14ac:dyDescent="0.25">
      <c r="C123" s="165"/>
      <c r="D123" s="182"/>
      <c r="E123" s="147"/>
      <c r="F123" s="121">
        <f t="shared" si="6"/>
        <v>0</v>
      </c>
      <c r="G123" s="185"/>
      <c r="H123" s="166"/>
      <c r="I123" s="154" t="e">
        <f>VLOOKUP(H123,Presupuesto!$B$11:$C$586,2,0)</f>
        <v>#N/A</v>
      </c>
      <c r="J123" s="122" t="str">
        <f t="shared" si="7"/>
        <v>Docencia y Recursos Humanos</v>
      </c>
      <c r="K123" s="122" t="s">
        <v>503</v>
      </c>
    </row>
    <row r="124" spans="3:11" x14ac:dyDescent="0.25">
      <c r="C124" s="165"/>
      <c r="D124" s="182"/>
      <c r="E124" s="147"/>
      <c r="F124" s="121">
        <f t="shared" si="6"/>
        <v>0</v>
      </c>
      <c r="G124" s="185"/>
      <c r="H124" s="166"/>
      <c r="I124" s="154" t="e">
        <f>VLOOKUP(H124,Presupuesto!$B$11:$C$586,2,0)</f>
        <v>#N/A</v>
      </c>
      <c r="J124" s="122" t="str">
        <f t="shared" si="7"/>
        <v>Docencia y Recursos Humanos</v>
      </c>
      <c r="K124" s="122" t="s">
        <v>503</v>
      </c>
    </row>
    <row r="125" spans="3:11" x14ac:dyDescent="0.25">
      <c r="C125" s="165"/>
      <c r="D125" s="182"/>
      <c r="E125" s="147"/>
      <c r="F125" s="121">
        <f t="shared" si="6"/>
        <v>0</v>
      </c>
      <c r="G125" s="185"/>
      <c r="H125" s="166"/>
      <c r="I125" s="154" t="e">
        <f>VLOOKUP(H125,Presupuesto!$B$11:$C$586,2,0)</f>
        <v>#N/A</v>
      </c>
      <c r="J125" s="122" t="str">
        <f t="shared" si="7"/>
        <v>Docencia y Recursos Humanos</v>
      </c>
      <c r="K125" s="122" t="s">
        <v>503</v>
      </c>
    </row>
    <row r="126" spans="3:11" x14ac:dyDescent="0.25">
      <c r="C126" s="165"/>
      <c r="D126" s="182"/>
      <c r="E126" s="147"/>
      <c r="F126" s="121">
        <f t="shared" si="6"/>
        <v>0</v>
      </c>
      <c r="G126" s="185"/>
      <c r="H126" s="166"/>
      <c r="I126" s="154" t="e">
        <f>VLOOKUP(H126,Presupuesto!$B$11:$C$586,2,0)</f>
        <v>#N/A</v>
      </c>
      <c r="J126" s="122" t="str">
        <f t="shared" si="7"/>
        <v>Docencia y Recursos Humanos</v>
      </c>
      <c r="K126" s="122" t="s">
        <v>503</v>
      </c>
    </row>
    <row r="127" spans="3:11" x14ac:dyDescent="0.25">
      <c r="C127" s="167"/>
      <c r="D127" s="175"/>
      <c r="E127" s="142"/>
      <c r="F127" s="121">
        <f t="shared" si="6"/>
        <v>0</v>
      </c>
      <c r="G127" s="185"/>
      <c r="H127" s="168"/>
      <c r="I127" s="154" t="e">
        <f>VLOOKUP(H127,Presupuesto!$B$11:$C$586,2,0)</f>
        <v>#N/A</v>
      </c>
      <c r="J127" s="122" t="str">
        <f t="shared" si="7"/>
        <v>Docencia y Recursos Humanos</v>
      </c>
      <c r="K127" s="122" t="s">
        <v>503</v>
      </c>
    </row>
    <row r="128" spans="3:11" x14ac:dyDescent="0.25">
      <c r="C128" s="167"/>
      <c r="D128" s="175"/>
      <c r="E128" s="142"/>
      <c r="F128" s="121">
        <f t="shared" si="6"/>
        <v>0</v>
      </c>
      <c r="G128" s="185"/>
      <c r="H128" s="168"/>
      <c r="I128" s="154" t="e">
        <f>VLOOKUP(H128,Presupuesto!$B$11:$C$586,2,0)</f>
        <v>#N/A</v>
      </c>
      <c r="J128" s="122" t="str">
        <f t="shared" si="7"/>
        <v>Docencia y Recursos Humanos</v>
      </c>
      <c r="K128" s="122" t="s">
        <v>503</v>
      </c>
    </row>
    <row r="129" spans="3:11" x14ac:dyDescent="0.25">
      <c r="C129" s="167"/>
      <c r="D129" s="175"/>
      <c r="E129" s="142"/>
      <c r="F129" s="121">
        <f t="shared" si="6"/>
        <v>0</v>
      </c>
      <c r="G129" s="185"/>
      <c r="H129" s="168"/>
      <c r="I129" s="154" t="e">
        <f>VLOOKUP(H129,Presupuesto!$B$11:$C$586,2,0)</f>
        <v>#N/A</v>
      </c>
      <c r="J129" s="122" t="str">
        <f t="shared" si="7"/>
        <v>Docencia y Recursos Humanos</v>
      </c>
      <c r="K129" s="122" t="s">
        <v>503</v>
      </c>
    </row>
    <row r="130" spans="3:11" x14ac:dyDescent="0.25">
      <c r="C130" s="167"/>
      <c r="D130" s="175"/>
      <c r="E130" s="142"/>
      <c r="F130" s="121">
        <f t="shared" si="6"/>
        <v>0</v>
      </c>
      <c r="G130" s="185"/>
      <c r="H130" s="168"/>
      <c r="I130" s="154" t="e">
        <f>VLOOKUP(H130,Presupuesto!$B$11:$C$586,2,0)</f>
        <v>#N/A</v>
      </c>
      <c r="J130" s="122" t="str">
        <f t="shared" si="7"/>
        <v>Docencia y Recursos Humanos</v>
      </c>
      <c r="K130" s="122" t="s">
        <v>503</v>
      </c>
    </row>
    <row r="131" spans="3:11" x14ac:dyDescent="0.25">
      <c r="C131" s="167"/>
      <c r="D131" s="175"/>
      <c r="E131" s="142"/>
      <c r="F131" s="121">
        <f t="shared" si="6"/>
        <v>0</v>
      </c>
      <c r="G131" s="185"/>
      <c r="H131" s="168"/>
      <c r="I131" s="154" t="e">
        <f>VLOOKUP(H131,Presupuesto!$B$11:$C$586,2,0)</f>
        <v>#N/A</v>
      </c>
      <c r="J131" s="122" t="str">
        <f t="shared" si="7"/>
        <v>Docencia y Recursos Humanos</v>
      </c>
      <c r="K131" s="122" t="s">
        <v>503</v>
      </c>
    </row>
    <row r="132" spans="3:11" x14ac:dyDescent="0.25">
      <c r="C132" s="167"/>
      <c r="D132" s="175"/>
      <c r="E132" s="142"/>
      <c r="F132" s="121">
        <f t="shared" si="6"/>
        <v>0</v>
      </c>
      <c r="G132" s="185"/>
      <c r="H132" s="168"/>
      <c r="I132" s="154" t="e">
        <f>VLOOKUP(H132,Presupuesto!$B$11:$C$586,2,0)</f>
        <v>#N/A</v>
      </c>
      <c r="J132" s="122" t="str">
        <f t="shared" si="7"/>
        <v>Docencia y Recursos Humanos</v>
      </c>
      <c r="K132" s="122" t="s">
        <v>503</v>
      </c>
    </row>
    <row r="133" spans="3:11" x14ac:dyDescent="0.25">
      <c r="C133" s="167"/>
      <c r="D133" s="175"/>
      <c r="E133" s="142"/>
      <c r="F133" s="121">
        <f t="shared" si="6"/>
        <v>0</v>
      </c>
      <c r="G133" s="185"/>
      <c r="H133" s="168"/>
      <c r="I133" s="154" t="e">
        <f>VLOOKUP(H133,Presupuesto!$B$11:$C$586,2,0)</f>
        <v>#N/A</v>
      </c>
      <c r="J133" s="122" t="str">
        <f t="shared" si="7"/>
        <v>Docencia y Recursos Humanos</v>
      </c>
      <c r="K133" s="122" t="s">
        <v>503</v>
      </c>
    </row>
    <row r="134" spans="3:11" x14ac:dyDescent="0.25">
      <c r="C134" s="167"/>
      <c r="D134" s="175"/>
      <c r="E134" s="142"/>
      <c r="F134" s="121">
        <f t="shared" si="6"/>
        <v>0</v>
      </c>
      <c r="G134" s="185"/>
      <c r="H134" s="168"/>
      <c r="I134" s="154" t="e">
        <f>VLOOKUP(H134,Presupuesto!$B$11:$C$586,2,0)</f>
        <v>#N/A</v>
      </c>
      <c r="J134" s="122" t="str">
        <f t="shared" si="7"/>
        <v>Docencia y Recursos Humanos</v>
      </c>
      <c r="K134" s="122" t="s">
        <v>503</v>
      </c>
    </row>
    <row r="135" spans="3:11" x14ac:dyDescent="0.25">
      <c r="C135" s="169"/>
      <c r="D135" s="175"/>
      <c r="E135" s="142"/>
      <c r="F135" s="121">
        <f t="shared" si="6"/>
        <v>0</v>
      </c>
      <c r="G135" s="185"/>
      <c r="H135" s="170"/>
      <c r="I135" s="154" t="e">
        <f>VLOOKUP(H135,Presupuesto!$B$11:$C$586,2,0)</f>
        <v>#N/A</v>
      </c>
      <c r="J135" s="122" t="str">
        <f t="shared" si="7"/>
        <v>Docencia y Recursos Humanos</v>
      </c>
      <c r="K135" s="122" t="s">
        <v>494</v>
      </c>
    </row>
    <row r="136" spans="3:11" x14ac:dyDescent="0.25">
      <c r="C136" s="169"/>
      <c r="D136" s="175"/>
      <c r="E136" s="142"/>
      <c r="F136" s="121">
        <f t="shared" si="6"/>
        <v>0</v>
      </c>
      <c r="G136" s="185"/>
      <c r="H136" s="170"/>
      <c r="I136" s="154" t="e">
        <f>VLOOKUP(H136,Presupuesto!$B$11:$C$586,2,0)</f>
        <v>#N/A</v>
      </c>
      <c r="J136" s="122" t="str">
        <f t="shared" si="7"/>
        <v>Docencia y Recursos Humanos</v>
      </c>
      <c r="K136" s="122" t="s">
        <v>503</v>
      </c>
    </row>
    <row r="137" spans="3:11" x14ac:dyDescent="0.25">
      <c r="C137" s="169"/>
      <c r="D137" s="175"/>
      <c r="E137" s="142"/>
      <c r="F137" s="121">
        <f t="shared" si="6"/>
        <v>0</v>
      </c>
      <c r="G137" s="185"/>
      <c r="H137" s="170"/>
      <c r="I137" s="154" t="e">
        <f>VLOOKUP(H137,Presupuesto!$B$11:$C$586,2,0)</f>
        <v>#N/A</v>
      </c>
      <c r="J137" s="122" t="str">
        <f t="shared" si="7"/>
        <v>Docencia y Recursos Humanos</v>
      </c>
      <c r="K137" s="122" t="s">
        <v>503</v>
      </c>
    </row>
    <row r="138" spans="3:11" x14ac:dyDescent="0.25">
      <c r="C138" s="169"/>
      <c r="D138" s="175"/>
      <c r="E138" s="142"/>
      <c r="F138" s="121">
        <f t="shared" si="6"/>
        <v>0</v>
      </c>
      <c r="G138" s="185"/>
      <c r="H138" s="170"/>
      <c r="I138" s="154" t="e">
        <f>VLOOKUP(H138,Presupuesto!$B$11:$C$586,2,0)</f>
        <v>#N/A</v>
      </c>
      <c r="J138" s="122" t="str">
        <f t="shared" si="7"/>
        <v>Docencia y Recursos Humanos</v>
      </c>
      <c r="K138" s="122" t="s">
        <v>503</v>
      </c>
    </row>
    <row r="139" spans="3:11" ht="15.75" thickBot="1" x14ac:dyDescent="0.3">
      <c r="C139" s="171"/>
      <c r="D139" s="183"/>
      <c r="E139" s="127"/>
      <c r="F139" s="129">
        <f t="shared" si="6"/>
        <v>0</v>
      </c>
      <c r="G139" s="186"/>
      <c r="H139" s="172"/>
      <c r="I139" s="156" t="e">
        <f>VLOOKUP(H139,Presupuesto!$B$11:$C$586,2,0)</f>
        <v>#N/A</v>
      </c>
      <c r="J139" s="130" t="str">
        <f>$J$20</f>
        <v>Docencia y Recursos Humanos</v>
      </c>
      <c r="K139" s="148" t="s">
        <v>485</v>
      </c>
    </row>
    <row r="141" spans="3:11" ht="15.75" thickBot="1" x14ac:dyDescent="0.3"/>
    <row r="142" spans="3:11" ht="15.75" thickBot="1" x14ac:dyDescent="0.3">
      <c r="C142" s="181" t="s">
        <v>53</v>
      </c>
      <c r="D142" s="132">
        <f>SUM(F149:F183)</f>
        <v>0</v>
      </c>
      <c r="F142" s="72"/>
      <c r="G142" s="97"/>
      <c r="H142" s="72"/>
      <c r="I142" s="72"/>
    </row>
    <row r="143" spans="3:11" x14ac:dyDescent="0.25">
      <c r="C143" s="72"/>
      <c r="D143" s="31"/>
      <c r="E143" s="117"/>
      <c r="F143" s="117"/>
      <c r="G143" s="117"/>
      <c r="H143" s="94"/>
      <c r="I143" s="94"/>
      <c r="J143" s="94"/>
      <c r="K143" s="136"/>
    </row>
    <row r="144" spans="3:11" x14ac:dyDescent="0.25">
      <c r="C144" s="72"/>
      <c r="D144" s="31"/>
      <c r="E144" s="117"/>
      <c r="F144" s="117"/>
      <c r="G144" s="117"/>
      <c r="H144" s="94"/>
      <c r="I144" s="94"/>
      <c r="J144" s="94"/>
      <c r="K144" s="136"/>
    </row>
    <row r="145" spans="3:11" ht="15.75" x14ac:dyDescent="0.25">
      <c r="C145" s="235" t="s">
        <v>481</v>
      </c>
      <c r="D145" s="328"/>
      <c r="E145" s="117"/>
      <c r="F145" s="117"/>
      <c r="G145" s="117"/>
      <c r="H145" s="94"/>
      <c r="I145" s="94"/>
      <c r="J145" s="94"/>
      <c r="K145" s="136"/>
    </row>
    <row r="146" spans="3:11" ht="18.75" x14ac:dyDescent="0.25">
      <c r="C146" s="252" t="e">
        <f>IFERROR(VLOOKUP(D145,'Desarrollo e Innov. Curricular'!$E:$F,2,FALSE),IFERROR(VLOOKUP(D145,Investigación!$E:$F,2,FALSE),IFERROR(VLOOKUP(D145,'Vinculación Univ. Sociedad'!$E:$F,2,FALSE),IFERROR(VLOOKUP(D145,'Docencia y Profesorado Universi'!$E:$F,2,FALSE),IFERROR(VLOOKUP(D145,Estudiantes!$E:$F,2,FALSE),IFERROR(VLOOKUP(D145,'Gestion Administrativa'!#REF!,2,FALSE),IFERROR(VLOOKUP(D145,'Gestion Academica'!$E:$F,2,FALSE),IFERROR(VLOOKUP(D145,Graduados!$E:$F,2,FALSE),IFERROR(VLOOKUP(D145,'Gestión del Conocimiento'!$E:$F,2,FALSE),IFERROR(VLOOKUP(D145,Gobernabilidad!$E:$F,2,FALSE),IFERROR(VLOOKUP(D145,'NIVEL DE ES Y  SISTEMA NACIONAL'!$E:$F,2,FALSE),VLOOKUP(D145,'Lo Esencial'!$E:$F,2,0))))))))))))</f>
        <v>#N/A</v>
      </c>
      <c r="D146" s="31"/>
      <c r="E146" s="117"/>
      <c r="F146" s="117"/>
      <c r="G146" s="117"/>
      <c r="H146" s="94"/>
      <c r="I146" s="94"/>
      <c r="J146" s="94"/>
      <c r="K146" s="136"/>
    </row>
    <row r="147" spans="3:11" ht="15.75" thickBot="1" x14ac:dyDescent="0.3">
      <c r="F147" s="117"/>
      <c r="G147" s="94"/>
      <c r="H147" s="94"/>
      <c r="I147" s="94"/>
    </row>
    <row r="148" spans="3:11" ht="30.75" thickBot="1" x14ac:dyDescent="0.3">
      <c r="C148" s="153" t="s">
        <v>44</v>
      </c>
      <c r="D148" s="153" t="s">
        <v>55</v>
      </c>
      <c r="E148" s="160" t="s">
        <v>57</v>
      </c>
      <c r="F148" s="159" t="s">
        <v>27</v>
      </c>
      <c r="G148" s="157" t="s">
        <v>218</v>
      </c>
      <c r="H148" s="160" t="s">
        <v>46</v>
      </c>
      <c r="I148" s="157" t="s">
        <v>219</v>
      </c>
      <c r="J148" s="157" t="s">
        <v>501</v>
      </c>
      <c r="K148" s="157" t="s">
        <v>502</v>
      </c>
    </row>
    <row r="149" spans="3:11" x14ac:dyDescent="0.25">
      <c r="C149" s="265" t="s">
        <v>532</v>
      </c>
      <c r="D149" s="266"/>
      <c r="E149" s="264">
        <f>HLOOKUP(C149,$AH$2:$BU$3,2,0)</f>
        <v>620</v>
      </c>
      <c r="F149" s="121">
        <f t="shared" ref="F149:F183" si="8">D149*E149</f>
        <v>0</v>
      </c>
      <c r="G149" s="185" t="s">
        <v>217</v>
      </c>
      <c r="H149" s="166" t="s">
        <v>345</v>
      </c>
      <c r="I149" s="154" t="str">
        <f>VLOOKUP(H149,Presupuesto!$B$11:$C$586,2,0)</f>
        <v>AGUINALDO Y DECIMOCUARTO MES (11500-00)</v>
      </c>
      <c r="J149" s="263" t="s">
        <v>212</v>
      </c>
      <c r="K149" s="122" t="s">
        <v>485</v>
      </c>
    </row>
    <row r="150" spans="3:11" x14ac:dyDescent="0.25">
      <c r="C150" s="165" t="s">
        <v>154</v>
      </c>
      <c r="D150" s="182"/>
      <c r="E150" s="147"/>
      <c r="F150" s="121">
        <f t="shared" si="8"/>
        <v>0</v>
      </c>
      <c r="G150" s="185"/>
      <c r="H150" s="166">
        <v>42500</v>
      </c>
      <c r="I150" s="154" t="e">
        <f>VLOOKUP(H150,Presupuesto!$B$11:$C$586,2,0)</f>
        <v>#N/A</v>
      </c>
      <c r="J150" s="122" t="str">
        <f t="shared" ref="J150:J182" si="9">$J$17</f>
        <v>Docencia y Recursos Humanos</v>
      </c>
      <c r="K150" s="122" t="s">
        <v>503</v>
      </c>
    </row>
    <row r="151" spans="3:11" x14ac:dyDescent="0.25">
      <c r="C151" s="165" t="s">
        <v>155</v>
      </c>
      <c r="D151" s="182"/>
      <c r="E151" s="147"/>
      <c r="F151" s="121">
        <f t="shared" si="8"/>
        <v>0</v>
      </c>
      <c r="G151" s="185"/>
      <c r="H151" s="166">
        <v>42500</v>
      </c>
      <c r="I151" s="154" t="e">
        <f>VLOOKUP(H151,Presupuesto!$B$11:$C$586,2,0)</f>
        <v>#N/A</v>
      </c>
      <c r="J151" s="122" t="str">
        <f t="shared" si="9"/>
        <v>Docencia y Recursos Humanos</v>
      </c>
      <c r="K151" s="122" t="s">
        <v>503</v>
      </c>
    </row>
    <row r="152" spans="3:11" x14ac:dyDescent="0.25">
      <c r="C152" s="165" t="s">
        <v>156</v>
      </c>
      <c r="D152" s="182"/>
      <c r="E152" s="147"/>
      <c r="F152" s="121">
        <f t="shared" si="8"/>
        <v>0</v>
      </c>
      <c r="G152" s="185"/>
      <c r="H152" s="166">
        <v>42500</v>
      </c>
      <c r="I152" s="154" t="e">
        <f>VLOOKUP(H152,Presupuesto!$B$11:$C$586,2,0)</f>
        <v>#N/A</v>
      </c>
      <c r="J152" s="122" t="str">
        <f t="shared" si="9"/>
        <v>Docencia y Recursos Humanos</v>
      </c>
      <c r="K152" s="122" t="s">
        <v>503</v>
      </c>
    </row>
    <row r="153" spans="3:11" x14ac:dyDescent="0.25">
      <c r="C153" s="165" t="s">
        <v>157</v>
      </c>
      <c r="D153" s="182"/>
      <c r="E153" s="147"/>
      <c r="F153" s="121">
        <f t="shared" si="8"/>
        <v>0</v>
      </c>
      <c r="G153" s="185"/>
      <c r="H153" s="166">
        <v>42500</v>
      </c>
      <c r="I153" s="154" t="e">
        <f>VLOOKUP(H153,Presupuesto!$B$11:$C$586,2,0)</f>
        <v>#N/A</v>
      </c>
      <c r="J153" s="122" t="str">
        <f t="shared" si="9"/>
        <v>Docencia y Recursos Humanos</v>
      </c>
      <c r="K153" s="122" t="s">
        <v>503</v>
      </c>
    </row>
    <row r="154" spans="3:11" x14ac:dyDescent="0.25">
      <c r="C154" s="165" t="s">
        <v>158</v>
      </c>
      <c r="D154" s="182"/>
      <c r="E154" s="147"/>
      <c r="F154" s="121">
        <f t="shared" si="8"/>
        <v>0</v>
      </c>
      <c r="G154" s="185"/>
      <c r="H154" s="166">
        <v>42500</v>
      </c>
      <c r="I154" s="154" t="e">
        <f>VLOOKUP(H154,Presupuesto!$B$11:$C$586,2,0)</f>
        <v>#N/A</v>
      </c>
      <c r="J154" s="122" t="str">
        <f t="shared" si="9"/>
        <v>Docencia y Recursos Humanos</v>
      </c>
      <c r="K154" s="122" t="s">
        <v>492</v>
      </c>
    </row>
    <row r="155" spans="3:11" x14ac:dyDescent="0.25">
      <c r="C155" s="165" t="s">
        <v>159</v>
      </c>
      <c r="D155" s="182"/>
      <c r="E155" s="147"/>
      <c r="F155" s="121">
        <f t="shared" si="8"/>
        <v>0</v>
      </c>
      <c r="G155" s="185"/>
      <c r="H155" s="166">
        <v>42500</v>
      </c>
      <c r="I155" s="154" t="e">
        <f>VLOOKUP(H155,Presupuesto!$B$11:$C$586,2,0)</f>
        <v>#N/A</v>
      </c>
      <c r="J155" s="122" t="str">
        <f t="shared" si="9"/>
        <v>Docencia y Recursos Humanos</v>
      </c>
      <c r="K155" s="122" t="s">
        <v>503</v>
      </c>
    </row>
    <row r="156" spans="3:11" x14ac:dyDescent="0.25">
      <c r="C156" s="165" t="s">
        <v>160</v>
      </c>
      <c r="D156" s="182"/>
      <c r="E156" s="147"/>
      <c r="F156" s="121">
        <f t="shared" si="8"/>
        <v>0</v>
      </c>
      <c r="G156" s="185"/>
      <c r="H156" s="166">
        <v>35600</v>
      </c>
      <c r="I156" s="154" t="e">
        <f>VLOOKUP(H156,Presupuesto!$B$11:$C$586,2,0)</f>
        <v>#N/A</v>
      </c>
      <c r="J156" s="122" t="str">
        <f t="shared" si="9"/>
        <v>Docencia y Recursos Humanos</v>
      </c>
      <c r="K156" s="122" t="s">
        <v>503</v>
      </c>
    </row>
    <row r="157" spans="3:11" x14ac:dyDescent="0.25">
      <c r="C157" s="165"/>
      <c r="D157" s="182"/>
      <c r="E157" s="147"/>
      <c r="F157" s="121">
        <f t="shared" si="8"/>
        <v>0</v>
      </c>
      <c r="G157" s="185"/>
      <c r="H157" s="166"/>
      <c r="I157" s="154" t="e">
        <f>VLOOKUP(H157,Presupuesto!$B$11:$C$586,2,0)</f>
        <v>#N/A</v>
      </c>
      <c r="J157" s="122" t="str">
        <f t="shared" si="9"/>
        <v>Docencia y Recursos Humanos</v>
      </c>
      <c r="K157" s="122" t="s">
        <v>503</v>
      </c>
    </row>
    <row r="158" spans="3:11" x14ac:dyDescent="0.25">
      <c r="C158" s="165"/>
      <c r="D158" s="182"/>
      <c r="E158" s="147"/>
      <c r="F158" s="121">
        <f t="shared" si="8"/>
        <v>0</v>
      </c>
      <c r="G158" s="185"/>
      <c r="H158" s="166"/>
      <c r="I158" s="154" t="e">
        <f>VLOOKUP(H158,Presupuesto!$B$11:$C$586,2,0)</f>
        <v>#N/A</v>
      </c>
      <c r="J158" s="122" t="str">
        <f t="shared" si="9"/>
        <v>Docencia y Recursos Humanos</v>
      </c>
      <c r="K158" s="122" t="s">
        <v>503</v>
      </c>
    </row>
    <row r="159" spans="3:11" x14ac:dyDescent="0.25">
      <c r="C159" s="165"/>
      <c r="D159" s="182"/>
      <c r="E159" s="147"/>
      <c r="F159" s="121">
        <f t="shared" si="8"/>
        <v>0</v>
      </c>
      <c r="G159" s="185"/>
      <c r="H159" s="166"/>
      <c r="I159" s="154" t="e">
        <f>VLOOKUP(H159,Presupuesto!$B$11:$C$586,2,0)</f>
        <v>#N/A</v>
      </c>
      <c r="J159" s="122" t="str">
        <f t="shared" si="9"/>
        <v>Docencia y Recursos Humanos</v>
      </c>
      <c r="K159" s="122" t="s">
        <v>503</v>
      </c>
    </row>
    <row r="160" spans="3:11" x14ac:dyDescent="0.25">
      <c r="C160" s="165"/>
      <c r="D160" s="182"/>
      <c r="E160" s="147"/>
      <c r="F160" s="121">
        <f t="shared" si="8"/>
        <v>0</v>
      </c>
      <c r="G160" s="185"/>
      <c r="H160" s="166"/>
      <c r="I160" s="154" t="e">
        <f>VLOOKUP(H160,Presupuesto!$B$11:$C$586,2,0)</f>
        <v>#N/A</v>
      </c>
      <c r="J160" s="122" t="str">
        <f t="shared" si="9"/>
        <v>Docencia y Recursos Humanos</v>
      </c>
      <c r="K160" s="122" t="s">
        <v>503</v>
      </c>
    </row>
    <row r="161" spans="3:11" x14ac:dyDescent="0.25">
      <c r="C161" s="165"/>
      <c r="D161" s="182"/>
      <c r="E161" s="147"/>
      <c r="F161" s="121">
        <f t="shared" si="8"/>
        <v>0</v>
      </c>
      <c r="G161" s="185"/>
      <c r="H161" s="166"/>
      <c r="I161" s="154" t="e">
        <f>VLOOKUP(H161,Presupuesto!$B$11:$C$586,2,0)</f>
        <v>#N/A</v>
      </c>
      <c r="J161" s="122" t="str">
        <f t="shared" si="9"/>
        <v>Docencia y Recursos Humanos</v>
      </c>
      <c r="K161" s="122" t="s">
        <v>503</v>
      </c>
    </row>
    <row r="162" spans="3:11" x14ac:dyDescent="0.25">
      <c r="C162" s="165"/>
      <c r="D162" s="182"/>
      <c r="E162" s="147"/>
      <c r="F162" s="121">
        <f t="shared" si="8"/>
        <v>0</v>
      </c>
      <c r="G162" s="185"/>
      <c r="H162" s="166"/>
      <c r="I162" s="154" t="e">
        <f>VLOOKUP(H162,Presupuesto!$B$11:$C$586,2,0)</f>
        <v>#N/A</v>
      </c>
      <c r="J162" s="122" t="str">
        <f t="shared" si="9"/>
        <v>Docencia y Recursos Humanos</v>
      </c>
      <c r="K162" s="122" t="s">
        <v>503</v>
      </c>
    </row>
    <row r="163" spans="3:11" x14ac:dyDescent="0.25">
      <c r="C163" s="165"/>
      <c r="D163" s="182"/>
      <c r="E163" s="147"/>
      <c r="F163" s="121">
        <f t="shared" si="8"/>
        <v>0</v>
      </c>
      <c r="G163" s="185"/>
      <c r="H163" s="166"/>
      <c r="I163" s="154" t="e">
        <f>VLOOKUP(H163,Presupuesto!$B$11:$C$586,2,0)</f>
        <v>#N/A</v>
      </c>
      <c r="J163" s="122" t="str">
        <f t="shared" si="9"/>
        <v>Docencia y Recursos Humanos</v>
      </c>
      <c r="K163" s="122" t="s">
        <v>503</v>
      </c>
    </row>
    <row r="164" spans="3:11" x14ac:dyDescent="0.25">
      <c r="C164" s="165"/>
      <c r="D164" s="182"/>
      <c r="E164" s="147"/>
      <c r="F164" s="121">
        <f t="shared" si="8"/>
        <v>0</v>
      </c>
      <c r="G164" s="185"/>
      <c r="H164" s="166"/>
      <c r="I164" s="154" t="e">
        <f>VLOOKUP(H164,Presupuesto!$B$11:$C$586,2,0)</f>
        <v>#N/A</v>
      </c>
      <c r="J164" s="122" t="str">
        <f t="shared" si="9"/>
        <v>Docencia y Recursos Humanos</v>
      </c>
      <c r="K164" s="122" t="s">
        <v>503</v>
      </c>
    </row>
    <row r="165" spans="3:11" x14ac:dyDescent="0.25">
      <c r="C165" s="165"/>
      <c r="D165" s="182"/>
      <c r="E165" s="147"/>
      <c r="F165" s="121">
        <f t="shared" si="8"/>
        <v>0</v>
      </c>
      <c r="G165" s="185"/>
      <c r="H165" s="166"/>
      <c r="I165" s="154" t="e">
        <f>VLOOKUP(H165,Presupuesto!$B$11:$C$586,2,0)</f>
        <v>#N/A</v>
      </c>
      <c r="J165" s="122" t="str">
        <f t="shared" si="9"/>
        <v>Docencia y Recursos Humanos</v>
      </c>
      <c r="K165" s="122" t="s">
        <v>503</v>
      </c>
    </row>
    <row r="166" spans="3:11" x14ac:dyDescent="0.25">
      <c r="C166" s="165"/>
      <c r="D166" s="182"/>
      <c r="E166" s="147"/>
      <c r="F166" s="121">
        <f t="shared" si="8"/>
        <v>0</v>
      </c>
      <c r="G166" s="185"/>
      <c r="H166" s="166"/>
      <c r="I166" s="154" t="e">
        <f>VLOOKUP(H166,Presupuesto!$B$11:$C$586,2,0)</f>
        <v>#N/A</v>
      </c>
      <c r="J166" s="122" t="str">
        <f t="shared" si="9"/>
        <v>Docencia y Recursos Humanos</v>
      </c>
      <c r="K166" s="122" t="s">
        <v>503</v>
      </c>
    </row>
    <row r="167" spans="3:11" x14ac:dyDescent="0.25">
      <c r="C167" s="165"/>
      <c r="D167" s="182"/>
      <c r="E167" s="147"/>
      <c r="F167" s="121">
        <f t="shared" si="8"/>
        <v>0</v>
      </c>
      <c r="G167" s="185"/>
      <c r="H167" s="166"/>
      <c r="I167" s="154" t="e">
        <f>VLOOKUP(H167,Presupuesto!$B$11:$C$586,2,0)</f>
        <v>#N/A</v>
      </c>
      <c r="J167" s="122" t="str">
        <f t="shared" si="9"/>
        <v>Docencia y Recursos Humanos</v>
      </c>
      <c r="K167" s="122" t="s">
        <v>503</v>
      </c>
    </row>
    <row r="168" spans="3:11" x14ac:dyDescent="0.25">
      <c r="C168" s="165"/>
      <c r="D168" s="182"/>
      <c r="E168" s="147"/>
      <c r="F168" s="121">
        <f t="shared" si="8"/>
        <v>0</v>
      </c>
      <c r="G168" s="185"/>
      <c r="H168" s="166"/>
      <c r="I168" s="154" t="e">
        <f>VLOOKUP(H168,Presupuesto!$B$11:$C$586,2,0)</f>
        <v>#N/A</v>
      </c>
      <c r="J168" s="122" t="str">
        <f t="shared" si="9"/>
        <v>Docencia y Recursos Humanos</v>
      </c>
      <c r="K168" s="122" t="s">
        <v>503</v>
      </c>
    </row>
    <row r="169" spans="3:11" x14ac:dyDescent="0.25">
      <c r="C169" s="165"/>
      <c r="D169" s="182"/>
      <c r="E169" s="147"/>
      <c r="F169" s="121">
        <f t="shared" si="8"/>
        <v>0</v>
      </c>
      <c r="G169" s="185"/>
      <c r="H169" s="166"/>
      <c r="I169" s="154" t="e">
        <f>VLOOKUP(H169,Presupuesto!$B$11:$C$586,2,0)</f>
        <v>#N/A</v>
      </c>
      <c r="J169" s="122" t="str">
        <f t="shared" si="9"/>
        <v>Docencia y Recursos Humanos</v>
      </c>
      <c r="K169" s="122" t="s">
        <v>503</v>
      </c>
    </row>
    <row r="170" spans="3:11" x14ac:dyDescent="0.25">
      <c r="C170" s="165"/>
      <c r="D170" s="182"/>
      <c r="E170" s="147"/>
      <c r="F170" s="121">
        <f t="shared" si="8"/>
        <v>0</v>
      </c>
      <c r="G170" s="185"/>
      <c r="H170" s="166"/>
      <c r="I170" s="154" t="e">
        <f>VLOOKUP(H170,Presupuesto!$B$11:$C$586,2,0)</f>
        <v>#N/A</v>
      </c>
      <c r="J170" s="122" t="str">
        <f t="shared" si="9"/>
        <v>Docencia y Recursos Humanos</v>
      </c>
      <c r="K170" s="122" t="s">
        <v>503</v>
      </c>
    </row>
    <row r="171" spans="3:11" x14ac:dyDescent="0.25">
      <c r="C171" s="167"/>
      <c r="D171" s="175"/>
      <c r="E171" s="142"/>
      <c r="F171" s="121">
        <f t="shared" si="8"/>
        <v>0</v>
      </c>
      <c r="G171" s="185"/>
      <c r="H171" s="168"/>
      <c r="I171" s="154" t="e">
        <f>VLOOKUP(H171,Presupuesto!$B$11:$C$586,2,0)</f>
        <v>#N/A</v>
      </c>
      <c r="J171" s="122" t="str">
        <f t="shared" si="9"/>
        <v>Docencia y Recursos Humanos</v>
      </c>
      <c r="K171" s="122" t="s">
        <v>503</v>
      </c>
    </row>
    <row r="172" spans="3:11" x14ac:dyDescent="0.25">
      <c r="C172" s="167"/>
      <c r="D172" s="175"/>
      <c r="E172" s="142"/>
      <c r="F172" s="121">
        <f t="shared" si="8"/>
        <v>0</v>
      </c>
      <c r="G172" s="185"/>
      <c r="H172" s="168"/>
      <c r="I172" s="154" t="e">
        <f>VLOOKUP(H172,Presupuesto!$B$11:$C$586,2,0)</f>
        <v>#N/A</v>
      </c>
      <c r="J172" s="122" t="str">
        <f t="shared" si="9"/>
        <v>Docencia y Recursos Humanos</v>
      </c>
      <c r="K172" s="122" t="s">
        <v>503</v>
      </c>
    </row>
    <row r="173" spans="3:11" x14ac:dyDescent="0.25">
      <c r="C173" s="167"/>
      <c r="D173" s="175"/>
      <c r="E173" s="142"/>
      <c r="F173" s="121">
        <f t="shared" si="8"/>
        <v>0</v>
      </c>
      <c r="G173" s="185"/>
      <c r="H173" s="168"/>
      <c r="I173" s="154" t="e">
        <f>VLOOKUP(H173,Presupuesto!$B$11:$C$586,2,0)</f>
        <v>#N/A</v>
      </c>
      <c r="J173" s="122" t="str">
        <f t="shared" si="9"/>
        <v>Docencia y Recursos Humanos</v>
      </c>
      <c r="K173" s="122" t="s">
        <v>503</v>
      </c>
    </row>
    <row r="174" spans="3:11" x14ac:dyDescent="0.25">
      <c r="C174" s="167"/>
      <c r="D174" s="175"/>
      <c r="E174" s="142"/>
      <c r="F174" s="121">
        <f t="shared" si="8"/>
        <v>0</v>
      </c>
      <c r="G174" s="185"/>
      <c r="H174" s="168"/>
      <c r="I174" s="154" t="e">
        <f>VLOOKUP(H174,Presupuesto!$B$11:$C$586,2,0)</f>
        <v>#N/A</v>
      </c>
      <c r="J174" s="122" t="str">
        <f t="shared" si="9"/>
        <v>Docencia y Recursos Humanos</v>
      </c>
      <c r="K174" s="122" t="s">
        <v>503</v>
      </c>
    </row>
    <row r="175" spans="3:11" x14ac:dyDescent="0.25">
      <c r="C175" s="167"/>
      <c r="D175" s="175"/>
      <c r="E175" s="142"/>
      <c r="F175" s="121">
        <f t="shared" si="8"/>
        <v>0</v>
      </c>
      <c r="G175" s="185"/>
      <c r="H175" s="168"/>
      <c r="I175" s="154" t="e">
        <f>VLOOKUP(H175,Presupuesto!$B$11:$C$586,2,0)</f>
        <v>#N/A</v>
      </c>
      <c r="J175" s="122" t="str">
        <f t="shared" si="9"/>
        <v>Docencia y Recursos Humanos</v>
      </c>
      <c r="K175" s="122" t="s">
        <v>503</v>
      </c>
    </row>
    <row r="176" spans="3:11" x14ac:dyDescent="0.25">
      <c r="C176" s="167"/>
      <c r="D176" s="175"/>
      <c r="E176" s="142"/>
      <c r="F176" s="121">
        <f t="shared" si="8"/>
        <v>0</v>
      </c>
      <c r="G176" s="185"/>
      <c r="H176" s="168"/>
      <c r="I176" s="154" t="e">
        <f>VLOOKUP(H176,Presupuesto!$B$11:$C$586,2,0)</f>
        <v>#N/A</v>
      </c>
      <c r="J176" s="122" t="str">
        <f t="shared" si="9"/>
        <v>Docencia y Recursos Humanos</v>
      </c>
      <c r="K176" s="122" t="s">
        <v>503</v>
      </c>
    </row>
    <row r="177" spans="3:11" x14ac:dyDescent="0.25">
      <c r="C177" s="167"/>
      <c r="D177" s="175"/>
      <c r="E177" s="142"/>
      <c r="F177" s="121">
        <f t="shared" si="8"/>
        <v>0</v>
      </c>
      <c r="G177" s="185"/>
      <c r="H177" s="168"/>
      <c r="I177" s="154" t="e">
        <f>VLOOKUP(H177,Presupuesto!$B$11:$C$586,2,0)</f>
        <v>#N/A</v>
      </c>
      <c r="J177" s="122" t="str">
        <f t="shared" si="9"/>
        <v>Docencia y Recursos Humanos</v>
      </c>
      <c r="K177" s="122" t="s">
        <v>503</v>
      </c>
    </row>
    <row r="178" spans="3:11" x14ac:dyDescent="0.25">
      <c r="C178" s="167"/>
      <c r="D178" s="175"/>
      <c r="E178" s="142"/>
      <c r="F178" s="121">
        <f t="shared" si="8"/>
        <v>0</v>
      </c>
      <c r="G178" s="185"/>
      <c r="H178" s="168"/>
      <c r="I178" s="154" t="e">
        <f>VLOOKUP(H178,Presupuesto!$B$11:$C$586,2,0)</f>
        <v>#N/A</v>
      </c>
      <c r="J178" s="122" t="str">
        <f t="shared" si="9"/>
        <v>Docencia y Recursos Humanos</v>
      </c>
      <c r="K178" s="122" t="s">
        <v>503</v>
      </c>
    </row>
    <row r="179" spans="3:11" x14ac:dyDescent="0.25">
      <c r="C179" s="169"/>
      <c r="D179" s="175"/>
      <c r="E179" s="142"/>
      <c r="F179" s="121">
        <f t="shared" si="8"/>
        <v>0</v>
      </c>
      <c r="G179" s="185"/>
      <c r="H179" s="170"/>
      <c r="I179" s="154" t="e">
        <f>VLOOKUP(H179,Presupuesto!$B$11:$C$586,2,0)</f>
        <v>#N/A</v>
      </c>
      <c r="J179" s="122" t="str">
        <f t="shared" si="9"/>
        <v>Docencia y Recursos Humanos</v>
      </c>
      <c r="K179" s="122" t="s">
        <v>494</v>
      </c>
    </row>
    <row r="180" spans="3:11" x14ac:dyDescent="0.25">
      <c r="C180" s="169"/>
      <c r="D180" s="175"/>
      <c r="E180" s="142"/>
      <c r="F180" s="121">
        <f t="shared" si="8"/>
        <v>0</v>
      </c>
      <c r="G180" s="185"/>
      <c r="H180" s="170"/>
      <c r="I180" s="154" t="e">
        <f>VLOOKUP(H180,Presupuesto!$B$11:$C$586,2,0)</f>
        <v>#N/A</v>
      </c>
      <c r="J180" s="122" t="str">
        <f t="shared" si="9"/>
        <v>Docencia y Recursos Humanos</v>
      </c>
      <c r="K180" s="122" t="s">
        <v>503</v>
      </c>
    </row>
    <row r="181" spans="3:11" x14ac:dyDescent="0.25">
      <c r="C181" s="169"/>
      <c r="D181" s="175"/>
      <c r="E181" s="142"/>
      <c r="F181" s="121">
        <f t="shared" si="8"/>
        <v>0</v>
      </c>
      <c r="G181" s="185"/>
      <c r="H181" s="170"/>
      <c r="I181" s="154" t="e">
        <f>VLOOKUP(H181,Presupuesto!$B$11:$C$586,2,0)</f>
        <v>#N/A</v>
      </c>
      <c r="J181" s="122" t="str">
        <f t="shared" si="9"/>
        <v>Docencia y Recursos Humanos</v>
      </c>
      <c r="K181" s="122" t="s">
        <v>503</v>
      </c>
    </row>
    <row r="182" spans="3:11" x14ac:dyDescent="0.25">
      <c r="C182" s="169"/>
      <c r="D182" s="175"/>
      <c r="E182" s="142"/>
      <c r="F182" s="121">
        <f t="shared" si="8"/>
        <v>0</v>
      </c>
      <c r="G182" s="185"/>
      <c r="H182" s="170"/>
      <c r="I182" s="154" t="e">
        <f>VLOOKUP(H182,Presupuesto!$B$11:$C$586,2,0)</f>
        <v>#N/A</v>
      </c>
      <c r="J182" s="122" t="str">
        <f t="shared" si="9"/>
        <v>Docencia y Recursos Humanos</v>
      </c>
      <c r="K182" s="122" t="s">
        <v>503</v>
      </c>
    </row>
    <row r="183" spans="3:11" ht="15.75" thickBot="1" x14ac:dyDescent="0.3">
      <c r="C183" s="171"/>
      <c r="D183" s="183"/>
      <c r="E183" s="127"/>
      <c r="F183" s="129">
        <f t="shared" si="8"/>
        <v>0</v>
      </c>
      <c r="G183" s="186"/>
      <c r="H183" s="172"/>
      <c r="I183" s="156" t="e">
        <f>VLOOKUP(H183,Presupuesto!$B$11:$C$586,2,0)</f>
        <v>#N/A</v>
      </c>
      <c r="J183" s="130" t="str">
        <f>$J$20</f>
        <v>Docencia y Recursos Humanos</v>
      </c>
      <c r="K183" s="148" t="s">
        <v>485</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formula1>$A$2:$K$2</formula1>
    </dataValidation>
    <dataValidation type="list" allowBlank="1" showInputMessage="1" showErrorMessage="1" errorTitle="¡Ingreso Inválido!" error="Verifique el valor ingresado." promptTitle="Ingrese el Objeto de Gasto" prompt="Ingrese el Objeto de Gasto" sqref="H17:H51 H61:H95 H105:H139 H149:H183">
      <formula1>$A$1:$VD$1</formula1>
    </dataValidation>
    <dataValidation type="list" allowBlank="1" showInputMessage="1" showErrorMessage="1" errorTitle="¡Ingreso Invalido!" error="Seleccione una opción de la lista." promptTitle="Categoria/Zona de Viáticos" prompt="Seleccione una opción de la lista" sqref="C17 C61 C105 C149">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99"/>
  <sheetViews>
    <sheetView showGridLines="0" topLeftCell="A4" zoomScale="86" zoomScaleNormal="86" workbookViewId="0">
      <selection activeCell="F240" sqref="F240"/>
    </sheetView>
  </sheetViews>
  <sheetFormatPr baseColWidth="10" defaultColWidth="11.5703125" defaultRowHeight="15" x14ac:dyDescent="0.25"/>
  <cols>
    <col min="1" max="1" width="1.85546875" style="109" customWidth="1"/>
    <col min="2" max="2" width="17" style="109" customWidth="1"/>
    <col min="3" max="3" width="45.140625" style="109" customWidth="1"/>
    <col min="4" max="4" width="26.85546875" style="109" bestFit="1" customWidth="1"/>
    <col min="5" max="5" width="13.85546875" style="109" customWidth="1"/>
    <col min="6" max="6" width="21.85546875" style="109" customWidth="1"/>
    <col min="7" max="7" width="16.5703125" style="95" customWidth="1"/>
    <col min="8" max="8" width="24.140625" style="109" bestFit="1" customWidth="1"/>
    <col min="9" max="9" width="36" style="109" bestFit="1" customWidth="1"/>
    <col min="10" max="10" width="28.140625" style="109" bestFit="1" customWidth="1"/>
    <col min="11" max="11" width="19.85546875" style="109" bestFit="1" customWidth="1"/>
    <col min="12" max="12" width="12.7109375" style="109" bestFit="1" customWidth="1"/>
    <col min="13" max="16384" width="11.5703125" style="109"/>
  </cols>
  <sheetData>
    <row r="1" spans="1:576" ht="26.25" hidden="1" x14ac:dyDescent="0.25">
      <c r="A1" s="212"/>
      <c r="B1" s="215"/>
      <c r="C1" s="206" t="s">
        <v>342</v>
      </c>
      <c r="D1" s="206" t="s">
        <v>678</v>
      </c>
      <c r="E1" s="206" t="s">
        <v>680</v>
      </c>
      <c r="F1" s="206" t="s">
        <v>682</v>
      </c>
      <c r="G1" s="206" t="s">
        <v>684</v>
      </c>
      <c r="H1" s="206" t="s">
        <v>686</v>
      </c>
      <c r="I1" s="206" t="s">
        <v>688</v>
      </c>
      <c r="J1" s="206" t="s">
        <v>343</v>
      </c>
      <c r="K1" s="206" t="s">
        <v>691</v>
      </c>
      <c r="L1" s="206" t="s">
        <v>344</v>
      </c>
      <c r="M1" s="206" t="s">
        <v>693</v>
      </c>
      <c r="N1" s="206" t="s">
        <v>695</v>
      </c>
      <c r="O1" s="206" t="s">
        <v>697</v>
      </c>
      <c r="P1" s="206" t="s">
        <v>345</v>
      </c>
      <c r="Q1" s="206" t="s">
        <v>698</v>
      </c>
      <c r="R1" s="206" t="s">
        <v>701</v>
      </c>
      <c r="S1" s="206" t="s">
        <v>346</v>
      </c>
      <c r="T1" s="206" t="s">
        <v>703</v>
      </c>
      <c r="U1" s="206" t="s">
        <v>347</v>
      </c>
      <c r="V1" s="206" t="s">
        <v>704</v>
      </c>
      <c r="W1" s="206" t="s">
        <v>705</v>
      </c>
      <c r="X1" s="206" t="s">
        <v>709</v>
      </c>
      <c r="Y1" s="206" t="s">
        <v>339</v>
      </c>
      <c r="Z1" s="206" t="s">
        <v>724</v>
      </c>
      <c r="AA1" s="215"/>
      <c r="AB1" s="206" t="s">
        <v>726</v>
      </c>
      <c r="AC1" s="206" t="s">
        <v>349</v>
      </c>
      <c r="AD1" s="206" t="s">
        <v>728</v>
      </c>
      <c r="AE1" s="206" t="s">
        <v>730</v>
      </c>
      <c r="AF1" s="206" t="s">
        <v>350</v>
      </c>
      <c r="AG1" s="206" t="s">
        <v>732</v>
      </c>
      <c r="AH1" s="206" t="s">
        <v>734</v>
      </c>
      <c r="AI1" s="206" t="s">
        <v>351</v>
      </c>
      <c r="AJ1" s="206" t="s">
        <v>735</v>
      </c>
      <c r="AK1" s="206" t="s">
        <v>737</v>
      </c>
      <c r="AL1" s="206" t="s">
        <v>738</v>
      </c>
      <c r="AM1" s="206" t="s">
        <v>739</v>
      </c>
      <c r="AN1" s="206" t="s">
        <v>741</v>
      </c>
      <c r="AO1" s="206" t="s">
        <v>743</v>
      </c>
      <c r="AP1" s="206" t="s">
        <v>744</v>
      </c>
      <c r="AQ1" s="206" t="s">
        <v>352</v>
      </c>
      <c r="AR1" s="206" t="s">
        <v>746</v>
      </c>
      <c r="AS1" s="206" t="s">
        <v>748</v>
      </c>
      <c r="AT1" s="206" t="s">
        <v>750</v>
      </c>
      <c r="AU1" s="206" t="s">
        <v>752</v>
      </c>
      <c r="AV1" s="206" t="s">
        <v>754</v>
      </c>
      <c r="AW1" s="206" t="s">
        <v>756</v>
      </c>
      <c r="AX1" s="206" t="s">
        <v>758</v>
      </c>
      <c r="AY1" s="206" t="s">
        <v>760</v>
      </c>
      <c r="AZ1" s="215"/>
      <c r="BA1" s="206" t="s">
        <v>354</v>
      </c>
      <c r="BB1" s="206" t="s">
        <v>782</v>
      </c>
      <c r="BC1" s="206" t="s">
        <v>355</v>
      </c>
      <c r="BD1" s="206" t="s">
        <v>784</v>
      </c>
      <c r="BE1" s="206" t="s">
        <v>786</v>
      </c>
      <c r="BF1" s="215"/>
      <c r="BG1" s="206" t="s">
        <v>357</v>
      </c>
      <c r="BH1" s="206" t="s">
        <v>788</v>
      </c>
      <c r="BI1" s="206" t="s">
        <v>358</v>
      </c>
      <c r="BJ1" s="206" t="s">
        <v>790</v>
      </c>
      <c r="BK1" s="206" t="s">
        <v>792</v>
      </c>
      <c r="BL1" s="206" t="s">
        <v>794</v>
      </c>
      <c r="BM1" s="215"/>
      <c r="BN1" s="206" t="s">
        <v>800</v>
      </c>
      <c r="BO1" s="206" t="s">
        <v>802</v>
      </c>
      <c r="BP1" s="206" t="s">
        <v>360</v>
      </c>
      <c r="BQ1" s="206" t="s">
        <v>796</v>
      </c>
      <c r="BR1" s="206" t="s">
        <v>798</v>
      </c>
      <c r="BS1" s="206" t="s">
        <v>361</v>
      </c>
      <c r="BT1" s="206" t="s">
        <v>804</v>
      </c>
      <c r="BU1" s="206" t="s">
        <v>362</v>
      </c>
      <c r="BV1" s="206" t="s">
        <v>805</v>
      </c>
      <c r="BW1" s="203"/>
      <c r="BX1" s="215"/>
      <c r="BY1" s="206" t="s">
        <v>363</v>
      </c>
      <c r="BZ1" s="206" t="s">
        <v>710</v>
      </c>
      <c r="CA1" s="206" t="s">
        <v>712</v>
      </c>
      <c r="CB1" s="206" t="s">
        <v>714</v>
      </c>
      <c r="CC1" s="206" t="s">
        <v>364</v>
      </c>
      <c r="CD1" s="206" t="s">
        <v>716</v>
      </c>
      <c r="CE1" s="206" t="s">
        <v>718</v>
      </c>
      <c r="CF1" s="206" t="s">
        <v>720</v>
      </c>
      <c r="CG1" s="206" t="s">
        <v>722</v>
      </c>
      <c r="CH1" s="203"/>
      <c r="CI1" s="215"/>
      <c r="CJ1" s="206" t="s">
        <v>365</v>
      </c>
      <c r="CK1" s="206" t="s">
        <v>762</v>
      </c>
      <c r="CL1" s="206" t="s">
        <v>764</v>
      </c>
      <c r="CM1" s="206" t="s">
        <v>766</v>
      </c>
      <c r="CN1" s="206" t="s">
        <v>768</v>
      </c>
      <c r="CO1" s="206" t="s">
        <v>770</v>
      </c>
      <c r="CP1" s="206" t="s">
        <v>772</v>
      </c>
      <c r="CQ1" s="206" t="s">
        <v>774</v>
      </c>
      <c r="CR1" s="206" t="s">
        <v>776</v>
      </c>
      <c r="CS1" s="206" t="s">
        <v>778</v>
      </c>
      <c r="CT1" s="206" t="s">
        <v>780</v>
      </c>
      <c r="CU1" s="203"/>
      <c r="CV1" s="215"/>
      <c r="CW1" s="206" t="s">
        <v>806</v>
      </c>
      <c r="CX1" s="206" t="s">
        <v>807</v>
      </c>
      <c r="CY1" s="206" t="s">
        <v>809</v>
      </c>
      <c r="CZ1" s="206" t="s">
        <v>368</v>
      </c>
      <c r="DA1" s="206" t="s">
        <v>811</v>
      </c>
      <c r="DB1" s="206" t="s">
        <v>813</v>
      </c>
      <c r="DC1" s="206" t="s">
        <v>815</v>
      </c>
      <c r="DD1" s="206" t="s">
        <v>817</v>
      </c>
      <c r="DE1" s="206" t="s">
        <v>819</v>
      </c>
      <c r="DF1" s="206" t="s">
        <v>821</v>
      </c>
      <c r="DG1" s="215"/>
      <c r="DH1" s="206" t="s">
        <v>370</v>
      </c>
      <c r="DI1" s="206" t="s">
        <v>823</v>
      </c>
      <c r="DJ1" s="206" t="s">
        <v>371</v>
      </c>
      <c r="DK1" s="206" t="s">
        <v>825</v>
      </c>
      <c r="DL1" s="206" t="s">
        <v>827</v>
      </c>
      <c r="DM1" s="206" t="s">
        <v>829</v>
      </c>
      <c r="DN1" s="206" t="s">
        <v>831</v>
      </c>
      <c r="DO1" s="206" t="s">
        <v>833</v>
      </c>
      <c r="DP1" s="206" t="s">
        <v>835</v>
      </c>
      <c r="DQ1" s="206" t="s">
        <v>837</v>
      </c>
      <c r="DR1" s="206" t="s">
        <v>372</v>
      </c>
      <c r="DS1" s="206" t="s">
        <v>839</v>
      </c>
      <c r="DT1" s="206" t="s">
        <v>841</v>
      </c>
      <c r="DU1" s="206" t="s">
        <v>843</v>
      </c>
      <c r="DV1" s="215"/>
      <c r="DW1" s="206" t="s">
        <v>845</v>
      </c>
      <c r="DX1" s="206" t="s">
        <v>374</v>
      </c>
      <c r="DY1" s="206" t="s">
        <v>847</v>
      </c>
      <c r="DZ1" s="206" t="s">
        <v>375</v>
      </c>
      <c r="EA1" s="206" t="s">
        <v>849</v>
      </c>
      <c r="EB1" s="206" t="s">
        <v>851</v>
      </c>
      <c r="EC1" s="206" t="s">
        <v>853</v>
      </c>
      <c r="ED1" s="206" t="s">
        <v>855</v>
      </c>
      <c r="EE1" s="206" t="s">
        <v>857</v>
      </c>
      <c r="EF1" s="206" t="s">
        <v>859</v>
      </c>
      <c r="EG1" s="206" t="s">
        <v>861</v>
      </c>
      <c r="EH1" s="206" t="s">
        <v>863</v>
      </c>
      <c r="EI1" s="206" t="s">
        <v>865</v>
      </c>
      <c r="EJ1" s="206" t="s">
        <v>867</v>
      </c>
      <c r="EK1" s="206" t="s">
        <v>869</v>
      </c>
      <c r="EL1" s="215"/>
      <c r="EM1" s="206" t="s">
        <v>871</v>
      </c>
      <c r="EN1" s="206" t="s">
        <v>377</v>
      </c>
      <c r="EO1" s="206" t="s">
        <v>873</v>
      </c>
      <c r="EP1" s="206" t="s">
        <v>875</v>
      </c>
      <c r="EQ1" s="206" t="s">
        <v>378</v>
      </c>
      <c r="ER1" s="206" t="s">
        <v>877</v>
      </c>
      <c r="ES1" s="206" t="s">
        <v>879</v>
      </c>
      <c r="ET1" s="206" t="s">
        <v>379</v>
      </c>
      <c r="EU1" s="206" t="s">
        <v>881</v>
      </c>
      <c r="EV1" s="206" t="s">
        <v>883</v>
      </c>
      <c r="EW1" s="206" t="s">
        <v>885</v>
      </c>
      <c r="EX1" s="206" t="s">
        <v>380</v>
      </c>
      <c r="EY1" s="206" t="s">
        <v>887</v>
      </c>
      <c r="EZ1" s="206" t="s">
        <v>889</v>
      </c>
      <c r="FA1" s="215"/>
      <c r="FB1" s="206" t="s">
        <v>382</v>
      </c>
      <c r="FC1" s="206" t="s">
        <v>891</v>
      </c>
      <c r="FD1" s="206" t="s">
        <v>893</v>
      </c>
      <c r="FE1" s="206" t="s">
        <v>895</v>
      </c>
      <c r="FF1" s="206" t="s">
        <v>897</v>
      </c>
      <c r="FG1" s="206" t="s">
        <v>383</v>
      </c>
      <c r="FH1" s="206" t="s">
        <v>899</v>
      </c>
      <c r="FI1" s="206" t="s">
        <v>901</v>
      </c>
      <c r="FJ1" s="206" t="s">
        <v>903</v>
      </c>
      <c r="FK1" s="206" t="s">
        <v>905</v>
      </c>
      <c r="FL1" s="206" t="s">
        <v>907</v>
      </c>
      <c r="FM1" s="206" t="s">
        <v>384</v>
      </c>
      <c r="FN1" s="206" t="s">
        <v>910</v>
      </c>
      <c r="FO1" s="206" t="s">
        <v>385</v>
      </c>
      <c r="FP1" s="206" t="s">
        <v>913</v>
      </c>
      <c r="FQ1" s="206" t="s">
        <v>914</v>
      </c>
      <c r="FR1" s="206" t="s">
        <v>916</v>
      </c>
      <c r="FS1" s="206" t="s">
        <v>386</v>
      </c>
      <c r="FT1" s="206" t="s">
        <v>919</v>
      </c>
      <c r="FU1" s="206" t="s">
        <v>920</v>
      </c>
      <c r="FV1" s="206" t="s">
        <v>922</v>
      </c>
      <c r="FW1" s="206" t="s">
        <v>387</v>
      </c>
      <c r="FX1" s="206" t="s">
        <v>925</v>
      </c>
      <c r="FY1" s="206" t="s">
        <v>927</v>
      </c>
      <c r="FZ1" s="206" t="s">
        <v>929</v>
      </c>
      <c r="GA1" s="215"/>
      <c r="GB1" s="206" t="s">
        <v>389</v>
      </c>
      <c r="GC1" s="206" t="s">
        <v>390</v>
      </c>
      <c r="GD1" s="215"/>
      <c r="GE1" s="206" t="s">
        <v>392</v>
      </c>
      <c r="GF1" s="206" t="s">
        <v>952</v>
      </c>
      <c r="GG1" s="206" t="s">
        <v>954</v>
      </c>
      <c r="GH1" s="206" t="s">
        <v>956</v>
      </c>
      <c r="GI1" s="206" t="s">
        <v>958</v>
      </c>
      <c r="GJ1" s="206" t="s">
        <v>960</v>
      </c>
      <c r="GK1" s="215"/>
      <c r="GL1" s="206" t="s">
        <v>394</v>
      </c>
      <c r="GM1" s="206" t="s">
        <v>962</v>
      </c>
      <c r="GN1" s="206" t="s">
        <v>964</v>
      </c>
      <c r="GO1" s="206" t="s">
        <v>966</v>
      </c>
      <c r="GP1" s="206" t="s">
        <v>968</v>
      </c>
      <c r="GQ1" s="206" t="s">
        <v>970</v>
      </c>
      <c r="GR1" s="206" t="s">
        <v>972</v>
      </c>
      <c r="GS1" s="203"/>
      <c r="GT1" s="215"/>
      <c r="GU1" s="206" t="s">
        <v>395</v>
      </c>
      <c r="GV1" s="206" t="s">
        <v>931</v>
      </c>
      <c r="GW1" s="206" t="s">
        <v>933</v>
      </c>
      <c r="GX1" s="206" t="s">
        <v>935</v>
      </c>
      <c r="GY1" s="206" t="s">
        <v>937</v>
      </c>
      <c r="GZ1" s="206" t="s">
        <v>939</v>
      </c>
      <c r="HA1" s="206" t="s">
        <v>941</v>
      </c>
      <c r="HB1" s="215"/>
      <c r="HC1" s="206" t="s">
        <v>396</v>
      </c>
      <c r="HD1" s="206" t="s">
        <v>943</v>
      </c>
      <c r="HE1" s="206" t="s">
        <v>945</v>
      </c>
      <c r="HF1" s="206" t="s">
        <v>946</v>
      </c>
      <c r="HG1" s="206" t="s">
        <v>397</v>
      </c>
      <c r="HH1" s="206" t="s">
        <v>949</v>
      </c>
      <c r="HI1" s="206" t="s">
        <v>950</v>
      </c>
      <c r="HJ1" s="203"/>
      <c r="HK1" s="215"/>
      <c r="HL1" s="206" t="s">
        <v>400</v>
      </c>
      <c r="HM1" s="206" t="s">
        <v>974</v>
      </c>
      <c r="HN1" s="206" t="s">
        <v>976</v>
      </c>
      <c r="HO1" s="206" t="s">
        <v>978</v>
      </c>
      <c r="HP1" s="206" t="s">
        <v>980</v>
      </c>
      <c r="HQ1" s="206" t="s">
        <v>401</v>
      </c>
      <c r="HR1" s="206" t="s">
        <v>983</v>
      </c>
      <c r="HS1" s="215"/>
      <c r="HT1" s="206" t="s">
        <v>985</v>
      </c>
      <c r="HU1" s="206" t="s">
        <v>987</v>
      </c>
      <c r="HV1" s="206" t="s">
        <v>403</v>
      </c>
      <c r="HW1" s="206" t="s">
        <v>990</v>
      </c>
      <c r="HX1" s="206" t="s">
        <v>992</v>
      </c>
      <c r="HY1" s="206" t="s">
        <v>993</v>
      </c>
      <c r="HZ1" s="206" t="s">
        <v>995</v>
      </c>
      <c r="IA1" s="215"/>
      <c r="IB1" s="206" t="s">
        <v>997</v>
      </c>
      <c r="IC1" s="206" t="s">
        <v>999</v>
      </c>
      <c r="ID1" s="206" t="s">
        <v>1001</v>
      </c>
      <c r="IE1" s="206" t="s">
        <v>405</v>
      </c>
      <c r="IF1" s="206" t="s">
        <v>1003</v>
      </c>
      <c r="IG1" s="206" t="s">
        <v>1005</v>
      </c>
      <c r="IH1" s="206" t="s">
        <v>406</v>
      </c>
      <c r="II1" s="206" t="s">
        <v>1007</v>
      </c>
      <c r="IJ1" s="206" t="s">
        <v>1009</v>
      </c>
      <c r="IK1" s="206" t="s">
        <v>407</v>
      </c>
      <c r="IL1" s="206" t="s">
        <v>1011</v>
      </c>
      <c r="IM1" s="206" t="s">
        <v>1013</v>
      </c>
      <c r="IN1" s="206" t="s">
        <v>1015</v>
      </c>
      <c r="IO1" s="206" t="s">
        <v>1017</v>
      </c>
      <c r="IP1" s="206" t="s">
        <v>408</v>
      </c>
      <c r="IQ1" s="206" t="s">
        <v>1019</v>
      </c>
      <c r="IR1" s="215"/>
      <c r="IS1" s="206" t="s">
        <v>1027</v>
      </c>
      <c r="IT1" s="206" t="s">
        <v>1029</v>
      </c>
      <c r="IU1" s="206" t="s">
        <v>410</v>
      </c>
      <c r="IV1" s="206" t="s">
        <v>1031</v>
      </c>
      <c r="IW1" s="206" t="s">
        <v>1033</v>
      </c>
      <c r="IX1" s="206" t="s">
        <v>1035</v>
      </c>
      <c r="IY1" s="215"/>
      <c r="IZ1" s="206" t="s">
        <v>1037</v>
      </c>
      <c r="JA1" s="206" t="s">
        <v>412</v>
      </c>
      <c r="JB1" s="206" t="s">
        <v>1040</v>
      </c>
      <c r="JC1" s="206" t="s">
        <v>1042</v>
      </c>
      <c r="JD1" s="206" t="s">
        <v>1044</v>
      </c>
      <c r="JE1" s="206" t="s">
        <v>1046</v>
      </c>
      <c r="JF1" s="206" t="s">
        <v>1048</v>
      </c>
      <c r="JG1" s="206" t="s">
        <v>1050</v>
      </c>
      <c r="JH1" s="206" t="s">
        <v>413</v>
      </c>
      <c r="JI1" s="206" t="s">
        <v>1053</v>
      </c>
      <c r="JJ1" s="206" t="s">
        <v>1055</v>
      </c>
      <c r="JK1" s="206" t="s">
        <v>1057</v>
      </c>
      <c r="JL1" s="206" t="s">
        <v>1059</v>
      </c>
      <c r="JM1" s="206" t="s">
        <v>1061</v>
      </c>
      <c r="JN1" s="206" t="s">
        <v>1063</v>
      </c>
      <c r="JO1" s="206" t="s">
        <v>1065</v>
      </c>
      <c r="JP1" s="206" t="s">
        <v>1067</v>
      </c>
      <c r="JQ1" s="206" t="s">
        <v>414</v>
      </c>
      <c r="JR1" s="206" t="s">
        <v>1070</v>
      </c>
      <c r="JS1" s="206" t="s">
        <v>1072</v>
      </c>
      <c r="JT1" s="206" t="s">
        <v>1074</v>
      </c>
      <c r="JU1" s="206" t="s">
        <v>1076</v>
      </c>
      <c r="JV1" s="206" t="s">
        <v>1077</v>
      </c>
      <c r="JW1" s="206" t="s">
        <v>1079</v>
      </c>
      <c r="JX1" s="206" t="s">
        <v>1081</v>
      </c>
      <c r="JY1" s="206" t="s">
        <v>1083</v>
      </c>
      <c r="JZ1" s="206" t="s">
        <v>1085</v>
      </c>
      <c r="KA1" s="206" t="s">
        <v>1087</v>
      </c>
      <c r="KB1" s="206" t="s">
        <v>1089</v>
      </c>
      <c r="KC1" s="206" t="s">
        <v>1091</v>
      </c>
      <c r="KD1" s="206" t="s">
        <v>1093</v>
      </c>
      <c r="KE1" s="206" t="s">
        <v>1095</v>
      </c>
      <c r="KF1" s="206" t="s">
        <v>1097</v>
      </c>
      <c r="KG1" s="206" t="s">
        <v>1099</v>
      </c>
      <c r="KH1" s="206" t="s">
        <v>1101</v>
      </c>
      <c r="KI1" s="206" t="s">
        <v>1103</v>
      </c>
      <c r="KJ1" s="206" t="s">
        <v>1105</v>
      </c>
      <c r="KK1" s="206" t="s">
        <v>1107</v>
      </c>
      <c r="KL1" s="206" t="s">
        <v>1109</v>
      </c>
      <c r="KM1" s="206" t="s">
        <v>1111</v>
      </c>
      <c r="KN1" s="206" t="s">
        <v>1113</v>
      </c>
      <c r="KO1" s="206" t="s">
        <v>1115</v>
      </c>
      <c r="KP1" s="206" t="s">
        <v>1117</v>
      </c>
      <c r="KQ1" s="206" t="s">
        <v>1119</v>
      </c>
      <c r="KR1" s="215"/>
      <c r="KS1" s="206" t="s">
        <v>1121</v>
      </c>
      <c r="KT1" s="206" t="s">
        <v>416</v>
      </c>
      <c r="KU1" s="206" t="s">
        <v>1124</v>
      </c>
      <c r="KV1" s="206" t="s">
        <v>1126</v>
      </c>
      <c r="KW1" s="206" t="s">
        <v>1128</v>
      </c>
      <c r="KX1" s="206" t="s">
        <v>1130</v>
      </c>
      <c r="KY1" s="206" t="s">
        <v>417</v>
      </c>
      <c r="KZ1" s="206" t="s">
        <v>1133</v>
      </c>
      <c r="LA1" s="206" t="s">
        <v>1135</v>
      </c>
      <c r="LB1" s="206" t="s">
        <v>1137</v>
      </c>
      <c r="LC1" s="206" t="s">
        <v>1139</v>
      </c>
      <c r="LD1" s="206" t="s">
        <v>1141</v>
      </c>
      <c r="LE1" s="206" t="s">
        <v>1143</v>
      </c>
      <c r="LF1" s="206" t="s">
        <v>1145</v>
      </c>
      <c r="LG1" s="203"/>
      <c r="LH1" s="215"/>
      <c r="LI1" s="206" t="s">
        <v>418</v>
      </c>
      <c r="LJ1" s="206" t="s">
        <v>1021</v>
      </c>
      <c r="LK1" s="206" t="s">
        <v>1023</v>
      </c>
      <c r="LL1" s="206" t="s">
        <v>1025</v>
      </c>
      <c r="LM1" s="203"/>
      <c r="LN1" s="215"/>
      <c r="LO1" s="206" t="s">
        <v>421</v>
      </c>
      <c r="LP1" s="206" t="s">
        <v>422</v>
      </c>
      <c r="LQ1" s="215"/>
      <c r="LR1" s="206" t="s">
        <v>424</v>
      </c>
      <c r="LS1" s="206" t="s">
        <v>1165</v>
      </c>
      <c r="LT1" s="206" t="s">
        <v>1167</v>
      </c>
      <c r="LU1" s="206" t="s">
        <v>1168</v>
      </c>
      <c r="LV1" s="206" t="s">
        <v>1170</v>
      </c>
      <c r="LW1" s="206" t="s">
        <v>1171</v>
      </c>
      <c r="LX1" s="206" t="s">
        <v>1173</v>
      </c>
      <c r="LY1" s="206" t="s">
        <v>1175</v>
      </c>
      <c r="LZ1" s="206" t="s">
        <v>1177</v>
      </c>
      <c r="MA1" s="206" t="s">
        <v>1179</v>
      </c>
      <c r="MB1" s="206" t="s">
        <v>425</v>
      </c>
      <c r="MC1" s="206" t="s">
        <v>1182</v>
      </c>
      <c r="MD1" s="206" t="s">
        <v>1183</v>
      </c>
      <c r="ME1" s="206" t="s">
        <v>1185</v>
      </c>
      <c r="MF1" s="206" t="s">
        <v>426</v>
      </c>
      <c r="MG1" s="206" t="s">
        <v>1188</v>
      </c>
      <c r="MH1" s="206" t="s">
        <v>1189</v>
      </c>
      <c r="MI1" s="206" t="s">
        <v>1191</v>
      </c>
      <c r="MJ1" s="206" t="s">
        <v>1193</v>
      </c>
      <c r="MK1" s="206" t="s">
        <v>427</v>
      </c>
      <c r="ML1" s="206" t="s">
        <v>1196</v>
      </c>
      <c r="MM1" s="206" t="s">
        <v>1198</v>
      </c>
      <c r="MN1" s="206" t="s">
        <v>1200</v>
      </c>
      <c r="MO1" s="206" t="s">
        <v>1202</v>
      </c>
      <c r="MP1" s="206" t="s">
        <v>428</v>
      </c>
      <c r="MQ1" s="206" t="s">
        <v>1205</v>
      </c>
      <c r="MR1" s="206" t="s">
        <v>1207</v>
      </c>
      <c r="MS1" s="206" t="s">
        <v>1209</v>
      </c>
      <c r="MT1" s="206" t="s">
        <v>1211</v>
      </c>
      <c r="MU1" s="206" t="s">
        <v>1213</v>
      </c>
      <c r="MV1" s="206" t="s">
        <v>1215</v>
      </c>
      <c r="MW1" s="206" t="s">
        <v>1217</v>
      </c>
      <c r="MX1" s="206" t="s">
        <v>1219</v>
      </c>
      <c r="MY1" s="206" t="s">
        <v>1221</v>
      </c>
      <c r="MZ1" s="206" t="s">
        <v>1223</v>
      </c>
      <c r="NA1" s="206" t="s">
        <v>1225</v>
      </c>
      <c r="NB1" s="206" t="s">
        <v>1226</v>
      </c>
      <c r="NC1" s="215"/>
      <c r="ND1" s="206" t="s">
        <v>430</v>
      </c>
      <c r="NE1" s="206" t="s">
        <v>1228</v>
      </c>
      <c r="NF1" s="206" t="s">
        <v>1230</v>
      </c>
      <c r="NG1" s="206" t="s">
        <v>1232</v>
      </c>
      <c r="NH1" s="206" t="s">
        <v>1234</v>
      </c>
      <c r="NI1" s="215"/>
      <c r="NJ1" s="206" t="s">
        <v>432</v>
      </c>
      <c r="NK1" s="206" t="s">
        <v>1235</v>
      </c>
      <c r="NL1" s="206" t="s">
        <v>433</v>
      </c>
      <c r="NM1" s="206" t="s">
        <v>1237</v>
      </c>
      <c r="NN1" s="206" t="s">
        <v>1239</v>
      </c>
      <c r="NO1" s="206" t="s">
        <v>434</v>
      </c>
      <c r="NP1" s="206" t="s">
        <v>1241</v>
      </c>
      <c r="NQ1" s="206" t="s">
        <v>1243</v>
      </c>
      <c r="NR1" s="203"/>
      <c r="NS1" s="215"/>
      <c r="NT1" s="206" t="s">
        <v>435</v>
      </c>
      <c r="NU1" s="206" t="s">
        <v>1147</v>
      </c>
      <c r="NV1" s="206" t="s">
        <v>1149</v>
      </c>
      <c r="NW1" s="206" t="s">
        <v>1151</v>
      </c>
      <c r="NX1" s="206" t="s">
        <v>1153</v>
      </c>
      <c r="NY1" s="206" t="s">
        <v>436</v>
      </c>
      <c r="NZ1" s="206" t="s">
        <v>1155</v>
      </c>
      <c r="OA1" s="206" t="s">
        <v>437</v>
      </c>
      <c r="OB1" s="206" t="s">
        <v>1157</v>
      </c>
      <c r="OC1" s="215"/>
      <c r="OD1" s="206" t="s">
        <v>1159</v>
      </c>
      <c r="OE1" s="206" t="s">
        <v>438</v>
      </c>
      <c r="OF1" s="203"/>
      <c r="OG1" s="215"/>
      <c r="OH1" s="206" t="s">
        <v>1161</v>
      </c>
      <c r="OI1" s="206" t="s">
        <v>1163</v>
      </c>
      <c r="OJ1" s="206" t="s">
        <v>439</v>
      </c>
      <c r="OK1" s="203"/>
      <c r="OL1" s="215"/>
      <c r="OM1" s="206" t="s">
        <v>442</v>
      </c>
      <c r="ON1" s="206" t="s">
        <v>1245</v>
      </c>
      <c r="OO1" s="206" t="s">
        <v>1247</v>
      </c>
      <c r="OP1" s="206" t="s">
        <v>443</v>
      </c>
      <c r="OQ1" s="206" t="s">
        <v>444</v>
      </c>
      <c r="OR1" s="206" t="s">
        <v>1345</v>
      </c>
      <c r="OS1" s="206" t="s">
        <v>1347</v>
      </c>
      <c r="OT1" s="206" t="s">
        <v>1349</v>
      </c>
      <c r="OU1" s="206" t="s">
        <v>1351</v>
      </c>
      <c r="OV1" s="206" t="s">
        <v>1353</v>
      </c>
      <c r="OW1" s="215"/>
      <c r="OX1" s="206" t="s">
        <v>446</v>
      </c>
      <c r="OY1" s="206" t="s">
        <v>1355</v>
      </c>
      <c r="OZ1" s="206" t="s">
        <v>1357</v>
      </c>
      <c r="PA1" s="206" t="s">
        <v>1359</v>
      </c>
      <c r="PB1" s="206" t="s">
        <v>1361</v>
      </c>
      <c r="PC1" s="206" t="s">
        <v>1363</v>
      </c>
      <c r="PD1" s="206" t="s">
        <v>1365</v>
      </c>
      <c r="PE1" s="215"/>
      <c r="PF1" s="206" t="s">
        <v>1367</v>
      </c>
      <c r="PG1" s="206" t="s">
        <v>448</v>
      </c>
      <c r="PH1" s="215"/>
      <c r="PI1" s="206" t="s">
        <v>450</v>
      </c>
      <c r="PJ1" s="206" t="s">
        <v>1397</v>
      </c>
      <c r="PK1" s="206" t="s">
        <v>1399</v>
      </c>
      <c r="PL1" s="215"/>
      <c r="PM1" s="206" t="s">
        <v>452</v>
      </c>
      <c r="PN1" s="206" t="s">
        <v>1401</v>
      </c>
      <c r="PO1" s="206" t="s">
        <v>1402</v>
      </c>
      <c r="PP1" s="206" t="s">
        <v>1403</v>
      </c>
      <c r="PQ1" s="206" t="s">
        <v>1404</v>
      </c>
      <c r="PR1" s="206" t="s">
        <v>1406</v>
      </c>
      <c r="PS1" s="206" t="s">
        <v>1407</v>
      </c>
      <c r="PT1" s="206" t="s">
        <v>1409</v>
      </c>
      <c r="PU1" s="206" t="s">
        <v>1410</v>
      </c>
      <c r="PV1" s="203"/>
      <c r="PW1" s="215"/>
      <c r="PX1" s="206" t="s">
        <v>453</v>
      </c>
      <c r="PY1" s="206" t="s">
        <v>1249</v>
      </c>
      <c r="PZ1" s="206" t="s">
        <v>1251</v>
      </c>
      <c r="QA1" s="206" t="s">
        <v>1253</v>
      </c>
      <c r="QB1" s="206" t="s">
        <v>1255</v>
      </c>
      <c r="QC1" s="206" t="s">
        <v>1257</v>
      </c>
      <c r="QD1" s="206" t="s">
        <v>1259</v>
      </c>
      <c r="QE1" s="206" t="s">
        <v>1261</v>
      </c>
      <c r="QF1" s="206" t="s">
        <v>1263</v>
      </c>
      <c r="QG1" s="206" t="s">
        <v>1265</v>
      </c>
      <c r="QH1" s="206" t="s">
        <v>1267</v>
      </c>
      <c r="QI1" s="206" t="s">
        <v>1269</v>
      </c>
      <c r="QJ1" s="206" t="s">
        <v>1271</v>
      </c>
      <c r="QK1" s="206" t="s">
        <v>1273</v>
      </c>
      <c r="QL1" s="206" t="s">
        <v>1275</v>
      </c>
      <c r="QM1" s="206" t="s">
        <v>1277</v>
      </c>
      <c r="QN1" s="206" t="s">
        <v>1279</v>
      </c>
      <c r="QO1" s="206" t="s">
        <v>1281</v>
      </c>
      <c r="QP1" s="206" t="s">
        <v>1283</v>
      </c>
      <c r="QQ1" s="206" t="s">
        <v>1285</v>
      </c>
      <c r="QR1" s="206" t="s">
        <v>1287</v>
      </c>
      <c r="QS1" s="206" t="s">
        <v>1289</v>
      </c>
      <c r="QT1" s="206" t="s">
        <v>1291</v>
      </c>
      <c r="QU1" s="206" t="s">
        <v>454</v>
      </c>
      <c r="QV1" s="206" t="s">
        <v>1294</v>
      </c>
      <c r="QW1" s="206" t="s">
        <v>1296</v>
      </c>
      <c r="QX1" s="206" t="s">
        <v>1297</v>
      </c>
      <c r="QY1" s="206" t="s">
        <v>1299</v>
      </c>
      <c r="QZ1" s="206" t="s">
        <v>1301</v>
      </c>
      <c r="RA1" s="206" t="s">
        <v>1303</v>
      </c>
      <c r="RB1" s="206" t="s">
        <v>1305</v>
      </c>
      <c r="RC1" s="206" t="s">
        <v>1307</v>
      </c>
      <c r="RD1" s="206" t="s">
        <v>1309</v>
      </c>
      <c r="RE1" s="206" t="s">
        <v>1311</v>
      </c>
      <c r="RF1" s="206" t="s">
        <v>1313</v>
      </c>
      <c r="RG1" s="206" t="s">
        <v>1315</v>
      </c>
      <c r="RH1" s="206" t="s">
        <v>1317</v>
      </c>
      <c r="RI1" s="206" t="s">
        <v>1319</v>
      </c>
      <c r="RJ1" s="206" t="s">
        <v>1321</v>
      </c>
      <c r="RK1" s="206" t="s">
        <v>1323</v>
      </c>
      <c r="RL1" s="206" t="s">
        <v>1325</v>
      </c>
      <c r="RM1" s="206" t="s">
        <v>1327</v>
      </c>
      <c r="RN1" s="206" t="s">
        <v>1329</v>
      </c>
      <c r="RO1" s="206" t="s">
        <v>1331</v>
      </c>
      <c r="RP1" s="206" t="s">
        <v>1333</v>
      </c>
      <c r="RQ1" s="206" t="s">
        <v>1335</v>
      </c>
      <c r="RR1" s="206" t="s">
        <v>1337</v>
      </c>
      <c r="RS1" s="206" t="s">
        <v>1339</v>
      </c>
      <c r="RT1" s="206" t="s">
        <v>1341</v>
      </c>
      <c r="RU1" s="206" t="s">
        <v>1343</v>
      </c>
      <c r="RV1" s="203"/>
      <c r="RW1" s="215"/>
      <c r="RX1" s="206" t="s">
        <v>455</v>
      </c>
      <c r="RY1" s="206" t="s">
        <v>1369</v>
      </c>
      <c r="RZ1" s="206" t="s">
        <v>1371</v>
      </c>
      <c r="SA1" s="206" t="s">
        <v>1373</v>
      </c>
      <c r="SB1" s="206" t="s">
        <v>1375</v>
      </c>
      <c r="SC1" s="206" t="s">
        <v>1377</v>
      </c>
      <c r="SD1" s="206" t="s">
        <v>1379</v>
      </c>
      <c r="SE1" s="206" t="s">
        <v>1381</v>
      </c>
      <c r="SF1" s="206" t="s">
        <v>1383</v>
      </c>
      <c r="SG1" s="206" t="s">
        <v>1385</v>
      </c>
      <c r="SH1" s="206" t="s">
        <v>1387</v>
      </c>
      <c r="SI1" s="206" t="s">
        <v>1389</v>
      </c>
      <c r="SJ1" s="206" t="s">
        <v>1391</v>
      </c>
      <c r="SK1" s="206" t="s">
        <v>1393</v>
      </c>
      <c r="SL1" s="206" t="s">
        <v>1395</v>
      </c>
      <c r="SM1" s="203"/>
      <c r="SN1" s="215"/>
      <c r="SO1" s="206" t="s">
        <v>458</v>
      </c>
      <c r="SP1" s="206" t="s">
        <v>1412</v>
      </c>
      <c r="SQ1" s="206" t="s">
        <v>1414</v>
      </c>
      <c r="SR1" s="206" t="s">
        <v>459</v>
      </c>
      <c r="SS1" s="206" t="s">
        <v>1416</v>
      </c>
      <c r="ST1" s="206" t="s">
        <v>1418</v>
      </c>
      <c r="SU1" s="206" t="s">
        <v>1420</v>
      </c>
      <c r="SV1" s="206" t="s">
        <v>1422</v>
      </c>
      <c r="SW1" s="215"/>
      <c r="SX1" s="206" t="s">
        <v>461</v>
      </c>
      <c r="SY1" s="206" t="s">
        <v>1424</v>
      </c>
      <c r="SZ1" s="206" t="s">
        <v>1426</v>
      </c>
      <c r="TA1" s="206" t="s">
        <v>1428</v>
      </c>
      <c r="TB1" s="206" t="s">
        <v>1430</v>
      </c>
      <c r="TC1" s="206" t="s">
        <v>1432</v>
      </c>
      <c r="TD1" s="206" t="s">
        <v>1434</v>
      </c>
      <c r="TE1" s="206" t="s">
        <v>1436</v>
      </c>
      <c r="TF1" s="206" t="s">
        <v>1438</v>
      </c>
      <c r="TG1" s="206" t="s">
        <v>1440</v>
      </c>
      <c r="TH1" s="206" t="s">
        <v>1442</v>
      </c>
      <c r="TI1" s="206" t="s">
        <v>1444</v>
      </c>
      <c r="TJ1" s="206" t="s">
        <v>1446</v>
      </c>
      <c r="TK1" s="206" t="s">
        <v>1448</v>
      </c>
      <c r="TL1" s="206" t="s">
        <v>1450</v>
      </c>
      <c r="TM1" s="206" t="s">
        <v>1452</v>
      </c>
      <c r="TN1" s="203"/>
      <c r="TO1" s="215"/>
      <c r="TP1" s="206" t="s">
        <v>464</v>
      </c>
      <c r="TQ1" s="206" t="s">
        <v>1454</v>
      </c>
      <c r="TR1" s="206" t="s">
        <v>1456</v>
      </c>
      <c r="TS1" s="206" t="s">
        <v>1458</v>
      </c>
      <c r="TT1" s="206" t="s">
        <v>1460</v>
      </c>
      <c r="TU1" s="206" t="s">
        <v>1462</v>
      </c>
      <c r="TV1" s="206" t="s">
        <v>465</v>
      </c>
      <c r="TW1" s="206" t="s">
        <v>1464</v>
      </c>
      <c r="TX1" s="206" t="s">
        <v>1466</v>
      </c>
      <c r="TY1" s="206" t="s">
        <v>1468</v>
      </c>
      <c r="TZ1" s="206" t="s">
        <v>1470</v>
      </c>
      <c r="UA1" s="206" t="s">
        <v>1472</v>
      </c>
      <c r="UB1" s="206" t="s">
        <v>1474</v>
      </c>
      <c r="UC1" s="215"/>
      <c r="UD1" s="206" t="s">
        <v>467</v>
      </c>
      <c r="UE1" s="203"/>
      <c r="UF1" s="215"/>
      <c r="UG1" s="206" t="s">
        <v>468</v>
      </c>
      <c r="UH1" s="206" t="s">
        <v>1476</v>
      </c>
      <c r="UI1" s="206" t="s">
        <v>1478</v>
      </c>
      <c r="UJ1" s="206" t="s">
        <v>1479</v>
      </c>
      <c r="UK1" s="206" t="s">
        <v>1481</v>
      </c>
      <c r="UL1" s="206" t="s">
        <v>1483</v>
      </c>
      <c r="UM1" s="206" t="s">
        <v>1485</v>
      </c>
      <c r="UN1" s="206" t="s">
        <v>1487</v>
      </c>
      <c r="UO1" s="206" t="s">
        <v>1489</v>
      </c>
      <c r="UP1" s="206" t="s">
        <v>1491</v>
      </c>
      <c r="UQ1" s="206" t="s">
        <v>1493</v>
      </c>
      <c r="UR1" s="206" t="s">
        <v>1495</v>
      </c>
      <c r="US1" s="206" t="s">
        <v>1497</v>
      </c>
      <c r="UT1" s="206" t="s">
        <v>1499</v>
      </c>
      <c r="UU1" s="206" t="s">
        <v>1501</v>
      </c>
      <c r="UV1" s="206" t="s">
        <v>1503</v>
      </c>
      <c r="UW1" s="206" t="s">
        <v>1505</v>
      </c>
      <c r="UX1" s="203"/>
      <c r="UY1" s="206" t="s">
        <v>1509</v>
      </c>
      <c r="UZ1" s="206" t="s">
        <v>1511</v>
      </c>
      <c r="VA1" s="206" t="s">
        <v>1513</v>
      </c>
      <c r="VB1" s="206" t="s">
        <v>1515</v>
      </c>
      <c r="VC1" s="206" t="s">
        <v>1517</v>
      </c>
      <c r="VD1" s="209"/>
    </row>
    <row r="2" spans="1:576" s="146" customFormat="1" hidden="1" x14ac:dyDescent="0.25">
      <c r="A2" s="146" t="s">
        <v>211</v>
      </c>
      <c r="B2" s="146" t="s">
        <v>203</v>
      </c>
      <c r="C2" s="146" t="s">
        <v>565</v>
      </c>
      <c r="D2" s="146" t="s">
        <v>212</v>
      </c>
      <c r="E2" s="146" t="s">
        <v>165</v>
      </c>
      <c r="F2" s="146" t="s">
        <v>566</v>
      </c>
      <c r="G2" s="184" t="s">
        <v>213</v>
      </c>
      <c r="H2" s="146" t="s">
        <v>567</v>
      </c>
      <c r="I2" s="146" t="s">
        <v>568</v>
      </c>
      <c r="J2" s="146" t="s">
        <v>214</v>
      </c>
      <c r="K2" s="146" t="s">
        <v>569</v>
      </c>
      <c r="R2" s="146" t="s">
        <v>216</v>
      </c>
      <c r="S2" s="146" t="s">
        <v>217</v>
      </c>
      <c r="U2" s="146" t="s">
        <v>485</v>
      </c>
      <c r="V2" s="146" t="s">
        <v>503</v>
      </c>
      <c r="W2" s="146" t="s">
        <v>486</v>
      </c>
      <c r="X2" s="146" t="s">
        <v>487</v>
      </c>
      <c r="Y2" s="146" t="s">
        <v>488</v>
      </c>
      <c r="Z2" s="146" t="s">
        <v>489</v>
      </c>
      <c r="AA2" s="146" t="s">
        <v>490</v>
      </c>
      <c r="AB2" s="146" t="s">
        <v>491</v>
      </c>
      <c r="AC2" s="146" t="s">
        <v>492</v>
      </c>
      <c r="AD2" s="146" t="s">
        <v>493</v>
      </c>
      <c r="AE2" s="146" t="s">
        <v>494</v>
      </c>
      <c r="AF2" s="146" t="s">
        <v>495</v>
      </c>
      <c r="AH2" s="146" t="s">
        <v>513</v>
      </c>
      <c r="AI2" s="146" t="s">
        <v>514</v>
      </c>
      <c r="AJ2" s="146" t="s">
        <v>515</v>
      </c>
      <c r="AK2" s="146" t="s">
        <v>516</v>
      </c>
      <c r="AL2" s="146" t="s">
        <v>517</v>
      </c>
      <c r="AM2" s="146" t="s">
        <v>520</v>
      </c>
      <c r="AN2" s="146" t="s">
        <v>518</v>
      </c>
      <c r="AO2" s="146" t="s">
        <v>519</v>
      </c>
      <c r="AP2" s="146" t="s">
        <v>521</v>
      </c>
      <c r="AQ2" s="146" t="s">
        <v>522</v>
      </c>
      <c r="AR2" s="146" t="s">
        <v>523</v>
      </c>
      <c r="AS2" s="146" t="s">
        <v>524</v>
      </c>
      <c r="AT2" s="146" t="s">
        <v>525</v>
      </c>
      <c r="AU2" s="146" t="s">
        <v>526</v>
      </c>
      <c r="AV2" s="146" t="s">
        <v>527</v>
      </c>
      <c r="AW2" s="146" t="s">
        <v>528</v>
      </c>
      <c r="AX2" s="146" t="s">
        <v>529</v>
      </c>
      <c r="AY2" s="146" t="s">
        <v>530</v>
      </c>
      <c r="AZ2" s="146" t="s">
        <v>531</v>
      </c>
      <c r="BA2" s="146" t="s">
        <v>532</v>
      </c>
      <c r="BB2" s="146" t="s">
        <v>533</v>
      </c>
      <c r="BC2" s="146" t="s">
        <v>534</v>
      </c>
      <c r="BD2" s="146" t="s">
        <v>535</v>
      </c>
      <c r="BE2" s="146" t="s">
        <v>536</v>
      </c>
      <c r="BF2" s="146" t="s">
        <v>537</v>
      </c>
      <c r="BG2" s="146" t="s">
        <v>538</v>
      </c>
      <c r="BH2" s="146" t="s">
        <v>539</v>
      </c>
      <c r="BI2" s="146" t="s">
        <v>540</v>
      </c>
      <c r="BJ2" s="146" t="s">
        <v>541</v>
      </c>
      <c r="BK2" s="146" t="s">
        <v>542</v>
      </c>
      <c r="BL2" s="146" t="s">
        <v>543</v>
      </c>
      <c r="BM2" s="146" t="s">
        <v>544</v>
      </c>
      <c r="BN2" s="146" t="s">
        <v>545</v>
      </c>
      <c r="BO2" s="146" t="s">
        <v>546</v>
      </c>
      <c r="BP2" s="146" t="s">
        <v>547</v>
      </c>
      <c r="BQ2" s="146" t="s">
        <v>548</v>
      </c>
      <c r="BR2" s="146" t="s">
        <v>549</v>
      </c>
      <c r="BS2" s="146" t="s">
        <v>550</v>
      </c>
      <c r="BT2" s="146" t="s">
        <v>551</v>
      </c>
      <c r="BU2" s="146" t="s">
        <v>552</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4" spans="1:576" ht="15.75" thickBot="1" x14ac:dyDescent="0.3"/>
    <row r="5" spans="1:576" ht="27" thickBot="1" x14ac:dyDescent="0.3">
      <c r="C5" s="110" t="s">
        <v>477</v>
      </c>
      <c r="D5" s="227">
        <f>SUMIF(C:C,$C$10,D:D)</f>
        <v>207000</v>
      </c>
    </row>
    <row r="6" spans="1:576" x14ac:dyDescent="0.25">
      <c r="C6" s="131"/>
      <c r="D6" s="131"/>
      <c r="E6" s="131"/>
      <c r="F6" s="131"/>
      <c r="G6" s="96"/>
      <c r="H6" s="131"/>
      <c r="I6" s="131"/>
    </row>
    <row r="7" spans="1:576" x14ac:dyDescent="0.25">
      <c r="C7" s="131"/>
      <c r="D7" s="131"/>
      <c r="E7" s="131"/>
      <c r="F7" s="131"/>
      <c r="G7" s="96"/>
      <c r="H7" s="131"/>
      <c r="I7" s="131"/>
    </row>
    <row r="8" spans="1:576" x14ac:dyDescent="0.25">
      <c r="C8" s="131"/>
      <c r="D8" s="131"/>
      <c r="E8" s="131"/>
      <c r="F8" s="131"/>
      <c r="G8" s="96"/>
      <c r="H8" s="131"/>
      <c r="I8" s="131"/>
    </row>
    <row r="9" spans="1:576" ht="15.75" thickBot="1" x14ac:dyDescent="0.3">
      <c r="C9" s="131"/>
      <c r="D9" s="131"/>
      <c r="E9" s="131"/>
      <c r="F9" s="131"/>
      <c r="G9" s="96"/>
      <c r="H9" s="131"/>
      <c r="I9" s="131"/>
      <c r="K9" s="201"/>
    </row>
    <row r="10" spans="1:576" ht="15.75" thickBot="1" x14ac:dyDescent="0.3">
      <c r="C10" s="181" t="s">
        <v>53</v>
      </c>
      <c r="D10" s="132">
        <f>SUM(F17:F51)</f>
        <v>20000</v>
      </c>
      <c r="F10" s="72"/>
      <c r="G10" s="97"/>
      <c r="H10" s="72"/>
      <c r="I10" s="72"/>
    </row>
    <row r="11" spans="1:576" x14ac:dyDescent="0.25">
      <c r="B11" s="117"/>
      <c r="C11" s="72"/>
      <c r="D11" s="31"/>
      <c r="E11" s="117"/>
      <c r="F11" s="117"/>
      <c r="G11" s="117"/>
      <c r="H11" s="94"/>
      <c r="I11" s="94"/>
      <c r="J11" s="94"/>
      <c r="K11" s="136"/>
    </row>
    <row r="12" spans="1:576" x14ac:dyDescent="0.25">
      <c r="B12" s="117"/>
      <c r="C12" s="72"/>
      <c r="D12" s="31"/>
      <c r="E12" s="117"/>
      <c r="F12" s="117"/>
      <c r="G12" s="117"/>
      <c r="H12" s="94"/>
      <c r="I12" s="94"/>
      <c r="J12" s="94"/>
      <c r="K12" s="136"/>
    </row>
    <row r="13" spans="1:576" ht="15.75" x14ac:dyDescent="0.25">
      <c r="B13" s="117"/>
      <c r="C13" s="235" t="s">
        <v>481</v>
      </c>
      <c r="D13" s="448" t="s">
        <v>2065</v>
      </c>
      <c r="E13" s="117"/>
      <c r="F13" s="117"/>
      <c r="G13" s="117"/>
      <c r="H13" s="94"/>
      <c r="I13" s="94"/>
      <c r="J13" s="94"/>
      <c r="K13" s="136"/>
    </row>
    <row r="14" spans="1:576" ht="18.75" x14ac:dyDescent="0.25">
      <c r="B14" s="117"/>
      <c r="C14" s="252"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 xml:space="preserve">Participar en el Diplomado en investigación científica. </v>
      </c>
      <c r="D14" s="31"/>
      <c r="E14" s="117"/>
      <c r="F14" s="117"/>
      <c r="G14" s="117"/>
      <c r="H14" s="94"/>
      <c r="I14" s="94"/>
      <c r="J14" s="94"/>
      <c r="K14" s="136"/>
    </row>
    <row r="15" spans="1:576" ht="15.75" thickBot="1" x14ac:dyDescent="0.3">
      <c r="F15" s="117"/>
      <c r="G15" s="94"/>
      <c r="H15" s="94"/>
      <c r="I15" s="94"/>
    </row>
    <row r="16" spans="1:576" ht="30.75" thickBot="1" x14ac:dyDescent="0.3">
      <c r="C16" s="153" t="s">
        <v>44</v>
      </c>
      <c r="D16" s="158" t="s">
        <v>55</v>
      </c>
      <c r="E16" s="160" t="s">
        <v>57</v>
      </c>
      <c r="F16" s="159" t="s">
        <v>27</v>
      </c>
      <c r="G16" s="157" t="s">
        <v>218</v>
      </c>
      <c r="H16" s="160" t="s">
        <v>46</v>
      </c>
      <c r="I16" s="157" t="s">
        <v>219</v>
      </c>
      <c r="J16" s="157" t="s">
        <v>501</v>
      </c>
      <c r="K16" s="157" t="s">
        <v>502</v>
      </c>
      <c r="L16" s="157" t="s">
        <v>558</v>
      </c>
    </row>
    <row r="17" spans="3:12" x14ac:dyDescent="0.25">
      <c r="C17" s="165" t="s">
        <v>169</v>
      </c>
      <c r="D17" s="182"/>
      <c r="E17" s="139">
        <v>784000</v>
      </c>
      <c r="F17" s="121">
        <f t="shared" ref="F17:F51" si="0">D17*E17</f>
        <v>0</v>
      </c>
      <c r="G17" s="185" t="s">
        <v>216</v>
      </c>
      <c r="H17" s="166" t="s">
        <v>347</v>
      </c>
      <c r="I17" s="154" t="str">
        <f>VLOOKUP(H17,Presupuesto!$B$11:$C$586,2,0)</f>
        <v>CONTRIBUCIONES PATRONALES (11700-00)</v>
      </c>
      <c r="J17" s="263" t="s">
        <v>213</v>
      </c>
      <c r="K17" s="122" t="s">
        <v>485</v>
      </c>
      <c r="L17" s="122"/>
    </row>
    <row r="18" spans="3:12" x14ac:dyDescent="0.25">
      <c r="C18" s="165" t="s">
        <v>85</v>
      </c>
      <c r="D18" s="182"/>
      <c r="E18" s="147">
        <v>100000</v>
      </c>
      <c r="F18" s="121">
        <f t="shared" si="0"/>
        <v>0</v>
      </c>
      <c r="G18" s="185"/>
      <c r="H18" s="166">
        <v>42500</v>
      </c>
      <c r="I18" s="154" t="e">
        <f>VLOOKUP(H18,Presupuesto!$B$11:$C$586,2,0)</f>
        <v>#N/A</v>
      </c>
      <c r="J18" s="122" t="str">
        <f>$J$17</f>
        <v>Graduados</v>
      </c>
      <c r="K18" s="122" t="s">
        <v>503</v>
      </c>
      <c r="L18" s="122"/>
    </row>
    <row r="19" spans="3:12" x14ac:dyDescent="0.25">
      <c r="C19" s="165" t="s">
        <v>86</v>
      </c>
      <c r="D19" s="182"/>
      <c r="E19" s="147">
        <v>50000</v>
      </c>
      <c r="F19" s="121">
        <f t="shared" si="0"/>
        <v>0</v>
      </c>
      <c r="G19" s="185"/>
      <c r="H19" s="166">
        <v>42500</v>
      </c>
      <c r="I19" s="154" t="e">
        <f>VLOOKUP(H19,Presupuesto!$B$11:$C$586,2,0)</f>
        <v>#N/A</v>
      </c>
      <c r="J19" s="122" t="str">
        <f t="shared" ref="J19:J50" si="1">$J$17</f>
        <v>Graduados</v>
      </c>
      <c r="K19" s="122" t="s">
        <v>503</v>
      </c>
      <c r="L19" s="122"/>
    </row>
    <row r="20" spans="3:12" x14ac:dyDescent="0.25">
      <c r="C20" s="165" t="s">
        <v>197</v>
      </c>
      <c r="D20" s="182"/>
      <c r="E20" s="147">
        <v>40</v>
      </c>
      <c r="F20" s="121">
        <f t="shared" si="0"/>
        <v>0</v>
      </c>
      <c r="G20" s="185"/>
      <c r="H20" s="166">
        <v>42500</v>
      </c>
      <c r="I20" s="154" t="e">
        <f>VLOOKUP(H20,Presupuesto!$B$11:$C$586,2,0)</f>
        <v>#N/A</v>
      </c>
      <c r="J20" s="122" t="str">
        <f t="shared" si="1"/>
        <v>Graduados</v>
      </c>
      <c r="K20" s="122" t="s">
        <v>503</v>
      </c>
      <c r="L20" s="122"/>
    </row>
    <row r="21" spans="3:12" x14ac:dyDescent="0.25">
      <c r="C21" s="165" t="s">
        <v>168</v>
      </c>
      <c r="D21" s="182"/>
      <c r="E21" s="147">
        <v>5745</v>
      </c>
      <c r="F21" s="121">
        <f t="shared" si="0"/>
        <v>0</v>
      </c>
      <c r="G21" s="185"/>
      <c r="H21" s="166">
        <v>42500</v>
      </c>
      <c r="I21" s="154" t="e">
        <f>VLOOKUP(H21,Presupuesto!$B$11:$C$586,2,0)</f>
        <v>#N/A</v>
      </c>
      <c r="J21" s="122" t="str">
        <f t="shared" si="1"/>
        <v>Graduados</v>
      </c>
      <c r="K21" s="122" t="s">
        <v>503</v>
      </c>
      <c r="L21" s="122"/>
    </row>
    <row r="22" spans="3:12" x14ac:dyDescent="0.25">
      <c r="C22" s="165" t="s">
        <v>202</v>
      </c>
      <c r="D22" s="182"/>
      <c r="E22" s="147">
        <v>30000</v>
      </c>
      <c r="F22" s="121">
        <v>20000</v>
      </c>
      <c r="G22" s="185"/>
      <c r="H22" s="166">
        <v>42500</v>
      </c>
      <c r="I22" s="154" t="e">
        <f>VLOOKUP(H22,Presupuesto!$B$11:$C$586,2,0)</f>
        <v>#N/A</v>
      </c>
      <c r="J22" s="122" t="str">
        <f t="shared" si="1"/>
        <v>Graduados</v>
      </c>
      <c r="K22" s="122" t="s">
        <v>492</v>
      </c>
      <c r="L22" s="122"/>
    </row>
    <row r="23" spans="3:12" x14ac:dyDescent="0.25">
      <c r="C23" s="165" t="s">
        <v>202</v>
      </c>
      <c r="D23" s="182"/>
      <c r="E23" s="147">
        <v>30000</v>
      </c>
      <c r="F23" s="121">
        <f t="shared" si="0"/>
        <v>0</v>
      </c>
      <c r="G23" s="185"/>
      <c r="H23" s="166">
        <v>42500</v>
      </c>
      <c r="I23" s="154" t="e">
        <f>VLOOKUP(H23,Presupuesto!$B$11:$C$586,2,0)</f>
        <v>#N/A</v>
      </c>
      <c r="J23" s="122" t="str">
        <f t="shared" si="1"/>
        <v>Graduados</v>
      </c>
      <c r="K23" s="122" t="s">
        <v>503</v>
      </c>
      <c r="L23" s="122"/>
    </row>
    <row r="24" spans="3:12" x14ac:dyDescent="0.25">
      <c r="C24" s="165"/>
      <c r="D24" s="182"/>
      <c r="E24" s="147"/>
      <c r="F24" s="121">
        <f t="shared" si="0"/>
        <v>0</v>
      </c>
      <c r="G24" s="185"/>
      <c r="H24" s="166">
        <v>35600</v>
      </c>
      <c r="I24" s="154" t="e">
        <f>VLOOKUP(H24,Presupuesto!$B$11:$C$586,2,0)</f>
        <v>#N/A</v>
      </c>
      <c r="J24" s="122" t="str">
        <f t="shared" si="1"/>
        <v>Graduados</v>
      </c>
      <c r="K24" s="122" t="s">
        <v>503</v>
      </c>
      <c r="L24" s="122"/>
    </row>
    <row r="25" spans="3:12" x14ac:dyDescent="0.25">
      <c r="C25" s="165"/>
      <c r="D25" s="182"/>
      <c r="E25" s="147"/>
      <c r="F25" s="121">
        <f t="shared" si="0"/>
        <v>0</v>
      </c>
      <c r="G25" s="185"/>
      <c r="H25" s="166"/>
      <c r="I25" s="154" t="e">
        <f>VLOOKUP(H25,Presupuesto!$B$11:$C$586,2,0)</f>
        <v>#N/A</v>
      </c>
      <c r="J25" s="122" t="str">
        <f t="shared" si="1"/>
        <v>Graduados</v>
      </c>
      <c r="K25" s="122" t="s">
        <v>503</v>
      </c>
      <c r="L25" s="122"/>
    </row>
    <row r="26" spans="3:12" x14ac:dyDescent="0.25">
      <c r="C26" s="165"/>
      <c r="D26" s="182"/>
      <c r="E26" s="147"/>
      <c r="F26" s="121">
        <f t="shared" si="0"/>
        <v>0</v>
      </c>
      <c r="G26" s="185"/>
      <c r="H26" s="166"/>
      <c r="I26" s="154" t="e">
        <f>VLOOKUP(H26,Presupuesto!$B$11:$C$586,2,0)</f>
        <v>#N/A</v>
      </c>
      <c r="J26" s="122" t="str">
        <f t="shared" si="1"/>
        <v>Graduados</v>
      </c>
      <c r="K26" s="122" t="s">
        <v>503</v>
      </c>
      <c r="L26" s="122"/>
    </row>
    <row r="27" spans="3:12" x14ac:dyDescent="0.25">
      <c r="C27" s="165"/>
      <c r="D27" s="182"/>
      <c r="E27" s="147"/>
      <c r="F27" s="121">
        <f t="shared" si="0"/>
        <v>0</v>
      </c>
      <c r="G27" s="185"/>
      <c r="H27" s="166"/>
      <c r="I27" s="154" t="e">
        <f>VLOOKUP(H27,Presupuesto!$B$11:$C$586,2,0)</f>
        <v>#N/A</v>
      </c>
      <c r="J27" s="122" t="str">
        <f t="shared" si="1"/>
        <v>Graduados</v>
      </c>
      <c r="K27" s="122" t="s">
        <v>503</v>
      </c>
      <c r="L27" s="122"/>
    </row>
    <row r="28" spans="3:12" x14ac:dyDescent="0.25">
      <c r="C28" s="165"/>
      <c r="D28" s="182"/>
      <c r="E28" s="147"/>
      <c r="F28" s="121">
        <f t="shared" si="0"/>
        <v>0</v>
      </c>
      <c r="G28" s="185"/>
      <c r="H28" s="166"/>
      <c r="I28" s="154" t="e">
        <f>VLOOKUP(H28,Presupuesto!$B$11:$C$586,2,0)</f>
        <v>#N/A</v>
      </c>
      <c r="J28" s="122" t="str">
        <f t="shared" si="1"/>
        <v>Graduados</v>
      </c>
      <c r="K28" s="122" t="s">
        <v>503</v>
      </c>
      <c r="L28" s="122"/>
    </row>
    <row r="29" spans="3:12" x14ac:dyDescent="0.25">
      <c r="C29" s="165"/>
      <c r="D29" s="182"/>
      <c r="E29" s="147"/>
      <c r="F29" s="121">
        <f t="shared" si="0"/>
        <v>0</v>
      </c>
      <c r="G29" s="185"/>
      <c r="H29" s="166"/>
      <c r="I29" s="154" t="e">
        <f>VLOOKUP(H29,Presupuesto!$B$11:$C$586,2,0)</f>
        <v>#N/A</v>
      </c>
      <c r="J29" s="122" t="str">
        <f t="shared" si="1"/>
        <v>Graduados</v>
      </c>
      <c r="K29" s="122" t="s">
        <v>503</v>
      </c>
      <c r="L29" s="122"/>
    </row>
    <row r="30" spans="3:12" x14ac:dyDescent="0.25">
      <c r="C30" s="165"/>
      <c r="D30" s="182"/>
      <c r="E30" s="147"/>
      <c r="F30" s="121">
        <f t="shared" si="0"/>
        <v>0</v>
      </c>
      <c r="G30" s="185"/>
      <c r="H30" s="166"/>
      <c r="I30" s="154" t="e">
        <f>VLOOKUP(H30,Presupuesto!$B$11:$C$586,2,0)</f>
        <v>#N/A</v>
      </c>
      <c r="J30" s="122" t="str">
        <f t="shared" si="1"/>
        <v>Graduados</v>
      </c>
      <c r="K30" s="122" t="s">
        <v>503</v>
      </c>
      <c r="L30" s="122"/>
    </row>
    <row r="31" spans="3:12" x14ac:dyDescent="0.25">
      <c r="C31" s="165"/>
      <c r="D31" s="182"/>
      <c r="E31" s="147"/>
      <c r="F31" s="121">
        <f t="shared" si="0"/>
        <v>0</v>
      </c>
      <c r="G31" s="185"/>
      <c r="H31" s="166"/>
      <c r="I31" s="154" t="e">
        <f>VLOOKUP(H31,Presupuesto!$B$11:$C$586,2,0)</f>
        <v>#N/A</v>
      </c>
      <c r="J31" s="122" t="str">
        <f t="shared" si="1"/>
        <v>Graduados</v>
      </c>
      <c r="K31" s="122" t="s">
        <v>503</v>
      </c>
      <c r="L31" s="122"/>
    </row>
    <row r="32" spans="3:12" x14ac:dyDescent="0.25">
      <c r="C32" s="165"/>
      <c r="D32" s="182"/>
      <c r="E32" s="147"/>
      <c r="F32" s="121">
        <f t="shared" si="0"/>
        <v>0</v>
      </c>
      <c r="G32" s="185"/>
      <c r="H32" s="166"/>
      <c r="I32" s="154" t="e">
        <f>VLOOKUP(H32,Presupuesto!$B$11:$C$586,2,0)</f>
        <v>#N/A</v>
      </c>
      <c r="J32" s="122" t="str">
        <f t="shared" si="1"/>
        <v>Graduados</v>
      </c>
      <c r="K32" s="122" t="s">
        <v>503</v>
      </c>
      <c r="L32" s="122"/>
    </row>
    <row r="33" spans="3:12" x14ac:dyDescent="0.25">
      <c r="C33" s="165"/>
      <c r="D33" s="182"/>
      <c r="E33" s="147"/>
      <c r="F33" s="121">
        <f t="shared" si="0"/>
        <v>0</v>
      </c>
      <c r="G33" s="185"/>
      <c r="H33" s="166"/>
      <c r="I33" s="154" t="e">
        <f>VLOOKUP(H33,Presupuesto!$B$11:$C$586,2,0)</f>
        <v>#N/A</v>
      </c>
      <c r="J33" s="122" t="str">
        <f t="shared" si="1"/>
        <v>Graduados</v>
      </c>
      <c r="K33" s="122" t="s">
        <v>503</v>
      </c>
      <c r="L33" s="122"/>
    </row>
    <row r="34" spans="3:12" x14ac:dyDescent="0.25">
      <c r="C34" s="165"/>
      <c r="D34" s="182"/>
      <c r="E34" s="147"/>
      <c r="F34" s="121">
        <f t="shared" si="0"/>
        <v>0</v>
      </c>
      <c r="G34" s="185"/>
      <c r="H34" s="166"/>
      <c r="I34" s="154" t="e">
        <f>VLOOKUP(H34,Presupuesto!$B$11:$C$586,2,0)</f>
        <v>#N/A</v>
      </c>
      <c r="J34" s="122" t="str">
        <f t="shared" si="1"/>
        <v>Graduados</v>
      </c>
      <c r="K34" s="122" t="s">
        <v>503</v>
      </c>
      <c r="L34" s="122"/>
    </row>
    <row r="35" spans="3:12" x14ac:dyDescent="0.25">
      <c r="C35" s="165"/>
      <c r="D35" s="182"/>
      <c r="E35" s="147"/>
      <c r="F35" s="121">
        <f t="shared" si="0"/>
        <v>0</v>
      </c>
      <c r="G35" s="185"/>
      <c r="H35" s="166"/>
      <c r="I35" s="154" t="e">
        <f>VLOOKUP(H35,Presupuesto!$B$11:$C$586,2,0)</f>
        <v>#N/A</v>
      </c>
      <c r="J35" s="122" t="str">
        <f t="shared" si="1"/>
        <v>Graduados</v>
      </c>
      <c r="K35" s="122" t="s">
        <v>503</v>
      </c>
      <c r="L35" s="122"/>
    </row>
    <row r="36" spans="3:12" x14ac:dyDescent="0.25">
      <c r="C36" s="165"/>
      <c r="D36" s="182"/>
      <c r="E36" s="147"/>
      <c r="F36" s="121">
        <f t="shared" si="0"/>
        <v>0</v>
      </c>
      <c r="G36" s="185"/>
      <c r="H36" s="166"/>
      <c r="I36" s="154" t="e">
        <f>VLOOKUP(H36,Presupuesto!$B$11:$C$586,2,0)</f>
        <v>#N/A</v>
      </c>
      <c r="J36" s="122" t="str">
        <f t="shared" si="1"/>
        <v>Graduados</v>
      </c>
      <c r="K36" s="122" t="s">
        <v>503</v>
      </c>
      <c r="L36" s="122"/>
    </row>
    <row r="37" spans="3:12" x14ac:dyDescent="0.25">
      <c r="C37" s="165"/>
      <c r="D37" s="182"/>
      <c r="E37" s="147"/>
      <c r="F37" s="121">
        <f t="shared" si="0"/>
        <v>0</v>
      </c>
      <c r="G37" s="185"/>
      <c r="H37" s="166"/>
      <c r="I37" s="154" t="e">
        <f>VLOOKUP(H37,Presupuesto!$B$11:$C$586,2,0)</f>
        <v>#N/A</v>
      </c>
      <c r="J37" s="122" t="str">
        <f t="shared" si="1"/>
        <v>Graduados</v>
      </c>
      <c r="K37" s="122" t="s">
        <v>503</v>
      </c>
      <c r="L37" s="122"/>
    </row>
    <row r="38" spans="3:12" x14ac:dyDescent="0.25">
      <c r="C38" s="165"/>
      <c r="D38" s="182"/>
      <c r="E38" s="147"/>
      <c r="F38" s="121">
        <f t="shared" si="0"/>
        <v>0</v>
      </c>
      <c r="G38" s="185"/>
      <c r="H38" s="166"/>
      <c r="I38" s="154" t="e">
        <f>VLOOKUP(H38,Presupuesto!$B$11:$C$586,2,0)</f>
        <v>#N/A</v>
      </c>
      <c r="J38" s="122" t="str">
        <f t="shared" si="1"/>
        <v>Graduados</v>
      </c>
      <c r="K38" s="122" t="s">
        <v>503</v>
      </c>
      <c r="L38" s="122"/>
    </row>
    <row r="39" spans="3:12" x14ac:dyDescent="0.25">
      <c r="C39" s="167"/>
      <c r="D39" s="182"/>
      <c r="E39" s="142"/>
      <c r="F39" s="121">
        <f t="shared" si="0"/>
        <v>0</v>
      </c>
      <c r="G39" s="185"/>
      <c r="H39" s="168"/>
      <c r="I39" s="154" t="e">
        <f>VLOOKUP(H39,Presupuesto!$B$11:$C$586,2,0)</f>
        <v>#N/A</v>
      </c>
      <c r="J39" s="122" t="str">
        <f t="shared" si="1"/>
        <v>Graduados</v>
      </c>
      <c r="K39" s="122" t="s">
        <v>503</v>
      </c>
      <c r="L39" s="122"/>
    </row>
    <row r="40" spans="3:12" x14ac:dyDescent="0.25">
      <c r="C40" s="167"/>
      <c r="D40" s="182"/>
      <c r="E40" s="142"/>
      <c r="F40" s="121">
        <f t="shared" si="0"/>
        <v>0</v>
      </c>
      <c r="G40" s="185"/>
      <c r="H40" s="168"/>
      <c r="I40" s="154" t="e">
        <f>VLOOKUP(H40,Presupuesto!$B$11:$C$586,2,0)</f>
        <v>#N/A</v>
      </c>
      <c r="J40" s="122" t="str">
        <f t="shared" si="1"/>
        <v>Graduados</v>
      </c>
      <c r="K40" s="122" t="s">
        <v>503</v>
      </c>
      <c r="L40" s="122"/>
    </row>
    <row r="41" spans="3:12" x14ac:dyDescent="0.25">
      <c r="C41" s="167"/>
      <c r="D41" s="182"/>
      <c r="E41" s="142"/>
      <c r="F41" s="121">
        <f t="shared" si="0"/>
        <v>0</v>
      </c>
      <c r="G41" s="185"/>
      <c r="H41" s="168"/>
      <c r="I41" s="154" t="e">
        <f>VLOOKUP(H41,Presupuesto!$B$11:$C$586,2,0)</f>
        <v>#N/A</v>
      </c>
      <c r="J41" s="122" t="str">
        <f t="shared" si="1"/>
        <v>Graduados</v>
      </c>
      <c r="K41" s="122" t="s">
        <v>503</v>
      </c>
      <c r="L41" s="122"/>
    </row>
    <row r="42" spans="3:12" x14ac:dyDescent="0.25">
      <c r="C42" s="167"/>
      <c r="D42" s="182"/>
      <c r="E42" s="142"/>
      <c r="F42" s="121">
        <f t="shared" si="0"/>
        <v>0</v>
      </c>
      <c r="G42" s="185"/>
      <c r="H42" s="168"/>
      <c r="I42" s="154" t="e">
        <f>VLOOKUP(H42,Presupuesto!$B$11:$C$586,2,0)</f>
        <v>#N/A</v>
      </c>
      <c r="J42" s="122" t="str">
        <f t="shared" si="1"/>
        <v>Graduados</v>
      </c>
      <c r="K42" s="122" t="s">
        <v>503</v>
      </c>
      <c r="L42" s="122"/>
    </row>
    <row r="43" spans="3:12" x14ac:dyDescent="0.25">
      <c r="C43" s="167"/>
      <c r="D43" s="182"/>
      <c r="E43" s="142"/>
      <c r="F43" s="121">
        <f t="shared" si="0"/>
        <v>0</v>
      </c>
      <c r="G43" s="185"/>
      <c r="H43" s="168"/>
      <c r="I43" s="154" t="e">
        <f>VLOOKUP(H43,Presupuesto!$B$11:$C$586,2,0)</f>
        <v>#N/A</v>
      </c>
      <c r="J43" s="122" t="str">
        <f t="shared" si="1"/>
        <v>Graduados</v>
      </c>
      <c r="K43" s="122" t="s">
        <v>503</v>
      </c>
      <c r="L43" s="122"/>
    </row>
    <row r="44" spans="3:12" x14ac:dyDescent="0.25">
      <c r="C44" s="167"/>
      <c r="D44" s="182"/>
      <c r="E44" s="142"/>
      <c r="F44" s="121">
        <f t="shared" si="0"/>
        <v>0</v>
      </c>
      <c r="G44" s="185"/>
      <c r="H44" s="168"/>
      <c r="I44" s="154" t="e">
        <f>VLOOKUP(H44,Presupuesto!$B$11:$C$586,2,0)</f>
        <v>#N/A</v>
      </c>
      <c r="J44" s="122" t="str">
        <f t="shared" si="1"/>
        <v>Graduados</v>
      </c>
      <c r="K44" s="122" t="s">
        <v>503</v>
      </c>
      <c r="L44" s="122"/>
    </row>
    <row r="45" spans="3:12" x14ac:dyDescent="0.25">
      <c r="C45" s="167"/>
      <c r="D45" s="182"/>
      <c r="E45" s="142"/>
      <c r="F45" s="121">
        <f t="shared" si="0"/>
        <v>0</v>
      </c>
      <c r="G45" s="185"/>
      <c r="H45" s="168"/>
      <c r="I45" s="154" t="e">
        <f>VLOOKUP(H45,Presupuesto!$B$11:$C$586,2,0)</f>
        <v>#N/A</v>
      </c>
      <c r="J45" s="122" t="str">
        <f t="shared" si="1"/>
        <v>Graduados</v>
      </c>
      <c r="K45" s="122" t="s">
        <v>503</v>
      </c>
      <c r="L45" s="122"/>
    </row>
    <row r="46" spans="3:12" x14ac:dyDescent="0.25">
      <c r="C46" s="167"/>
      <c r="D46" s="182"/>
      <c r="E46" s="142"/>
      <c r="F46" s="121">
        <f t="shared" si="0"/>
        <v>0</v>
      </c>
      <c r="G46" s="185"/>
      <c r="H46" s="168"/>
      <c r="I46" s="154" t="e">
        <f>VLOOKUP(H46,Presupuesto!$B$11:$C$586,2,0)</f>
        <v>#N/A</v>
      </c>
      <c r="J46" s="122" t="str">
        <f t="shared" si="1"/>
        <v>Graduados</v>
      </c>
      <c r="K46" s="122" t="s">
        <v>503</v>
      </c>
      <c r="L46" s="122"/>
    </row>
    <row r="47" spans="3:12" x14ac:dyDescent="0.25">
      <c r="C47" s="169"/>
      <c r="D47" s="182"/>
      <c r="E47" s="142"/>
      <c r="F47" s="121">
        <f t="shared" si="0"/>
        <v>0</v>
      </c>
      <c r="G47" s="185"/>
      <c r="H47" s="170"/>
      <c r="I47" s="154" t="e">
        <f>VLOOKUP(H47,Presupuesto!$B$11:$C$586,2,0)</f>
        <v>#N/A</v>
      </c>
      <c r="J47" s="122" t="str">
        <f t="shared" si="1"/>
        <v>Graduados</v>
      </c>
      <c r="K47" s="122" t="s">
        <v>494</v>
      </c>
      <c r="L47" s="122"/>
    </row>
    <row r="48" spans="3:12" x14ac:dyDescent="0.25">
      <c r="C48" s="169"/>
      <c r="D48" s="182"/>
      <c r="E48" s="142"/>
      <c r="F48" s="121">
        <f t="shared" si="0"/>
        <v>0</v>
      </c>
      <c r="G48" s="185"/>
      <c r="H48" s="170"/>
      <c r="I48" s="154" t="e">
        <f>VLOOKUP(H48,Presupuesto!$B$11:$C$586,2,0)</f>
        <v>#N/A</v>
      </c>
      <c r="J48" s="122" t="str">
        <f t="shared" si="1"/>
        <v>Graduados</v>
      </c>
      <c r="K48" s="122" t="s">
        <v>503</v>
      </c>
      <c r="L48" s="122"/>
    </row>
    <row r="49" spans="3:12" x14ac:dyDescent="0.25">
      <c r="C49" s="169"/>
      <c r="D49" s="182"/>
      <c r="E49" s="142"/>
      <c r="F49" s="121">
        <f t="shared" si="0"/>
        <v>0</v>
      </c>
      <c r="G49" s="185"/>
      <c r="H49" s="170"/>
      <c r="I49" s="154" t="e">
        <f>VLOOKUP(H49,Presupuesto!$B$11:$C$586,2,0)</f>
        <v>#N/A</v>
      </c>
      <c r="J49" s="122" t="str">
        <f t="shared" si="1"/>
        <v>Graduados</v>
      </c>
      <c r="K49" s="122" t="s">
        <v>503</v>
      </c>
      <c r="L49" s="122"/>
    </row>
    <row r="50" spans="3:12" x14ac:dyDescent="0.25">
      <c r="C50" s="169"/>
      <c r="D50" s="182"/>
      <c r="E50" s="142"/>
      <c r="F50" s="121">
        <f t="shared" si="0"/>
        <v>0</v>
      </c>
      <c r="G50" s="185"/>
      <c r="H50" s="170"/>
      <c r="I50" s="154" t="e">
        <f>VLOOKUP(H50,Presupuesto!$B$11:$C$586,2,0)</f>
        <v>#N/A</v>
      </c>
      <c r="J50" s="122" t="str">
        <f t="shared" si="1"/>
        <v>Graduados</v>
      </c>
      <c r="K50" s="122" t="s">
        <v>503</v>
      </c>
      <c r="L50" s="122"/>
    </row>
    <row r="51" spans="3:12" ht="15.75" thickBot="1" x14ac:dyDescent="0.3">
      <c r="C51" s="171"/>
      <c r="D51" s="267"/>
      <c r="E51" s="127"/>
      <c r="F51" s="129">
        <f t="shared" si="0"/>
        <v>0</v>
      </c>
      <c r="G51" s="186"/>
      <c r="H51" s="172"/>
      <c r="I51" s="156" t="e">
        <f>VLOOKUP(H51,Presupuesto!$B$11:$C$586,2,0)</f>
        <v>#N/A</v>
      </c>
      <c r="J51" s="130" t="str">
        <f t="shared" ref="J51" si="2">$J$20</f>
        <v>Graduados</v>
      </c>
      <c r="K51" s="148" t="s">
        <v>485</v>
      </c>
      <c r="L51" s="148"/>
    </row>
    <row r="52" spans="3:12" x14ac:dyDescent="0.25">
      <c r="F52" s="114"/>
      <c r="G52" s="113"/>
      <c r="H52" s="114"/>
      <c r="I52" s="114"/>
    </row>
    <row r="54" spans="3:12" ht="15.75" thickBot="1" x14ac:dyDescent="0.3"/>
    <row r="55" spans="3:12" ht="15.75" thickBot="1" x14ac:dyDescent="0.3">
      <c r="C55" s="181" t="s">
        <v>53</v>
      </c>
      <c r="D55" s="132">
        <f>SUM(F62:F68)</f>
        <v>9000</v>
      </c>
      <c r="F55" s="72"/>
      <c r="G55" s="97"/>
      <c r="H55" s="72"/>
      <c r="I55" s="72"/>
    </row>
    <row r="56" spans="3:12" x14ac:dyDescent="0.25">
      <c r="C56" s="72"/>
      <c r="D56" s="31"/>
      <c r="E56" s="117"/>
      <c r="F56" s="117"/>
      <c r="G56" s="117"/>
      <c r="H56" s="94"/>
      <c r="I56" s="94"/>
      <c r="J56" s="94"/>
      <c r="K56" s="136"/>
    </row>
    <row r="57" spans="3:12" x14ac:dyDescent="0.25">
      <c r="C57" s="72"/>
      <c r="D57" s="31"/>
      <c r="E57" s="117"/>
      <c r="F57" s="117"/>
      <c r="G57" s="117"/>
      <c r="H57" s="94"/>
      <c r="I57" s="94"/>
      <c r="J57" s="94"/>
      <c r="K57" s="136"/>
    </row>
    <row r="58" spans="3:12" ht="15.75" x14ac:dyDescent="0.25">
      <c r="C58" s="235" t="s">
        <v>481</v>
      </c>
      <c r="D58" s="448" t="s">
        <v>2110</v>
      </c>
      <c r="E58" s="117"/>
      <c r="F58" s="117"/>
      <c r="G58" s="117"/>
      <c r="H58" s="94"/>
      <c r="I58" s="94"/>
      <c r="J58" s="94"/>
      <c r="K58" s="136"/>
    </row>
    <row r="59" spans="3:12" ht="18.75" x14ac:dyDescent="0.25">
      <c r="C59" s="252" t="str">
        <f>IFERROR(VLOOKUP(D58,'Desarrollo e Innov. Curricular'!$E:$F,2,FALSE),IFERROR(VLOOKUP(D58,Investigación!$E:$F,2,FALSE),IFERROR(VLOOKUP(D58,'Vinculación Univ. Sociedad'!$E:$F,2,FALSE),IFERROR(VLOOKUP(D58,'Docencia y Profesorado Universi'!$E:$F,2,FALSE),IFERROR(VLOOKUP(D58,Estudiantes!$E:$F,2,FALSE),IFERROR(VLOOKUP(D58,'Gestion Administrativa'!#REF!,2,FALSE),IFERROR(VLOOKUP(D58,'Gestion Academica'!$E:$F,2,FALSE),IFERROR(VLOOKUP(D58,Graduados!$E:$F,2,FALSE),IFERROR(VLOOKUP(D58,'Gestión del Conocimiento'!$E:$F,2,FALSE),IFERROR(VLOOKUP(D58,Gobernabilidad!$E:$F,2,FALSE),IFERROR(VLOOKUP(D58,'NIVEL DE ES Y  SISTEMA NACIONAL'!$E:$F,2,FALSE),VLOOKUP(D58,'Lo Esencial'!$E:$F,2,0))))))))))))</f>
        <v>Tres docentes participaran en el Diplomado ( inscripcion de diplomados)</v>
      </c>
      <c r="D59" s="31"/>
      <c r="E59" s="117"/>
      <c r="F59" s="117"/>
      <c r="G59" s="117"/>
      <c r="H59" s="94"/>
      <c r="I59" s="94"/>
      <c r="J59" s="94"/>
      <c r="K59" s="136"/>
    </row>
    <row r="60" spans="3:12" ht="15.75" thickBot="1" x14ac:dyDescent="0.3">
      <c r="F60" s="117"/>
      <c r="G60" s="94"/>
      <c r="H60" s="94"/>
      <c r="I60" s="94"/>
    </row>
    <row r="61" spans="3:12" ht="30.75" thickBot="1" x14ac:dyDescent="0.3">
      <c r="C61" s="153" t="s">
        <v>44</v>
      </c>
      <c r="D61" s="158" t="s">
        <v>55</v>
      </c>
      <c r="E61" s="160" t="s">
        <v>57</v>
      </c>
      <c r="F61" s="159" t="s">
        <v>27</v>
      </c>
      <c r="G61" s="157" t="s">
        <v>218</v>
      </c>
      <c r="H61" s="160" t="s">
        <v>46</v>
      </c>
      <c r="I61" s="157" t="s">
        <v>219</v>
      </c>
      <c r="J61" s="157" t="s">
        <v>501</v>
      </c>
      <c r="K61" s="157" t="s">
        <v>502</v>
      </c>
      <c r="L61" s="157" t="s">
        <v>558</v>
      </c>
    </row>
    <row r="62" spans="3:12" x14ac:dyDescent="0.25">
      <c r="C62" s="165" t="s">
        <v>169</v>
      </c>
      <c r="D62" s="182"/>
      <c r="E62" s="139">
        <v>784000</v>
      </c>
      <c r="F62" s="121">
        <f t="shared" ref="F62:F66" si="3">D62*E62</f>
        <v>0</v>
      </c>
      <c r="G62" s="185" t="s">
        <v>216</v>
      </c>
      <c r="H62" s="166" t="s">
        <v>347</v>
      </c>
      <c r="I62" s="154" t="str">
        <f>VLOOKUP(H62,Presupuesto!$B$11:$C$586,2,0)</f>
        <v>CONTRIBUCIONES PATRONALES (11700-00)</v>
      </c>
      <c r="J62" s="263" t="s">
        <v>213</v>
      </c>
      <c r="K62" s="122" t="s">
        <v>485</v>
      </c>
      <c r="L62" s="122"/>
    </row>
    <row r="63" spans="3:12" x14ac:dyDescent="0.25">
      <c r="C63" s="165" t="s">
        <v>85</v>
      </c>
      <c r="D63" s="182"/>
      <c r="E63" s="147">
        <v>100000</v>
      </c>
      <c r="F63" s="121">
        <f t="shared" si="3"/>
        <v>0</v>
      </c>
      <c r="G63" s="185"/>
      <c r="H63" s="166">
        <v>42500</v>
      </c>
      <c r="I63" s="154" t="e">
        <f>VLOOKUP(H63,Presupuesto!$B$11:$C$586,2,0)</f>
        <v>#N/A</v>
      </c>
      <c r="J63" s="122" t="str">
        <f>$J$17</f>
        <v>Graduados</v>
      </c>
      <c r="K63" s="122" t="s">
        <v>503</v>
      </c>
      <c r="L63" s="122"/>
    </row>
    <row r="64" spans="3:12" x14ac:dyDescent="0.25">
      <c r="C64" s="165" t="s">
        <v>86</v>
      </c>
      <c r="D64" s="182"/>
      <c r="E64" s="147">
        <v>50000</v>
      </c>
      <c r="F64" s="121">
        <f t="shared" si="3"/>
        <v>0</v>
      </c>
      <c r="G64" s="185"/>
      <c r="H64" s="166">
        <v>42500</v>
      </c>
      <c r="I64" s="154" t="e">
        <f>VLOOKUP(H64,Presupuesto!$B$11:$C$586,2,0)</f>
        <v>#N/A</v>
      </c>
      <c r="J64" s="122" t="str">
        <f t="shared" ref="J64:J95" si="4">$J$17</f>
        <v>Graduados</v>
      </c>
      <c r="K64" s="122" t="s">
        <v>503</v>
      </c>
      <c r="L64" s="122"/>
    </row>
    <row r="65" spans="3:12" x14ac:dyDescent="0.25">
      <c r="C65" s="165" t="s">
        <v>197</v>
      </c>
      <c r="D65" s="182"/>
      <c r="E65" s="147">
        <v>40</v>
      </c>
      <c r="F65" s="121">
        <f t="shared" si="3"/>
        <v>0</v>
      </c>
      <c r="G65" s="185"/>
      <c r="H65" s="166">
        <v>42500</v>
      </c>
      <c r="I65" s="154" t="e">
        <f>VLOOKUP(H65,Presupuesto!$B$11:$C$586,2,0)</f>
        <v>#N/A</v>
      </c>
      <c r="J65" s="122" t="str">
        <f t="shared" si="4"/>
        <v>Graduados</v>
      </c>
      <c r="K65" s="122" t="s">
        <v>503</v>
      </c>
      <c r="L65" s="122"/>
    </row>
    <row r="66" spans="3:12" x14ac:dyDescent="0.25">
      <c r="C66" s="165" t="s">
        <v>168</v>
      </c>
      <c r="D66" s="182"/>
      <c r="E66" s="147">
        <v>5745</v>
      </c>
      <c r="F66" s="121">
        <f t="shared" si="3"/>
        <v>0</v>
      </c>
      <c r="G66" s="185"/>
      <c r="H66" s="166">
        <v>42500</v>
      </c>
      <c r="I66" s="154" t="e">
        <f>VLOOKUP(H66,Presupuesto!$B$11:$C$586,2,0)</f>
        <v>#N/A</v>
      </c>
      <c r="J66" s="122" t="str">
        <f t="shared" si="4"/>
        <v>Graduados</v>
      </c>
      <c r="K66" s="122" t="s">
        <v>503</v>
      </c>
      <c r="L66" s="122"/>
    </row>
    <row r="67" spans="3:12" x14ac:dyDescent="0.25">
      <c r="C67" s="165" t="s">
        <v>202</v>
      </c>
      <c r="D67" s="182"/>
      <c r="E67" s="147">
        <v>30000</v>
      </c>
      <c r="F67" s="121"/>
      <c r="G67" s="185"/>
      <c r="H67" s="166">
        <v>42500</v>
      </c>
      <c r="I67" s="154" t="e">
        <f>VLOOKUP(H67,Presupuesto!$B$11:$C$586,2,0)</f>
        <v>#N/A</v>
      </c>
      <c r="J67" s="122" t="str">
        <f t="shared" si="4"/>
        <v>Graduados</v>
      </c>
      <c r="K67" s="122" t="s">
        <v>492</v>
      </c>
      <c r="L67" s="122"/>
    </row>
    <row r="68" spans="3:12" x14ac:dyDescent="0.25">
      <c r="C68" s="165" t="s">
        <v>202</v>
      </c>
      <c r="D68" s="182"/>
      <c r="E68" s="147">
        <v>30000</v>
      </c>
      <c r="F68" s="121">
        <v>9000</v>
      </c>
      <c r="G68" s="185"/>
      <c r="H68" s="166">
        <v>42500</v>
      </c>
      <c r="I68" s="154" t="e">
        <f>VLOOKUP(H68,Presupuesto!$B$11:$C$586,2,0)</f>
        <v>#N/A</v>
      </c>
      <c r="J68" s="122" t="str">
        <f t="shared" si="4"/>
        <v>Graduados</v>
      </c>
      <c r="K68" s="122" t="s">
        <v>503</v>
      </c>
      <c r="L68" s="122"/>
    </row>
    <row r="69" spans="3:12" x14ac:dyDescent="0.25">
      <c r="C69" s="165"/>
      <c r="D69" s="182"/>
      <c r="E69" s="147"/>
      <c r="F69" s="121">
        <f t="shared" ref="F69:F96" si="5">D69*E69</f>
        <v>0</v>
      </c>
      <c r="G69" s="185"/>
      <c r="H69" s="166">
        <v>35600</v>
      </c>
      <c r="I69" s="154" t="e">
        <f>VLOOKUP(H69,Presupuesto!$B$11:$C$586,2,0)</f>
        <v>#N/A</v>
      </c>
      <c r="J69" s="122" t="str">
        <f t="shared" si="4"/>
        <v>Graduados</v>
      </c>
      <c r="K69" s="122" t="s">
        <v>503</v>
      </c>
      <c r="L69" s="122"/>
    </row>
    <row r="70" spans="3:12" x14ac:dyDescent="0.25">
      <c r="C70" s="165"/>
      <c r="D70" s="182"/>
      <c r="E70" s="147"/>
      <c r="F70" s="121">
        <f t="shared" si="5"/>
        <v>0</v>
      </c>
      <c r="G70" s="185"/>
      <c r="H70" s="166"/>
      <c r="I70" s="154" t="e">
        <f>VLOOKUP(H70,Presupuesto!$B$11:$C$586,2,0)</f>
        <v>#N/A</v>
      </c>
      <c r="J70" s="122" t="str">
        <f t="shared" si="4"/>
        <v>Graduados</v>
      </c>
      <c r="K70" s="122" t="s">
        <v>503</v>
      </c>
      <c r="L70" s="122"/>
    </row>
    <row r="71" spans="3:12" x14ac:dyDescent="0.25">
      <c r="C71" s="165"/>
      <c r="D71" s="182"/>
      <c r="E71" s="147"/>
      <c r="F71" s="121">
        <f t="shared" si="5"/>
        <v>0</v>
      </c>
      <c r="G71" s="185"/>
      <c r="H71" s="166"/>
      <c r="I71" s="154" t="e">
        <f>VLOOKUP(H71,Presupuesto!$B$11:$C$586,2,0)</f>
        <v>#N/A</v>
      </c>
      <c r="J71" s="122" t="str">
        <f t="shared" si="4"/>
        <v>Graduados</v>
      </c>
      <c r="K71" s="122" t="s">
        <v>503</v>
      </c>
      <c r="L71" s="122"/>
    </row>
    <row r="72" spans="3:12" x14ac:dyDescent="0.25">
      <c r="C72" s="165"/>
      <c r="D72" s="182"/>
      <c r="E72" s="147"/>
      <c r="F72" s="121">
        <f t="shared" si="5"/>
        <v>0</v>
      </c>
      <c r="G72" s="185"/>
      <c r="H72" s="166"/>
      <c r="I72" s="154" t="e">
        <f>VLOOKUP(H72,Presupuesto!$B$11:$C$586,2,0)</f>
        <v>#N/A</v>
      </c>
      <c r="J72" s="122" t="str">
        <f t="shared" si="4"/>
        <v>Graduados</v>
      </c>
      <c r="K72" s="122" t="s">
        <v>503</v>
      </c>
      <c r="L72" s="122"/>
    </row>
    <row r="73" spans="3:12" x14ac:dyDescent="0.25">
      <c r="C73" s="165"/>
      <c r="D73" s="182"/>
      <c r="E73" s="147"/>
      <c r="F73" s="121">
        <f t="shared" si="5"/>
        <v>0</v>
      </c>
      <c r="G73" s="185"/>
      <c r="H73" s="166"/>
      <c r="I73" s="154" t="e">
        <f>VLOOKUP(H73,Presupuesto!$B$11:$C$586,2,0)</f>
        <v>#N/A</v>
      </c>
      <c r="J73" s="122" t="str">
        <f t="shared" si="4"/>
        <v>Graduados</v>
      </c>
      <c r="K73" s="122" t="s">
        <v>503</v>
      </c>
      <c r="L73" s="122"/>
    </row>
    <row r="74" spans="3:12" x14ac:dyDescent="0.25">
      <c r="C74" s="165"/>
      <c r="D74" s="182"/>
      <c r="E74" s="147"/>
      <c r="F74" s="121">
        <f t="shared" si="5"/>
        <v>0</v>
      </c>
      <c r="G74" s="185"/>
      <c r="H74" s="166"/>
      <c r="I74" s="154" t="e">
        <f>VLOOKUP(H74,Presupuesto!$B$11:$C$586,2,0)</f>
        <v>#N/A</v>
      </c>
      <c r="J74" s="122" t="str">
        <f t="shared" si="4"/>
        <v>Graduados</v>
      </c>
      <c r="K74" s="122" t="s">
        <v>503</v>
      </c>
      <c r="L74" s="122"/>
    </row>
    <row r="75" spans="3:12" x14ac:dyDescent="0.25">
      <c r="C75" s="165"/>
      <c r="D75" s="182"/>
      <c r="E75" s="147"/>
      <c r="F75" s="121">
        <f t="shared" si="5"/>
        <v>0</v>
      </c>
      <c r="G75" s="185"/>
      <c r="H75" s="166"/>
      <c r="I75" s="154" t="e">
        <f>VLOOKUP(H75,Presupuesto!$B$11:$C$586,2,0)</f>
        <v>#N/A</v>
      </c>
      <c r="J75" s="122" t="str">
        <f t="shared" si="4"/>
        <v>Graduados</v>
      </c>
      <c r="K75" s="122" t="s">
        <v>503</v>
      </c>
      <c r="L75" s="122"/>
    </row>
    <row r="76" spans="3:12" x14ac:dyDescent="0.25">
      <c r="C76" s="165"/>
      <c r="D76" s="182"/>
      <c r="E76" s="147"/>
      <c r="F76" s="121">
        <f t="shared" si="5"/>
        <v>0</v>
      </c>
      <c r="G76" s="185"/>
      <c r="H76" s="166"/>
      <c r="I76" s="154" t="e">
        <f>VLOOKUP(H76,Presupuesto!$B$11:$C$586,2,0)</f>
        <v>#N/A</v>
      </c>
      <c r="J76" s="122" t="str">
        <f t="shared" si="4"/>
        <v>Graduados</v>
      </c>
      <c r="K76" s="122" t="s">
        <v>503</v>
      </c>
      <c r="L76" s="122"/>
    </row>
    <row r="77" spans="3:12" x14ac:dyDescent="0.25">
      <c r="C77" s="165"/>
      <c r="D77" s="182"/>
      <c r="E77" s="147"/>
      <c r="F77" s="121">
        <f t="shared" si="5"/>
        <v>0</v>
      </c>
      <c r="G77" s="185"/>
      <c r="H77" s="166"/>
      <c r="I77" s="154" t="e">
        <f>VLOOKUP(H77,Presupuesto!$B$11:$C$586,2,0)</f>
        <v>#N/A</v>
      </c>
      <c r="J77" s="122" t="str">
        <f t="shared" si="4"/>
        <v>Graduados</v>
      </c>
      <c r="K77" s="122" t="s">
        <v>503</v>
      </c>
      <c r="L77" s="122"/>
    </row>
    <row r="78" spans="3:12" x14ac:dyDescent="0.25">
      <c r="C78" s="165"/>
      <c r="D78" s="182"/>
      <c r="E78" s="147"/>
      <c r="F78" s="121">
        <f t="shared" si="5"/>
        <v>0</v>
      </c>
      <c r="G78" s="185"/>
      <c r="H78" s="166"/>
      <c r="I78" s="154" t="e">
        <f>VLOOKUP(H78,Presupuesto!$B$11:$C$586,2,0)</f>
        <v>#N/A</v>
      </c>
      <c r="J78" s="122" t="str">
        <f t="shared" si="4"/>
        <v>Graduados</v>
      </c>
      <c r="K78" s="122" t="s">
        <v>503</v>
      </c>
      <c r="L78" s="122"/>
    </row>
    <row r="79" spans="3:12" x14ac:dyDescent="0.25">
      <c r="C79" s="165"/>
      <c r="D79" s="182"/>
      <c r="E79" s="147"/>
      <c r="F79" s="121">
        <f t="shared" si="5"/>
        <v>0</v>
      </c>
      <c r="G79" s="185"/>
      <c r="H79" s="166"/>
      <c r="I79" s="154" t="e">
        <f>VLOOKUP(H79,Presupuesto!$B$11:$C$586,2,0)</f>
        <v>#N/A</v>
      </c>
      <c r="J79" s="122" t="str">
        <f t="shared" si="4"/>
        <v>Graduados</v>
      </c>
      <c r="K79" s="122" t="s">
        <v>503</v>
      </c>
      <c r="L79" s="122"/>
    </row>
    <row r="80" spans="3:12" x14ac:dyDescent="0.25">
      <c r="C80" s="165"/>
      <c r="D80" s="182"/>
      <c r="E80" s="147"/>
      <c r="F80" s="121">
        <f t="shared" si="5"/>
        <v>0</v>
      </c>
      <c r="G80" s="185"/>
      <c r="H80" s="166"/>
      <c r="I80" s="154" t="e">
        <f>VLOOKUP(H80,Presupuesto!$B$11:$C$586,2,0)</f>
        <v>#N/A</v>
      </c>
      <c r="J80" s="122" t="str">
        <f t="shared" si="4"/>
        <v>Graduados</v>
      </c>
      <c r="K80" s="122" t="s">
        <v>503</v>
      </c>
      <c r="L80" s="122"/>
    </row>
    <row r="81" spans="3:12" x14ac:dyDescent="0.25">
      <c r="C81" s="165"/>
      <c r="D81" s="182"/>
      <c r="E81" s="147"/>
      <c r="F81" s="121">
        <f t="shared" si="5"/>
        <v>0</v>
      </c>
      <c r="G81" s="185"/>
      <c r="H81" s="166"/>
      <c r="I81" s="154" t="e">
        <f>VLOOKUP(H81,Presupuesto!$B$11:$C$586,2,0)</f>
        <v>#N/A</v>
      </c>
      <c r="J81" s="122" t="str">
        <f t="shared" si="4"/>
        <v>Graduados</v>
      </c>
      <c r="K81" s="122" t="s">
        <v>503</v>
      </c>
      <c r="L81" s="122"/>
    </row>
    <row r="82" spans="3:12" x14ac:dyDescent="0.25">
      <c r="C82" s="165"/>
      <c r="D82" s="182"/>
      <c r="E82" s="147"/>
      <c r="F82" s="121">
        <f t="shared" si="5"/>
        <v>0</v>
      </c>
      <c r="G82" s="185"/>
      <c r="H82" s="166"/>
      <c r="I82" s="154" t="e">
        <f>VLOOKUP(H82,Presupuesto!$B$11:$C$586,2,0)</f>
        <v>#N/A</v>
      </c>
      <c r="J82" s="122" t="str">
        <f t="shared" si="4"/>
        <v>Graduados</v>
      </c>
      <c r="K82" s="122" t="s">
        <v>503</v>
      </c>
      <c r="L82" s="122"/>
    </row>
    <row r="83" spans="3:12" x14ac:dyDescent="0.25">
      <c r="C83" s="165"/>
      <c r="D83" s="182"/>
      <c r="E83" s="147"/>
      <c r="F83" s="121">
        <f t="shared" si="5"/>
        <v>0</v>
      </c>
      <c r="G83" s="185"/>
      <c r="H83" s="166"/>
      <c r="I83" s="154" t="e">
        <f>VLOOKUP(H83,Presupuesto!$B$11:$C$586,2,0)</f>
        <v>#N/A</v>
      </c>
      <c r="J83" s="122" t="str">
        <f t="shared" si="4"/>
        <v>Graduados</v>
      </c>
      <c r="K83" s="122" t="s">
        <v>503</v>
      </c>
      <c r="L83" s="122"/>
    </row>
    <row r="84" spans="3:12" x14ac:dyDescent="0.25">
      <c r="C84" s="167"/>
      <c r="D84" s="182"/>
      <c r="E84" s="142"/>
      <c r="F84" s="121">
        <f t="shared" si="5"/>
        <v>0</v>
      </c>
      <c r="G84" s="185"/>
      <c r="H84" s="168"/>
      <c r="I84" s="154" t="e">
        <f>VLOOKUP(H84,Presupuesto!$B$11:$C$586,2,0)</f>
        <v>#N/A</v>
      </c>
      <c r="J84" s="122" t="str">
        <f t="shared" si="4"/>
        <v>Graduados</v>
      </c>
      <c r="K84" s="122" t="s">
        <v>503</v>
      </c>
      <c r="L84" s="122"/>
    </row>
    <row r="85" spans="3:12" x14ac:dyDescent="0.25">
      <c r="C85" s="167"/>
      <c r="D85" s="182"/>
      <c r="E85" s="142"/>
      <c r="F85" s="121">
        <f t="shared" si="5"/>
        <v>0</v>
      </c>
      <c r="G85" s="185"/>
      <c r="H85" s="168"/>
      <c r="I85" s="154" t="e">
        <f>VLOOKUP(H85,Presupuesto!$B$11:$C$586,2,0)</f>
        <v>#N/A</v>
      </c>
      <c r="J85" s="122" t="str">
        <f t="shared" si="4"/>
        <v>Graduados</v>
      </c>
      <c r="K85" s="122" t="s">
        <v>503</v>
      </c>
      <c r="L85" s="122"/>
    </row>
    <row r="86" spans="3:12" x14ac:dyDescent="0.25">
      <c r="C86" s="167"/>
      <c r="D86" s="182"/>
      <c r="E86" s="142"/>
      <c r="F86" s="121">
        <f t="shared" si="5"/>
        <v>0</v>
      </c>
      <c r="G86" s="185"/>
      <c r="H86" s="168"/>
      <c r="I86" s="154" t="e">
        <f>VLOOKUP(H86,Presupuesto!$B$11:$C$586,2,0)</f>
        <v>#N/A</v>
      </c>
      <c r="J86" s="122" t="str">
        <f t="shared" si="4"/>
        <v>Graduados</v>
      </c>
      <c r="K86" s="122" t="s">
        <v>503</v>
      </c>
      <c r="L86" s="122"/>
    </row>
    <row r="87" spans="3:12" x14ac:dyDescent="0.25">
      <c r="C87" s="167"/>
      <c r="D87" s="182"/>
      <c r="E87" s="142"/>
      <c r="F87" s="121">
        <f t="shared" si="5"/>
        <v>0</v>
      </c>
      <c r="G87" s="185"/>
      <c r="H87" s="168"/>
      <c r="I87" s="154" t="e">
        <f>VLOOKUP(H87,Presupuesto!$B$11:$C$586,2,0)</f>
        <v>#N/A</v>
      </c>
      <c r="J87" s="122" t="str">
        <f t="shared" si="4"/>
        <v>Graduados</v>
      </c>
      <c r="K87" s="122" t="s">
        <v>503</v>
      </c>
      <c r="L87" s="122"/>
    </row>
    <row r="88" spans="3:12" x14ac:dyDescent="0.25">
      <c r="C88" s="167"/>
      <c r="D88" s="182"/>
      <c r="E88" s="142"/>
      <c r="F88" s="121">
        <f t="shared" si="5"/>
        <v>0</v>
      </c>
      <c r="G88" s="185"/>
      <c r="H88" s="168"/>
      <c r="I88" s="154" t="e">
        <f>VLOOKUP(H88,Presupuesto!$B$11:$C$586,2,0)</f>
        <v>#N/A</v>
      </c>
      <c r="J88" s="122" t="str">
        <f t="shared" si="4"/>
        <v>Graduados</v>
      </c>
      <c r="K88" s="122" t="s">
        <v>503</v>
      </c>
      <c r="L88" s="122"/>
    </row>
    <row r="89" spans="3:12" x14ac:dyDescent="0.25">
      <c r="C89" s="167"/>
      <c r="D89" s="182"/>
      <c r="E89" s="142"/>
      <c r="F89" s="121">
        <f t="shared" si="5"/>
        <v>0</v>
      </c>
      <c r="G89" s="185"/>
      <c r="H89" s="168"/>
      <c r="I89" s="154" t="e">
        <f>VLOOKUP(H89,Presupuesto!$B$11:$C$586,2,0)</f>
        <v>#N/A</v>
      </c>
      <c r="J89" s="122" t="str">
        <f t="shared" si="4"/>
        <v>Graduados</v>
      </c>
      <c r="K89" s="122" t="s">
        <v>503</v>
      </c>
      <c r="L89" s="122"/>
    </row>
    <row r="90" spans="3:12" x14ac:dyDescent="0.25">
      <c r="C90" s="167"/>
      <c r="D90" s="182"/>
      <c r="E90" s="142"/>
      <c r="F90" s="121">
        <f t="shared" si="5"/>
        <v>0</v>
      </c>
      <c r="G90" s="185"/>
      <c r="H90" s="168"/>
      <c r="I90" s="154" t="e">
        <f>VLOOKUP(H90,Presupuesto!$B$11:$C$586,2,0)</f>
        <v>#N/A</v>
      </c>
      <c r="J90" s="122" t="str">
        <f t="shared" si="4"/>
        <v>Graduados</v>
      </c>
      <c r="K90" s="122" t="s">
        <v>503</v>
      </c>
      <c r="L90" s="122"/>
    </row>
    <row r="91" spans="3:12" x14ac:dyDescent="0.25">
      <c r="C91" s="167"/>
      <c r="D91" s="182"/>
      <c r="E91" s="142"/>
      <c r="F91" s="121">
        <f t="shared" si="5"/>
        <v>0</v>
      </c>
      <c r="G91" s="185"/>
      <c r="H91" s="168"/>
      <c r="I91" s="154" t="e">
        <f>VLOOKUP(H91,Presupuesto!$B$11:$C$586,2,0)</f>
        <v>#N/A</v>
      </c>
      <c r="J91" s="122" t="str">
        <f t="shared" si="4"/>
        <v>Graduados</v>
      </c>
      <c r="K91" s="122" t="s">
        <v>503</v>
      </c>
      <c r="L91" s="122"/>
    </row>
    <row r="92" spans="3:12" x14ac:dyDescent="0.25">
      <c r="C92" s="169"/>
      <c r="D92" s="182"/>
      <c r="E92" s="142"/>
      <c r="F92" s="121">
        <f t="shared" si="5"/>
        <v>0</v>
      </c>
      <c r="G92" s="185"/>
      <c r="H92" s="170"/>
      <c r="I92" s="154" t="e">
        <f>VLOOKUP(H92,Presupuesto!$B$11:$C$586,2,0)</f>
        <v>#N/A</v>
      </c>
      <c r="J92" s="122" t="str">
        <f t="shared" si="4"/>
        <v>Graduados</v>
      </c>
      <c r="K92" s="122" t="s">
        <v>494</v>
      </c>
      <c r="L92" s="122"/>
    </row>
    <row r="93" spans="3:12" x14ac:dyDescent="0.25">
      <c r="C93" s="169"/>
      <c r="D93" s="182"/>
      <c r="E93" s="142"/>
      <c r="F93" s="121">
        <f t="shared" si="5"/>
        <v>0</v>
      </c>
      <c r="G93" s="185"/>
      <c r="H93" s="170"/>
      <c r="I93" s="154" t="e">
        <f>VLOOKUP(H93,Presupuesto!$B$11:$C$586,2,0)</f>
        <v>#N/A</v>
      </c>
      <c r="J93" s="122" t="str">
        <f t="shared" si="4"/>
        <v>Graduados</v>
      </c>
      <c r="K93" s="122" t="s">
        <v>503</v>
      </c>
      <c r="L93" s="122"/>
    </row>
    <row r="94" spans="3:12" x14ac:dyDescent="0.25">
      <c r="C94" s="169"/>
      <c r="D94" s="182"/>
      <c r="E94" s="142"/>
      <c r="F94" s="121">
        <f t="shared" si="5"/>
        <v>0</v>
      </c>
      <c r="G94" s="185"/>
      <c r="H94" s="170"/>
      <c r="I94" s="154" t="e">
        <f>VLOOKUP(H94,Presupuesto!$B$11:$C$586,2,0)</f>
        <v>#N/A</v>
      </c>
      <c r="J94" s="122" t="str">
        <f t="shared" si="4"/>
        <v>Graduados</v>
      </c>
      <c r="K94" s="122" t="s">
        <v>503</v>
      </c>
      <c r="L94" s="122"/>
    </row>
    <row r="95" spans="3:12" x14ac:dyDescent="0.25">
      <c r="C95" s="169"/>
      <c r="D95" s="182"/>
      <c r="E95" s="142"/>
      <c r="F95" s="121">
        <f t="shared" si="5"/>
        <v>0</v>
      </c>
      <c r="G95" s="185"/>
      <c r="H95" s="170"/>
      <c r="I95" s="154" t="e">
        <f>VLOOKUP(H95,Presupuesto!$B$11:$C$586,2,0)</f>
        <v>#N/A</v>
      </c>
      <c r="J95" s="122" t="str">
        <f t="shared" si="4"/>
        <v>Graduados</v>
      </c>
      <c r="K95" s="122" t="s">
        <v>503</v>
      </c>
      <c r="L95" s="122"/>
    </row>
    <row r="96" spans="3:12" ht="15.75" thickBot="1" x14ac:dyDescent="0.3">
      <c r="C96" s="171"/>
      <c r="D96" s="267"/>
      <c r="E96" s="127"/>
      <c r="F96" s="129">
        <f t="shared" si="5"/>
        <v>0</v>
      </c>
      <c r="G96" s="186"/>
      <c r="H96" s="172"/>
      <c r="I96" s="156" t="e">
        <f>VLOOKUP(H96,Presupuesto!$B$11:$C$586,2,0)</f>
        <v>#N/A</v>
      </c>
      <c r="J96" s="130" t="str">
        <f t="shared" ref="J96" si="6">$J$20</f>
        <v>Graduados</v>
      </c>
      <c r="K96" s="148" t="s">
        <v>485</v>
      </c>
      <c r="L96" s="148"/>
    </row>
    <row r="98" spans="3:12" ht="15.75" thickBot="1" x14ac:dyDescent="0.3"/>
    <row r="99" spans="3:12" ht="15.75" thickBot="1" x14ac:dyDescent="0.3">
      <c r="C99" s="181" t="s">
        <v>53</v>
      </c>
      <c r="D99" s="132">
        <f>SUM(F106:F112)</f>
        <v>0</v>
      </c>
      <c r="F99" s="72"/>
      <c r="G99" s="97"/>
      <c r="H99" s="72"/>
      <c r="I99" s="72"/>
    </row>
    <row r="100" spans="3:12" x14ac:dyDescent="0.25">
      <c r="C100" s="72"/>
      <c r="D100" s="31"/>
      <c r="E100" s="117"/>
      <c r="F100" s="117"/>
      <c r="G100" s="117"/>
      <c r="H100" s="94"/>
      <c r="I100" s="94"/>
      <c r="J100" s="94"/>
      <c r="K100" s="136"/>
    </row>
    <row r="101" spans="3:12" x14ac:dyDescent="0.25">
      <c r="C101" s="72"/>
      <c r="D101" s="31"/>
      <c r="E101" s="117"/>
      <c r="F101" s="117"/>
      <c r="G101" s="117"/>
      <c r="H101" s="94"/>
      <c r="I101" s="94"/>
      <c r="J101" s="94"/>
      <c r="K101" s="136"/>
    </row>
    <row r="102" spans="3:12" ht="15.75" x14ac:dyDescent="0.25">
      <c r="C102" s="235" t="s">
        <v>481</v>
      </c>
      <c r="D102" s="547" t="s">
        <v>2326</v>
      </c>
      <c r="E102" s="117"/>
      <c r="F102" s="117"/>
      <c r="G102" s="117"/>
      <c r="H102" s="94"/>
      <c r="I102" s="94"/>
      <c r="J102" s="94"/>
      <c r="K102" s="136"/>
    </row>
    <row r="103" spans="3:12" ht="18.75" x14ac:dyDescent="0.25">
      <c r="C103" s="252" t="str">
        <f>IFERROR(VLOOKUP(D102,'Desarrollo e Innov. Curricular'!$E:$F,2,FALSE),IFERROR(VLOOKUP(D102,Investigación!$E:$F,2,FALSE),IFERROR(VLOOKUP(D102,'Vinculación Univ. Sociedad'!$E:$F,2,FALSE),IFERROR(VLOOKUP(D102,'Docencia y Profesorado Universi'!$E:$F,2,FALSE),IFERROR(VLOOKUP(D102,Estudiantes!$E:$F,2,FALSE),IFERROR(VLOOKUP(D102,'Gestion Administrativa'!#REF!,2,FALSE),IFERROR(VLOOKUP(D102,'Gestion Academica'!$E:$F,2,FALSE),IFERROR(VLOOKUP(D102,Graduados!$E:$F,2,FALSE),IFERROR(VLOOKUP(D102,'Gestión del Conocimiento'!$E:$F,2,FALSE),IFERROR(VLOOKUP(D102,Gobernabilidad!$E:$F,2,FALSE),IFERROR(VLOOKUP(D102,'NIVEL DE ES Y  SISTEMA NACIONAL'!$E:$F,2,FALSE),VLOOKUP(D102,'Lo Esencial'!$E:$F,2,0))))))))))))</f>
        <v>Participar en los  Cursos de apoyo a la investigación científica.</v>
      </c>
      <c r="D103" s="31"/>
      <c r="E103" s="117"/>
      <c r="F103" s="117"/>
      <c r="G103" s="117"/>
      <c r="H103" s="94"/>
      <c r="I103" s="94"/>
      <c r="J103" s="94"/>
      <c r="K103" s="136"/>
    </row>
    <row r="104" spans="3:12" ht="15.75" thickBot="1" x14ac:dyDescent="0.3">
      <c r="F104" s="117"/>
      <c r="G104" s="94"/>
      <c r="H104" s="94"/>
      <c r="I104" s="94"/>
    </row>
    <row r="105" spans="3:12" ht="30.75" thickBot="1" x14ac:dyDescent="0.3">
      <c r="C105" s="153" t="s">
        <v>44</v>
      </c>
      <c r="D105" s="158" t="s">
        <v>55</v>
      </c>
      <c r="E105" s="160" t="s">
        <v>57</v>
      </c>
      <c r="F105" s="159" t="s">
        <v>27</v>
      </c>
      <c r="G105" s="157" t="s">
        <v>218</v>
      </c>
      <c r="H105" s="160" t="s">
        <v>46</v>
      </c>
      <c r="I105" s="157" t="s">
        <v>219</v>
      </c>
      <c r="J105" s="157" t="s">
        <v>501</v>
      </c>
      <c r="K105" s="157" t="s">
        <v>502</v>
      </c>
      <c r="L105" s="157" t="s">
        <v>558</v>
      </c>
    </row>
    <row r="106" spans="3:12" x14ac:dyDescent="0.25">
      <c r="C106" s="165" t="s">
        <v>169</v>
      </c>
      <c r="D106" s="182"/>
      <c r="E106" s="139">
        <v>784000</v>
      </c>
      <c r="F106" s="121">
        <f t="shared" ref="F106:F110" si="7">D106*E106</f>
        <v>0</v>
      </c>
      <c r="G106" s="185" t="s">
        <v>216</v>
      </c>
      <c r="H106" s="166" t="s">
        <v>347</v>
      </c>
      <c r="I106" s="154" t="str">
        <f>VLOOKUP(H106,Presupuesto!$B$11:$C$586,2,0)</f>
        <v>CONTRIBUCIONES PATRONALES (11700-00)</v>
      </c>
      <c r="J106" s="263" t="s">
        <v>213</v>
      </c>
      <c r="K106" s="122" t="s">
        <v>485</v>
      </c>
      <c r="L106" s="122"/>
    </row>
    <row r="107" spans="3:12" x14ac:dyDescent="0.25">
      <c r="C107" s="165" t="s">
        <v>85</v>
      </c>
      <c r="D107" s="182"/>
      <c r="E107" s="147">
        <v>100000</v>
      </c>
      <c r="F107" s="121">
        <f t="shared" si="7"/>
        <v>0</v>
      </c>
      <c r="G107" s="185"/>
      <c r="H107" s="166">
        <v>42500</v>
      </c>
      <c r="I107" s="154" t="e">
        <f>VLOOKUP(H107,Presupuesto!$B$11:$C$586,2,0)</f>
        <v>#N/A</v>
      </c>
      <c r="J107" s="122" t="str">
        <f>$J$17</f>
        <v>Graduados</v>
      </c>
      <c r="K107" s="122" t="s">
        <v>503</v>
      </c>
      <c r="L107" s="122"/>
    </row>
    <row r="108" spans="3:12" x14ac:dyDescent="0.25">
      <c r="C108" s="165" t="s">
        <v>86</v>
      </c>
      <c r="D108" s="182"/>
      <c r="E108" s="147">
        <v>50000</v>
      </c>
      <c r="F108" s="121">
        <f t="shared" si="7"/>
        <v>0</v>
      </c>
      <c r="G108" s="185"/>
      <c r="H108" s="166">
        <v>42500</v>
      </c>
      <c r="I108" s="154" t="e">
        <f>VLOOKUP(H108,Presupuesto!$B$11:$C$586,2,0)</f>
        <v>#N/A</v>
      </c>
      <c r="J108" s="122" t="str">
        <f t="shared" ref="J108:J139" si="8">$J$17</f>
        <v>Graduados</v>
      </c>
      <c r="K108" s="122" t="s">
        <v>503</v>
      </c>
      <c r="L108" s="122"/>
    </row>
    <row r="109" spans="3:12" x14ac:dyDescent="0.25">
      <c r="C109" s="165" t="s">
        <v>197</v>
      </c>
      <c r="D109" s="182"/>
      <c r="E109" s="147">
        <v>40</v>
      </c>
      <c r="F109" s="121">
        <f t="shared" si="7"/>
        <v>0</v>
      </c>
      <c r="G109" s="185"/>
      <c r="H109" s="166">
        <v>42500</v>
      </c>
      <c r="I109" s="154" t="e">
        <f>VLOOKUP(H109,Presupuesto!$B$11:$C$586,2,0)</f>
        <v>#N/A</v>
      </c>
      <c r="J109" s="122" t="str">
        <f t="shared" si="8"/>
        <v>Graduados</v>
      </c>
      <c r="K109" s="122" t="s">
        <v>503</v>
      </c>
      <c r="L109" s="122"/>
    </row>
    <row r="110" spans="3:12" x14ac:dyDescent="0.25">
      <c r="C110" s="165" t="s">
        <v>168</v>
      </c>
      <c r="D110" s="182"/>
      <c r="E110" s="147">
        <v>5745</v>
      </c>
      <c r="F110" s="121">
        <f t="shared" si="7"/>
        <v>0</v>
      </c>
      <c r="G110" s="185"/>
      <c r="H110" s="166">
        <v>42500</v>
      </c>
      <c r="I110" s="154" t="e">
        <f>VLOOKUP(H110,Presupuesto!$B$11:$C$586,2,0)</f>
        <v>#N/A</v>
      </c>
      <c r="J110" s="122" t="str">
        <f t="shared" si="8"/>
        <v>Graduados</v>
      </c>
      <c r="K110" s="122" t="s">
        <v>503</v>
      </c>
      <c r="L110" s="122"/>
    </row>
    <row r="111" spans="3:12" x14ac:dyDescent="0.25">
      <c r="C111" s="165" t="s">
        <v>202</v>
      </c>
      <c r="D111" s="182"/>
      <c r="E111" s="147">
        <v>30000</v>
      </c>
      <c r="F111" s="121"/>
      <c r="G111" s="185"/>
      <c r="H111" s="166">
        <v>42500</v>
      </c>
      <c r="I111" s="154" t="e">
        <f>VLOOKUP(H111,Presupuesto!$B$11:$C$586,2,0)</f>
        <v>#N/A</v>
      </c>
      <c r="J111" s="122" t="str">
        <f t="shared" si="8"/>
        <v>Graduados</v>
      </c>
      <c r="K111" s="122" t="s">
        <v>492</v>
      </c>
      <c r="L111" s="122"/>
    </row>
    <row r="112" spans="3:12" x14ac:dyDescent="0.25">
      <c r="C112" s="165" t="s">
        <v>202</v>
      </c>
      <c r="D112" s="182"/>
      <c r="E112" s="147">
        <v>30000</v>
      </c>
      <c r="F112" s="121">
        <f t="shared" ref="F112:F140" si="9">D112*E112</f>
        <v>0</v>
      </c>
      <c r="G112" s="185"/>
      <c r="H112" s="166">
        <v>42500</v>
      </c>
      <c r="I112" s="154" t="e">
        <f>VLOOKUP(H112,Presupuesto!$B$11:$C$586,2,0)</f>
        <v>#N/A</v>
      </c>
      <c r="J112" s="122" t="str">
        <f t="shared" si="8"/>
        <v>Graduados</v>
      </c>
      <c r="K112" s="122" t="s">
        <v>503</v>
      </c>
      <c r="L112" s="122"/>
    </row>
    <row r="113" spans="3:12" x14ac:dyDescent="0.25">
      <c r="C113" s="165"/>
      <c r="D113" s="182"/>
      <c r="E113" s="147"/>
      <c r="F113" s="121">
        <f t="shared" si="9"/>
        <v>0</v>
      </c>
      <c r="G113" s="185"/>
      <c r="H113" s="166">
        <v>35600</v>
      </c>
      <c r="I113" s="154" t="e">
        <f>VLOOKUP(H113,Presupuesto!$B$11:$C$586,2,0)</f>
        <v>#N/A</v>
      </c>
      <c r="J113" s="122" t="str">
        <f t="shared" si="8"/>
        <v>Graduados</v>
      </c>
      <c r="K113" s="122" t="s">
        <v>503</v>
      </c>
      <c r="L113" s="122"/>
    </row>
    <row r="114" spans="3:12" x14ac:dyDescent="0.25">
      <c r="C114" s="165"/>
      <c r="D114" s="182"/>
      <c r="E114" s="147"/>
      <c r="F114" s="121">
        <f t="shared" si="9"/>
        <v>0</v>
      </c>
      <c r="G114" s="185"/>
      <c r="H114" s="166"/>
      <c r="I114" s="154" t="e">
        <f>VLOOKUP(H114,Presupuesto!$B$11:$C$586,2,0)</f>
        <v>#N/A</v>
      </c>
      <c r="J114" s="122" t="str">
        <f t="shared" si="8"/>
        <v>Graduados</v>
      </c>
      <c r="K114" s="122" t="s">
        <v>503</v>
      </c>
      <c r="L114" s="122"/>
    </row>
    <row r="115" spans="3:12" x14ac:dyDescent="0.25">
      <c r="C115" s="165"/>
      <c r="D115" s="182"/>
      <c r="E115" s="147"/>
      <c r="F115" s="121">
        <f t="shared" si="9"/>
        <v>0</v>
      </c>
      <c r="G115" s="185"/>
      <c r="H115" s="166"/>
      <c r="I115" s="154" t="e">
        <f>VLOOKUP(H115,Presupuesto!$B$11:$C$586,2,0)</f>
        <v>#N/A</v>
      </c>
      <c r="J115" s="122" t="str">
        <f t="shared" si="8"/>
        <v>Graduados</v>
      </c>
      <c r="K115" s="122" t="s">
        <v>503</v>
      </c>
      <c r="L115" s="122"/>
    </row>
    <row r="116" spans="3:12" x14ac:dyDescent="0.25">
      <c r="C116" s="165"/>
      <c r="D116" s="182"/>
      <c r="E116" s="147"/>
      <c r="F116" s="121">
        <f t="shared" si="9"/>
        <v>0</v>
      </c>
      <c r="G116" s="185"/>
      <c r="H116" s="166"/>
      <c r="I116" s="154" t="e">
        <f>VLOOKUP(H116,Presupuesto!$B$11:$C$586,2,0)</f>
        <v>#N/A</v>
      </c>
      <c r="J116" s="122" t="str">
        <f t="shared" si="8"/>
        <v>Graduados</v>
      </c>
      <c r="K116" s="122" t="s">
        <v>503</v>
      </c>
      <c r="L116" s="122"/>
    </row>
    <row r="117" spans="3:12" x14ac:dyDescent="0.25">
      <c r="C117" s="165"/>
      <c r="D117" s="182"/>
      <c r="E117" s="147"/>
      <c r="F117" s="121">
        <f t="shared" si="9"/>
        <v>0</v>
      </c>
      <c r="G117" s="185"/>
      <c r="H117" s="166"/>
      <c r="I117" s="154" t="e">
        <f>VLOOKUP(H117,Presupuesto!$B$11:$C$586,2,0)</f>
        <v>#N/A</v>
      </c>
      <c r="J117" s="122" t="str">
        <f t="shared" si="8"/>
        <v>Graduados</v>
      </c>
      <c r="K117" s="122" t="s">
        <v>503</v>
      </c>
      <c r="L117" s="122"/>
    </row>
    <row r="118" spans="3:12" x14ac:dyDescent="0.25">
      <c r="C118" s="165"/>
      <c r="D118" s="182"/>
      <c r="E118" s="147"/>
      <c r="F118" s="121">
        <f t="shared" si="9"/>
        <v>0</v>
      </c>
      <c r="G118" s="185"/>
      <c r="H118" s="166"/>
      <c r="I118" s="154" t="e">
        <f>VLOOKUP(H118,Presupuesto!$B$11:$C$586,2,0)</f>
        <v>#N/A</v>
      </c>
      <c r="J118" s="122" t="str">
        <f t="shared" si="8"/>
        <v>Graduados</v>
      </c>
      <c r="K118" s="122" t="s">
        <v>503</v>
      </c>
      <c r="L118" s="122"/>
    </row>
    <row r="119" spans="3:12" x14ac:dyDescent="0.25">
      <c r="C119" s="165"/>
      <c r="D119" s="182"/>
      <c r="E119" s="147"/>
      <c r="F119" s="121">
        <f t="shared" si="9"/>
        <v>0</v>
      </c>
      <c r="G119" s="185"/>
      <c r="H119" s="166"/>
      <c r="I119" s="154" t="e">
        <f>VLOOKUP(H119,Presupuesto!$B$11:$C$586,2,0)</f>
        <v>#N/A</v>
      </c>
      <c r="J119" s="122" t="str">
        <f t="shared" si="8"/>
        <v>Graduados</v>
      </c>
      <c r="K119" s="122" t="s">
        <v>503</v>
      </c>
      <c r="L119" s="122"/>
    </row>
    <row r="120" spans="3:12" x14ac:dyDescent="0.25">
      <c r="C120" s="165"/>
      <c r="D120" s="182"/>
      <c r="E120" s="147"/>
      <c r="F120" s="121">
        <f t="shared" si="9"/>
        <v>0</v>
      </c>
      <c r="G120" s="185"/>
      <c r="H120" s="166"/>
      <c r="I120" s="154" t="e">
        <f>VLOOKUP(H120,Presupuesto!$B$11:$C$586,2,0)</f>
        <v>#N/A</v>
      </c>
      <c r="J120" s="122" t="str">
        <f t="shared" si="8"/>
        <v>Graduados</v>
      </c>
      <c r="K120" s="122" t="s">
        <v>503</v>
      </c>
      <c r="L120" s="122"/>
    </row>
    <row r="121" spans="3:12" x14ac:dyDescent="0.25">
      <c r="C121" s="165"/>
      <c r="D121" s="182"/>
      <c r="E121" s="147"/>
      <c r="F121" s="121">
        <f t="shared" si="9"/>
        <v>0</v>
      </c>
      <c r="G121" s="185"/>
      <c r="H121" s="166"/>
      <c r="I121" s="154" t="e">
        <f>VLOOKUP(H121,Presupuesto!$B$11:$C$586,2,0)</f>
        <v>#N/A</v>
      </c>
      <c r="J121" s="122" t="str">
        <f t="shared" si="8"/>
        <v>Graduados</v>
      </c>
      <c r="K121" s="122" t="s">
        <v>503</v>
      </c>
      <c r="L121" s="122"/>
    </row>
    <row r="122" spans="3:12" x14ac:dyDescent="0.25">
      <c r="C122" s="165"/>
      <c r="D122" s="182"/>
      <c r="E122" s="147"/>
      <c r="F122" s="121">
        <f t="shared" si="9"/>
        <v>0</v>
      </c>
      <c r="G122" s="185"/>
      <c r="H122" s="166"/>
      <c r="I122" s="154" t="e">
        <f>VLOOKUP(H122,Presupuesto!$B$11:$C$586,2,0)</f>
        <v>#N/A</v>
      </c>
      <c r="J122" s="122" t="str">
        <f t="shared" si="8"/>
        <v>Graduados</v>
      </c>
      <c r="K122" s="122" t="s">
        <v>503</v>
      </c>
      <c r="L122" s="122"/>
    </row>
    <row r="123" spans="3:12" x14ac:dyDescent="0.25">
      <c r="C123" s="165"/>
      <c r="D123" s="182"/>
      <c r="E123" s="147"/>
      <c r="F123" s="121">
        <f t="shared" si="9"/>
        <v>0</v>
      </c>
      <c r="G123" s="185"/>
      <c r="H123" s="166"/>
      <c r="I123" s="154" t="e">
        <f>VLOOKUP(H123,Presupuesto!$B$11:$C$586,2,0)</f>
        <v>#N/A</v>
      </c>
      <c r="J123" s="122" t="str">
        <f t="shared" si="8"/>
        <v>Graduados</v>
      </c>
      <c r="K123" s="122" t="s">
        <v>503</v>
      </c>
      <c r="L123" s="122"/>
    </row>
    <row r="124" spans="3:12" x14ac:dyDescent="0.25">
      <c r="C124" s="165"/>
      <c r="D124" s="182"/>
      <c r="E124" s="147"/>
      <c r="F124" s="121">
        <f t="shared" si="9"/>
        <v>0</v>
      </c>
      <c r="G124" s="185"/>
      <c r="H124" s="166"/>
      <c r="I124" s="154" t="e">
        <f>VLOOKUP(H124,Presupuesto!$B$11:$C$586,2,0)</f>
        <v>#N/A</v>
      </c>
      <c r="J124" s="122" t="str">
        <f t="shared" si="8"/>
        <v>Graduados</v>
      </c>
      <c r="K124" s="122" t="s">
        <v>503</v>
      </c>
      <c r="L124" s="122"/>
    </row>
    <row r="125" spans="3:12" x14ac:dyDescent="0.25">
      <c r="C125" s="165"/>
      <c r="D125" s="182"/>
      <c r="E125" s="147"/>
      <c r="F125" s="121">
        <f t="shared" si="9"/>
        <v>0</v>
      </c>
      <c r="G125" s="185"/>
      <c r="H125" s="166"/>
      <c r="I125" s="154" t="e">
        <f>VLOOKUP(H125,Presupuesto!$B$11:$C$586,2,0)</f>
        <v>#N/A</v>
      </c>
      <c r="J125" s="122" t="str">
        <f t="shared" si="8"/>
        <v>Graduados</v>
      </c>
      <c r="K125" s="122" t="s">
        <v>503</v>
      </c>
      <c r="L125" s="122"/>
    </row>
    <row r="126" spans="3:12" x14ac:dyDescent="0.25">
      <c r="C126" s="165"/>
      <c r="D126" s="182"/>
      <c r="E126" s="147"/>
      <c r="F126" s="121">
        <f t="shared" si="9"/>
        <v>0</v>
      </c>
      <c r="G126" s="185"/>
      <c r="H126" s="166"/>
      <c r="I126" s="154" t="e">
        <f>VLOOKUP(H126,Presupuesto!$B$11:$C$586,2,0)</f>
        <v>#N/A</v>
      </c>
      <c r="J126" s="122" t="str">
        <f t="shared" si="8"/>
        <v>Graduados</v>
      </c>
      <c r="K126" s="122" t="s">
        <v>503</v>
      </c>
      <c r="L126" s="122"/>
    </row>
    <row r="127" spans="3:12" x14ac:dyDescent="0.25">
      <c r="C127" s="165"/>
      <c r="D127" s="182"/>
      <c r="E127" s="147"/>
      <c r="F127" s="121">
        <f t="shared" si="9"/>
        <v>0</v>
      </c>
      <c r="G127" s="185"/>
      <c r="H127" s="166"/>
      <c r="I127" s="154" t="e">
        <f>VLOOKUP(H127,Presupuesto!$B$11:$C$586,2,0)</f>
        <v>#N/A</v>
      </c>
      <c r="J127" s="122" t="str">
        <f t="shared" si="8"/>
        <v>Graduados</v>
      </c>
      <c r="K127" s="122" t="s">
        <v>503</v>
      </c>
      <c r="L127" s="122"/>
    </row>
    <row r="128" spans="3:12" x14ac:dyDescent="0.25">
      <c r="C128" s="167"/>
      <c r="D128" s="182"/>
      <c r="E128" s="142"/>
      <c r="F128" s="121">
        <f t="shared" si="9"/>
        <v>0</v>
      </c>
      <c r="G128" s="185"/>
      <c r="H128" s="168"/>
      <c r="I128" s="154" t="e">
        <f>VLOOKUP(H128,Presupuesto!$B$11:$C$586,2,0)</f>
        <v>#N/A</v>
      </c>
      <c r="J128" s="122" t="str">
        <f t="shared" si="8"/>
        <v>Graduados</v>
      </c>
      <c r="K128" s="122" t="s">
        <v>503</v>
      </c>
      <c r="L128" s="122"/>
    </row>
    <row r="129" spans="3:12" x14ac:dyDescent="0.25">
      <c r="C129" s="167"/>
      <c r="D129" s="182"/>
      <c r="E129" s="142"/>
      <c r="F129" s="121">
        <f t="shared" si="9"/>
        <v>0</v>
      </c>
      <c r="G129" s="185"/>
      <c r="H129" s="168"/>
      <c r="I129" s="154" t="e">
        <f>VLOOKUP(H129,Presupuesto!$B$11:$C$586,2,0)</f>
        <v>#N/A</v>
      </c>
      <c r="J129" s="122" t="str">
        <f t="shared" si="8"/>
        <v>Graduados</v>
      </c>
      <c r="K129" s="122" t="s">
        <v>503</v>
      </c>
      <c r="L129" s="122"/>
    </row>
    <row r="130" spans="3:12" x14ac:dyDescent="0.25">
      <c r="C130" s="167"/>
      <c r="D130" s="182"/>
      <c r="E130" s="142"/>
      <c r="F130" s="121">
        <f t="shared" si="9"/>
        <v>0</v>
      </c>
      <c r="G130" s="185"/>
      <c r="H130" s="168"/>
      <c r="I130" s="154" t="e">
        <f>VLOOKUP(H130,Presupuesto!$B$11:$C$586,2,0)</f>
        <v>#N/A</v>
      </c>
      <c r="J130" s="122" t="str">
        <f t="shared" si="8"/>
        <v>Graduados</v>
      </c>
      <c r="K130" s="122" t="s">
        <v>503</v>
      </c>
      <c r="L130" s="122"/>
    </row>
    <row r="131" spans="3:12" x14ac:dyDescent="0.25">
      <c r="C131" s="167"/>
      <c r="D131" s="182"/>
      <c r="E131" s="142"/>
      <c r="F131" s="121">
        <f t="shared" si="9"/>
        <v>0</v>
      </c>
      <c r="G131" s="185"/>
      <c r="H131" s="168"/>
      <c r="I131" s="154" t="e">
        <f>VLOOKUP(H131,Presupuesto!$B$11:$C$586,2,0)</f>
        <v>#N/A</v>
      </c>
      <c r="J131" s="122" t="str">
        <f t="shared" si="8"/>
        <v>Graduados</v>
      </c>
      <c r="K131" s="122" t="s">
        <v>503</v>
      </c>
      <c r="L131" s="122"/>
    </row>
    <row r="132" spans="3:12" x14ac:dyDescent="0.25">
      <c r="C132" s="167"/>
      <c r="D132" s="182"/>
      <c r="E132" s="142"/>
      <c r="F132" s="121">
        <f t="shared" si="9"/>
        <v>0</v>
      </c>
      <c r="G132" s="185"/>
      <c r="H132" s="168"/>
      <c r="I132" s="154" t="e">
        <f>VLOOKUP(H132,Presupuesto!$B$11:$C$586,2,0)</f>
        <v>#N/A</v>
      </c>
      <c r="J132" s="122" t="str">
        <f t="shared" si="8"/>
        <v>Graduados</v>
      </c>
      <c r="K132" s="122" t="s">
        <v>503</v>
      </c>
      <c r="L132" s="122"/>
    </row>
    <row r="133" spans="3:12" x14ac:dyDescent="0.25">
      <c r="C133" s="167"/>
      <c r="D133" s="182"/>
      <c r="E133" s="142"/>
      <c r="F133" s="121">
        <f t="shared" si="9"/>
        <v>0</v>
      </c>
      <c r="G133" s="185"/>
      <c r="H133" s="168"/>
      <c r="I133" s="154" t="e">
        <f>VLOOKUP(H133,Presupuesto!$B$11:$C$586,2,0)</f>
        <v>#N/A</v>
      </c>
      <c r="J133" s="122" t="str">
        <f t="shared" si="8"/>
        <v>Graduados</v>
      </c>
      <c r="K133" s="122" t="s">
        <v>503</v>
      </c>
      <c r="L133" s="122"/>
    </row>
    <row r="134" spans="3:12" x14ac:dyDescent="0.25">
      <c r="C134" s="167"/>
      <c r="D134" s="182"/>
      <c r="E134" s="142"/>
      <c r="F134" s="121">
        <f t="shared" si="9"/>
        <v>0</v>
      </c>
      <c r="G134" s="185"/>
      <c r="H134" s="168"/>
      <c r="I134" s="154" t="e">
        <f>VLOOKUP(H134,Presupuesto!$B$11:$C$586,2,0)</f>
        <v>#N/A</v>
      </c>
      <c r="J134" s="122" t="str">
        <f t="shared" si="8"/>
        <v>Graduados</v>
      </c>
      <c r="K134" s="122" t="s">
        <v>503</v>
      </c>
      <c r="L134" s="122"/>
    </row>
    <row r="135" spans="3:12" x14ac:dyDescent="0.25">
      <c r="C135" s="167"/>
      <c r="D135" s="182"/>
      <c r="E135" s="142"/>
      <c r="F135" s="121">
        <f t="shared" si="9"/>
        <v>0</v>
      </c>
      <c r="G135" s="185"/>
      <c r="H135" s="168"/>
      <c r="I135" s="154" t="e">
        <f>VLOOKUP(H135,Presupuesto!$B$11:$C$586,2,0)</f>
        <v>#N/A</v>
      </c>
      <c r="J135" s="122" t="str">
        <f t="shared" si="8"/>
        <v>Graduados</v>
      </c>
      <c r="K135" s="122" t="s">
        <v>503</v>
      </c>
      <c r="L135" s="122"/>
    </row>
    <row r="136" spans="3:12" x14ac:dyDescent="0.25">
      <c r="C136" s="169"/>
      <c r="D136" s="182"/>
      <c r="E136" s="142"/>
      <c r="F136" s="121">
        <f t="shared" si="9"/>
        <v>0</v>
      </c>
      <c r="G136" s="185"/>
      <c r="H136" s="170"/>
      <c r="I136" s="154" t="e">
        <f>VLOOKUP(H136,Presupuesto!$B$11:$C$586,2,0)</f>
        <v>#N/A</v>
      </c>
      <c r="J136" s="122" t="str">
        <f t="shared" si="8"/>
        <v>Graduados</v>
      </c>
      <c r="K136" s="122" t="s">
        <v>494</v>
      </c>
      <c r="L136" s="122"/>
    </row>
    <row r="137" spans="3:12" x14ac:dyDescent="0.25">
      <c r="C137" s="169"/>
      <c r="D137" s="182"/>
      <c r="E137" s="142"/>
      <c r="F137" s="121">
        <f t="shared" si="9"/>
        <v>0</v>
      </c>
      <c r="G137" s="185"/>
      <c r="H137" s="170"/>
      <c r="I137" s="154" t="e">
        <f>VLOOKUP(H137,Presupuesto!$B$11:$C$586,2,0)</f>
        <v>#N/A</v>
      </c>
      <c r="J137" s="122" t="str">
        <f t="shared" si="8"/>
        <v>Graduados</v>
      </c>
      <c r="K137" s="122" t="s">
        <v>503</v>
      </c>
      <c r="L137" s="122"/>
    </row>
    <row r="138" spans="3:12" x14ac:dyDescent="0.25">
      <c r="C138" s="169"/>
      <c r="D138" s="182"/>
      <c r="E138" s="142"/>
      <c r="F138" s="121">
        <f t="shared" si="9"/>
        <v>0</v>
      </c>
      <c r="G138" s="185"/>
      <c r="H138" s="170"/>
      <c r="I138" s="154" t="e">
        <f>VLOOKUP(H138,Presupuesto!$B$11:$C$586,2,0)</f>
        <v>#N/A</v>
      </c>
      <c r="J138" s="122" t="str">
        <f t="shared" si="8"/>
        <v>Graduados</v>
      </c>
      <c r="K138" s="122" t="s">
        <v>503</v>
      </c>
      <c r="L138" s="122"/>
    </row>
    <row r="139" spans="3:12" x14ac:dyDescent="0.25">
      <c r="C139" s="169"/>
      <c r="D139" s="182"/>
      <c r="E139" s="142"/>
      <c r="F139" s="121">
        <f t="shared" si="9"/>
        <v>0</v>
      </c>
      <c r="G139" s="185"/>
      <c r="H139" s="170"/>
      <c r="I139" s="154" t="e">
        <f>VLOOKUP(H139,Presupuesto!$B$11:$C$586,2,0)</f>
        <v>#N/A</v>
      </c>
      <c r="J139" s="122" t="str">
        <f t="shared" si="8"/>
        <v>Graduados</v>
      </c>
      <c r="K139" s="122" t="s">
        <v>503</v>
      </c>
      <c r="L139" s="122"/>
    </row>
    <row r="140" spans="3:12" ht="15.75" thickBot="1" x14ac:dyDescent="0.3">
      <c r="C140" s="171"/>
      <c r="D140" s="267"/>
      <c r="E140" s="127"/>
      <c r="F140" s="129">
        <f t="shared" si="9"/>
        <v>0</v>
      </c>
      <c r="G140" s="186"/>
      <c r="H140" s="172"/>
      <c r="I140" s="156" t="e">
        <f>VLOOKUP(H140,Presupuesto!$B$11:$C$586,2,0)</f>
        <v>#N/A</v>
      </c>
      <c r="J140" s="130" t="str">
        <f t="shared" ref="J140" si="10">$J$20</f>
        <v>Graduados</v>
      </c>
      <c r="K140" s="148" t="s">
        <v>485</v>
      </c>
      <c r="L140" s="148"/>
    </row>
    <row r="141" spans="3:12" ht="15.75" thickBot="1" x14ac:dyDescent="0.3"/>
    <row r="142" spans="3:12" ht="15.75" thickBot="1" x14ac:dyDescent="0.3">
      <c r="C142" s="181" t="s">
        <v>53</v>
      </c>
      <c r="D142" s="132">
        <f>SUM(F149:F155)</f>
        <v>3000</v>
      </c>
      <c r="F142" s="72"/>
      <c r="G142" s="97"/>
      <c r="H142" s="72"/>
      <c r="I142" s="72"/>
    </row>
    <row r="143" spans="3:12" x14ac:dyDescent="0.25">
      <c r="C143" s="72"/>
      <c r="D143" s="31"/>
      <c r="E143" s="117"/>
      <c r="F143" s="117"/>
      <c r="G143" s="117"/>
      <c r="H143" s="94"/>
      <c r="I143" s="94"/>
      <c r="J143" s="94"/>
      <c r="K143" s="136"/>
    </row>
    <row r="144" spans="3:12" x14ac:dyDescent="0.25">
      <c r="C144" s="72"/>
      <c r="D144" s="31"/>
      <c r="E144" s="117"/>
      <c r="F144" s="117"/>
      <c r="G144" s="117"/>
      <c r="H144" s="94"/>
      <c r="I144" s="94"/>
      <c r="J144" s="94"/>
      <c r="K144" s="136"/>
    </row>
    <row r="145" spans="3:12" ht="15.75" x14ac:dyDescent="0.25">
      <c r="C145" s="235" t="s">
        <v>481</v>
      </c>
      <c r="D145" s="448" t="s">
        <v>2219</v>
      </c>
      <c r="E145" s="117"/>
      <c r="F145" s="117"/>
      <c r="G145" s="117"/>
      <c r="H145" s="94"/>
      <c r="I145" s="94"/>
      <c r="J145" s="94"/>
      <c r="K145" s="136"/>
    </row>
    <row r="146" spans="3:12" ht="18.75" x14ac:dyDescent="0.25">
      <c r="C146" s="252" t="str">
        <f>IFERROR(VLOOKUP(D145,'Desarrollo e Innov. Curricular'!$E:$F,2,FALSE),IFERROR(VLOOKUP(D145,Investigación!$E:$F,2,FALSE),IFERROR(VLOOKUP(D145,'Vinculación Univ. Sociedad'!$E:$F,2,FALSE),IFERROR(VLOOKUP(D145,'Docencia y Profesorado Universi'!$E:$F,2,FALSE),IFERROR(VLOOKUP(D145,Estudiantes!$E:$F,2,FALSE),IFERROR(VLOOKUP(D145,'Gestion Administrativa'!#REF!,2,FALSE),IFERROR(VLOOKUP(D145,'Gestion Academica'!$E:$F,2,FALSE),IFERROR(VLOOKUP(D145,Graduados!$E:$F,2,FALSE),IFERROR(VLOOKUP(D145,'Gestión del Conocimiento'!$E:$F,2,FALSE),IFERROR(VLOOKUP(D145,Gobernabilidad!$E:$F,2,FALSE),IFERROR(VLOOKUP(D145,'NIVEL DE ES Y  SISTEMA NACIONAL'!$E:$F,2,FALSE),VLOOKUP(D145,'Lo Esencial'!$E:$F,2,0))))))))))))</f>
        <v>c.1 Capacitar a los docentes de la Carrera de Periodismo para que conozcan y apliquen las políticas de vinculación.</v>
      </c>
      <c r="D146" s="31"/>
      <c r="E146" s="117"/>
      <c r="F146" s="117"/>
      <c r="G146" s="117"/>
      <c r="H146" s="94"/>
      <c r="I146" s="94"/>
      <c r="J146" s="94"/>
      <c r="K146" s="136"/>
    </row>
    <row r="147" spans="3:12" ht="15.75" thickBot="1" x14ac:dyDescent="0.3">
      <c r="F147" s="117"/>
      <c r="G147" s="94"/>
      <c r="H147" s="94"/>
      <c r="I147" s="94"/>
    </row>
    <row r="148" spans="3:12" ht="30.75" thickBot="1" x14ac:dyDescent="0.3">
      <c r="C148" s="153" t="s">
        <v>44</v>
      </c>
      <c r="D148" s="158" t="s">
        <v>55</v>
      </c>
      <c r="E148" s="160" t="s">
        <v>57</v>
      </c>
      <c r="F148" s="159" t="s">
        <v>27</v>
      </c>
      <c r="G148" s="157" t="s">
        <v>218</v>
      </c>
      <c r="H148" s="160" t="s">
        <v>46</v>
      </c>
      <c r="I148" s="157" t="s">
        <v>219</v>
      </c>
      <c r="J148" s="157" t="s">
        <v>501</v>
      </c>
      <c r="K148" s="157" t="s">
        <v>502</v>
      </c>
      <c r="L148" s="157" t="s">
        <v>558</v>
      </c>
    </row>
    <row r="149" spans="3:12" x14ac:dyDescent="0.25">
      <c r="C149" s="165" t="s">
        <v>169</v>
      </c>
      <c r="D149" s="182"/>
      <c r="E149" s="139">
        <v>784000</v>
      </c>
      <c r="F149" s="121">
        <f t="shared" ref="F149:F153" si="11">D149*E149</f>
        <v>0</v>
      </c>
      <c r="G149" s="185" t="s">
        <v>216</v>
      </c>
      <c r="H149" s="166" t="s">
        <v>347</v>
      </c>
      <c r="I149" s="154" t="str">
        <f>VLOOKUP(H149,Presupuesto!$B$11:$C$586,2,0)</f>
        <v>CONTRIBUCIONES PATRONALES (11700-00)</v>
      </c>
      <c r="J149" s="263" t="s">
        <v>213</v>
      </c>
      <c r="K149" s="122" t="s">
        <v>485</v>
      </c>
      <c r="L149" s="122"/>
    </row>
    <row r="150" spans="3:12" x14ac:dyDescent="0.25">
      <c r="C150" s="165" t="s">
        <v>85</v>
      </c>
      <c r="D150" s="182"/>
      <c r="E150" s="147">
        <v>100000</v>
      </c>
      <c r="F150" s="121">
        <v>3000</v>
      </c>
      <c r="G150" s="185"/>
      <c r="H150" s="166">
        <v>42500</v>
      </c>
      <c r="I150" s="154" t="e">
        <f>VLOOKUP(H150,Presupuesto!$B$11:$C$586,2,0)</f>
        <v>#N/A</v>
      </c>
      <c r="J150" s="122" t="str">
        <f>$J$17</f>
        <v>Graduados</v>
      </c>
      <c r="K150" s="122" t="s">
        <v>503</v>
      </c>
      <c r="L150" s="122"/>
    </row>
    <row r="151" spans="3:12" x14ac:dyDescent="0.25">
      <c r="C151" s="165" t="s">
        <v>86</v>
      </c>
      <c r="D151" s="182"/>
      <c r="E151" s="147">
        <v>50000</v>
      </c>
      <c r="F151" s="121">
        <f t="shared" si="11"/>
        <v>0</v>
      </c>
      <c r="G151" s="185"/>
      <c r="H151" s="166">
        <v>42500</v>
      </c>
      <c r="I151" s="154" t="e">
        <f>VLOOKUP(H151,Presupuesto!$B$11:$C$586,2,0)</f>
        <v>#N/A</v>
      </c>
      <c r="J151" s="122" t="str">
        <f t="shared" ref="J151:J182" si="12">$J$17</f>
        <v>Graduados</v>
      </c>
      <c r="K151" s="122" t="s">
        <v>503</v>
      </c>
      <c r="L151" s="122"/>
    </row>
    <row r="152" spans="3:12" x14ac:dyDescent="0.25">
      <c r="C152" s="165" t="s">
        <v>197</v>
      </c>
      <c r="D152" s="182"/>
      <c r="E152" s="147">
        <v>40</v>
      </c>
      <c r="F152" s="121">
        <f t="shared" si="11"/>
        <v>0</v>
      </c>
      <c r="G152" s="185"/>
      <c r="H152" s="166">
        <v>42500</v>
      </c>
      <c r="I152" s="154" t="e">
        <f>VLOOKUP(H152,Presupuesto!$B$11:$C$586,2,0)</f>
        <v>#N/A</v>
      </c>
      <c r="J152" s="122" t="str">
        <f t="shared" si="12"/>
        <v>Graduados</v>
      </c>
      <c r="K152" s="122" t="s">
        <v>503</v>
      </c>
      <c r="L152" s="122"/>
    </row>
    <row r="153" spans="3:12" x14ac:dyDescent="0.25">
      <c r="C153" s="165" t="s">
        <v>168</v>
      </c>
      <c r="D153" s="182"/>
      <c r="E153" s="147">
        <v>5745</v>
      </c>
      <c r="F153" s="121">
        <f t="shared" si="11"/>
        <v>0</v>
      </c>
      <c r="G153" s="185"/>
      <c r="H153" s="166">
        <v>42500</v>
      </c>
      <c r="I153" s="154" t="e">
        <f>VLOOKUP(H153,Presupuesto!$B$11:$C$586,2,0)</f>
        <v>#N/A</v>
      </c>
      <c r="J153" s="122" t="str">
        <f t="shared" si="12"/>
        <v>Graduados</v>
      </c>
      <c r="K153" s="122" t="s">
        <v>503</v>
      </c>
      <c r="L153" s="122"/>
    </row>
    <row r="154" spans="3:12" x14ac:dyDescent="0.25">
      <c r="C154" s="165" t="s">
        <v>202</v>
      </c>
      <c r="D154" s="182"/>
      <c r="E154" s="147">
        <v>30000</v>
      </c>
      <c r="F154" s="121"/>
      <c r="G154" s="185"/>
      <c r="H154" s="166">
        <v>42500</v>
      </c>
      <c r="I154" s="154" t="e">
        <f>VLOOKUP(H154,Presupuesto!$B$11:$C$586,2,0)</f>
        <v>#N/A</v>
      </c>
      <c r="J154" s="122" t="str">
        <f t="shared" si="12"/>
        <v>Graduados</v>
      </c>
      <c r="K154" s="122" t="s">
        <v>492</v>
      </c>
      <c r="L154" s="122"/>
    </row>
    <row r="155" spans="3:12" x14ac:dyDescent="0.25">
      <c r="C155" s="165" t="s">
        <v>202</v>
      </c>
      <c r="D155" s="182"/>
      <c r="E155" s="147">
        <v>30000</v>
      </c>
      <c r="F155" s="121">
        <f t="shared" ref="F155:F183" si="13">D155*E155</f>
        <v>0</v>
      </c>
      <c r="G155" s="185"/>
      <c r="H155" s="166">
        <v>42500</v>
      </c>
      <c r="I155" s="154" t="e">
        <f>VLOOKUP(H155,Presupuesto!$B$11:$C$586,2,0)</f>
        <v>#N/A</v>
      </c>
      <c r="J155" s="122" t="str">
        <f t="shared" si="12"/>
        <v>Graduados</v>
      </c>
      <c r="K155" s="122" t="s">
        <v>503</v>
      </c>
      <c r="L155" s="122"/>
    </row>
    <row r="156" spans="3:12" x14ac:dyDescent="0.25">
      <c r="C156" s="165"/>
      <c r="D156" s="182"/>
      <c r="E156" s="147"/>
      <c r="F156" s="121">
        <f t="shared" si="13"/>
        <v>0</v>
      </c>
      <c r="G156" s="185"/>
      <c r="H156" s="166">
        <v>35600</v>
      </c>
      <c r="I156" s="154" t="e">
        <f>VLOOKUP(H156,Presupuesto!$B$11:$C$586,2,0)</f>
        <v>#N/A</v>
      </c>
      <c r="J156" s="122" t="str">
        <f t="shared" si="12"/>
        <v>Graduados</v>
      </c>
      <c r="K156" s="122" t="s">
        <v>503</v>
      </c>
      <c r="L156" s="122"/>
    </row>
    <row r="157" spans="3:12" x14ac:dyDescent="0.25">
      <c r="C157" s="165"/>
      <c r="D157" s="182"/>
      <c r="E157" s="147"/>
      <c r="F157" s="121">
        <f t="shared" si="13"/>
        <v>0</v>
      </c>
      <c r="G157" s="185"/>
      <c r="H157" s="166"/>
      <c r="I157" s="154" t="e">
        <f>VLOOKUP(H157,Presupuesto!$B$11:$C$586,2,0)</f>
        <v>#N/A</v>
      </c>
      <c r="J157" s="122" t="str">
        <f t="shared" si="12"/>
        <v>Graduados</v>
      </c>
      <c r="K157" s="122" t="s">
        <v>503</v>
      </c>
      <c r="L157" s="122"/>
    </row>
    <row r="158" spans="3:12" x14ac:dyDescent="0.25">
      <c r="C158" s="165"/>
      <c r="D158" s="182"/>
      <c r="E158" s="147"/>
      <c r="F158" s="121">
        <f t="shared" si="13"/>
        <v>0</v>
      </c>
      <c r="G158" s="185"/>
      <c r="H158" s="166"/>
      <c r="I158" s="154" t="e">
        <f>VLOOKUP(H158,Presupuesto!$B$11:$C$586,2,0)</f>
        <v>#N/A</v>
      </c>
      <c r="J158" s="122" t="str">
        <f t="shared" si="12"/>
        <v>Graduados</v>
      </c>
      <c r="K158" s="122" t="s">
        <v>503</v>
      </c>
      <c r="L158" s="122"/>
    </row>
    <row r="159" spans="3:12" x14ac:dyDescent="0.25">
      <c r="C159" s="165"/>
      <c r="D159" s="182"/>
      <c r="E159" s="147"/>
      <c r="F159" s="121">
        <f t="shared" si="13"/>
        <v>0</v>
      </c>
      <c r="G159" s="185"/>
      <c r="H159" s="166"/>
      <c r="I159" s="154" t="e">
        <f>VLOOKUP(H159,Presupuesto!$B$11:$C$586,2,0)</f>
        <v>#N/A</v>
      </c>
      <c r="J159" s="122" t="str">
        <f t="shared" si="12"/>
        <v>Graduados</v>
      </c>
      <c r="K159" s="122" t="s">
        <v>503</v>
      </c>
      <c r="L159" s="122"/>
    </row>
    <row r="160" spans="3:12" x14ac:dyDescent="0.25">
      <c r="C160" s="165"/>
      <c r="D160" s="182"/>
      <c r="E160" s="147"/>
      <c r="F160" s="121">
        <f t="shared" si="13"/>
        <v>0</v>
      </c>
      <c r="G160" s="185"/>
      <c r="H160" s="166"/>
      <c r="I160" s="154" t="e">
        <f>VLOOKUP(H160,Presupuesto!$B$11:$C$586,2,0)</f>
        <v>#N/A</v>
      </c>
      <c r="J160" s="122" t="str">
        <f t="shared" si="12"/>
        <v>Graduados</v>
      </c>
      <c r="K160" s="122" t="s">
        <v>503</v>
      </c>
      <c r="L160" s="122"/>
    </row>
    <row r="161" spans="3:12" x14ac:dyDescent="0.25">
      <c r="C161" s="165"/>
      <c r="D161" s="182"/>
      <c r="E161" s="147"/>
      <c r="F161" s="121">
        <f t="shared" si="13"/>
        <v>0</v>
      </c>
      <c r="G161" s="185"/>
      <c r="H161" s="166"/>
      <c r="I161" s="154" t="e">
        <f>VLOOKUP(H161,Presupuesto!$B$11:$C$586,2,0)</f>
        <v>#N/A</v>
      </c>
      <c r="J161" s="122" t="str">
        <f t="shared" si="12"/>
        <v>Graduados</v>
      </c>
      <c r="K161" s="122" t="s">
        <v>503</v>
      </c>
      <c r="L161" s="122"/>
    </row>
    <row r="162" spans="3:12" x14ac:dyDescent="0.25">
      <c r="C162" s="165"/>
      <c r="D162" s="182"/>
      <c r="E162" s="147"/>
      <c r="F162" s="121">
        <f t="shared" si="13"/>
        <v>0</v>
      </c>
      <c r="G162" s="185"/>
      <c r="H162" s="166"/>
      <c r="I162" s="154" t="e">
        <f>VLOOKUP(H162,Presupuesto!$B$11:$C$586,2,0)</f>
        <v>#N/A</v>
      </c>
      <c r="J162" s="122" t="str">
        <f t="shared" si="12"/>
        <v>Graduados</v>
      </c>
      <c r="K162" s="122" t="s">
        <v>503</v>
      </c>
      <c r="L162" s="122"/>
    </row>
    <row r="163" spans="3:12" x14ac:dyDescent="0.25">
      <c r="C163" s="165"/>
      <c r="D163" s="182"/>
      <c r="E163" s="147"/>
      <c r="F163" s="121">
        <f t="shared" si="13"/>
        <v>0</v>
      </c>
      <c r="G163" s="185"/>
      <c r="H163" s="166"/>
      <c r="I163" s="154" t="e">
        <f>VLOOKUP(H163,Presupuesto!$B$11:$C$586,2,0)</f>
        <v>#N/A</v>
      </c>
      <c r="J163" s="122" t="str">
        <f t="shared" si="12"/>
        <v>Graduados</v>
      </c>
      <c r="K163" s="122" t="s">
        <v>503</v>
      </c>
      <c r="L163" s="122"/>
    </row>
    <row r="164" spans="3:12" x14ac:dyDescent="0.25">
      <c r="C164" s="165"/>
      <c r="D164" s="182"/>
      <c r="E164" s="147"/>
      <c r="F164" s="121">
        <f t="shared" si="13"/>
        <v>0</v>
      </c>
      <c r="G164" s="185"/>
      <c r="H164" s="166"/>
      <c r="I164" s="154" t="e">
        <f>VLOOKUP(H164,Presupuesto!$B$11:$C$586,2,0)</f>
        <v>#N/A</v>
      </c>
      <c r="J164" s="122" t="str">
        <f t="shared" si="12"/>
        <v>Graduados</v>
      </c>
      <c r="K164" s="122" t="s">
        <v>503</v>
      </c>
      <c r="L164" s="122"/>
    </row>
    <row r="165" spans="3:12" x14ac:dyDescent="0.25">
      <c r="C165" s="165"/>
      <c r="D165" s="182"/>
      <c r="E165" s="147"/>
      <c r="F165" s="121">
        <f t="shared" si="13"/>
        <v>0</v>
      </c>
      <c r="G165" s="185"/>
      <c r="H165" s="166"/>
      <c r="I165" s="154" t="e">
        <f>VLOOKUP(H165,Presupuesto!$B$11:$C$586,2,0)</f>
        <v>#N/A</v>
      </c>
      <c r="J165" s="122" t="str">
        <f t="shared" si="12"/>
        <v>Graduados</v>
      </c>
      <c r="K165" s="122" t="s">
        <v>503</v>
      </c>
      <c r="L165" s="122"/>
    </row>
    <row r="166" spans="3:12" x14ac:dyDescent="0.25">
      <c r="C166" s="165"/>
      <c r="D166" s="182"/>
      <c r="E166" s="147"/>
      <c r="F166" s="121">
        <f t="shared" si="13"/>
        <v>0</v>
      </c>
      <c r="G166" s="185"/>
      <c r="H166" s="166"/>
      <c r="I166" s="154" t="e">
        <f>VLOOKUP(H166,Presupuesto!$B$11:$C$586,2,0)</f>
        <v>#N/A</v>
      </c>
      <c r="J166" s="122" t="str">
        <f t="shared" si="12"/>
        <v>Graduados</v>
      </c>
      <c r="K166" s="122" t="s">
        <v>503</v>
      </c>
      <c r="L166" s="122"/>
    </row>
    <row r="167" spans="3:12" x14ac:dyDescent="0.25">
      <c r="C167" s="165"/>
      <c r="D167" s="182"/>
      <c r="E167" s="147"/>
      <c r="F167" s="121">
        <f t="shared" si="13"/>
        <v>0</v>
      </c>
      <c r="G167" s="185"/>
      <c r="H167" s="166"/>
      <c r="I167" s="154" t="e">
        <f>VLOOKUP(H167,Presupuesto!$B$11:$C$586,2,0)</f>
        <v>#N/A</v>
      </c>
      <c r="J167" s="122" t="str">
        <f t="shared" si="12"/>
        <v>Graduados</v>
      </c>
      <c r="K167" s="122" t="s">
        <v>503</v>
      </c>
      <c r="L167" s="122"/>
    </row>
    <row r="168" spans="3:12" x14ac:dyDescent="0.25">
      <c r="C168" s="165"/>
      <c r="D168" s="182"/>
      <c r="E168" s="147"/>
      <c r="F168" s="121">
        <f t="shared" si="13"/>
        <v>0</v>
      </c>
      <c r="G168" s="185"/>
      <c r="H168" s="166"/>
      <c r="I168" s="154" t="e">
        <f>VLOOKUP(H168,Presupuesto!$B$11:$C$586,2,0)</f>
        <v>#N/A</v>
      </c>
      <c r="J168" s="122" t="str">
        <f t="shared" si="12"/>
        <v>Graduados</v>
      </c>
      <c r="K168" s="122" t="s">
        <v>503</v>
      </c>
      <c r="L168" s="122"/>
    </row>
    <row r="169" spans="3:12" x14ac:dyDescent="0.25">
      <c r="C169" s="165"/>
      <c r="D169" s="182"/>
      <c r="E169" s="147"/>
      <c r="F169" s="121">
        <f t="shared" si="13"/>
        <v>0</v>
      </c>
      <c r="G169" s="185"/>
      <c r="H169" s="166"/>
      <c r="I169" s="154" t="e">
        <f>VLOOKUP(H169,Presupuesto!$B$11:$C$586,2,0)</f>
        <v>#N/A</v>
      </c>
      <c r="J169" s="122" t="str">
        <f t="shared" si="12"/>
        <v>Graduados</v>
      </c>
      <c r="K169" s="122" t="s">
        <v>503</v>
      </c>
      <c r="L169" s="122"/>
    </row>
    <row r="170" spans="3:12" x14ac:dyDescent="0.25">
      <c r="C170" s="165"/>
      <c r="D170" s="182"/>
      <c r="E170" s="147"/>
      <c r="F170" s="121">
        <f t="shared" si="13"/>
        <v>0</v>
      </c>
      <c r="G170" s="185"/>
      <c r="H170" s="166"/>
      <c r="I170" s="154" t="e">
        <f>VLOOKUP(H170,Presupuesto!$B$11:$C$586,2,0)</f>
        <v>#N/A</v>
      </c>
      <c r="J170" s="122" t="str">
        <f t="shared" si="12"/>
        <v>Graduados</v>
      </c>
      <c r="K170" s="122" t="s">
        <v>503</v>
      </c>
      <c r="L170" s="122"/>
    </row>
    <row r="171" spans="3:12" x14ac:dyDescent="0.25">
      <c r="C171" s="167"/>
      <c r="D171" s="182"/>
      <c r="E171" s="142"/>
      <c r="F171" s="121">
        <f t="shared" si="13"/>
        <v>0</v>
      </c>
      <c r="G171" s="185"/>
      <c r="H171" s="168"/>
      <c r="I171" s="154" t="e">
        <f>VLOOKUP(H171,Presupuesto!$B$11:$C$586,2,0)</f>
        <v>#N/A</v>
      </c>
      <c r="J171" s="122" t="str">
        <f t="shared" si="12"/>
        <v>Graduados</v>
      </c>
      <c r="K171" s="122" t="s">
        <v>503</v>
      </c>
      <c r="L171" s="122"/>
    </row>
    <row r="172" spans="3:12" x14ac:dyDescent="0.25">
      <c r="C172" s="167"/>
      <c r="D172" s="182"/>
      <c r="E172" s="142"/>
      <c r="F172" s="121">
        <f t="shared" si="13"/>
        <v>0</v>
      </c>
      <c r="G172" s="185"/>
      <c r="H172" s="168"/>
      <c r="I172" s="154" t="e">
        <f>VLOOKUP(H172,Presupuesto!$B$11:$C$586,2,0)</f>
        <v>#N/A</v>
      </c>
      <c r="J172" s="122" t="str">
        <f t="shared" si="12"/>
        <v>Graduados</v>
      </c>
      <c r="K172" s="122" t="s">
        <v>503</v>
      </c>
      <c r="L172" s="122"/>
    </row>
    <row r="173" spans="3:12" x14ac:dyDescent="0.25">
      <c r="C173" s="167"/>
      <c r="D173" s="182"/>
      <c r="E173" s="142"/>
      <c r="F173" s="121">
        <f t="shared" si="13"/>
        <v>0</v>
      </c>
      <c r="G173" s="185"/>
      <c r="H173" s="168"/>
      <c r="I173" s="154" t="e">
        <f>VLOOKUP(H173,Presupuesto!$B$11:$C$586,2,0)</f>
        <v>#N/A</v>
      </c>
      <c r="J173" s="122" t="str">
        <f t="shared" si="12"/>
        <v>Graduados</v>
      </c>
      <c r="K173" s="122" t="s">
        <v>503</v>
      </c>
      <c r="L173" s="122"/>
    </row>
    <row r="174" spans="3:12" x14ac:dyDescent="0.25">
      <c r="C174" s="167"/>
      <c r="D174" s="182"/>
      <c r="E174" s="142"/>
      <c r="F174" s="121">
        <f t="shared" si="13"/>
        <v>0</v>
      </c>
      <c r="G174" s="185"/>
      <c r="H174" s="168"/>
      <c r="I174" s="154" t="e">
        <f>VLOOKUP(H174,Presupuesto!$B$11:$C$586,2,0)</f>
        <v>#N/A</v>
      </c>
      <c r="J174" s="122" t="str">
        <f t="shared" si="12"/>
        <v>Graduados</v>
      </c>
      <c r="K174" s="122" t="s">
        <v>503</v>
      </c>
      <c r="L174" s="122"/>
    </row>
    <row r="175" spans="3:12" x14ac:dyDescent="0.25">
      <c r="C175" s="167"/>
      <c r="D175" s="182"/>
      <c r="E175" s="142"/>
      <c r="F175" s="121">
        <f t="shared" si="13"/>
        <v>0</v>
      </c>
      <c r="G175" s="185"/>
      <c r="H175" s="168"/>
      <c r="I175" s="154" t="e">
        <f>VLOOKUP(H175,Presupuesto!$B$11:$C$586,2,0)</f>
        <v>#N/A</v>
      </c>
      <c r="J175" s="122" t="str">
        <f t="shared" si="12"/>
        <v>Graduados</v>
      </c>
      <c r="K175" s="122" t="s">
        <v>503</v>
      </c>
      <c r="L175" s="122"/>
    </row>
    <row r="176" spans="3:12" x14ac:dyDescent="0.25">
      <c r="C176" s="167"/>
      <c r="D176" s="182"/>
      <c r="E176" s="142"/>
      <c r="F176" s="121">
        <f t="shared" si="13"/>
        <v>0</v>
      </c>
      <c r="G176" s="185"/>
      <c r="H176" s="168"/>
      <c r="I176" s="154" t="e">
        <f>VLOOKUP(H176,Presupuesto!$B$11:$C$586,2,0)</f>
        <v>#N/A</v>
      </c>
      <c r="J176" s="122" t="str">
        <f t="shared" si="12"/>
        <v>Graduados</v>
      </c>
      <c r="K176" s="122" t="s">
        <v>503</v>
      </c>
      <c r="L176" s="122"/>
    </row>
    <row r="177" spans="3:12" x14ac:dyDescent="0.25">
      <c r="C177" s="167"/>
      <c r="D177" s="182"/>
      <c r="E177" s="142"/>
      <c r="F177" s="121">
        <f t="shared" si="13"/>
        <v>0</v>
      </c>
      <c r="G177" s="185"/>
      <c r="H177" s="168"/>
      <c r="I177" s="154" t="e">
        <f>VLOOKUP(H177,Presupuesto!$B$11:$C$586,2,0)</f>
        <v>#N/A</v>
      </c>
      <c r="J177" s="122" t="str">
        <f t="shared" si="12"/>
        <v>Graduados</v>
      </c>
      <c r="K177" s="122" t="s">
        <v>503</v>
      </c>
      <c r="L177" s="122"/>
    </row>
    <row r="178" spans="3:12" x14ac:dyDescent="0.25">
      <c r="C178" s="167"/>
      <c r="D178" s="182"/>
      <c r="E178" s="142"/>
      <c r="F178" s="121">
        <f t="shared" si="13"/>
        <v>0</v>
      </c>
      <c r="G178" s="185"/>
      <c r="H178" s="168"/>
      <c r="I178" s="154" t="e">
        <f>VLOOKUP(H178,Presupuesto!$B$11:$C$586,2,0)</f>
        <v>#N/A</v>
      </c>
      <c r="J178" s="122" t="str">
        <f t="shared" si="12"/>
        <v>Graduados</v>
      </c>
      <c r="K178" s="122" t="s">
        <v>503</v>
      </c>
      <c r="L178" s="122"/>
    </row>
    <row r="179" spans="3:12" x14ac:dyDescent="0.25">
      <c r="C179" s="169"/>
      <c r="D179" s="182"/>
      <c r="E179" s="142"/>
      <c r="F179" s="121">
        <f t="shared" si="13"/>
        <v>0</v>
      </c>
      <c r="G179" s="185"/>
      <c r="H179" s="170"/>
      <c r="I179" s="154" t="e">
        <f>VLOOKUP(H179,Presupuesto!$B$11:$C$586,2,0)</f>
        <v>#N/A</v>
      </c>
      <c r="J179" s="122" t="str">
        <f t="shared" si="12"/>
        <v>Graduados</v>
      </c>
      <c r="K179" s="122" t="s">
        <v>494</v>
      </c>
      <c r="L179" s="122"/>
    </row>
    <row r="180" spans="3:12" x14ac:dyDescent="0.25">
      <c r="C180" s="169"/>
      <c r="D180" s="182"/>
      <c r="E180" s="142"/>
      <c r="F180" s="121">
        <f t="shared" si="13"/>
        <v>0</v>
      </c>
      <c r="G180" s="185"/>
      <c r="H180" s="170"/>
      <c r="I180" s="154" t="e">
        <f>VLOOKUP(H180,Presupuesto!$B$11:$C$586,2,0)</f>
        <v>#N/A</v>
      </c>
      <c r="J180" s="122" t="str">
        <f t="shared" si="12"/>
        <v>Graduados</v>
      </c>
      <c r="K180" s="122" t="s">
        <v>503</v>
      </c>
      <c r="L180" s="122"/>
    </row>
    <row r="181" spans="3:12" x14ac:dyDescent="0.25">
      <c r="C181" s="169"/>
      <c r="D181" s="182"/>
      <c r="E181" s="142"/>
      <c r="F181" s="121">
        <f t="shared" si="13"/>
        <v>0</v>
      </c>
      <c r="G181" s="185"/>
      <c r="H181" s="170"/>
      <c r="I181" s="154" t="e">
        <f>VLOOKUP(H181,Presupuesto!$B$11:$C$586,2,0)</f>
        <v>#N/A</v>
      </c>
      <c r="J181" s="122" t="str">
        <f t="shared" si="12"/>
        <v>Graduados</v>
      </c>
      <c r="K181" s="122" t="s">
        <v>503</v>
      </c>
      <c r="L181" s="122"/>
    </row>
    <row r="182" spans="3:12" x14ac:dyDescent="0.25">
      <c r="C182" s="169"/>
      <c r="D182" s="182"/>
      <c r="E182" s="142"/>
      <c r="F182" s="121">
        <f t="shared" si="13"/>
        <v>0</v>
      </c>
      <c r="G182" s="185"/>
      <c r="H182" s="170"/>
      <c r="I182" s="154" t="e">
        <f>VLOOKUP(H182,Presupuesto!$B$11:$C$586,2,0)</f>
        <v>#N/A</v>
      </c>
      <c r="J182" s="122" t="str">
        <f t="shared" si="12"/>
        <v>Graduados</v>
      </c>
      <c r="K182" s="122" t="s">
        <v>503</v>
      </c>
      <c r="L182" s="122"/>
    </row>
    <row r="183" spans="3:12" ht="15.75" thickBot="1" x14ac:dyDescent="0.3">
      <c r="C183" s="171"/>
      <c r="D183" s="267"/>
      <c r="E183" s="127"/>
      <c r="F183" s="129">
        <f t="shared" si="13"/>
        <v>0</v>
      </c>
      <c r="G183" s="186"/>
      <c r="H183" s="172"/>
      <c r="I183" s="156" t="e">
        <f>VLOOKUP(H183,Presupuesto!$B$11:$C$586,2,0)</f>
        <v>#N/A</v>
      </c>
      <c r="J183" s="130" t="str">
        <f t="shared" ref="J183" si="14">$J$20</f>
        <v>Graduados</v>
      </c>
      <c r="K183" s="148" t="s">
        <v>485</v>
      </c>
      <c r="L183" s="148"/>
    </row>
    <row r="184" spans="3:12" ht="15.75" thickBot="1" x14ac:dyDescent="0.3"/>
    <row r="185" spans="3:12" ht="15.75" thickBot="1" x14ac:dyDescent="0.3">
      <c r="C185" s="181" t="s">
        <v>53</v>
      </c>
      <c r="D185" s="132"/>
      <c r="F185" s="72"/>
      <c r="G185" s="97"/>
      <c r="H185" s="72"/>
      <c r="I185" s="72"/>
    </row>
    <row r="186" spans="3:12" x14ac:dyDescent="0.25">
      <c r="C186" s="72"/>
      <c r="D186" s="31"/>
      <c r="E186" s="117"/>
      <c r="F186" s="117"/>
      <c r="G186" s="117"/>
      <c r="H186" s="94"/>
      <c r="I186" s="94"/>
      <c r="J186" s="94"/>
      <c r="K186" s="136"/>
    </row>
    <row r="187" spans="3:12" x14ac:dyDescent="0.25">
      <c r="C187" s="72"/>
      <c r="D187" s="31"/>
      <c r="E187" s="117"/>
      <c r="F187" s="117"/>
      <c r="G187" s="117"/>
      <c r="H187" s="94"/>
      <c r="I187" s="94"/>
      <c r="J187" s="94"/>
      <c r="K187" s="136"/>
    </row>
    <row r="188" spans="3:12" ht="15.75" x14ac:dyDescent="0.25">
      <c r="C188" s="235" t="s">
        <v>481</v>
      </c>
      <c r="D188" s="328" t="s">
        <v>2339</v>
      </c>
      <c r="E188" s="117"/>
      <c r="F188" s="117"/>
      <c r="G188" s="117"/>
      <c r="H188" s="94"/>
      <c r="I188" s="94"/>
      <c r="J188" s="94"/>
      <c r="K188" s="136"/>
    </row>
    <row r="189" spans="3:12" ht="18.75" x14ac:dyDescent="0.25">
      <c r="C189" s="252" t="str">
        <f>IFERROR(VLOOKUP(D188,'Desarrollo e Innov. Curricular'!$E:$F,2,FALSE),IFERROR(VLOOKUP(D188,Investigación!$E:$F,2,FALSE),IFERROR(VLOOKUP(D188,'Vinculación Univ. Sociedad'!$E:$F,2,FALSE),IFERROR(VLOOKUP(D188,'Docencia y Profesorado Universi'!$E:$F,2,FALSE),IFERROR(VLOOKUP(D188,Estudiantes!$E:$F,2,FALSE),IFERROR(VLOOKUP(D188,'Gestion Administrativa'!#REF!,2,FALSE),IFERROR(VLOOKUP(D188,'Gestion Academica'!$E:$F,2,FALSE),IFERROR(VLOOKUP(D188,Graduados!$E:$F,2,FALSE),IFERROR(VLOOKUP(D188,'Gestión del Conocimiento'!$E:$F,2,FALSE),IFERROR(VLOOKUP(D188,Gobernabilidad!$E:$F,2,FALSE),IFERROR(VLOOKUP(D188,'NIVEL DE ES Y  SISTEMA NACIONAL'!$E:$F,2,FALSE),VLOOKUP(D188,'Lo Esencial'!$E:$F,2,0))))))))))))</f>
        <v>Cuatro cursos de formacion docente</v>
      </c>
      <c r="D189" s="31"/>
      <c r="E189" s="117"/>
      <c r="F189" s="117"/>
      <c r="G189" s="117"/>
      <c r="H189" s="94"/>
      <c r="I189" s="94"/>
      <c r="J189" s="94"/>
      <c r="K189" s="136"/>
    </row>
    <row r="190" spans="3:12" ht="15.75" thickBot="1" x14ac:dyDescent="0.3">
      <c r="F190" s="117"/>
      <c r="G190" s="94"/>
      <c r="H190" s="94"/>
      <c r="I190" s="94"/>
    </row>
    <row r="191" spans="3:12" ht="30.75" thickBot="1" x14ac:dyDescent="0.3">
      <c r="C191" s="153" t="s">
        <v>44</v>
      </c>
      <c r="D191" s="158" t="s">
        <v>55</v>
      </c>
      <c r="E191" s="160" t="s">
        <v>57</v>
      </c>
      <c r="F191" s="159" t="s">
        <v>27</v>
      </c>
      <c r="G191" s="157" t="s">
        <v>218</v>
      </c>
      <c r="H191" s="160" t="s">
        <v>46</v>
      </c>
      <c r="I191" s="157" t="s">
        <v>219</v>
      </c>
      <c r="J191" s="157" t="s">
        <v>501</v>
      </c>
      <c r="K191" s="157" t="s">
        <v>502</v>
      </c>
      <c r="L191" s="157" t="s">
        <v>558</v>
      </c>
    </row>
    <row r="192" spans="3:12" x14ac:dyDescent="0.25">
      <c r="C192" s="165" t="s">
        <v>169</v>
      </c>
      <c r="D192" s="182"/>
      <c r="E192" s="139">
        <v>784000</v>
      </c>
      <c r="F192" s="121">
        <f t="shared" ref="F192" si="15">D192*E192</f>
        <v>0</v>
      </c>
      <c r="G192" s="185" t="s">
        <v>216</v>
      </c>
      <c r="H192" s="166" t="s">
        <v>347</v>
      </c>
      <c r="I192" s="154" t="str">
        <f>VLOOKUP(H192,Presupuesto!$B$11:$C$586,2,0)</f>
        <v>CONTRIBUCIONES PATRONALES (11700-00)</v>
      </c>
      <c r="J192" s="263" t="s">
        <v>213</v>
      </c>
      <c r="K192" s="122" t="s">
        <v>485</v>
      </c>
      <c r="L192" s="122"/>
    </row>
    <row r="193" spans="3:12" x14ac:dyDescent="0.25">
      <c r="C193" s="165" t="s">
        <v>85</v>
      </c>
      <c r="D193" s="182"/>
      <c r="E193" s="147">
        <v>100000</v>
      </c>
      <c r="F193" s="121"/>
      <c r="G193" s="185"/>
      <c r="H193" s="166">
        <v>42500</v>
      </c>
      <c r="I193" s="154" t="e">
        <f>VLOOKUP(H193,Presupuesto!$B$11:$C$586,2,0)</f>
        <v>#N/A</v>
      </c>
      <c r="J193" s="122" t="str">
        <f>$J$17</f>
        <v>Graduados</v>
      </c>
      <c r="K193" s="122" t="s">
        <v>503</v>
      </c>
      <c r="L193" s="122"/>
    </row>
    <row r="194" spans="3:12" x14ac:dyDescent="0.25">
      <c r="C194" s="165" t="s">
        <v>86</v>
      </c>
      <c r="D194" s="182"/>
      <c r="E194" s="147">
        <v>50000</v>
      </c>
      <c r="F194" s="121">
        <f t="shared" ref="F194:F196" si="16">D194*E194</f>
        <v>0</v>
      </c>
      <c r="G194" s="185"/>
      <c r="H194" s="166">
        <v>42500</v>
      </c>
      <c r="I194" s="154" t="e">
        <f>VLOOKUP(H194,Presupuesto!$B$11:$C$586,2,0)</f>
        <v>#N/A</v>
      </c>
      <c r="J194" s="122" t="str">
        <f t="shared" ref="J194:J225" si="17">$J$17</f>
        <v>Graduados</v>
      </c>
      <c r="K194" s="122" t="s">
        <v>503</v>
      </c>
      <c r="L194" s="122"/>
    </row>
    <row r="195" spans="3:12" x14ac:dyDescent="0.25">
      <c r="C195" s="165" t="s">
        <v>197</v>
      </c>
      <c r="D195" s="182"/>
      <c r="E195" s="147">
        <v>40</v>
      </c>
      <c r="F195" s="121">
        <f t="shared" si="16"/>
        <v>0</v>
      </c>
      <c r="G195" s="185"/>
      <c r="H195" s="166">
        <v>42500</v>
      </c>
      <c r="I195" s="154" t="e">
        <f>VLOOKUP(H195,Presupuesto!$B$11:$C$586,2,0)</f>
        <v>#N/A</v>
      </c>
      <c r="J195" s="122" t="str">
        <f t="shared" si="17"/>
        <v>Graduados</v>
      </c>
      <c r="K195" s="122" t="s">
        <v>503</v>
      </c>
      <c r="L195" s="122"/>
    </row>
    <row r="196" spans="3:12" x14ac:dyDescent="0.25">
      <c r="C196" s="165" t="s">
        <v>168</v>
      </c>
      <c r="D196" s="182"/>
      <c r="E196" s="147">
        <v>5745</v>
      </c>
      <c r="F196" s="121">
        <f t="shared" si="16"/>
        <v>0</v>
      </c>
      <c r="G196" s="185"/>
      <c r="H196" s="166">
        <v>42500</v>
      </c>
      <c r="I196" s="154" t="e">
        <f>VLOOKUP(H196,Presupuesto!$B$11:$C$586,2,0)</f>
        <v>#N/A</v>
      </c>
      <c r="J196" s="122" t="str">
        <f t="shared" si="17"/>
        <v>Graduados</v>
      </c>
      <c r="K196" s="122" t="s">
        <v>503</v>
      </c>
      <c r="L196" s="122"/>
    </row>
    <row r="197" spans="3:12" x14ac:dyDescent="0.25">
      <c r="C197" s="165" t="s">
        <v>202</v>
      </c>
      <c r="D197" s="182"/>
      <c r="E197" s="147">
        <v>30000</v>
      </c>
      <c r="F197" s="121"/>
      <c r="G197" s="185"/>
      <c r="H197" s="166">
        <v>42500</v>
      </c>
      <c r="I197" s="154" t="e">
        <f>VLOOKUP(H197,Presupuesto!$B$11:$C$586,2,0)</f>
        <v>#N/A</v>
      </c>
      <c r="J197" s="122" t="str">
        <f t="shared" si="17"/>
        <v>Graduados</v>
      </c>
      <c r="K197" s="122" t="s">
        <v>492</v>
      </c>
      <c r="L197" s="122"/>
    </row>
    <row r="198" spans="3:12" x14ac:dyDescent="0.25">
      <c r="C198" s="165" t="s">
        <v>202</v>
      </c>
      <c r="D198" s="182"/>
      <c r="E198" s="147">
        <v>30000</v>
      </c>
      <c r="F198" s="121">
        <f t="shared" ref="F198:F226" si="18">D198*E198</f>
        <v>0</v>
      </c>
      <c r="G198" s="185"/>
      <c r="H198" s="166">
        <v>42500</v>
      </c>
      <c r="I198" s="154" t="e">
        <f>VLOOKUP(H198,Presupuesto!$B$11:$C$586,2,0)</f>
        <v>#N/A</v>
      </c>
      <c r="J198" s="122" t="str">
        <f t="shared" si="17"/>
        <v>Graduados</v>
      </c>
      <c r="K198" s="122" t="s">
        <v>503</v>
      </c>
      <c r="L198" s="122"/>
    </row>
    <row r="199" spans="3:12" x14ac:dyDescent="0.25">
      <c r="C199" s="165"/>
      <c r="D199" s="182"/>
      <c r="E199" s="147"/>
      <c r="F199" s="121">
        <f t="shared" si="18"/>
        <v>0</v>
      </c>
      <c r="G199" s="185"/>
      <c r="H199" s="166">
        <v>35600</v>
      </c>
      <c r="I199" s="154" t="e">
        <f>VLOOKUP(H199,Presupuesto!$B$11:$C$586,2,0)</f>
        <v>#N/A</v>
      </c>
      <c r="J199" s="122" t="str">
        <f t="shared" si="17"/>
        <v>Graduados</v>
      </c>
      <c r="K199" s="122" t="s">
        <v>503</v>
      </c>
      <c r="L199" s="122"/>
    </row>
    <row r="200" spans="3:12" x14ac:dyDescent="0.25">
      <c r="C200" s="165"/>
      <c r="D200" s="182"/>
      <c r="E200" s="147"/>
      <c r="F200" s="121">
        <f t="shared" si="18"/>
        <v>0</v>
      </c>
      <c r="G200" s="185"/>
      <c r="H200" s="166"/>
      <c r="I200" s="154" t="e">
        <f>VLOOKUP(H200,Presupuesto!$B$11:$C$586,2,0)</f>
        <v>#N/A</v>
      </c>
      <c r="J200" s="122" t="str">
        <f t="shared" si="17"/>
        <v>Graduados</v>
      </c>
      <c r="K200" s="122" t="s">
        <v>503</v>
      </c>
      <c r="L200" s="122"/>
    </row>
    <row r="201" spans="3:12" x14ac:dyDescent="0.25">
      <c r="C201" s="165"/>
      <c r="D201" s="182"/>
      <c r="E201" s="147"/>
      <c r="F201" s="121">
        <f t="shared" si="18"/>
        <v>0</v>
      </c>
      <c r="G201" s="185"/>
      <c r="H201" s="166"/>
      <c r="I201" s="154" t="e">
        <f>VLOOKUP(H201,Presupuesto!$B$11:$C$586,2,0)</f>
        <v>#N/A</v>
      </c>
      <c r="J201" s="122" t="str">
        <f t="shared" si="17"/>
        <v>Graduados</v>
      </c>
      <c r="K201" s="122" t="s">
        <v>503</v>
      </c>
      <c r="L201" s="122"/>
    </row>
    <row r="202" spans="3:12" x14ac:dyDescent="0.25">
      <c r="C202" s="165"/>
      <c r="D202" s="182"/>
      <c r="E202" s="147"/>
      <c r="F202" s="121">
        <f t="shared" si="18"/>
        <v>0</v>
      </c>
      <c r="G202" s="185"/>
      <c r="H202" s="166"/>
      <c r="I202" s="154" t="e">
        <f>VLOOKUP(H202,Presupuesto!$B$11:$C$586,2,0)</f>
        <v>#N/A</v>
      </c>
      <c r="J202" s="122" t="str">
        <f t="shared" si="17"/>
        <v>Graduados</v>
      </c>
      <c r="K202" s="122" t="s">
        <v>503</v>
      </c>
      <c r="L202" s="122"/>
    </row>
    <row r="203" spans="3:12" x14ac:dyDescent="0.25">
      <c r="C203" s="165"/>
      <c r="D203" s="182"/>
      <c r="E203" s="147"/>
      <c r="F203" s="121">
        <f t="shared" si="18"/>
        <v>0</v>
      </c>
      <c r="G203" s="185"/>
      <c r="H203" s="166"/>
      <c r="I203" s="154" t="e">
        <f>VLOOKUP(H203,Presupuesto!$B$11:$C$586,2,0)</f>
        <v>#N/A</v>
      </c>
      <c r="J203" s="122" t="str">
        <f t="shared" si="17"/>
        <v>Graduados</v>
      </c>
      <c r="K203" s="122" t="s">
        <v>503</v>
      </c>
      <c r="L203" s="122"/>
    </row>
    <row r="204" spans="3:12" x14ac:dyDescent="0.25">
      <c r="C204" s="165"/>
      <c r="D204" s="182"/>
      <c r="E204" s="147"/>
      <c r="F204" s="121">
        <f t="shared" si="18"/>
        <v>0</v>
      </c>
      <c r="G204" s="185"/>
      <c r="H204" s="166"/>
      <c r="I204" s="154" t="e">
        <f>VLOOKUP(H204,Presupuesto!$B$11:$C$586,2,0)</f>
        <v>#N/A</v>
      </c>
      <c r="J204" s="122" t="str">
        <f t="shared" si="17"/>
        <v>Graduados</v>
      </c>
      <c r="K204" s="122" t="s">
        <v>503</v>
      </c>
      <c r="L204" s="122"/>
    </row>
    <row r="205" spans="3:12" x14ac:dyDescent="0.25">
      <c r="C205" s="165"/>
      <c r="D205" s="182"/>
      <c r="E205" s="147"/>
      <c r="F205" s="121">
        <f t="shared" si="18"/>
        <v>0</v>
      </c>
      <c r="G205" s="185"/>
      <c r="H205" s="166"/>
      <c r="I205" s="154" t="e">
        <f>VLOOKUP(H205,Presupuesto!$B$11:$C$586,2,0)</f>
        <v>#N/A</v>
      </c>
      <c r="J205" s="122" t="str">
        <f t="shared" si="17"/>
        <v>Graduados</v>
      </c>
      <c r="K205" s="122" t="s">
        <v>503</v>
      </c>
      <c r="L205" s="122"/>
    </row>
    <row r="206" spans="3:12" x14ac:dyDescent="0.25">
      <c r="C206" s="165"/>
      <c r="D206" s="182"/>
      <c r="E206" s="147"/>
      <c r="F206" s="121">
        <f t="shared" si="18"/>
        <v>0</v>
      </c>
      <c r="G206" s="185"/>
      <c r="H206" s="166"/>
      <c r="I206" s="154" t="e">
        <f>VLOOKUP(H206,Presupuesto!$B$11:$C$586,2,0)</f>
        <v>#N/A</v>
      </c>
      <c r="J206" s="122" t="str">
        <f t="shared" si="17"/>
        <v>Graduados</v>
      </c>
      <c r="K206" s="122" t="s">
        <v>503</v>
      </c>
      <c r="L206" s="122"/>
    </row>
    <row r="207" spans="3:12" x14ac:dyDescent="0.25">
      <c r="C207" s="165"/>
      <c r="D207" s="182"/>
      <c r="E207" s="147"/>
      <c r="F207" s="121">
        <f t="shared" si="18"/>
        <v>0</v>
      </c>
      <c r="G207" s="185"/>
      <c r="H207" s="166"/>
      <c r="I207" s="154" t="e">
        <f>VLOOKUP(H207,Presupuesto!$B$11:$C$586,2,0)</f>
        <v>#N/A</v>
      </c>
      <c r="J207" s="122" t="str">
        <f t="shared" si="17"/>
        <v>Graduados</v>
      </c>
      <c r="K207" s="122" t="s">
        <v>503</v>
      </c>
      <c r="L207" s="122"/>
    </row>
    <row r="208" spans="3:12" x14ac:dyDescent="0.25">
      <c r="C208" s="165"/>
      <c r="D208" s="182"/>
      <c r="E208" s="147"/>
      <c r="F208" s="121">
        <f t="shared" si="18"/>
        <v>0</v>
      </c>
      <c r="G208" s="185"/>
      <c r="H208" s="166"/>
      <c r="I208" s="154" t="e">
        <f>VLOOKUP(H208,Presupuesto!$B$11:$C$586,2,0)</f>
        <v>#N/A</v>
      </c>
      <c r="J208" s="122" t="str">
        <f t="shared" si="17"/>
        <v>Graduados</v>
      </c>
      <c r="K208" s="122" t="s">
        <v>503</v>
      </c>
      <c r="L208" s="122"/>
    </row>
    <row r="209" spans="3:12" x14ac:dyDescent="0.25">
      <c r="C209" s="165"/>
      <c r="D209" s="182"/>
      <c r="E209" s="147"/>
      <c r="F209" s="121">
        <f t="shared" si="18"/>
        <v>0</v>
      </c>
      <c r="G209" s="185"/>
      <c r="H209" s="166"/>
      <c r="I209" s="154" t="e">
        <f>VLOOKUP(H209,Presupuesto!$B$11:$C$586,2,0)</f>
        <v>#N/A</v>
      </c>
      <c r="J209" s="122" t="str">
        <f t="shared" si="17"/>
        <v>Graduados</v>
      </c>
      <c r="K209" s="122" t="s">
        <v>503</v>
      </c>
      <c r="L209" s="122"/>
    </row>
    <row r="210" spans="3:12" x14ac:dyDescent="0.25">
      <c r="C210" s="165"/>
      <c r="D210" s="182"/>
      <c r="E210" s="147"/>
      <c r="F210" s="121">
        <f t="shared" si="18"/>
        <v>0</v>
      </c>
      <c r="G210" s="185"/>
      <c r="H210" s="166"/>
      <c r="I210" s="154" t="e">
        <f>VLOOKUP(H210,Presupuesto!$B$11:$C$586,2,0)</f>
        <v>#N/A</v>
      </c>
      <c r="J210" s="122" t="str">
        <f t="shared" si="17"/>
        <v>Graduados</v>
      </c>
      <c r="K210" s="122" t="s">
        <v>503</v>
      </c>
      <c r="L210" s="122"/>
    </row>
    <row r="211" spans="3:12" x14ac:dyDescent="0.25">
      <c r="C211" s="165"/>
      <c r="D211" s="182"/>
      <c r="E211" s="147"/>
      <c r="F211" s="121">
        <f t="shared" si="18"/>
        <v>0</v>
      </c>
      <c r="G211" s="185"/>
      <c r="H211" s="166"/>
      <c r="I211" s="154" t="e">
        <f>VLOOKUP(H211,Presupuesto!$B$11:$C$586,2,0)</f>
        <v>#N/A</v>
      </c>
      <c r="J211" s="122" t="str">
        <f t="shared" si="17"/>
        <v>Graduados</v>
      </c>
      <c r="K211" s="122" t="s">
        <v>503</v>
      </c>
      <c r="L211" s="122"/>
    </row>
    <row r="212" spans="3:12" x14ac:dyDescent="0.25">
      <c r="C212" s="165"/>
      <c r="D212" s="182"/>
      <c r="E212" s="147"/>
      <c r="F212" s="121">
        <f t="shared" si="18"/>
        <v>0</v>
      </c>
      <c r="G212" s="185"/>
      <c r="H212" s="166"/>
      <c r="I212" s="154" t="e">
        <f>VLOOKUP(H212,Presupuesto!$B$11:$C$586,2,0)</f>
        <v>#N/A</v>
      </c>
      <c r="J212" s="122" t="str">
        <f t="shared" si="17"/>
        <v>Graduados</v>
      </c>
      <c r="K212" s="122" t="s">
        <v>503</v>
      </c>
      <c r="L212" s="122"/>
    </row>
    <row r="213" spans="3:12" x14ac:dyDescent="0.25">
      <c r="C213" s="165"/>
      <c r="D213" s="182"/>
      <c r="E213" s="147"/>
      <c r="F213" s="121">
        <f t="shared" si="18"/>
        <v>0</v>
      </c>
      <c r="G213" s="185"/>
      <c r="H213" s="166"/>
      <c r="I213" s="154" t="e">
        <f>VLOOKUP(H213,Presupuesto!$B$11:$C$586,2,0)</f>
        <v>#N/A</v>
      </c>
      <c r="J213" s="122" t="str">
        <f t="shared" si="17"/>
        <v>Graduados</v>
      </c>
      <c r="K213" s="122" t="s">
        <v>503</v>
      </c>
      <c r="L213" s="122"/>
    </row>
    <row r="214" spans="3:12" x14ac:dyDescent="0.25">
      <c r="C214" s="167"/>
      <c r="D214" s="182"/>
      <c r="E214" s="142"/>
      <c r="F214" s="121">
        <f t="shared" si="18"/>
        <v>0</v>
      </c>
      <c r="G214" s="185"/>
      <c r="H214" s="168"/>
      <c r="I214" s="154" t="e">
        <f>VLOOKUP(H214,Presupuesto!$B$11:$C$586,2,0)</f>
        <v>#N/A</v>
      </c>
      <c r="J214" s="122" t="str">
        <f t="shared" si="17"/>
        <v>Graduados</v>
      </c>
      <c r="K214" s="122" t="s">
        <v>503</v>
      </c>
      <c r="L214" s="122"/>
    </row>
    <row r="215" spans="3:12" x14ac:dyDescent="0.25">
      <c r="C215" s="167"/>
      <c r="D215" s="182"/>
      <c r="E215" s="142"/>
      <c r="F215" s="121">
        <f t="shared" si="18"/>
        <v>0</v>
      </c>
      <c r="G215" s="185"/>
      <c r="H215" s="168"/>
      <c r="I215" s="154" t="e">
        <f>VLOOKUP(H215,Presupuesto!$B$11:$C$586,2,0)</f>
        <v>#N/A</v>
      </c>
      <c r="J215" s="122" t="str">
        <f t="shared" si="17"/>
        <v>Graduados</v>
      </c>
      <c r="K215" s="122" t="s">
        <v>503</v>
      </c>
      <c r="L215" s="122"/>
    </row>
    <row r="216" spans="3:12" x14ac:dyDescent="0.25">
      <c r="C216" s="167"/>
      <c r="D216" s="182"/>
      <c r="E216" s="142"/>
      <c r="F216" s="121">
        <f t="shared" si="18"/>
        <v>0</v>
      </c>
      <c r="G216" s="185"/>
      <c r="H216" s="168"/>
      <c r="I216" s="154" t="e">
        <f>VLOOKUP(H216,Presupuesto!$B$11:$C$586,2,0)</f>
        <v>#N/A</v>
      </c>
      <c r="J216" s="122" t="str">
        <f t="shared" si="17"/>
        <v>Graduados</v>
      </c>
      <c r="K216" s="122" t="s">
        <v>503</v>
      </c>
      <c r="L216" s="122"/>
    </row>
    <row r="217" spans="3:12" x14ac:dyDescent="0.25">
      <c r="C217" s="167"/>
      <c r="D217" s="182"/>
      <c r="E217" s="142"/>
      <c r="F217" s="121">
        <f t="shared" si="18"/>
        <v>0</v>
      </c>
      <c r="G217" s="185"/>
      <c r="H217" s="168"/>
      <c r="I217" s="154" t="e">
        <f>VLOOKUP(H217,Presupuesto!$B$11:$C$586,2,0)</f>
        <v>#N/A</v>
      </c>
      <c r="J217" s="122" t="str">
        <f t="shared" si="17"/>
        <v>Graduados</v>
      </c>
      <c r="K217" s="122" t="s">
        <v>503</v>
      </c>
      <c r="L217" s="122"/>
    </row>
    <row r="218" spans="3:12" x14ac:dyDescent="0.25">
      <c r="C218" s="167"/>
      <c r="D218" s="182"/>
      <c r="E218" s="142"/>
      <c r="F218" s="121">
        <f t="shared" si="18"/>
        <v>0</v>
      </c>
      <c r="G218" s="185"/>
      <c r="H218" s="168"/>
      <c r="I218" s="154" t="e">
        <f>VLOOKUP(H218,Presupuesto!$B$11:$C$586,2,0)</f>
        <v>#N/A</v>
      </c>
      <c r="J218" s="122" t="str">
        <f t="shared" si="17"/>
        <v>Graduados</v>
      </c>
      <c r="K218" s="122" t="s">
        <v>503</v>
      </c>
      <c r="L218" s="122"/>
    </row>
    <row r="219" spans="3:12" x14ac:dyDescent="0.25">
      <c r="C219" s="167"/>
      <c r="D219" s="182"/>
      <c r="E219" s="142"/>
      <c r="F219" s="121">
        <f t="shared" si="18"/>
        <v>0</v>
      </c>
      <c r="G219" s="185"/>
      <c r="H219" s="168"/>
      <c r="I219" s="154" t="e">
        <f>VLOOKUP(H219,Presupuesto!$B$11:$C$586,2,0)</f>
        <v>#N/A</v>
      </c>
      <c r="J219" s="122" t="str">
        <f t="shared" si="17"/>
        <v>Graduados</v>
      </c>
      <c r="K219" s="122" t="s">
        <v>503</v>
      </c>
      <c r="L219" s="122"/>
    </row>
    <row r="220" spans="3:12" x14ac:dyDescent="0.25">
      <c r="C220" s="167"/>
      <c r="D220" s="182"/>
      <c r="E220" s="142"/>
      <c r="F220" s="121">
        <f t="shared" si="18"/>
        <v>0</v>
      </c>
      <c r="G220" s="185"/>
      <c r="H220" s="168"/>
      <c r="I220" s="154" t="e">
        <f>VLOOKUP(H220,Presupuesto!$B$11:$C$586,2,0)</f>
        <v>#N/A</v>
      </c>
      <c r="J220" s="122" t="str">
        <f t="shared" si="17"/>
        <v>Graduados</v>
      </c>
      <c r="K220" s="122" t="s">
        <v>503</v>
      </c>
      <c r="L220" s="122"/>
    </row>
    <row r="221" spans="3:12" x14ac:dyDescent="0.25">
      <c r="C221" s="167"/>
      <c r="D221" s="182"/>
      <c r="E221" s="142"/>
      <c r="F221" s="121">
        <f t="shared" si="18"/>
        <v>0</v>
      </c>
      <c r="G221" s="185"/>
      <c r="H221" s="168"/>
      <c r="I221" s="154" t="e">
        <f>VLOOKUP(H221,Presupuesto!$B$11:$C$586,2,0)</f>
        <v>#N/A</v>
      </c>
      <c r="J221" s="122" t="str">
        <f t="shared" si="17"/>
        <v>Graduados</v>
      </c>
      <c r="K221" s="122" t="s">
        <v>503</v>
      </c>
      <c r="L221" s="122"/>
    </row>
    <row r="222" spans="3:12" x14ac:dyDescent="0.25">
      <c r="C222" s="169"/>
      <c r="D222" s="182"/>
      <c r="E222" s="142"/>
      <c r="F222" s="121">
        <f t="shared" si="18"/>
        <v>0</v>
      </c>
      <c r="G222" s="185"/>
      <c r="H222" s="170"/>
      <c r="I222" s="154" t="e">
        <f>VLOOKUP(H222,Presupuesto!$B$11:$C$586,2,0)</f>
        <v>#N/A</v>
      </c>
      <c r="J222" s="122" t="str">
        <f t="shared" si="17"/>
        <v>Graduados</v>
      </c>
      <c r="K222" s="122" t="s">
        <v>494</v>
      </c>
      <c r="L222" s="122"/>
    </row>
    <row r="223" spans="3:12" x14ac:dyDescent="0.25">
      <c r="C223" s="169"/>
      <c r="D223" s="182"/>
      <c r="E223" s="142"/>
      <c r="F223" s="121">
        <f t="shared" si="18"/>
        <v>0</v>
      </c>
      <c r="G223" s="185"/>
      <c r="H223" s="170"/>
      <c r="I223" s="154" t="e">
        <f>VLOOKUP(H223,Presupuesto!$B$11:$C$586,2,0)</f>
        <v>#N/A</v>
      </c>
      <c r="J223" s="122" t="str">
        <f t="shared" si="17"/>
        <v>Graduados</v>
      </c>
      <c r="K223" s="122" t="s">
        <v>503</v>
      </c>
      <c r="L223" s="122"/>
    </row>
    <row r="224" spans="3:12" x14ac:dyDescent="0.25">
      <c r="C224" s="169"/>
      <c r="D224" s="182"/>
      <c r="E224" s="142"/>
      <c r="F224" s="121">
        <f t="shared" si="18"/>
        <v>0</v>
      </c>
      <c r="G224" s="185"/>
      <c r="H224" s="170"/>
      <c r="I224" s="154" t="e">
        <f>VLOOKUP(H224,Presupuesto!$B$11:$C$586,2,0)</f>
        <v>#N/A</v>
      </c>
      <c r="J224" s="122" t="str">
        <f t="shared" si="17"/>
        <v>Graduados</v>
      </c>
      <c r="K224" s="122" t="s">
        <v>503</v>
      </c>
      <c r="L224" s="122"/>
    </row>
    <row r="225" spans="3:12" x14ac:dyDescent="0.25">
      <c r="C225" s="169"/>
      <c r="D225" s="182"/>
      <c r="E225" s="142"/>
      <c r="F225" s="121">
        <f t="shared" si="18"/>
        <v>0</v>
      </c>
      <c r="G225" s="185"/>
      <c r="H225" s="170"/>
      <c r="I225" s="154" t="e">
        <f>VLOOKUP(H225,Presupuesto!$B$11:$C$586,2,0)</f>
        <v>#N/A</v>
      </c>
      <c r="J225" s="122" t="str">
        <f t="shared" si="17"/>
        <v>Graduados</v>
      </c>
      <c r="K225" s="122" t="s">
        <v>503</v>
      </c>
      <c r="L225" s="122"/>
    </row>
    <row r="226" spans="3:12" ht="15.75" thickBot="1" x14ac:dyDescent="0.3">
      <c r="C226" s="171"/>
      <c r="D226" s="267"/>
      <c r="E226" s="127"/>
      <c r="F226" s="129">
        <f t="shared" si="18"/>
        <v>0</v>
      </c>
      <c r="G226" s="186"/>
      <c r="H226" s="172"/>
      <c r="I226" s="156" t="e">
        <f>VLOOKUP(H226,Presupuesto!$B$11:$C$586,2,0)</f>
        <v>#N/A</v>
      </c>
      <c r="J226" s="130" t="str">
        <f t="shared" ref="J226" si="19">$J$20</f>
        <v>Graduados</v>
      </c>
      <c r="K226" s="148" t="s">
        <v>485</v>
      </c>
      <c r="L226" s="148"/>
    </row>
    <row r="227" spans="3:12" ht="15.75" thickBot="1" x14ac:dyDescent="0.3"/>
    <row r="228" spans="3:12" ht="15.75" thickBot="1" x14ac:dyDescent="0.3">
      <c r="C228" s="181" t="s">
        <v>53</v>
      </c>
      <c r="D228" s="132">
        <f>SUM(F235:F241)</f>
        <v>105000</v>
      </c>
      <c r="F228" s="72"/>
      <c r="G228" s="97"/>
      <c r="H228" s="72"/>
      <c r="I228" s="72"/>
    </row>
    <row r="229" spans="3:12" x14ac:dyDescent="0.25">
      <c r="C229" s="72"/>
      <c r="D229" s="31"/>
      <c r="E229" s="117"/>
      <c r="F229" s="117"/>
      <c r="G229" s="117"/>
      <c r="H229" s="94"/>
      <c r="I229" s="94"/>
      <c r="J229" s="94"/>
      <c r="K229" s="136"/>
    </row>
    <row r="230" spans="3:12" x14ac:dyDescent="0.25">
      <c r="C230" s="72"/>
      <c r="D230" s="31"/>
      <c r="E230" s="117"/>
      <c r="F230" s="117"/>
      <c r="G230" s="117"/>
      <c r="H230" s="94"/>
      <c r="I230" s="94"/>
      <c r="J230" s="94"/>
      <c r="K230" s="136"/>
    </row>
    <row r="231" spans="3:12" ht="15.75" x14ac:dyDescent="0.25">
      <c r="C231" s="235" t="s">
        <v>481</v>
      </c>
      <c r="D231" s="328" t="s">
        <v>2340</v>
      </c>
      <c r="E231" s="117"/>
      <c r="F231" s="117"/>
      <c r="G231" s="117"/>
      <c r="H231" s="94"/>
      <c r="I231" s="94"/>
      <c r="J231" s="94"/>
      <c r="K231" s="136"/>
    </row>
    <row r="232" spans="3:12" ht="18.75" x14ac:dyDescent="0.25">
      <c r="C232" s="252" t="str">
        <f>IFERROR(VLOOKUP(D231,'Desarrollo e Innov. Curricular'!$E:$F,2,FALSE),IFERROR(VLOOKUP(D231,Investigación!$E:$F,2,FALSE),IFERROR(VLOOKUP(D231,'Vinculación Univ. Sociedad'!$E:$F,2,FALSE),IFERROR(VLOOKUP(D231,'Docencia y Profesorado Universi'!$E:$F,2,FALSE),IFERROR(VLOOKUP(D231,Estudiantes!$E:$F,2,FALSE),IFERROR(VLOOKUP(D231,'Gestion Administrativa'!#REF!,2,FALSE),IFERROR(VLOOKUP(D231,'Gestion Academica'!$E:$F,2,FALSE),IFERROR(VLOOKUP(D231,Graduados!$E:$F,2,FALSE),IFERROR(VLOOKUP(D231,'Gestión del Conocimiento'!$E:$F,2,FALSE),IFERROR(VLOOKUP(D231,Gobernabilidad!$E:$F,2,FALSE),IFERROR(VLOOKUP(D231,'NIVEL DE ES Y  SISTEMA NACIONAL'!$E:$F,2,FALSE),VLOOKUP(D231,'Lo Esencial'!$E:$F,2,0))))))))))))</f>
        <v>Tres cursos de actualizacion en la propia disciplina</v>
      </c>
      <c r="D232" s="31"/>
      <c r="E232" s="117"/>
      <c r="F232" s="117"/>
      <c r="G232" s="117"/>
      <c r="H232" s="94"/>
      <c r="I232" s="94"/>
      <c r="J232" s="94"/>
      <c r="K232" s="136"/>
    </row>
    <row r="233" spans="3:12" ht="15.75" thickBot="1" x14ac:dyDescent="0.3">
      <c r="F233" s="117"/>
      <c r="G233" s="94"/>
      <c r="H233" s="94"/>
      <c r="I233" s="94"/>
    </row>
    <row r="234" spans="3:12" ht="30.75" thickBot="1" x14ac:dyDescent="0.3">
      <c r="C234" s="153" t="s">
        <v>44</v>
      </c>
      <c r="D234" s="158" t="s">
        <v>55</v>
      </c>
      <c r="E234" s="160" t="s">
        <v>57</v>
      </c>
      <c r="F234" s="159" t="s">
        <v>27</v>
      </c>
      <c r="G234" s="157" t="s">
        <v>218</v>
      </c>
      <c r="H234" s="160" t="s">
        <v>46</v>
      </c>
      <c r="I234" s="157" t="s">
        <v>219</v>
      </c>
      <c r="J234" s="157" t="s">
        <v>501</v>
      </c>
      <c r="K234" s="157" t="s">
        <v>502</v>
      </c>
      <c r="L234" s="157" t="s">
        <v>558</v>
      </c>
    </row>
    <row r="235" spans="3:12" x14ac:dyDescent="0.25">
      <c r="C235" s="165" t="s">
        <v>169</v>
      </c>
      <c r="D235" s="182"/>
      <c r="E235" s="139">
        <v>784000</v>
      </c>
      <c r="F235" s="121">
        <f t="shared" ref="F235" si="20">D235*E235</f>
        <v>0</v>
      </c>
      <c r="G235" s="185" t="s">
        <v>216</v>
      </c>
      <c r="H235" s="166" t="s">
        <v>347</v>
      </c>
      <c r="I235" s="154" t="str">
        <f>VLOOKUP(H235,Presupuesto!$B$11:$C$586,2,0)</f>
        <v>CONTRIBUCIONES PATRONALES (11700-00)</v>
      </c>
      <c r="J235" s="263" t="s">
        <v>213</v>
      </c>
      <c r="K235" s="122" t="s">
        <v>485</v>
      </c>
      <c r="L235" s="122"/>
    </row>
    <row r="236" spans="3:12" x14ac:dyDescent="0.25">
      <c r="C236" s="165" t="s">
        <v>85</v>
      </c>
      <c r="D236" s="182"/>
      <c r="E236" s="147">
        <v>100000</v>
      </c>
      <c r="F236" s="121"/>
      <c r="G236" s="185"/>
      <c r="H236" s="166">
        <v>42500</v>
      </c>
      <c r="I236" s="154" t="e">
        <f>VLOOKUP(H236,Presupuesto!$B$11:$C$586,2,0)</f>
        <v>#N/A</v>
      </c>
      <c r="J236" s="122" t="str">
        <f>$J$17</f>
        <v>Graduados</v>
      </c>
      <c r="K236" s="122" t="s">
        <v>503</v>
      </c>
      <c r="L236" s="122"/>
    </row>
    <row r="237" spans="3:12" x14ac:dyDescent="0.25">
      <c r="C237" s="165" t="s">
        <v>86</v>
      </c>
      <c r="D237" s="182"/>
      <c r="E237" s="147">
        <v>50000</v>
      </c>
      <c r="F237" s="121">
        <f t="shared" ref="F237:F240" si="21">D237*E237</f>
        <v>0</v>
      </c>
      <c r="G237" s="185"/>
      <c r="H237" s="166">
        <v>42500</v>
      </c>
      <c r="I237" s="154" t="e">
        <f>VLOOKUP(H237,Presupuesto!$B$11:$C$586,2,0)</f>
        <v>#N/A</v>
      </c>
      <c r="J237" s="122" t="str">
        <f t="shared" ref="J237:J268" si="22">$J$17</f>
        <v>Graduados</v>
      </c>
      <c r="K237" s="122" t="s">
        <v>503</v>
      </c>
      <c r="L237" s="122"/>
    </row>
    <row r="238" spans="3:12" x14ac:dyDescent="0.25">
      <c r="C238" s="165" t="s">
        <v>197</v>
      </c>
      <c r="D238" s="182"/>
      <c r="E238" s="147">
        <v>40</v>
      </c>
      <c r="F238" s="121">
        <f t="shared" si="21"/>
        <v>0</v>
      </c>
      <c r="G238" s="185"/>
      <c r="H238" s="166">
        <v>42500</v>
      </c>
      <c r="I238" s="154" t="e">
        <f>VLOOKUP(H238,Presupuesto!$B$11:$C$586,2,0)</f>
        <v>#N/A</v>
      </c>
      <c r="J238" s="122" t="str">
        <f t="shared" si="22"/>
        <v>Graduados</v>
      </c>
      <c r="K238" s="122" t="s">
        <v>503</v>
      </c>
      <c r="L238" s="122"/>
    </row>
    <row r="239" spans="3:12" x14ac:dyDescent="0.25">
      <c r="C239" s="165" t="s">
        <v>168</v>
      </c>
      <c r="D239" s="182"/>
      <c r="E239" s="147">
        <v>5745</v>
      </c>
      <c r="F239" s="121">
        <f t="shared" si="21"/>
        <v>0</v>
      </c>
      <c r="G239" s="185"/>
      <c r="H239" s="166">
        <v>42500</v>
      </c>
      <c r="I239" s="154" t="e">
        <f>VLOOKUP(H239,Presupuesto!$B$11:$C$586,2,0)</f>
        <v>#N/A</v>
      </c>
      <c r="J239" s="122" t="str">
        <f t="shared" si="22"/>
        <v>Graduados</v>
      </c>
      <c r="K239" s="122" t="s">
        <v>503</v>
      </c>
      <c r="L239" s="122"/>
    </row>
    <row r="240" spans="3:12" x14ac:dyDescent="0.25">
      <c r="C240" s="165" t="s">
        <v>202</v>
      </c>
      <c r="D240" s="182">
        <v>3</v>
      </c>
      <c r="E240" s="147">
        <v>35000</v>
      </c>
      <c r="F240" s="121">
        <f t="shared" si="21"/>
        <v>105000</v>
      </c>
      <c r="G240" s="185"/>
      <c r="H240" s="166">
        <v>42500</v>
      </c>
      <c r="I240" s="154" t="e">
        <f>VLOOKUP(H240,Presupuesto!$B$11:$C$586,2,0)</f>
        <v>#N/A</v>
      </c>
      <c r="J240" s="122" t="str">
        <f t="shared" si="22"/>
        <v>Graduados</v>
      </c>
      <c r="K240" s="122" t="s">
        <v>492</v>
      </c>
      <c r="L240" s="122"/>
    </row>
    <row r="241" spans="3:12" x14ac:dyDescent="0.25">
      <c r="C241" s="165" t="s">
        <v>202</v>
      </c>
      <c r="D241" s="182"/>
      <c r="E241" s="147">
        <v>30000</v>
      </c>
      <c r="F241" s="121">
        <f t="shared" ref="F241:F269" si="23">D241*E241</f>
        <v>0</v>
      </c>
      <c r="G241" s="185"/>
      <c r="H241" s="166">
        <v>42500</v>
      </c>
      <c r="I241" s="154" t="e">
        <f>VLOOKUP(H241,Presupuesto!$B$11:$C$586,2,0)</f>
        <v>#N/A</v>
      </c>
      <c r="J241" s="122" t="str">
        <f t="shared" si="22"/>
        <v>Graduados</v>
      </c>
      <c r="K241" s="122" t="s">
        <v>503</v>
      </c>
      <c r="L241" s="122"/>
    </row>
    <row r="242" spans="3:12" x14ac:dyDescent="0.25">
      <c r="C242" s="165"/>
      <c r="D242" s="182"/>
      <c r="E242" s="147"/>
      <c r="F242" s="121">
        <f t="shared" si="23"/>
        <v>0</v>
      </c>
      <c r="G242" s="185"/>
      <c r="H242" s="166">
        <v>35600</v>
      </c>
      <c r="I242" s="154" t="e">
        <f>VLOOKUP(H242,Presupuesto!$B$11:$C$586,2,0)</f>
        <v>#N/A</v>
      </c>
      <c r="J242" s="122" t="str">
        <f t="shared" si="22"/>
        <v>Graduados</v>
      </c>
      <c r="K242" s="122" t="s">
        <v>503</v>
      </c>
      <c r="L242" s="122"/>
    </row>
    <row r="243" spans="3:12" x14ac:dyDescent="0.25">
      <c r="C243" s="165"/>
      <c r="D243" s="182"/>
      <c r="E243" s="147"/>
      <c r="F243" s="121">
        <f t="shared" si="23"/>
        <v>0</v>
      </c>
      <c r="G243" s="185"/>
      <c r="H243" s="166"/>
      <c r="I243" s="154" t="e">
        <f>VLOOKUP(H243,Presupuesto!$B$11:$C$586,2,0)</f>
        <v>#N/A</v>
      </c>
      <c r="J243" s="122" t="str">
        <f t="shared" si="22"/>
        <v>Graduados</v>
      </c>
      <c r="K243" s="122" t="s">
        <v>503</v>
      </c>
      <c r="L243" s="122"/>
    </row>
    <row r="244" spans="3:12" x14ac:dyDescent="0.25">
      <c r="C244" s="165"/>
      <c r="D244" s="182"/>
      <c r="E244" s="147"/>
      <c r="F244" s="121">
        <f t="shared" si="23"/>
        <v>0</v>
      </c>
      <c r="G244" s="185"/>
      <c r="H244" s="166"/>
      <c r="I244" s="154" t="e">
        <f>VLOOKUP(H244,Presupuesto!$B$11:$C$586,2,0)</f>
        <v>#N/A</v>
      </c>
      <c r="J244" s="122" t="str">
        <f t="shared" si="22"/>
        <v>Graduados</v>
      </c>
      <c r="K244" s="122" t="s">
        <v>503</v>
      </c>
      <c r="L244" s="122"/>
    </row>
    <row r="245" spans="3:12" x14ac:dyDescent="0.25">
      <c r="C245" s="165"/>
      <c r="D245" s="182"/>
      <c r="E245" s="147"/>
      <c r="F245" s="121">
        <f t="shared" si="23"/>
        <v>0</v>
      </c>
      <c r="G245" s="185"/>
      <c r="H245" s="166"/>
      <c r="I245" s="154" t="e">
        <f>VLOOKUP(H245,Presupuesto!$B$11:$C$586,2,0)</f>
        <v>#N/A</v>
      </c>
      <c r="J245" s="122" t="str">
        <f t="shared" si="22"/>
        <v>Graduados</v>
      </c>
      <c r="K245" s="122" t="s">
        <v>503</v>
      </c>
      <c r="L245" s="122"/>
    </row>
    <row r="246" spans="3:12" x14ac:dyDescent="0.25">
      <c r="C246" s="165"/>
      <c r="D246" s="182"/>
      <c r="E246" s="147"/>
      <c r="F246" s="121">
        <f t="shared" si="23"/>
        <v>0</v>
      </c>
      <c r="G246" s="185"/>
      <c r="H246" s="166"/>
      <c r="I246" s="154" t="e">
        <f>VLOOKUP(H246,Presupuesto!$B$11:$C$586,2,0)</f>
        <v>#N/A</v>
      </c>
      <c r="J246" s="122" t="str">
        <f t="shared" si="22"/>
        <v>Graduados</v>
      </c>
      <c r="K246" s="122" t="s">
        <v>503</v>
      </c>
      <c r="L246" s="122"/>
    </row>
    <row r="247" spans="3:12" x14ac:dyDescent="0.25">
      <c r="C247" s="165"/>
      <c r="D247" s="182"/>
      <c r="E247" s="147"/>
      <c r="F247" s="121">
        <f t="shared" si="23"/>
        <v>0</v>
      </c>
      <c r="G247" s="185"/>
      <c r="H247" s="166"/>
      <c r="I247" s="154" t="e">
        <f>VLOOKUP(H247,Presupuesto!$B$11:$C$586,2,0)</f>
        <v>#N/A</v>
      </c>
      <c r="J247" s="122" t="str">
        <f t="shared" si="22"/>
        <v>Graduados</v>
      </c>
      <c r="K247" s="122" t="s">
        <v>503</v>
      </c>
      <c r="L247" s="122"/>
    </row>
    <row r="248" spans="3:12" x14ac:dyDescent="0.25">
      <c r="C248" s="165"/>
      <c r="D248" s="182"/>
      <c r="E248" s="147"/>
      <c r="F248" s="121">
        <f t="shared" si="23"/>
        <v>0</v>
      </c>
      <c r="G248" s="185"/>
      <c r="H248" s="166"/>
      <c r="I248" s="154" t="e">
        <f>VLOOKUP(H248,Presupuesto!$B$11:$C$586,2,0)</f>
        <v>#N/A</v>
      </c>
      <c r="J248" s="122" t="str">
        <f t="shared" si="22"/>
        <v>Graduados</v>
      </c>
      <c r="K248" s="122" t="s">
        <v>503</v>
      </c>
      <c r="L248" s="122"/>
    </row>
    <row r="249" spans="3:12" x14ac:dyDescent="0.25">
      <c r="C249" s="165"/>
      <c r="D249" s="182"/>
      <c r="E249" s="147"/>
      <c r="F249" s="121">
        <f t="shared" si="23"/>
        <v>0</v>
      </c>
      <c r="G249" s="185"/>
      <c r="H249" s="166"/>
      <c r="I249" s="154" t="e">
        <f>VLOOKUP(H249,Presupuesto!$B$11:$C$586,2,0)</f>
        <v>#N/A</v>
      </c>
      <c r="J249" s="122" t="str">
        <f t="shared" si="22"/>
        <v>Graduados</v>
      </c>
      <c r="K249" s="122" t="s">
        <v>503</v>
      </c>
      <c r="L249" s="122"/>
    </row>
    <row r="250" spans="3:12" x14ac:dyDescent="0.25">
      <c r="C250" s="165"/>
      <c r="D250" s="182"/>
      <c r="E250" s="147"/>
      <c r="F250" s="121">
        <f t="shared" si="23"/>
        <v>0</v>
      </c>
      <c r="G250" s="185"/>
      <c r="H250" s="166"/>
      <c r="I250" s="154" t="e">
        <f>VLOOKUP(H250,Presupuesto!$B$11:$C$586,2,0)</f>
        <v>#N/A</v>
      </c>
      <c r="J250" s="122" t="str">
        <f t="shared" si="22"/>
        <v>Graduados</v>
      </c>
      <c r="K250" s="122" t="s">
        <v>503</v>
      </c>
      <c r="L250" s="122"/>
    </row>
    <row r="251" spans="3:12" x14ac:dyDescent="0.25">
      <c r="C251" s="165"/>
      <c r="D251" s="182"/>
      <c r="E251" s="147"/>
      <c r="F251" s="121">
        <f t="shared" si="23"/>
        <v>0</v>
      </c>
      <c r="G251" s="185"/>
      <c r="H251" s="166"/>
      <c r="I251" s="154" t="e">
        <f>VLOOKUP(H251,Presupuesto!$B$11:$C$586,2,0)</f>
        <v>#N/A</v>
      </c>
      <c r="J251" s="122" t="str">
        <f t="shared" si="22"/>
        <v>Graduados</v>
      </c>
      <c r="K251" s="122" t="s">
        <v>503</v>
      </c>
      <c r="L251" s="122"/>
    </row>
    <row r="252" spans="3:12" x14ac:dyDescent="0.25">
      <c r="C252" s="165"/>
      <c r="D252" s="182"/>
      <c r="E252" s="147"/>
      <c r="F252" s="121">
        <f t="shared" si="23"/>
        <v>0</v>
      </c>
      <c r="G252" s="185"/>
      <c r="H252" s="166"/>
      <c r="I252" s="154" t="e">
        <f>VLOOKUP(H252,Presupuesto!$B$11:$C$586,2,0)</f>
        <v>#N/A</v>
      </c>
      <c r="J252" s="122" t="str">
        <f t="shared" si="22"/>
        <v>Graduados</v>
      </c>
      <c r="K252" s="122" t="s">
        <v>503</v>
      </c>
      <c r="L252" s="122"/>
    </row>
    <row r="253" spans="3:12" x14ac:dyDescent="0.25">
      <c r="C253" s="165"/>
      <c r="D253" s="182"/>
      <c r="E253" s="147"/>
      <c r="F253" s="121">
        <f t="shared" si="23"/>
        <v>0</v>
      </c>
      <c r="G253" s="185"/>
      <c r="H253" s="166"/>
      <c r="I253" s="154" t="e">
        <f>VLOOKUP(H253,Presupuesto!$B$11:$C$586,2,0)</f>
        <v>#N/A</v>
      </c>
      <c r="J253" s="122" t="str">
        <f t="shared" si="22"/>
        <v>Graduados</v>
      </c>
      <c r="K253" s="122" t="s">
        <v>503</v>
      </c>
      <c r="L253" s="122"/>
    </row>
    <row r="254" spans="3:12" x14ac:dyDescent="0.25">
      <c r="C254" s="165"/>
      <c r="D254" s="182"/>
      <c r="E254" s="147"/>
      <c r="F254" s="121">
        <f t="shared" si="23"/>
        <v>0</v>
      </c>
      <c r="G254" s="185"/>
      <c r="H254" s="166"/>
      <c r="I254" s="154" t="e">
        <f>VLOOKUP(H254,Presupuesto!$B$11:$C$586,2,0)</f>
        <v>#N/A</v>
      </c>
      <c r="J254" s="122" t="str">
        <f t="shared" si="22"/>
        <v>Graduados</v>
      </c>
      <c r="K254" s="122" t="s">
        <v>503</v>
      </c>
      <c r="L254" s="122"/>
    </row>
    <row r="255" spans="3:12" x14ac:dyDescent="0.25">
      <c r="C255" s="165"/>
      <c r="D255" s="182"/>
      <c r="E255" s="147"/>
      <c r="F255" s="121">
        <f t="shared" si="23"/>
        <v>0</v>
      </c>
      <c r="G255" s="185"/>
      <c r="H255" s="166"/>
      <c r="I255" s="154" t="e">
        <f>VLOOKUP(H255,Presupuesto!$B$11:$C$586,2,0)</f>
        <v>#N/A</v>
      </c>
      <c r="J255" s="122" t="str">
        <f t="shared" si="22"/>
        <v>Graduados</v>
      </c>
      <c r="K255" s="122" t="s">
        <v>503</v>
      </c>
      <c r="L255" s="122"/>
    </row>
    <row r="256" spans="3:12" x14ac:dyDescent="0.25">
      <c r="C256" s="165"/>
      <c r="D256" s="182"/>
      <c r="E256" s="147"/>
      <c r="F256" s="121">
        <f t="shared" si="23"/>
        <v>0</v>
      </c>
      <c r="G256" s="185"/>
      <c r="H256" s="166"/>
      <c r="I256" s="154" t="e">
        <f>VLOOKUP(H256,Presupuesto!$B$11:$C$586,2,0)</f>
        <v>#N/A</v>
      </c>
      <c r="J256" s="122" t="str">
        <f t="shared" si="22"/>
        <v>Graduados</v>
      </c>
      <c r="K256" s="122" t="s">
        <v>503</v>
      </c>
      <c r="L256" s="122"/>
    </row>
    <row r="257" spans="3:12" x14ac:dyDescent="0.25">
      <c r="C257" s="167"/>
      <c r="D257" s="182"/>
      <c r="E257" s="142"/>
      <c r="F257" s="121">
        <f t="shared" si="23"/>
        <v>0</v>
      </c>
      <c r="G257" s="185"/>
      <c r="H257" s="168"/>
      <c r="I257" s="154" t="e">
        <f>VLOOKUP(H257,Presupuesto!$B$11:$C$586,2,0)</f>
        <v>#N/A</v>
      </c>
      <c r="J257" s="122" t="str">
        <f t="shared" si="22"/>
        <v>Graduados</v>
      </c>
      <c r="K257" s="122" t="s">
        <v>503</v>
      </c>
      <c r="L257" s="122"/>
    </row>
    <row r="258" spans="3:12" x14ac:dyDescent="0.25">
      <c r="C258" s="167"/>
      <c r="D258" s="182"/>
      <c r="E258" s="142"/>
      <c r="F258" s="121">
        <f t="shared" si="23"/>
        <v>0</v>
      </c>
      <c r="G258" s="185"/>
      <c r="H258" s="168"/>
      <c r="I258" s="154" t="e">
        <f>VLOOKUP(H258,Presupuesto!$B$11:$C$586,2,0)</f>
        <v>#N/A</v>
      </c>
      <c r="J258" s="122" t="str">
        <f t="shared" si="22"/>
        <v>Graduados</v>
      </c>
      <c r="K258" s="122" t="s">
        <v>503</v>
      </c>
      <c r="L258" s="122"/>
    </row>
    <row r="259" spans="3:12" x14ac:dyDescent="0.25">
      <c r="C259" s="167"/>
      <c r="D259" s="182"/>
      <c r="E259" s="142"/>
      <c r="F259" s="121">
        <f t="shared" si="23"/>
        <v>0</v>
      </c>
      <c r="G259" s="185"/>
      <c r="H259" s="168"/>
      <c r="I259" s="154" t="e">
        <f>VLOOKUP(H259,Presupuesto!$B$11:$C$586,2,0)</f>
        <v>#N/A</v>
      </c>
      <c r="J259" s="122" t="str">
        <f t="shared" si="22"/>
        <v>Graduados</v>
      </c>
      <c r="K259" s="122" t="s">
        <v>503</v>
      </c>
      <c r="L259" s="122"/>
    </row>
    <row r="260" spans="3:12" x14ac:dyDescent="0.25">
      <c r="C260" s="167"/>
      <c r="D260" s="182"/>
      <c r="E260" s="142"/>
      <c r="F260" s="121">
        <f t="shared" si="23"/>
        <v>0</v>
      </c>
      <c r="G260" s="185"/>
      <c r="H260" s="168"/>
      <c r="I260" s="154" t="e">
        <f>VLOOKUP(H260,Presupuesto!$B$11:$C$586,2,0)</f>
        <v>#N/A</v>
      </c>
      <c r="J260" s="122" t="str">
        <f t="shared" si="22"/>
        <v>Graduados</v>
      </c>
      <c r="K260" s="122" t="s">
        <v>503</v>
      </c>
      <c r="L260" s="122"/>
    </row>
    <row r="261" spans="3:12" x14ac:dyDescent="0.25">
      <c r="C261" s="167"/>
      <c r="D261" s="182"/>
      <c r="E261" s="142"/>
      <c r="F261" s="121">
        <f t="shared" si="23"/>
        <v>0</v>
      </c>
      <c r="G261" s="185"/>
      <c r="H261" s="168"/>
      <c r="I261" s="154" t="e">
        <f>VLOOKUP(H261,Presupuesto!$B$11:$C$586,2,0)</f>
        <v>#N/A</v>
      </c>
      <c r="J261" s="122" t="str">
        <f t="shared" si="22"/>
        <v>Graduados</v>
      </c>
      <c r="K261" s="122" t="s">
        <v>503</v>
      </c>
      <c r="L261" s="122"/>
    </row>
    <row r="262" spans="3:12" x14ac:dyDescent="0.25">
      <c r="C262" s="167"/>
      <c r="D262" s="182"/>
      <c r="E262" s="142"/>
      <c r="F262" s="121">
        <f t="shared" si="23"/>
        <v>0</v>
      </c>
      <c r="G262" s="185"/>
      <c r="H262" s="168"/>
      <c r="I262" s="154" t="e">
        <f>VLOOKUP(H262,Presupuesto!$B$11:$C$586,2,0)</f>
        <v>#N/A</v>
      </c>
      <c r="J262" s="122" t="str">
        <f t="shared" si="22"/>
        <v>Graduados</v>
      </c>
      <c r="K262" s="122" t="s">
        <v>503</v>
      </c>
      <c r="L262" s="122"/>
    </row>
    <row r="263" spans="3:12" x14ac:dyDescent="0.25">
      <c r="C263" s="167"/>
      <c r="D263" s="182"/>
      <c r="E263" s="142"/>
      <c r="F263" s="121">
        <f t="shared" si="23"/>
        <v>0</v>
      </c>
      <c r="G263" s="185"/>
      <c r="H263" s="168"/>
      <c r="I263" s="154" t="e">
        <f>VLOOKUP(H263,Presupuesto!$B$11:$C$586,2,0)</f>
        <v>#N/A</v>
      </c>
      <c r="J263" s="122" t="str">
        <f t="shared" si="22"/>
        <v>Graduados</v>
      </c>
      <c r="K263" s="122" t="s">
        <v>503</v>
      </c>
      <c r="L263" s="122"/>
    </row>
    <row r="264" spans="3:12" x14ac:dyDescent="0.25">
      <c r="C264" s="167"/>
      <c r="D264" s="182"/>
      <c r="E264" s="142"/>
      <c r="F264" s="121">
        <f t="shared" si="23"/>
        <v>0</v>
      </c>
      <c r="G264" s="185"/>
      <c r="H264" s="168"/>
      <c r="I264" s="154" t="e">
        <f>VLOOKUP(H264,Presupuesto!$B$11:$C$586,2,0)</f>
        <v>#N/A</v>
      </c>
      <c r="J264" s="122" t="str">
        <f t="shared" si="22"/>
        <v>Graduados</v>
      </c>
      <c r="K264" s="122" t="s">
        <v>503</v>
      </c>
      <c r="L264" s="122"/>
    </row>
    <row r="265" spans="3:12" x14ac:dyDescent="0.25">
      <c r="C265" s="169"/>
      <c r="D265" s="182"/>
      <c r="E265" s="142"/>
      <c r="F265" s="121">
        <f t="shared" si="23"/>
        <v>0</v>
      </c>
      <c r="G265" s="185"/>
      <c r="H265" s="170"/>
      <c r="I265" s="154" t="e">
        <f>VLOOKUP(H265,Presupuesto!$B$11:$C$586,2,0)</f>
        <v>#N/A</v>
      </c>
      <c r="J265" s="122" t="str">
        <f t="shared" si="22"/>
        <v>Graduados</v>
      </c>
      <c r="K265" s="122" t="s">
        <v>494</v>
      </c>
      <c r="L265" s="122"/>
    </row>
    <row r="266" spans="3:12" x14ac:dyDescent="0.25">
      <c r="C266" s="169"/>
      <c r="D266" s="182"/>
      <c r="E266" s="142"/>
      <c r="F266" s="121">
        <f t="shared" si="23"/>
        <v>0</v>
      </c>
      <c r="G266" s="185"/>
      <c r="H266" s="170"/>
      <c r="I266" s="154" t="e">
        <f>VLOOKUP(H266,Presupuesto!$B$11:$C$586,2,0)</f>
        <v>#N/A</v>
      </c>
      <c r="J266" s="122" t="str">
        <f t="shared" si="22"/>
        <v>Graduados</v>
      </c>
      <c r="K266" s="122" t="s">
        <v>503</v>
      </c>
      <c r="L266" s="122"/>
    </row>
    <row r="267" spans="3:12" x14ac:dyDescent="0.25">
      <c r="C267" s="169"/>
      <c r="D267" s="182"/>
      <c r="E267" s="142"/>
      <c r="F267" s="121">
        <f t="shared" si="23"/>
        <v>0</v>
      </c>
      <c r="G267" s="185"/>
      <c r="H267" s="170"/>
      <c r="I267" s="154" t="e">
        <f>VLOOKUP(H267,Presupuesto!$B$11:$C$586,2,0)</f>
        <v>#N/A</v>
      </c>
      <c r="J267" s="122" t="str">
        <f t="shared" si="22"/>
        <v>Graduados</v>
      </c>
      <c r="K267" s="122" t="s">
        <v>503</v>
      </c>
      <c r="L267" s="122"/>
    </row>
    <row r="268" spans="3:12" x14ac:dyDescent="0.25">
      <c r="C268" s="169"/>
      <c r="D268" s="182"/>
      <c r="E268" s="142"/>
      <c r="F268" s="121">
        <f t="shared" si="23"/>
        <v>0</v>
      </c>
      <c r="G268" s="185"/>
      <c r="H268" s="170"/>
      <c r="I268" s="154" t="e">
        <f>VLOOKUP(H268,Presupuesto!$B$11:$C$586,2,0)</f>
        <v>#N/A</v>
      </c>
      <c r="J268" s="122" t="str">
        <f t="shared" si="22"/>
        <v>Graduados</v>
      </c>
      <c r="K268" s="122" t="s">
        <v>503</v>
      </c>
      <c r="L268" s="122"/>
    </row>
    <row r="269" spans="3:12" ht="15.75" thickBot="1" x14ac:dyDescent="0.3">
      <c r="C269" s="171"/>
      <c r="D269" s="267"/>
      <c r="E269" s="127"/>
      <c r="F269" s="129">
        <f t="shared" si="23"/>
        <v>0</v>
      </c>
      <c r="G269" s="186"/>
      <c r="H269" s="172"/>
      <c r="I269" s="156" t="e">
        <f>VLOOKUP(H269,Presupuesto!$B$11:$C$586,2,0)</f>
        <v>#N/A</v>
      </c>
      <c r="J269" s="130" t="str">
        <f t="shared" ref="J269" si="24">$J$20</f>
        <v>Graduados</v>
      </c>
      <c r="K269" s="148" t="s">
        <v>485</v>
      </c>
      <c r="L269" s="148"/>
    </row>
    <row r="270" spans="3:12" ht="15.75" thickBot="1" x14ac:dyDescent="0.3"/>
    <row r="271" spans="3:12" ht="15.75" thickBot="1" x14ac:dyDescent="0.3">
      <c r="C271" s="181" t="s">
        <v>53</v>
      </c>
      <c r="D271" s="132">
        <f>SUM(F278:F284)</f>
        <v>40000</v>
      </c>
      <c r="F271" s="72"/>
      <c r="G271" s="97"/>
      <c r="H271" s="72"/>
      <c r="I271" s="72"/>
    </row>
    <row r="272" spans="3:12" x14ac:dyDescent="0.25">
      <c r="C272" s="72"/>
      <c r="D272" s="31"/>
      <c r="E272" s="117"/>
      <c r="F272" s="117"/>
      <c r="G272" s="117"/>
      <c r="H272" s="94"/>
      <c r="I272" s="94"/>
      <c r="J272" s="94"/>
      <c r="K272" s="136"/>
    </row>
    <row r="273" spans="3:12" x14ac:dyDescent="0.25">
      <c r="C273" s="72"/>
      <c r="D273" s="31"/>
      <c r="E273" s="117"/>
      <c r="F273" s="117"/>
      <c r="G273" s="117"/>
      <c r="H273" s="94"/>
      <c r="I273" s="94"/>
      <c r="J273" s="94"/>
      <c r="K273" s="136"/>
    </row>
    <row r="274" spans="3:12" ht="15.75" x14ac:dyDescent="0.25">
      <c r="C274" s="235" t="s">
        <v>481</v>
      </c>
      <c r="D274" s="501" t="s">
        <v>2347</v>
      </c>
      <c r="E274" s="117"/>
      <c r="F274" s="117"/>
      <c r="G274" s="117"/>
      <c r="H274" s="94"/>
      <c r="I274" s="94"/>
      <c r="J274" s="94"/>
      <c r="K274" s="136"/>
    </row>
    <row r="275" spans="3:12" ht="18.75" x14ac:dyDescent="0.25">
      <c r="C275" s="252" t="str">
        <f>IFERROR(VLOOKUP(D274,'Desarrollo e Innov. Curricular'!$E:$F,2,FALSE),IFERROR(VLOOKUP(D274,Investigación!$E:$F,2,FALSE),IFERROR(VLOOKUP(D274,'Vinculación Univ. Sociedad'!$E:$F,2,FALSE),IFERROR(VLOOKUP(D274,'Docencia y Profesorado Universi'!$E:$F,2,FALSE),IFERROR(VLOOKUP(D274,Estudiantes!$E:$F,2,FALSE),IFERROR(VLOOKUP(D274,'Gestion Administrativa'!#REF!,2,FALSE),IFERROR(VLOOKUP(D274,'Gestion Academica'!$E:$F,2,FALSE),IFERROR(VLOOKUP(D274,Graduados!$E:$F,2,FALSE),IFERROR(VLOOKUP(D274,'Gestión del Conocimiento'!$E:$F,2,FALSE),IFERROR(VLOOKUP(D274,Gobernabilidad!$E:$F,2,FALSE),IFERROR(VLOOKUP(D274,'NIVEL DE ES Y  SISTEMA NACIONAL'!$E:$F,2,FALSE),VLOOKUP(D274,'Lo Esencial'!$E:$F,2,0))))))))))))</f>
        <v>Inversión para la ejecución del plan de profesionalización docente.</v>
      </c>
      <c r="D275" s="31"/>
      <c r="E275" s="117"/>
      <c r="F275" s="117"/>
      <c r="G275" s="117"/>
      <c r="H275" s="94"/>
      <c r="I275" s="94"/>
      <c r="J275" s="94"/>
      <c r="K275" s="136"/>
    </row>
    <row r="276" spans="3:12" ht="15.75" thickBot="1" x14ac:dyDescent="0.3">
      <c r="F276" s="117"/>
      <c r="G276" s="94"/>
      <c r="H276" s="94"/>
      <c r="I276" s="94"/>
    </row>
    <row r="277" spans="3:12" ht="30.75" thickBot="1" x14ac:dyDescent="0.3">
      <c r="C277" s="153" t="s">
        <v>44</v>
      </c>
      <c r="D277" s="158" t="s">
        <v>55</v>
      </c>
      <c r="E277" s="160" t="s">
        <v>57</v>
      </c>
      <c r="F277" s="159" t="s">
        <v>27</v>
      </c>
      <c r="G277" s="157" t="s">
        <v>218</v>
      </c>
      <c r="H277" s="160" t="s">
        <v>46</v>
      </c>
      <c r="I277" s="157" t="s">
        <v>219</v>
      </c>
      <c r="J277" s="157" t="s">
        <v>501</v>
      </c>
      <c r="K277" s="157" t="s">
        <v>502</v>
      </c>
      <c r="L277" s="157" t="s">
        <v>558</v>
      </c>
    </row>
    <row r="278" spans="3:12" x14ac:dyDescent="0.25">
      <c r="C278" s="165" t="s">
        <v>169</v>
      </c>
      <c r="D278" s="182"/>
      <c r="E278" s="139">
        <v>784000</v>
      </c>
      <c r="F278" s="121">
        <f t="shared" ref="F278" si="25">D278*E278</f>
        <v>0</v>
      </c>
      <c r="G278" s="185" t="s">
        <v>216</v>
      </c>
      <c r="H278" s="166" t="s">
        <v>347</v>
      </c>
      <c r="I278" s="154" t="str">
        <f>VLOOKUP(H278,Presupuesto!$B$11:$C$586,2,0)</f>
        <v>CONTRIBUCIONES PATRONALES (11700-00)</v>
      </c>
      <c r="J278" s="263" t="s">
        <v>213</v>
      </c>
      <c r="K278" s="122" t="s">
        <v>485</v>
      </c>
      <c r="L278" s="122"/>
    </row>
    <row r="279" spans="3:12" x14ac:dyDescent="0.25">
      <c r="C279" s="165" t="s">
        <v>85</v>
      </c>
      <c r="D279" s="182"/>
      <c r="E279" s="147">
        <v>100000</v>
      </c>
      <c r="F279" s="121">
        <v>40000</v>
      </c>
      <c r="G279" s="185"/>
      <c r="H279" s="166">
        <v>42500</v>
      </c>
      <c r="I279" s="154" t="e">
        <f>VLOOKUP(H279,Presupuesto!$B$11:$C$586,2,0)</f>
        <v>#N/A</v>
      </c>
      <c r="J279" s="122" t="str">
        <f>$J$17</f>
        <v>Graduados</v>
      </c>
      <c r="K279" s="122" t="s">
        <v>503</v>
      </c>
      <c r="L279" s="122"/>
    </row>
    <row r="280" spans="3:12" x14ac:dyDescent="0.25">
      <c r="C280" s="165" t="s">
        <v>86</v>
      </c>
      <c r="D280" s="182"/>
      <c r="E280" s="147">
        <v>50000</v>
      </c>
      <c r="F280" s="121">
        <f t="shared" ref="F280:F282" si="26">D280*E280</f>
        <v>0</v>
      </c>
      <c r="G280" s="185"/>
      <c r="H280" s="166">
        <v>42500</v>
      </c>
      <c r="I280" s="154" t="e">
        <f>VLOOKUP(H280,Presupuesto!$B$11:$C$586,2,0)</f>
        <v>#N/A</v>
      </c>
      <c r="J280" s="122" t="str">
        <f t="shared" ref="J280:J311" si="27">$J$17</f>
        <v>Graduados</v>
      </c>
      <c r="K280" s="122" t="s">
        <v>503</v>
      </c>
      <c r="L280" s="122"/>
    </row>
    <row r="281" spans="3:12" x14ac:dyDescent="0.25">
      <c r="C281" s="165" t="s">
        <v>197</v>
      </c>
      <c r="D281" s="182"/>
      <c r="E281" s="147">
        <v>40</v>
      </c>
      <c r="F281" s="121">
        <f t="shared" si="26"/>
        <v>0</v>
      </c>
      <c r="G281" s="185"/>
      <c r="H281" s="166">
        <v>42500</v>
      </c>
      <c r="I281" s="154" t="e">
        <f>VLOOKUP(H281,Presupuesto!$B$11:$C$586,2,0)</f>
        <v>#N/A</v>
      </c>
      <c r="J281" s="122" t="str">
        <f t="shared" si="27"/>
        <v>Graduados</v>
      </c>
      <c r="K281" s="122" t="s">
        <v>503</v>
      </c>
      <c r="L281" s="122"/>
    </row>
    <row r="282" spans="3:12" x14ac:dyDescent="0.25">
      <c r="C282" s="165" t="s">
        <v>168</v>
      </c>
      <c r="D282" s="182"/>
      <c r="E282" s="147">
        <v>5745</v>
      </c>
      <c r="F282" s="121">
        <f t="shared" si="26"/>
        <v>0</v>
      </c>
      <c r="G282" s="185"/>
      <c r="H282" s="166">
        <v>42500</v>
      </c>
      <c r="I282" s="154" t="e">
        <f>VLOOKUP(H282,Presupuesto!$B$11:$C$586,2,0)</f>
        <v>#N/A</v>
      </c>
      <c r="J282" s="122" t="str">
        <f t="shared" si="27"/>
        <v>Graduados</v>
      </c>
      <c r="K282" s="122" t="s">
        <v>503</v>
      </c>
      <c r="L282" s="122"/>
    </row>
    <row r="283" spans="3:12" x14ac:dyDescent="0.25">
      <c r="C283" s="165" t="s">
        <v>202</v>
      </c>
      <c r="D283" s="182"/>
      <c r="E283" s="147">
        <v>30000</v>
      </c>
      <c r="F283" s="121"/>
      <c r="G283" s="185"/>
      <c r="H283" s="166">
        <v>42500</v>
      </c>
      <c r="I283" s="154" t="e">
        <f>VLOOKUP(H283,Presupuesto!$B$11:$C$586,2,0)</f>
        <v>#N/A</v>
      </c>
      <c r="J283" s="122" t="str">
        <f t="shared" si="27"/>
        <v>Graduados</v>
      </c>
      <c r="K283" s="122" t="s">
        <v>492</v>
      </c>
      <c r="L283" s="122"/>
    </row>
    <row r="284" spans="3:12" x14ac:dyDescent="0.25">
      <c r="C284" s="165" t="s">
        <v>202</v>
      </c>
      <c r="D284" s="182"/>
      <c r="E284" s="147">
        <v>30000</v>
      </c>
      <c r="F284" s="121">
        <f t="shared" ref="F284:F312" si="28">D284*E284</f>
        <v>0</v>
      </c>
      <c r="G284" s="185"/>
      <c r="H284" s="166">
        <v>42500</v>
      </c>
      <c r="I284" s="154" t="e">
        <f>VLOOKUP(H284,Presupuesto!$B$11:$C$586,2,0)</f>
        <v>#N/A</v>
      </c>
      <c r="J284" s="122" t="str">
        <f t="shared" si="27"/>
        <v>Graduados</v>
      </c>
      <c r="K284" s="122" t="s">
        <v>503</v>
      </c>
      <c r="L284" s="122"/>
    </row>
    <row r="285" spans="3:12" x14ac:dyDescent="0.25">
      <c r="C285" s="165"/>
      <c r="D285" s="182"/>
      <c r="E285" s="147"/>
      <c r="F285" s="121">
        <f t="shared" si="28"/>
        <v>0</v>
      </c>
      <c r="G285" s="185"/>
      <c r="H285" s="166">
        <v>35600</v>
      </c>
      <c r="I285" s="154" t="e">
        <f>VLOOKUP(H285,Presupuesto!$B$11:$C$586,2,0)</f>
        <v>#N/A</v>
      </c>
      <c r="J285" s="122" t="str">
        <f t="shared" si="27"/>
        <v>Graduados</v>
      </c>
      <c r="K285" s="122" t="s">
        <v>503</v>
      </c>
      <c r="L285" s="122"/>
    </row>
    <row r="286" spans="3:12" x14ac:dyDescent="0.25">
      <c r="C286" s="165"/>
      <c r="D286" s="182"/>
      <c r="E286" s="147"/>
      <c r="F286" s="121">
        <f t="shared" si="28"/>
        <v>0</v>
      </c>
      <c r="G286" s="185"/>
      <c r="H286" s="166"/>
      <c r="I286" s="154" t="e">
        <f>VLOOKUP(H286,Presupuesto!$B$11:$C$586,2,0)</f>
        <v>#N/A</v>
      </c>
      <c r="J286" s="122" t="str">
        <f t="shared" si="27"/>
        <v>Graduados</v>
      </c>
      <c r="K286" s="122" t="s">
        <v>503</v>
      </c>
      <c r="L286" s="122"/>
    </row>
    <row r="287" spans="3:12" x14ac:dyDescent="0.25">
      <c r="C287" s="165"/>
      <c r="D287" s="182"/>
      <c r="E287" s="147"/>
      <c r="F287" s="121">
        <f t="shared" si="28"/>
        <v>0</v>
      </c>
      <c r="G287" s="185"/>
      <c r="H287" s="166"/>
      <c r="I287" s="154" t="e">
        <f>VLOOKUP(H287,Presupuesto!$B$11:$C$586,2,0)</f>
        <v>#N/A</v>
      </c>
      <c r="J287" s="122" t="str">
        <f t="shared" si="27"/>
        <v>Graduados</v>
      </c>
      <c r="K287" s="122" t="s">
        <v>503</v>
      </c>
      <c r="L287" s="122"/>
    </row>
    <row r="288" spans="3:12" x14ac:dyDescent="0.25">
      <c r="C288" s="165"/>
      <c r="D288" s="182"/>
      <c r="E288" s="147"/>
      <c r="F288" s="121">
        <f t="shared" si="28"/>
        <v>0</v>
      </c>
      <c r="G288" s="185"/>
      <c r="H288" s="166"/>
      <c r="I288" s="154" t="e">
        <f>VLOOKUP(H288,Presupuesto!$B$11:$C$586,2,0)</f>
        <v>#N/A</v>
      </c>
      <c r="J288" s="122" t="str">
        <f t="shared" si="27"/>
        <v>Graduados</v>
      </c>
      <c r="K288" s="122" t="s">
        <v>503</v>
      </c>
      <c r="L288" s="122"/>
    </row>
    <row r="289" spans="3:12" x14ac:dyDescent="0.25">
      <c r="C289" s="165"/>
      <c r="D289" s="182"/>
      <c r="E289" s="147"/>
      <c r="F289" s="121">
        <f t="shared" si="28"/>
        <v>0</v>
      </c>
      <c r="G289" s="185"/>
      <c r="H289" s="166"/>
      <c r="I289" s="154" t="e">
        <f>VLOOKUP(H289,Presupuesto!$B$11:$C$586,2,0)</f>
        <v>#N/A</v>
      </c>
      <c r="J289" s="122" t="str">
        <f t="shared" si="27"/>
        <v>Graduados</v>
      </c>
      <c r="K289" s="122" t="s">
        <v>503</v>
      </c>
      <c r="L289" s="122"/>
    </row>
    <row r="290" spans="3:12" x14ac:dyDescent="0.25">
      <c r="C290" s="165"/>
      <c r="D290" s="182"/>
      <c r="E290" s="147"/>
      <c r="F290" s="121">
        <f t="shared" si="28"/>
        <v>0</v>
      </c>
      <c r="G290" s="185"/>
      <c r="H290" s="166"/>
      <c r="I290" s="154" t="e">
        <f>VLOOKUP(H290,Presupuesto!$B$11:$C$586,2,0)</f>
        <v>#N/A</v>
      </c>
      <c r="J290" s="122" t="str">
        <f t="shared" si="27"/>
        <v>Graduados</v>
      </c>
      <c r="K290" s="122" t="s">
        <v>503</v>
      </c>
      <c r="L290" s="122"/>
    </row>
    <row r="291" spans="3:12" x14ac:dyDescent="0.25">
      <c r="C291" s="165"/>
      <c r="D291" s="182"/>
      <c r="E291" s="147"/>
      <c r="F291" s="121">
        <f t="shared" si="28"/>
        <v>0</v>
      </c>
      <c r="G291" s="185"/>
      <c r="H291" s="166"/>
      <c r="I291" s="154" t="e">
        <f>VLOOKUP(H291,Presupuesto!$B$11:$C$586,2,0)</f>
        <v>#N/A</v>
      </c>
      <c r="J291" s="122" t="str">
        <f t="shared" si="27"/>
        <v>Graduados</v>
      </c>
      <c r="K291" s="122" t="s">
        <v>503</v>
      </c>
      <c r="L291" s="122"/>
    </row>
    <row r="292" spans="3:12" x14ac:dyDescent="0.25">
      <c r="C292" s="165"/>
      <c r="D292" s="182"/>
      <c r="E292" s="147"/>
      <c r="F292" s="121">
        <f t="shared" si="28"/>
        <v>0</v>
      </c>
      <c r="G292" s="185"/>
      <c r="H292" s="166"/>
      <c r="I292" s="154" t="e">
        <f>VLOOKUP(H292,Presupuesto!$B$11:$C$586,2,0)</f>
        <v>#N/A</v>
      </c>
      <c r="J292" s="122" t="str">
        <f t="shared" si="27"/>
        <v>Graduados</v>
      </c>
      <c r="K292" s="122" t="s">
        <v>503</v>
      </c>
      <c r="L292" s="122"/>
    </row>
    <row r="293" spans="3:12" x14ac:dyDescent="0.25">
      <c r="C293" s="165"/>
      <c r="D293" s="182"/>
      <c r="E293" s="147"/>
      <c r="F293" s="121">
        <f t="shared" si="28"/>
        <v>0</v>
      </c>
      <c r="G293" s="185"/>
      <c r="H293" s="166"/>
      <c r="I293" s="154" t="e">
        <f>VLOOKUP(H293,Presupuesto!$B$11:$C$586,2,0)</f>
        <v>#N/A</v>
      </c>
      <c r="J293" s="122" t="str">
        <f t="shared" si="27"/>
        <v>Graduados</v>
      </c>
      <c r="K293" s="122" t="s">
        <v>503</v>
      </c>
      <c r="L293" s="122"/>
    </row>
    <row r="294" spans="3:12" x14ac:dyDescent="0.25">
      <c r="C294" s="165"/>
      <c r="D294" s="182"/>
      <c r="E294" s="147"/>
      <c r="F294" s="121">
        <f t="shared" si="28"/>
        <v>0</v>
      </c>
      <c r="G294" s="185"/>
      <c r="H294" s="166"/>
      <c r="I294" s="154" t="e">
        <f>VLOOKUP(H294,Presupuesto!$B$11:$C$586,2,0)</f>
        <v>#N/A</v>
      </c>
      <c r="J294" s="122" t="str">
        <f t="shared" si="27"/>
        <v>Graduados</v>
      </c>
      <c r="K294" s="122" t="s">
        <v>503</v>
      </c>
      <c r="L294" s="122"/>
    </row>
    <row r="295" spans="3:12" x14ac:dyDescent="0.25">
      <c r="C295" s="165"/>
      <c r="D295" s="182"/>
      <c r="E295" s="147"/>
      <c r="F295" s="121">
        <f t="shared" si="28"/>
        <v>0</v>
      </c>
      <c r="G295" s="185"/>
      <c r="H295" s="166"/>
      <c r="I295" s="154" t="e">
        <f>VLOOKUP(H295,Presupuesto!$B$11:$C$586,2,0)</f>
        <v>#N/A</v>
      </c>
      <c r="J295" s="122" t="str">
        <f t="shared" si="27"/>
        <v>Graduados</v>
      </c>
      <c r="K295" s="122" t="s">
        <v>503</v>
      </c>
      <c r="L295" s="122"/>
    </row>
    <row r="296" spans="3:12" x14ac:dyDescent="0.25">
      <c r="C296" s="165"/>
      <c r="D296" s="182"/>
      <c r="E296" s="147"/>
      <c r="F296" s="121">
        <f t="shared" si="28"/>
        <v>0</v>
      </c>
      <c r="G296" s="185"/>
      <c r="H296" s="166"/>
      <c r="I296" s="154" t="e">
        <f>VLOOKUP(H296,Presupuesto!$B$11:$C$586,2,0)</f>
        <v>#N/A</v>
      </c>
      <c r="J296" s="122" t="str">
        <f t="shared" si="27"/>
        <v>Graduados</v>
      </c>
      <c r="K296" s="122" t="s">
        <v>503</v>
      </c>
      <c r="L296" s="122"/>
    </row>
    <row r="297" spans="3:12" x14ac:dyDescent="0.25">
      <c r="C297" s="165"/>
      <c r="D297" s="182"/>
      <c r="E297" s="147"/>
      <c r="F297" s="121">
        <f t="shared" si="28"/>
        <v>0</v>
      </c>
      <c r="G297" s="185"/>
      <c r="H297" s="166"/>
      <c r="I297" s="154" t="e">
        <f>VLOOKUP(H297,Presupuesto!$B$11:$C$586,2,0)</f>
        <v>#N/A</v>
      </c>
      <c r="J297" s="122" t="str">
        <f t="shared" si="27"/>
        <v>Graduados</v>
      </c>
      <c r="K297" s="122" t="s">
        <v>503</v>
      </c>
      <c r="L297" s="122"/>
    </row>
    <row r="298" spans="3:12" x14ac:dyDescent="0.25">
      <c r="C298" s="165"/>
      <c r="D298" s="182"/>
      <c r="E298" s="147"/>
      <c r="F298" s="121">
        <f t="shared" si="28"/>
        <v>0</v>
      </c>
      <c r="G298" s="185"/>
      <c r="H298" s="166"/>
      <c r="I298" s="154" t="e">
        <f>VLOOKUP(H298,Presupuesto!$B$11:$C$586,2,0)</f>
        <v>#N/A</v>
      </c>
      <c r="J298" s="122" t="str">
        <f t="shared" si="27"/>
        <v>Graduados</v>
      </c>
      <c r="K298" s="122" t="s">
        <v>503</v>
      </c>
      <c r="L298" s="122"/>
    </row>
    <row r="299" spans="3:12" x14ac:dyDescent="0.25">
      <c r="C299" s="165"/>
      <c r="D299" s="182"/>
      <c r="E299" s="147"/>
      <c r="F299" s="121">
        <f t="shared" si="28"/>
        <v>0</v>
      </c>
      <c r="G299" s="185"/>
      <c r="H299" s="166"/>
      <c r="I299" s="154" t="e">
        <f>VLOOKUP(H299,Presupuesto!$B$11:$C$586,2,0)</f>
        <v>#N/A</v>
      </c>
      <c r="J299" s="122" t="str">
        <f t="shared" si="27"/>
        <v>Graduados</v>
      </c>
      <c r="K299" s="122" t="s">
        <v>503</v>
      </c>
      <c r="L299" s="122"/>
    </row>
    <row r="300" spans="3:12" x14ac:dyDescent="0.25">
      <c r="C300" s="167"/>
      <c r="D300" s="182"/>
      <c r="E300" s="142"/>
      <c r="F300" s="121">
        <f t="shared" si="28"/>
        <v>0</v>
      </c>
      <c r="G300" s="185"/>
      <c r="H300" s="168"/>
      <c r="I300" s="154" t="e">
        <f>VLOOKUP(H300,Presupuesto!$B$11:$C$586,2,0)</f>
        <v>#N/A</v>
      </c>
      <c r="J300" s="122" t="str">
        <f t="shared" si="27"/>
        <v>Graduados</v>
      </c>
      <c r="K300" s="122" t="s">
        <v>503</v>
      </c>
      <c r="L300" s="122"/>
    </row>
    <row r="301" spans="3:12" x14ac:dyDescent="0.25">
      <c r="C301" s="167"/>
      <c r="D301" s="182"/>
      <c r="E301" s="142"/>
      <c r="F301" s="121">
        <f t="shared" si="28"/>
        <v>0</v>
      </c>
      <c r="G301" s="185"/>
      <c r="H301" s="168"/>
      <c r="I301" s="154" t="e">
        <f>VLOOKUP(H301,Presupuesto!$B$11:$C$586,2,0)</f>
        <v>#N/A</v>
      </c>
      <c r="J301" s="122" t="str">
        <f t="shared" si="27"/>
        <v>Graduados</v>
      </c>
      <c r="K301" s="122" t="s">
        <v>503</v>
      </c>
      <c r="L301" s="122"/>
    </row>
    <row r="302" spans="3:12" x14ac:dyDescent="0.25">
      <c r="C302" s="167"/>
      <c r="D302" s="182"/>
      <c r="E302" s="142"/>
      <c r="F302" s="121">
        <f t="shared" si="28"/>
        <v>0</v>
      </c>
      <c r="G302" s="185"/>
      <c r="H302" s="168"/>
      <c r="I302" s="154" t="e">
        <f>VLOOKUP(H302,Presupuesto!$B$11:$C$586,2,0)</f>
        <v>#N/A</v>
      </c>
      <c r="J302" s="122" t="str">
        <f t="shared" si="27"/>
        <v>Graduados</v>
      </c>
      <c r="K302" s="122" t="s">
        <v>503</v>
      </c>
      <c r="L302" s="122"/>
    </row>
    <row r="303" spans="3:12" x14ac:dyDescent="0.25">
      <c r="C303" s="167"/>
      <c r="D303" s="182"/>
      <c r="E303" s="142"/>
      <c r="F303" s="121">
        <f t="shared" si="28"/>
        <v>0</v>
      </c>
      <c r="G303" s="185"/>
      <c r="H303" s="168"/>
      <c r="I303" s="154" t="e">
        <f>VLOOKUP(H303,Presupuesto!$B$11:$C$586,2,0)</f>
        <v>#N/A</v>
      </c>
      <c r="J303" s="122" t="str">
        <f t="shared" si="27"/>
        <v>Graduados</v>
      </c>
      <c r="K303" s="122" t="s">
        <v>503</v>
      </c>
      <c r="L303" s="122"/>
    </row>
    <row r="304" spans="3:12" x14ac:dyDescent="0.25">
      <c r="C304" s="167"/>
      <c r="D304" s="182"/>
      <c r="E304" s="142"/>
      <c r="F304" s="121">
        <f t="shared" si="28"/>
        <v>0</v>
      </c>
      <c r="G304" s="185"/>
      <c r="H304" s="168"/>
      <c r="I304" s="154" t="e">
        <f>VLOOKUP(H304,Presupuesto!$B$11:$C$586,2,0)</f>
        <v>#N/A</v>
      </c>
      <c r="J304" s="122" t="str">
        <f t="shared" si="27"/>
        <v>Graduados</v>
      </c>
      <c r="K304" s="122" t="s">
        <v>503</v>
      </c>
      <c r="L304" s="122"/>
    </row>
    <row r="305" spans="3:12" x14ac:dyDescent="0.25">
      <c r="C305" s="167"/>
      <c r="D305" s="182"/>
      <c r="E305" s="142"/>
      <c r="F305" s="121">
        <f t="shared" si="28"/>
        <v>0</v>
      </c>
      <c r="G305" s="185"/>
      <c r="H305" s="168"/>
      <c r="I305" s="154" t="e">
        <f>VLOOKUP(H305,Presupuesto!$B$11:$C$586,2,0)</f>
        <v>#N/A</v>
      </c>
      <c r="J305" s="122" t="str">
        <f t="shared" si="27"/>
        <v>Graduados</v>
      </c>
      <c r="K305" s="122" t="s">
        <v>503</v>
      </c>
      <c r="L305" s="122"/>
    </row>
    <row r="306" spans="3:12" x14ac:dyDescent="0.25">
      <c r="C306" s="167"/>
      <c r="D306" s="182"/>
      <c r="E306" s="142"/>
      <c r="F306" s="121">
        <f t="shared" si="28"/>
        <v>0</v>
      </c>
      <c r="G306" s="185"/>
      <c r="H306" s="168"/>
      <c r="I306" s="154" t="e">
        <f>VLOOKUP(H306,Presupuesto!$B$11:$C$586,2,0)</f>
        <v>#N/A</v>
      </c>
      <c r="J306" s="122" t="str">
        <f t="shared" si="27"/>
        <v>Graduados</v>
      </c>
      <c r="K306" s="122" t="s">
        <v>503</v>
      </c>
      <c r="L306" s="122"/>
    </row>
    <row r="307" spans="3:12" x14ac:dyDescent="0.25">
      <c r="C307" s="167"/>
      <c r="D307" s="182"/>
      <c r="E307" s="142"/>
      <c r="F307" s="121">
        <f t="shared" si="28"/>
        <v>0</v>
      </c>
      <c r="G307" s="185"/>
      <c r="H307" s="168"/>
      <c r="I307" s="154" t="e">
        <f>VLOOKUP(H307,Presupuesto!$B$11:$C$586,2,0)</f>
        <v>#N/A</v>
      </c>
      <c r="J307" s="122" t="str">
        <f t="shared" si="27"/>
        <v>Graduados</v>
      </c>
      <c r="K307" s="122" t="s">
        <v>503</v>
      </c>
      <c r="L307" s="122"/>
    </row>
    <row r="308" spans="3:12" x14ac:dyDescent="0.25">
      <c r="C308" s="169"/>
      <c r="D308" s="182"/>
      <c r="E308" s="142"/>
      <c r="F308" s="121">
        <f t="shared" si="28"/>
        <v>0</v>
      </c>
      <c r="G308" s="185"/>
      <c r="H308" s="170"/>
      <c r="I308" s="154" t="e">
        <f>VLOOKUP(H308,Presupuesto!$B$11:$C$586,2,0)</f>
        <v>#N/A</v>
      </c>
      <c r="J308" s="122" t="str">
        <f t="shared" si="27"/>
        <v>Graduados</v>
      </c>
      <c r="K308" s="122" t="s">
        <v>494</v>
      </c>
      <c r="L308" s="122"/>
    </row>
    <row r="309" spans="3:12" x14ac:dyDescent="0.25">
      <c r="C309" s="169"/>
      <c r="D309" s="182"/>
      <c r="E309" s="142"/>
      <c r="F309" s="121">
        <f t="shared" si="28"/>
        <v>0</v>
      </c>
      <c r="G309" s="185"/>
      <c r="H309" s="170"/>
      <c r="I309" s="154" t="e">
        <f>VLOOKUP(H309,Presupuesto!$B$11:$C$586,2,0)</f>
        <v>#N/A</v>
      </c>
      <c r="J309" s="122" t="str">
        <f t="shared" si="27"/>
        <v>Graduados</v>
      </c>
      <c r="K309" s="122" t="s">
        <v>503</v>
      </c>
      <c r="L309" s="122"/>
    </row>
    <row r="310" spans="3:12" x14ac:dyDescent="0.25">
      <c r="C310" s="169"/>
      <c r="D310" s="182"/>
      <c r="E310" s="142"/>
      <c r="F310" s="121">
        <f t="shared" si="28"/>
        <v>0</v>
      </c>
      <c r="G310" s="185"/>
      <c r="H310" s="170"/>
      <c r="I310" s="154" t="e">
        <f>VLOOKUP(H310,Presupuesto!$B$11:$C$586,2,0)</f>
        <v>#N/A</v>
      </c>
      <c r="J310" s="122" t="str">
        <f t="shared" si="27"/>
        <v>Graduados</v>
      </c>
      <c r="K310" s="122" t="s">
        <v>503</v>
      </c>
      <c r="L310" s="122"/>
    </row>
    <row r="311" spans="3:12" x14ac:dyDescent="0.25">
      <c r="C311" s="169"/>
      <c r="D311" s="182"/>
      <c r="E311" s="142"/>
      <c r="F311" s="121">
        <f t="shared" si="28"/>
        <v>0</v>
      </c>
      <c r="G311" s="185"/>
      <c r="H311" s="170"/>
      <c r="I311" s="154" t="e">
        <f>VLOOKUP(H311,Presupuesto!$B$11:$C$586,2,0)</f>
        <v>#N/A</v>
      </c>
      <c r="J311" s="122" t="str">
        <f t="shared" si="27"/>
        <v>Graduados</v>
      </c>
      <c r="K311" s="122" t="s">
        <v>503</v>
      </c>
      <c r="L311" s="122"/>
    </row>
    <row r="312" spans="3:12" ht="15.75" thickBot="1" x14ac:dyDescent="0.3">
      <c r="C312" s="171"/>
      <c r="D312" s="267"/>
      <c r="E312" s="127"/>
      <c r="F312" s="129">
        <f t="shared" si="28"/>
        <v>0</v>
      </c>
      <c r="G312" s="186"/>
      <c r="H312" s="172"/>
      <c r="I312" s="156" t="e">
        <f>VLOOKUP(H312,Presupuesto!$B$11:$C$586,2,0)</f>
        <v>#N/A</v>
      </c>
      <c r="J312" s="130" t="str">
        <f t="shared" ref="J312" si="29">$J$20</f>
        <v>Graduados</v>
      </c>
      <c r="K312" s="148" t="s">
        <v>485</v>
      </c>
      <c r="L312" s="148"/>
    </row>
    <row r="314" spans="3:12" ht="15.75" thickBot="1" x14ac:dyDescent="0.3"/>
    <row r="315" spans="3:12" ht="15.75" thickBot="1" x14ac:dyDescent="0.3">
      <c r="C315" s="181" t="s">
        <v>53</v>
      </c>
      <c r="D315" s="132">
        <f>SUM(F322:F328)</f>
        <v>30000</v>
      </c>
      <c r="F315" s="72"/>
      <c r="G315" s="97"/>
      <c r="H315" s="72"/>
      <c r="I315" s="72"/>
    </row>
    <row r="316" spans="3:12" x14ac:dyDescent="0.25">
      <c r="C316" s="72"/>
      <c r="D316" s="31"/>
      <c r="E316" s="117"/>
      <c r="F316" s="117"/>
      <c r="G316" s="117"/>
      <c r="H316" s="94"/>
      <c r="I316" s="94"/>
      <c r="J316" s="94"/>
      <c r="K316" s="136"/>
    </row>
    <row r="317" spans="3:12" x14ac:dyDescent="0.25">
      <c r="C317" s="72"/>
      <c r="D317" s="31"/>
      <c r="E317" s="117"/>
      <c r="F317" s="117"/>
      <c r="G317" s="117"/>
      <c r="H317" s="94"/>
      <c r="I317" s="94"/>
      <c r="J317" s="94"/>
      <c r="K317" s="136"/>
    </row>
    <row r="318" spans="3:12" ht="15.75" x14ac:dyDescent="0.25">
      <c r="C318" s="235" t="s">
        <v>481</v>
      </c>
      <c r="D318" s="501" t="s">
        <v>2348</v>
      </c>
      <c r="E318" s="117"/>
      <c r="F318" s="117"/>
      <c r="G318" s="117"/>
      <c r="H318" s="94"/>
      <c r="I318" s="94"/>
      <c r="J318" s="94"/>
      <c r="K318" s="136"/>
    </row>
    <row r="319" spans="3:12" ht="18.75" x14ac:dyDescent="0.25">
      <c r="C319" s="252" t="str">
        <f>IFERROR(VLOOKUP(D318,'Desarrollo e Innov. Curricular'!$E:$F,2,FALSE),IFERROR(VLOOKUP(D318,Investigación!$E:$F,2,FALSE),IFERROR(VLOOKUP(D318,'Vinculación Univ. Sociedad'!$E:$F,2,FALSE),IFERROR(VLOOKUP(D318,'Docencia y Profesorado Universi'!$E:$F,2,FALSE),IFERROR(VLOOKUP(D318,Estudiantes!$E:$F,2,FALSE),IFERROR(VLOOKUP(D318,'Gestion Administrativa'!#REF!,2,FALSE),IFERROR(VLOOKUP(D318,'Gestion Academica'!$E:$F,2,FALSE),IFERROR(VLOOKUP(D318,Graduados!$E:$F,2,FALSE),IFERROR(VLOOKUP(D318,'Gestión del Conocimiento'!$E:$F,2,FALSE),IFERROR(VLOOKUP(D318,Gobernabilidad!$E:$F,2,FALSE),IFERROR(VLOOKUP(D318,'NIVEL DE ES Y  SISTEMA NACIONAL'!$E:$F,2,FALSE),VLOOKUP(D318,'Lo Esencial'!$E:$F,2,0))))))))))))</f>
        <v xml:space="preserve">Inversión para la ejecución del plan de profesionalización docente. Taller para Docentes Universitarios en  materia de Derechos Humanos. Elaboración del Proyecto "Trasversalizalizacion de los DDHH en la Educación Superio" se impartirá en III Modulos.                      </v>
      </c>
      <c r="D319" s="31"/>
      <c r="E319" s="117"/>
      <c r="F319" s="117"/>
      <c r="G319" s="117"/>
      <c r="H319" s="94"/>
      <c r="I319" s="94"/>
      <c r="J319" s="94"/>
      <c r="K319" s="136"/>
    </row>
    <row r="320" spans="3:12" ht="15.75" thickBot="1" x14ac:dyDescent="0.3">
      <c r="F320" s="117"/>
      <c r="G320" s="94"/>
      <c r="H320" s="94"/>
      <c r="I320" s="94"/>
    </row>
    <row r="321" spans="3:12" ht="30.75" thickBot="1" x14ac:dyDescent="0.3">
      <c r="C321" s="153" t="s">
        <v>44</v>
      </c>
      <c r="D321" s="158" t="s">
        <v>55</v>
      </c>
      <c r="E321" s="160" t="s">
        <v>57</v>
      </c>
      <c r="F321" s="159" t="s">
        <v>27</v>
      </c>
      <c r="G321" s="157" t="s">
        <v>218</v>
      </c>
      <c r="H321" s="160" t="s">
        <v>46</v>
      </c>
      <c r="I321" s="157" t="s">
        <v>219</v>
      </c>
      <c r="J321" s="157" t="s">
        <v>501</v>
      </c>
      <c r="K321" s="157" t="s">
        <v>502</v>
      </c>
      <c r="L321" s="157" t="s">
        <v>558</v>
      </c>
    </row>
    <row r="322" spans="3:12" x14ac:dyDescent="0.25">
      <c r="C322" s="165" t="s">
        <v>169</v>
      </c>
      <c r="D322" s="182"/>
      <c r="E322" s="139">
        <v>784000</v>
      </c>
      <c r="F322" s="121">
        <f t="shared" ref="F322" si="30">D322*E322</f>
        <v>0</v>
      </c>
      <c r="G322" s="185" t="s">
        <v>216</v>
      </c>
      <c r="H322" s="166" t="s">
        <v>347</v>
      </c>
      <c r="I322" s="154" t="str">
        <f>VLOOKUP(H322,Presupuesto!$B$11:$C$586,2,0)</f>
        <v>CONTRIBUCIONES PATRONALES (11700-00)</v>
      </c>
      <c r="J322" s="263" t="s">
        <v>213</v>
      </c>
      <c r="K322" s="122" t="s">
        <v>485</v>
      </c>
      <c r="L322" s="122"/>
    </row>
    <row r="323" spans="3:12" x14ac:dyDescent="0.25">
      <c r="C323" s="165" t="s">
        <v>85</v>
      </c>
      <c r="D323" s="182"/>
      <c r="E323" s="147">
        <v>100000</v>
      </c>
      <c r="F323" s="121">
        <v>30000</v>
      </c>
      <c r="G323" s="185"/>
      <c r="H323" s="166">
        <v>42500</v>
      </c>
      <c r="I323" s="154" t="e">
        <f>VLOOKUP(H323,Presupuesto!$B$11:$C$586,2,0)</f>
        <v>#N/A</v>
      </c>
      <c r="J323" s="122" t="str">
        <f>$J$17</f>
        <v>Graduados</v>
      </c>
      <c r="K323" s="122" t="s">
        <v>503</v>
      </c>
      <c r="L323" s="122"/>
    </row>
    <row r="324" spans="3:12" x14ac:dyDescent="0.25">
      <c r="C324" s="165" t="s">
        <v>86</v>
      </c>
      <c r="D324" s="182"/>
      <c r="E324" s="147">
        <v>50000</v>
      </c>
      <c r="F324" s="121">
        <f t="shared" ref="F324:F326" si="31">D324*E324</f>
        <v>0</v>
      </c>
      <c r="G324" s="185"/>
      <c r="H324" s="166">
        <v>42500</v>
      </c>
      <c r="I324" s="154" t="e">
        <f>VLOOKUP(H324,Presupuesto!$B$11:$C$586,2,0)</f>
        <v>#N/A</v>
      </c>
      <c r="J324" s="122" t="str">
        <f t="shared" ref="J324:J355" si="32">$J$17</f>
        <v>Graduados</v>
      </c>
      <c r="K324" s="122" t="s">
        <v>503</v>
      </c>
      <c r="L324" s="122"/>
    </row>
    <row r="325" spans="3:12" x14ac:dyDescent="0.25">
      <c r="C325" s="165" t="s">
        <v>197</v>
      </c>
      <c r="D325" s="182"/>
      <c r="E325" s="147">
        <v>40</v>
      </c>
      <c r="F325" s="121">
        <f t="shared" si="31"/>
        <v>0</v>
      </c>
      <c r="G325" s="185"/>
      <c r="H325" s="166">
        <v>42500</v>
      </c>
      <c r="I325" s="154" t="e">
        <f>VLOOKUP(H325,Presupuesto!$B$11:$C$586,2,0)</f>
        <v>#N/A</v>
      </c>
      <c r="J325" s="122" t="str">
        <f t="shared" si="32"/>
        <v>Graduados</v>
      </c>
      <c r="K325" s="122" t="s">
        <v>503</v>
      </c>
      <c r="L325" s="122"/>
    </row>
    <row r="326" spans="3:12" x14ac:dyDescent="0.25">
      <c r="C326" s="165" t="s">
        <v>168</v>
      </c>
      <c r="D326" s="182"/>
      <c r="E326" s="147">
        <v>5745</v>
      </c>
      <c r="F326" s="121">
        <f t="shared" si="31"/>
        <v>0</v>
      </c>
      <c r="G326" s="185"/>
      <c r="H326" s="166">
        <v>42500</v>
      </c>
      <c r="I326" s="154" t="e">
        <f>VLOOKUP(H326,Presupuesto!$B$11:$C$586,2,0)</f>
        <v>#N/A</v>
      </c>
      <c r="J326" s="122" t="str">
        <f t="shared" si="32"/>
        <v>Graduados</v>
      </c>
      <c r="K326" s="122" t="s">
        <v>503</v>
      </c>
      <c r="L326" s="122"/>
    </row>
    <row r="327" spans="3:12" x14ac:dyDescent="0.25">
      <c r="C327" s="165" t="s">
        <v>202</v>
      </c>
      <c r="D327" s="182"/>
      <c r="E327" s="147">
        <v>30000</v>
      </c>
      <c r="F327" s="121"/>
      <c r="G327" s="185"/>
      <c r="H327" s="166">
        <v>42500</v>
      </c>
      <c r="I327" s="154" t="e">
        <f>VLOOKUP(H327,Presupuesto!$B$11:$C$586,2,0)</f>
        <v>#N/A</v>
      </c>
      <c r="J327" s="122" t="str">
        <f t="shared" si="32"/>
        <v>Graduados</v>
      </c>
      <c r="K327" s="122" t="s">
        <v>492</v>
      </c>
      <c r="L327" s="122"/>
    </row>
    <row r="328" spans="3:12" x14ac:dyDescent="0.25">
      <c r="C328" s="165" t="s">
        <v>202</v>
      </c>
      <c r="D328" s="182"/>
      <c r="E328" s="147">
        <v>30000</v>
      </c>
      <c r="F328" s="121">
        <f t="shared" ref="F328:F356" si="33">D328*E328</f>
        <v>0</v>
      </c>
      <c r="G328" s="185"/>
      <c r="H328" s="166">
        <v>42500</v>
      </c>
      <c r="I328" s="154" t="e">
        <f>VLOOKUP(H328,Presupuesto!$B$11:$C$586,2,0)</f>
        <v>#N/A</v>
      </c>
      <c r="J328" s="122" t="str">
        <f t="shared" si="32"/>
        <v>Graduados</v>
      </c>
      <c r="K328" s="122" t="s">
        <v>503</v>
      </c>
      <c r="L328" s="122"/>
    </row>
    <row r="329" spans="3:12" x14ac:dyDescent="0.25">
      <c r="C329" s="165"/>
      <c r="D329" s="182"/>
      <c r="E329" s="147"/>
      <c r="F329" s="121">
        <f t="shared" si="33"/>
        <v>0</v>
      </c>
      <c r="G329" s="185"/>
      <c r="H329" s="166">
        <v>35600</v>
      </c>
      <c r="I329" s="154" t="e">
        <f>VLOOKUP(H329,Presupuesto!$B$11:$C$586,2,0)</f>
        <v>#N/A</v>
      </c>
      <c r="J329" s="122" t="str">
        <f t="shared" si="32"/>
        <v>Graduados</v>
      </c>
      <c r="K329" s="122" t="s">
        <v>503</v>
      </c>
      <c r="L329" s="122"/>
    </row>
    <row r="330" spans="3:12" x14ac:dyDescent="0.25">
      <c r="C330" s="165"/>
      <c r="D330" s="182"/>
      <c r="E330" s="147"/>
      <c r="F330" s="121">
        <f t="shared" si="33"/>
        <v>0</v>
      </c>
      <c r="G330" s="185"/>
      <c r="H330" s="166"/>
      <c r="I330" s="154" t="e">
        <f>VLOOKUP(H330,Presupuesto!$B$11:$C$586,2,0)</f>
        <v>#N/A</v>
      </c>
      <c r="J330" s="122" t="str">
        <f t="shared" si="32"/>
        <v>Graduados</v>
      </c>
      <c r="K330" s="122" t="s">
        <v>503</v>
      </c>
      <c r="L330" s="122"/>
    </row>
    <row r="331" spans="3:12" x14ac:dyDescent="0.25">
      <c r="C331" s="165"/>
      <c r="D331" s="182"/>
      <c r="E331" s="147"/>
      <c r="F331" s="121">
        <f t="shared" si="33"/>
        <v>0</v>
      </c>
      <c r="G331" s="185"/>
      <c r="H331" s="166"/>
      <c r="I331" s="154" t="e">
        <f>VLOOKUP(H331,Presupuesto!$B$11:$C$586,2,0)</f>
        <v>#N/A</v>
      </c>
      <c r="J331" s="122" t="str">
        <f t="shared" si="32"/>
        <v>Graduados</v>
      </c>
      <c r="K331" s="122" t="s">
        <v>503</v>
      </c>
      <c r="L331" s="122"/>
    </row>
    <row r="332" spans="3:12" x14ac:dyDescent="0.25">
      <c r="C332" s="165"/>
      <c r="D332" s="182"/>
      <c r="E332" s="147"/>
      <c r="F332" s="121">
        <f t="shared" si="33"/>
        <v>0</v>
      </c>
      <c r="G332" s="185"/>
      <c r="H332" s="166"/>
      <c r="I332" s="154" t="e">
        <f>VLOOKUP(H332,Presupuesto!$B$11:$C$586,2,0)</f>
        <v>#N/A</v>
      </c>
      <c r="J332" s="122" t="str">
        <f t="shared" si="32"/>
        <v>Graduados</v>
      </c>
      <c r="K332" s="122" t="s">
        <v>503</v>
      </c>
      <c r="L332" s="122"/>
    </row>
    <row r="333" spans="3:12" x14ac:dyDescent="0.25">
      <c r="C333" s="165"/>
      <c r="D333" s="182"/>
      <c r="E333" s="147"/>
      <c r="F333" s="121">
        <f t="shared" si="33"/>
        <v>0</v>
      </c>
      <c r="G333" s="185"/>
      <c r="H333" s="166"/>
      <c r="I333" s="154" t="e">
        <f>VLOOKUP(H333,Presupuesto!$B$11:$C$586,2,0)</f>
        <v>#N/A</v>
      </c>
      <c r="J333" s="122" t="str">
        <f t="shared" si="32"/>
        <v>Graduados</v>
      </c>
      <c r="K333" s="122" t="s">
        <v>503</v>
      </c>
      <c r="L333" s="122"/>
    </row>
    <row r="334" spans="3:12" x14ac:dyDescent="0.25">
      <c r="C334" s="165"/>
      <c r="D334" s="182"/>
      <c r="E334" s="147"/>
      <c r="F334" s="121">
        <f t="shared" si="33"/>
        <v>0</v>
      </c>
      <c r="G334" s="185"/>
      <c r="H334" s="166"/>
      <c r="I334" s="154" t="e">
        <f>VLOOKUP(H334,Presupuesto!$B$11:$C$586,2,0)</f>
        <v>#N/A</v>
      </c>
      <c r="J334" s="122" t="str">
        <f t="shared" si="32"/>
        <v>Graduados</v>
      </c>
      <c r="K334" s="122" t="s">
        <v>503</v>
      </c>
      <c r="L334" s="122"/>
    </row>
    <row r="335" spans="3:12" x14ac:dyDescent="0.25">
      <c r="C335" s="165"/>
      <c r="D335" s="182"/>
      <c r="E335" s="147"/>
      <c r="F335" s="121">
        <f t="shared" si="33"/>
        <v>0</v>
      </c>
      <c r="G335" s="185"/>
      <c r="H335" s="166"/>
      <c r="I335" s="154" t="e">
        <f>VLOOKUP(H335,Presupuesto!$B$11:$C$586,2,0)</f>
        <v>#N/A</v>
      </c>
      <c r="J335" s="122" t="str">
        <f t="shared" si="32"/>
        <v>Graduados</v>
      </c>
      <c r="K335" s="122" t="s">
        <v>503</v>
      </c>
      <c r="L335" s="122"/>
    </row>
    <row r="336" spans="3:12" x14ac:dyDescent="0.25">
      <c r="C336" s="165"/>
      <c r="D336" s="182"/>
      <c r="E336" s="147"/>
      <c r="F336" s="121">
        <f t="shared" si="33"/>
        <v>0</v>
      </c>
      <c r="G336" s="185"/>
      <c r="H336" s="166"/>
      <c r="I336" s="154" t="e">
        <f>VLOOKUP(H336,Presupuesto!$B$11:$C$586,2,0)</f>
        <v>#N/A</v>
      </c>
      <c r="J336" s="122" t="str">
        <f t="shared" si="32"/>
        <v>Graduados</v>
      </c>
      <c r="K336" s="122" t="s">
        <v>503</v>
      </c>
      <c r="L336" s="122"/>
    </row>
    <row r="337" spans="3:12" x14ac:dyDescent="0.25">
      <c r="C337" s="165"/>
      <c r="D337" s="182"/>
      <c r="E337" s="147"/>
      <c r="F337" s="121">
        <f t="shared" si="33"/>
        <v>0</v>
      </c>
      <c r="G337" s="185"/>
      <c r="H337" s="166"/>
      <c r="I337" s="154" t="e">
        <f>VLOOKUP(H337,Presupuesto!$B$11:$C$586,2,0)</f>
        <v>#N/A</v>
      </c>
      <c r="J337" s="122" t="str">
        <f t="shared" si="32"/>
        <v>Graduados</v>
      </c>
      <c r="K337" s="122" t="s">
        <v>503</v>
      </c>
      <c r="L337" s="122"/>
    </row>
    <row r="338" spans="3:12" x14ac:dyDescent="0.25">
      <c r="C338" s="165"/>
      <c r="D338" s="182"/>
      <c r="E338" s="147"/>
      <c r="F338" s="121">
        <f t="shared" si="33"/>
        <v>0</v>
      </c>
      <c r="G338" s="185"/>
      <c r="H338" s="166"/>
      <c r="I338" s="154" t="e">
        <f>VLOOKUP(H338,Presupuesto!$B$11:$C$586,2,0)</f>
        <v>#N/A</v>
      </c>
      <c r="J338" s="122" t="str">
        <f t="shared" si="32"/>
        <v>Graduados</v>
      </c>
      <c r="K338" s="122" t="s">
        <v>503</v>
      </c>
      <c r="L338" s="122"/>
    </row>
    <row r="339" spans="3:12" x14ac:dyDescent="0.25">
      <c r="C339" s="165"/>
      <c r="D339" s="182"/>
      <c r="E339" s="147"/>
      <c r="F339" s="121">
        <f t="shared" si="33"/>
        <v>0</v>
      </c>
      <c r="G339" s="185"/>
      <c r="H339" s="166"/>
      <c r="I339" s="154" t="e">
        <f>VLOOKUP(H339,Presupuesto!$B$11:$C$586,2,0)</f>
        <v>#N/A</v>
      </c>
      <c r="J339" s="122" t="str">
        <f t="shared" si="32"/>
        <v>Graduados</v>
      </c>
      <c r="K339" s="122" t="s">
        <v>503</v>
      </c>
      <c r="L339" s="122"/>
    </row>
    <row r="340" spans="3:12" x14ac:dyDescent="0.25">
      <c r="C340" s="165"/>
      <c r="D340" s="182"/>
      <c r="E340" s="147"/>
      <c r="F340" s="121">
        <f t="shared" si="33"/>
        <v>0</v>
      </c>
      <c r="G340" s="185"/>
      <c r="H340" s="166"/>
      <c r="I340" s="154" t="e">
        <f>VLOOKUP(H340,Presupuesto!$B$11:$C$586,2,0)</f>
        <v>#N/A</v>
      </c>
      <c r="J340" s="122" t="str">
        <f t="shared" si="32"/>
        <v>Graduados</v>
      </c>
      <c r="K340" s="122" t="s">
        <v>503</v>
      </c>
      <c r="L340" s="122"/>
    </row>
    <row r="341" spans="3:12" x14ac:dyDescent="0.25">
      <c r="C341" s="165"/>
      <c r="D341" s="182"/>
      <c r="E341" s="147"/>
      <c r="F341" s="121">
        <f t="shared" si="33"/>
        <v>0</v>
      </c>
      <c r="G341" s="185"/>
      <c r="H341" s="166"/>
      <c r="I341" s="154" t="e">
        <f>VLOOKUP(H341,Presupuesto!$B$11:$C$586,2,0)</f>
        <v>#N/A</v>
      </c>
      <c r="J341" s="122" t="str">
        <f t="shared" si="32"/>
        <v>Graduados</v>
      </c>
      <c r="K341" s="122" t="s">
        <v>503</v>
      </c>
      <c r="L341" s="122"/>
    </row>
    <row r="342" spans="3:12" x14ac:dyDescent="0.25">
      <c r="C342" s="165"/>
      <c r="D342" s="182"/>
      <c r="E342" s="147"/>
      <c r="F342" s="121">
        <f t="shared" si="33"/>
        <v>0</v>
      </c>
      <c r="G342" s="185"/>
      <c r="H342" s="166"/>
      <c r="I342" s="154" t="e">
        <f>VLOOKUP(H342,Presupuesto!$B$11:$C$586,2,0)</f>
        <v>#N/A</v>
      </c>
      <c r="J342" s="122" t="str">
        <f t="shared" si="32"/>
        <v>Graduados</v>
      </c>
      <c r="K342" s="122" t="s">
        <v>503</v>
      </c>
      <c r="L342" s="122"/>
    </row>
    <row r="343" spans="3:12" x14ac:dyDescent="0.25">
      <c r="C343" s="165"/>
      <c r="D343" s="182"/>
      <c r="E343" s="147"/>
      <c r="F343" s="121">
        <f t="shared" si="33"/>
        <v>0</v>
      </c>
      <c r="G343" s="185"/>
      <c r="H343" s="166"/>
      <c r="I343" s="154" t="e">
        <f>VLOOKUP(H343,Presupuesto!$B$11:$C$586,2,0)</f>
        <v>#N/A</v>
      </c>
      <c r="J343" s="122" t="str">
        <f t="shared" si="32"/>
        <v>Graduados</v>
      </c>
      <c r="K343" s="122" t="s">
        <v>503</v>
      </c>
      <c r="L343" s="122"/>
    </row>
    <row r="344" spans="3:12" x14ac:dyDescent="0.25">
      <c r="C344" s="167"/>
      <c r="D344" s="182"/>
      <c r="E344" s="142"/>
      <c r="F344" s="121">
        <f t="shared" si="33"/>
        <v>0</v>
      </c>
      <c r="G344" s="185"/>
      <c r="H344" s="168"/>
      <c r="I344" s="154" t="e">
        <f>VLOOKUP(H344,Presupuesto!$B$11:$C$586,2,0)</f>
        <v>#N/A</v>
      </c>
      <c r="J344" s="122" t="str">
        <f t="shared" si="32"/>
        <v>Graduados</v>
      </c>
      <c r="K344" s="122" t="s">
        <v>503</v>
      </c>
      <c r="L344" s="122"/>
    </row>
    <row r="345" spans="3:12" x14ac:dyDescent="0.25">
      <c r="C345" s="167"/>
      <c r="D345" s="182"/>
      <c r="E345" s="142"/>
      <c r="F345" s="121">
        <f t="shared" si="33"/>
        <v>0</v>
      </c>
      <c r="G345" s="185"/>
      <c r="H345" s="168"/>
      <c r="I345" s="154" t="e">
        <f>VLOOKUP(H345,Presupuesto!$B$11:$C$586,2,0)</f>
        <v>#N/A</v>
      </c>
      <c r="J345" s="122" t="str">
        <f t="shared" si="32"/>
        <v>Graduados</v>
      </c>
      <c r="K345" s="122" t="s">
        <v>503</v>
      </c>
      <c r="L345" s="122"/>
    </row>
    <row r="346" spans="3:12" x14ac:dyDescent="0.25">
      <c r="C346" s="167"/>
      <c r="D346" s="182"/>
      <c r="E346" s="142"/>
      <c r="F346" s="121">
        <f t="shared" si="33"/>
        <v>0</v>
      </c>
      <c r="G346" s="185"/>
      <c r="H346" s="168"/>
      <c r="I346" s="154" t="e">
        <f>VLOOKUP(H346,Presupuesto!$B$11:$C$586,2,0)</f>
        <v>#N/A</v>
      </c>
      <c r="J346" s="122" t="str">
        <f t="shared" si="32"/>
        <v>Graduados</v>
      </c>
      <c r="K346" s="122" t="s">
        <v>503</v>
      </c>
      <c r="L346" s="122"/>
    </row>
    <row r="347" spans="3:12" x14ac:dyDescent="0.25">
      <c r="C347" s="167"/>
      <c r="D347" s="182"/>
      <c r="E347" s="142"/>
      <c r="F347" s="121">
        <f t="shared" si="33"/>
        <v>0</v>
      </c>
      <c r="G347" s="185"/>
      <c r="H347" s="168"/>
      <c r="I347" s="154" t="e">
        <f>VLOOKUP(H347,Presupuesto!$B$11:$C$586,2,0)</f>
        <v>#N/A</v>
      </c>
      <c r="J347" s="122" t="str">
        <f t="shared" si="32"/>
        <v>Graduados</v>
      </c>
      <c r="K347" s="122" t="s">
        <v>503</v>
      </c>
      <c r="L347" s="122"/>
    </row>
    <row r="348" spans="3:12" x14ac:dyDescent="0.25">
      <c r="C348" s="167"/>
      <c r="D348" s="182"/>
      <c r="E348" s="142"/>
      <c r="F348" s="121">
        <f t="shared" si="33"/>
        <v>0</v>
      </c>
      <c r="G348" s="185"/>
      <c r="H348" s="168"/>
      <c r="I348" s="154" t="e">
        <f>VLOOKUP(H348,Presupuesto!$B$11:$C$586,2,0)</f>
        <v>#N/A</v>
      </c>
      <c r="J348" s="122" t="str">
        <f t="shared" si="32"/>
        <v>Graduados</v>
      </c>
      <c r="K348" s="122" t="s">
        <v>503</v>
      </c>
      <c r="L348" s="122"/>
    </row>
    <row r="349" spans="3:12" x14ac:dyDescent="0.25">
      <c r="C349" s="167"/>
      <c r="D349" s="182"/>
      <c r="E349" s="142"/>
      <c r="F349" s="121">
        <f t="shared" si="33"/>
        <v>0</v>
      </c>
      <c r="G349" s="185"/>
      <c r="H349" s="168"/>
      <c r="I349" s="154" t="e">
        <f>VLOOKUP(H349,Presupuesto!$B$11:$C$586,2,0)</f>
        <v>#N/A</v>
      </c>
      <c r="J349" s="122" t="str">
        <f t="shared" si="32"/>
        <v>Graduados</v>
      </c>
      <c r="K349" s="122" t="s">
        <v>503</v>
      </c>
      <c r="L349" s="122"/>
    </row>
    <row r="350" spans="3:12" x14ac:dyDescent="0.25">
      <c r="C350" s="167"/>
      <c r="D350" s="182"/>
      <c r="E350" s="142"/>
      <c r="F350" s="121">
        <f t="shared" si="33"/>
        <v>0</v>
      </c>
      <c r="G350" s="185"/>
      <c r="H350" s="168"/>
      <c r="I350" s="154" t="e">
        <f>VLOOKUP(H350,Presupuesto!$B$11:$C$586,2,0)</f>
        <v>#N/A</v>
      </c>
      <c r="J350" s="122" t="str">
        <f t="shared" si="32"/>
        <v>Graduados</v>
      </c>
      <c r="K350" s="122" t="s">
        <v>503</v>
      </c>
      <c r="L350" s="122"/>
    </row>
    <row r="351" spans="3:12" x14ac:dyDescent="0.25">
      <c r="C351" s="167"/>
      <c r="D351" s="182"/>
      <c r="E351" s="142"/>
      <c r="F351" s="121">
        <f t="shared" si="33"/>
        <v>0</v>
      </c>
      <c r="G351" s="185"/>
      <c r="H351" s="168"/>
      <c r="I351" s="154" t="e">
        <f>VLOOKUP(H351,Presupuesto!$B$11:$C$586,2,0)</f>
        <v>#N/A</v>
      </c>
      <c r="J351" s="122" t="str">
        <f t="shared" si="32"/>
        <v>Graduados</v>
      </c>
      <c r="K351" s="122" t="s">
        <v>503</v>
      </c>
      <c r="L351" s="122"/>
    </row>
    <row r="352" spans="3:12" x14ac:dyDescent="0.25">
      <c r="C352" s="169"/>
      <c r="D352" s="182"/>
      <c r="E352" s="142"/>
      <c r="F352" s="121">
        <f t="shared" si="33"/>
        <v>0</v>
      </c>
      <c r="G352" s="185"/>
      <c r="H352" s="170"/>
      <c r="I352" s="154" t="e">
        <f>VLOOKUP(H352,Presupuesto!$B$11:$C$586,2,0)</f>
        <v>#N/A</v>
      </c>
      <c r="J352" s="122" t="str">
        <f t="shared" si="32"/>
        <v>Graduados</v>
      </c>
      <c r="K352" s="122" t="s">
        <v>494</v>
      </c>
      <c r="L352" s="122"/>
    </row>
    <row r="353" spans="3:12" x14ac:dyDescent="0.25">
      <c r="C353" s="169"/>
      <c r="D353" s="182"/>
      <c r="E353" s="142"/>
      <c r="F353" s="121">
        <f t="shared" si="33"/>
        <v>0</v>
      </c>
      <c r="G353" s="185"/>
      <c r="H353" s="170"/>
      <c r="I353" s="154" t="e">
        <f>VLOOKUP(H353,Presupuesto!$B$11:$C$586,2,0)</f>
        <v>#N/A</v>
      </c>
      <c r="J353" s="122" t="str">
        <f t="shared" si="32"/>
        <v>Graduados</v>
      </c>
      <c r="K353" s="122" t="s">
        <v>503</v>
      </c>
      <c r="L353" s="122"/>
    </row>
    <row r="354" spans="3:12" x14ac:dyDescent="0.25">
      <c r="C354" s="169"/>
      <c r="D354" s="182"/>
      <c r="E354" s="142"/>
      <c r="F354" s="121">
        <f t="shared" si="33"/>
        <v>0</v>
      </c>
      <c r="G354" s="185"/>
      <c r="H354" s="170"/>
      <c r="I354" s="154" t="e">
        <f>VLOOKUP(H354,Presupuesto!$B$11:$C$586,2,0)</f>
        <v>#N/A</v>
      </c>
      <c r="J354" s="122" t="str">
        <f t="shared" si="32"/>
        <v>Graduados</v>
      </c>
      <c r="K354" s="122" t="s">
        <v>503</v>
      </c>
      <c r="L354" s="122"/>
    </row>
    <row r="355" spans="3:12" x14ac:dyDescent="0.25">
      <c r="C355" s="169"/>
      <c r="D355" s="182"/>
      <c r="E355" s="142"/>
      <c r="F355" s="121">
        <f t="shared" si="33"/>
        <v>0</v>
      </c>
      <c r="G355" s="185"/>
      <c r="H355" s="170"/>
      <c r="I355" s="154" t="e">
        <f>VLOOKUP(H355,Presupuesto!$B$11:$C$586,2,0)</f>
        <v>#N/A</v>
      </c>
      <c r="J355" s="122" t="str">
        <f t="shared" si="32"/>
        <v>Graduados</v>
      </c>
      <c r="K355" s="122" t="s">
        <v>503</v>
      </c>
      <c r="L355" s="122"/>
    </row>
    <row r="356" spans="3:12" ht="15.75" thickBot="1" x14ac:dyDescent="0.3">
      <c r="C356" s="171"/>
      <c r="D356" s="267"/>
      <c r="E356" s="127"/>
      <c r="F356" s="129">
        <f t="shared" si="33"/>
        <v>0</v>
      </c>
      <c r="G356" s="186"/>
      <c r="H356" s="172"/>
      <c r="I356" s="156" t="e">
        <f>VLOOKUP(H356,Presupuesto!$B$11:$C$586,2,0)</f>
        <v>#N/A</v>
      </c>
      <c r="J356" s="130" t="str">
        <f t="shared" ref="J356" si="34">$J$20</f>
        <v>Graduados</v>
      </c>
      <c r="K356" s="148" t="s">
        <v>485</v>
      </c>
      <c r="L356" s="148"/>
    </row>
    <row r="357" spans="3:12" ht="15.75" thickBot="1" x14ac:dyDescent="0.3"/>
    <row r="358" spans="3:12" ht="15.75" thickBot="1" x14ac:dyDescent="0.3">
      <c r="C358" s="181" t="s">
        <v>53</v>
      </c>
      <c r="D358" s="132"/>
      <c r="F358" s="72"/>
      <c r="G358" s="97"/>
      <c r="H358" s="72"/>
      <c r="I358" s="72"/>
    </row>
    <row r="359" spans="3:12" x14ac:dyDescent="0.25">
      <c r="C359" s="72"/>
      <c r="D359" s="31"/>
      <c r="E359" s="117"/>
      <c r="F359" s="117"/>
      <c r="G359" s="117"/>
      <c r="H359" s="94"/>
      <c r="I359" s="94"/>
      <c r="J359" s="94"/>
      <c r="K359" s="136"/>
    </row>
    <row r="360" spans="3:12" x14ac:dyDescent="0.25">
      <c r="C360" s="72"/>
      <c r="D360" s="31"/>
      <c r="E360" s="117"/>
      <c r="F360" s="117"/>
      <c r="G360" s="117"/>
      <c r="H360" s="94"/>
      <c r="I360" s="94"/>
      <c r="J360" s="94"/>
      <c r="K360" s="136"/>
    </row>
    <row r="361" spans="3:12" ht="15.75" x14ac:dyDescent="0.25">
      <c r="C361" s="235" t="s">
        <v>481</v>
      </c>
      <c r="D361" s="448"/>
      <c r="E361" s="117"/>
      <c r="F361" s="117"/>
      <c r="G361" s="117"/>
      <c r="H361" s="94"/>
      <c r="I361" s="94"/>
      <c r="J361" s="94"/>
      <c r="K361" s="136"/>
    </row>
    <row r="362" spans="3:12" ht="18.75" x14ac:dyDescent="0.25">
      <c r="C362" s="252" t="e">
        <f>IFERROR(VLOOKUP(D361,'Desarrollo e Innov. Curricular'!$E:$F,2,FALSE),IFERROR(VLOOKUP(D361,Investigación!$E:$F,2,FALSE),IFERROR(VLOOKUP(D361,'Vinculación Univ. Sociedad'!$E:$F,2,FALSE),IFERROR(VLOOKUP(D361,'Docencia y Profesorado Universi'!$E:$F,2,FALSE),IFERROR(VLOOKUP(D361,Estudiantes!$E:$F,2,FALSE),IFERROR(VLOOKUP(D361,'Gestion Administrativa'!#REF!,2,FALSE),IFERROR(VLOOKUP(D361,'Gestion Academica'!$E:$F,2,FALSE),IFERROR(VLOOKUP(D361,Graduados!$E:$F,2,FALSE),IFERROR(VLOOKUP(D361,'Gestión del Conocimiento'!$E:$F,2,FALSE),IFERROR(VLOOKUP(D361,Gobernabilidad!$E:$F,2,FALSE),IFERROR(VLOOKUP(D361,'NIVEL DE ES Y  SISTEMA NACIONAL'!$E:$F,2,FALSE),VLOOKUP(D361,'Lo Esencial'!$E:$F,2,0))))))))))))</f>
        <v>#N/A</v>
      </c>
      <c r="D362" s="31"/>
      <c r="E362" s="117"/>
      <c r="F362" s="117"/>
      <c r="G362" s="117"/>
      <c r="H362" s="94"/>
      <c r="I362" s="94"/>
      <c r="J362" s="94"/>
      <c r="K362" s="136"/>
    </row>
    <row r="363" spans="3:12" ht="15.75" thickBot="1" x14ac:dyDescent="0.3">
      <c r="F363" s="117"/>
      <c r="G363" s="94"/>
      <c r="H363" s="94"/>
      <c r="I363" s="94"/>
    </row>
    <row r="364" spans="3:12" ht="30.75" thickBot="1" x14ac:dyDescent="0.3">
      <c r="C364" s="153" t="s">
        <v>44</v>
      </c>
      <c r="D364" s="158" t="s">
        <v>55</v>
      </c>
      <c r="E364" s="160" t="s">
        <v>57</v>
      </c>
      <c r="F364" s="159" t="s">
        <v>27</v>
      </c>
      <c r="G364" s="157" t="s">
        <v>218</v>
      </c>
      <c r="H364" s="160" t="s">
        <v>46</v>
      </c>
      <c r="I364" s="157" t="s">
        <v>219</v>
      </c>
      <c r="J364" s="157" t="s">
        <v>501</v>
      </c>
      <c r="K364" s="157" t="s">
        <v>502</v>
      </c>
      <c r="L364" s="157" t="s">
        <v>558</v>
      </c>
    </row>
    <row r="365" spans="3:12" x14ac:dyDescent="0.25">
      <c r="C365" s="165" t="s">
        <v>169</v>
      </c>
      <c r="D365" s="182"/>
      <c r="E365" s="139">
        <v>784000</v>
      </c>
      <c r="F365" s="121">
        <f t="shared" ref="F365" si="35">D365*E365</f>
        <v>0</v>
      </c>
      <c r="G365" s="185" t="s">
        <v>216</v>
      </c>
      <c r="H365" s="166" t="s">
        <v>347</v>
      </c>
      <c r="I365" s="154" t="str">
        <f>VLOOKUP(H365,Presupuesto!$B$11:$C$586,2,0)</f>
        <v>CONTRIBUCIONES PATRONALES (11700-00)</v>
      </c>
      <c r="J365" s="263" t="s">
        <v>213</v>
      </c>
      <c r="K365" s="122" t="s">
        <v>485</v>
      </c>
      <c r="L365" s="122"/>
    </row>
    <row r="366" spans="3:12" x14ac:dyDescent="0.25">
      <c r="C366" s="165" t="s">
        <v>85</v>
      </c>
      <c r="D366" s="182"/>
      <c r="E366" s="147">
        <v>100000</v>
      </c>
      <c r="F366" s="121"/>
      <c r="G366" s="185"/>
      <c r="H366" s="166">
        <v>42500</v>
      </c>
      <c r="I366" s="154" t="e">
        <f>VLOOKUP(H366,Presupuesto!$B$11:$C$586,2,0)</f>
        <v>#N/A</v>
      </c>
      <c r="J366" s="122" t="str">
        <f>$J$17</f>
        <v>Graduados</v>
      </c>
      <c r="K366" s="122" t="s">
        <v>503</v>
      </c>
      <c r="L366" s="122"/>
    </row>
    <row r="367" spans="3:12" x14ac:dyDescent="0.25">
      <c r="C367" s="165" t="s">
        <v>86</v>
      </c>
      <c r="D367" s="182"/>
      <c r="E367" s="147">
        <v>50000</v>
      </c>
      <c r="F367" s="121">
        <f t="shared" ref="F367:F369" si="36">D367*E367</f>
        <v>0</v>
      </c>
      <c r="G367" s="185"/>
      <c r="H367" s="166">
        <v>42500</v>
      </c>
      <c r="I367" s="154" t="e">
        <f>VLOOKUP(H367,Presupuesto!$B$11:$C$586,2,0)</f>
        <v>#N/A</v>
      </c>
      <c r="J367" s="122" t="str">
        <f t="shared" ref="J367:J398" si="37">$J$17</f>
        <v>Graduados</v>
      </c>
      <c r="K367" s="122" t="s">
        <v>503</v>
      </c>
      <c r="L367" s="122"/>
    </row>
    <row r="368" spans="3:12" x14ac:dyDescent="0.25">
      <c r="C368" s="165" t="s">
        <v>197</v>
      </c>
      <c r="D368" s="182"/>
      <c r="E368" s="147">
        <v>40</v>
      </c>
      <c r="F368" s="121">
        <f t="shared" si="36"/>
        <v>0</v>
      </c>
      <c r="G368" s="185"/>
      <c r="H368" s="166">
        <v>42500</v>
      </c>
      <c r="I368" s="154" t="e">
        <f>VLOOKUP(H368,Presupuesto!$B$11:$C$586,2,0)</f>
        <v>#N/A</v>
      </c>
      <c r="J368" s="122" t="str">
        <f t="shared" si="37"/>
        <v>Graduados</v>
      </c>
      <c r="K368" s="122" t="s">
        <v>503</v>
      </c>
      <c r="L368" s="122"/>
    </row>
    <row r="369" spans="3:12" x14ac:dyDescent="0.25">
      <c r="C369" s="165" t="s">
        <v>168</v>
      </c>
      <c r="D369" s="182"/>
      <c r="E369" s="147">
        <v>5745</v>
      </c>
      <c r="F369" s="121">
        <f t="shared" si="36"/>
        <v>0</v>
      </c>
      <c r="G369" s="185"/>
      <c r="H369" s="166">
        <v>42500</v>
      </c>
      <c r="I369" s="154" t="e">
        <f>VLOOKUP(H369,Presupuesto!$B$11:$C$586,2,0)</f>
        <v>#N/A</v>
      </c>
      <c r="J369" s="122" t="str">
        <f t="shared" si="37"/>
        <v>Graduados</v>
      </c>
      <c r="K369" s="122" t="s">
        <v>503</v>
      </c>
      <c r="L369" s="122"/>
    </row>
    <row r="370" spans="3:12" x14ac:dyDescent="0.25">
      <c r="C370" s="165" t="s">
        <v>202</v>
      </c>
      <c r="D370" s="182"/>
      <c r="E370" s="147">
        <v>30000</v>
      </c>
      <c r="F370" s="121"/>
      <c r="G370" s="185"/>
      <c r="H370" s="166">
        <v>42500</v>
      </c>
      <c r="I370" s="154" t="e">
        <f>VLOOKUP(H370,Presupuesto!$B$11:$C$586,2,0)</f>
        <v>#N/A</v>
      </c>
      <c r="J370" s="122" t="str">
        <f t="shared" si="37"/>
        <v>Graduados</v>
      </c>
      <c r="K370" s="122" t="s">
        <v>492</v>
      </c>
      <c r="L370" s="122"/>
    </row>
    <row r="371" spans="3:12" x14ac:dyDescent="0.25">
      <c r="C371" s="165" t="s">
        <v>202</v>
      </c>
      <c r="D371" s="182"/>
      <c r="E371" s="147">
        <v>30000</v>
      </c>
      <c r="F371" s="121">
        <f t="shared" ref="F371:F399" si="38">D371*E371</f>
        <v>0</v>
      </c>
      <c r="G371" s="185"/>
      <c r="H371" s="166">
        <v>42500</v>
      </c>
      <c r="I371" s="154" t="e">
        <f>VLOOKUP(H371,Presupuesto!$B$11:$C$586,2,0)</f>
        <v>#N/A</v>
      </c>
      <c r="J371" s="122" t="str">
        <f t="shared" si="37"/>
        <v>Graduados</v>
      </c>
      <c r="K371" s="122" t="s">
        <v>503</v>
      </c>
      <c r="L371" s="122"/>
    </row>
    <row r="372" spans="3:12" x14ac:dyDescent="0.25">
      <c r="C372" s="165"/>
      <c r="D372" s="182"/>
      <c r="E372" s="147"/>
      <c r="F372" s="121">
        <f t="shared" si="38"/>
        <v>0</v>
      </c>
      <c r="G372" s="185"/>
      <c r="H372" s="166">
        <v>35600</v>
      </c>
      <c r="I372" s="154" t="e">
        <f>VLOOKUP(H372,Presupuesto!$B$11:$C$586,2,0)</f>
        <v>#N/A</v>
      </c>
      <c r="J372" s="122" t="str">
        <f t="shared" si="37"/>
        <v>Graduados</v>
      </c>
      <c r="K372" s="122" t="s">
        <v>503</v>
      </c>
      <c r="L372" s="122"/>
    </row>
    <row r="373" spans="3:12" x14ac:dyDescent="0.25">
      <c r="C373" s="165"/>
      <c r="D373" s="182"/>
      <c r="E373" s="147"/>
      <c r="F373" s="121">
        <f t="shared" si="38"/>
        <v>0</v>
      </c>
      <c r="G373" s="185"/>
      <c r="H373" s="166"/>
      <c r="I373" s="154" t="e">
        <f>VLOOKUP(H373,Presupuesto!$B$11:$C$586,2,0)</f>
        <v>#N/A</v>
      </c>
      <c r="J373" s="122" t="str">
        <f t="shared" si="37"/>
        <v>Graduados</v>
      </c>
      <c r="K373" s="122" t="s">
        <v>503</v>
      </c>
      <c r="L373" s="122"/>
    </row>
    <row r="374" spans="3:12" x14ac:dyDescent="0.25">
      <c r="C374" s="165"/>
      <c r="D374" s="182"/>
      <c r="E374" s="147"/>
      <c r="F374" s="121">
        <f t="shared" si="38"/>
        <v>0</v>
      </c>
      <c r="G374" s="185"/>
      <c r="H374" s="166"/>
      <c r="I374" s="154" t="e">
        <f>VLOOKUP(H374,Presupuesto!$B$11:$C$586,2,0)</f>
        <v>#N/A</v>
      </c>
      <c r="J374" s="122" t="str">
        <f t="shared" si="37"/>
        <v>Graduados</v>
      </c>
      <c r="K374" s="122" t="s">
        <v>503</v>
      </c>
      <c r="L374" s="122"/>
    </row>
    <row r="375" spans="3:12" x14ac:dyDescent="0.25">
      <c r="C375" s="165"/>
      <c r="D375" s="182"/>
      <c r="E375" s="147"/>
      <c r="F375" s="121">
        <f t="shared" si="38"/>
        <v>0</v>
      </c>
      <c r="G375" s="185"/>
      <c r="H375" s="166"/>
      <c r="I375" s="154" t="e">
        <f>VLOOKUP(H375,Presupuesto!$B$11:$C$586,2,0)</f>
        <v>#N/A</v>
      </c>
      <c r="J375" s="122" t="str">
        <f t="shared" si="37"/>
        <v>Graduados</v>
      </c>
      <c r="K375" s="122" t="s">
        <v>503</v>
      </c>
      <c r="L375" s="122"/>
    </row>
    <row r="376" spans="3:12" x14ac:dyDescent="0.25">
      <c r="C376" s="165"/>
      <c r="D376" s="182"/>
      <c r="E376" s="147"/>
      <c r="F376" s="121">
        <f t="shared" si="38"/>
        <v>0</v>
      </c>
      <c r="G376" s="185"/>
      <c r="H376" s="166"/>
      <c r="I376" s="154" t="e">
        <f>VLOOKUP(H376,Presupuesto!$B$11:$C$586,2,0)</f>
        <v>#N/A</v>
      </c>
      <c r="J376" s="122" t="str">
        <f t="shared" si="37"/>
        <v>Graduados</v>
      </c>
      <c r="K376" s="122" t="s">
        <v>503</v>
      </c>
      <c r="L376" s="122"/>
    </row>
    <row r="377" spans="3:12" x14ac:dyDescent="0.25">
      <c r="C377" s="165"/>
      <c r="D377" s="182"/>
      <c r="E377" s="147"/>
      <c r="F377" s="121">
        <f t="shared" si="38"/>
        <v>0</v>
      </c>
      <c r="G377" s="185"/>
      <c r="H377" s="166"/>
      <c r="I377" s="154" t="e">
        <f>VLOOKUP(H377,Presupuesto!$B$11:$C$586,2,0)</f>
        <v>#N/A</v>
      </c>
      <c r="J377" s="122" t="str">
        <f t="shared" si="37"/>
        <v>Graduados</v>
      </c>
      <c r="K377" s="122" t="s">
        <v>503</v>
      </c>
      <c r="L377" s="122"/>
    </row>
    <row r="378" spans="3:12" x14ac:dyDescent="0.25">
      <c r="C378" s="165"/>
      <c r="D378" s="182"/>
      <c r="E378" s="147"/>
      <c r="F378" s="121">
        <f t="shared" si="38"/>
        <v>0</v>
      </c>
      <c r="G378" s="185"/>
      <c r="H378" s="166"/>
      <c r="I378" s="154" t="e">
        <f>VLOOKUP(H378,Presupuesto!$B$11:$C$586,2,0)</f>
        <v>#N/A</v>
      </c>
      <c r="J378" s="122" t="str">
        <f t="shared" si="37"/>
        <v>Graduados</v>
      </c>
      <c r="K378" s="122" t="s">
        <v>503</v>
      </c>
      <c r="L378" s="122"/>
    </row>
    <row r="379" spans="3:12" x14ac:dyDescent="0.25">
      <c r="C379" s="165"/>
      <c r="D379" s="182"/>
      <c r="E379" s="147"/>
      <c r="F379" s="121">
        <f t="shared" si="38"/>
        <v>0</v>
      </c>
      <c r="G379" s="185"/>
      <c r="H379" s="166"/>
      <c r="I379" s="154" t="e">
        <f>VLOOKUP(H379,Presupuesto!$B$11:$C$586,2,0)</f>
        <v>#N/A</v>
      </c>
      <c r="J379" s="122" t="str">
        <f t="shared" si="37"/>
        <v>Graduados</v>
      </c>
      <c r="K379" s="122" t="s">
        <v>503</v>
      </c>
      <c r="L379" s="122"/>
    </row>
    <row r="380" spans="3:12" x14ac:dyDescent="0.25">
      <c r="C380" s="165"/>
      <c r="D380" s="182"/>
      <c r="E380" s="147"/>
      <c r="F380" s="121">
        <f t="shared" si="38"/>
        <v>0</v>
      </c>
      <c r="G380" s="185"/>
      <c r="H380" s="166"/>
      <c r="I380" s="154" t="e">
        <f>VLOOKUP(H380,Presupuesto!$B$11:$C$586,2,0)</f>
        <v>#N/A</v>
      </c>
      <c r="J380" s="122" t="str">
        <f t="shared" si="37"/>
        <v>Graduados</v>
      </c>
      <c r="K380" s="122" t="s">
        <v>503</v>
      </c>
      <c r="L380" s="122"/>
    </row>
    <row r="381" spans="3:12" x14ac:dyDescent="0.25">
      <c r="C381" s="165"/>
      <c r="D381" s="182"/>
      <c r="E381" s="147"/>
      <c r="F381" s="121">
        <f t="shared" si="38"/>
        <v>0</v>
      </c>
      <c r="G381" s="185"/>
      <c r="H381" s="166"/>
      <c r="I381" s="154" t="e">
        <f>VLOOKUP(H381,Presupuesto!$B$11:$C$586,2,0)</f>
        <v>#N/A</v>
      </c>
      <c r="J381" s="122" t="str">
        <f t="shared" si="37"/>
        <v>Graduados</v>
      </c>
      <c r="K381" s="122" t="s">
        <v>503</v>
      </c>
      <c r="L381" s="122"/>
    </row>
    <row r="382" spans="3:12" x14ac:dyDescent="0.25">
      <c r="C382" s="165"/>
      <c r="D382" s="182"/>
      <c r="E382" s="147"/>
      <c r="F382" s="121">
        <f t="shared" si="38"/>
        <v>0</v>
      </c>
      <c r="G382" s="185"/>
      <c r="H382" s="166"/>
      <c r="I382" s="154" t="e">
        <f>VLOOKUP(H382,Presupuesto!$B$11:$C$586,2,0)</f>
        <v>#N/A</v>
      </c>
      <c r="J382" s="122" t="str">
        <f t="shared" si="37"/>
        <v>Graduados</v>
      </c>
      <c r="K382" s="122" t="s">
        <v>503</v>
      </c>
      <c r="L382" s="122"/>
    </row>
    <row r="383" spans="3:12" x14ac:dyDescent="0.25">
      <c r="C383" s="165"/>
      <c r="D383" s="182"/>
      <c r="E383" s="147"/>
      <c r="F383" s="121">
        <f t="shared" si="38"/>
        <v>0</v>
      </c>
      <c r="G383" s="185"/>
      <c r="H383" s="166"/>
      <c r="I383" s="154" t="e">
        <f>VLOOKUP(H383,Presupuesto!$B$11:$C$586,2,0)</f>
        <v>#N/A</v>
      </c>
      <c r="J383" s="122" t="str">
        <f t="shared" si="37"/>
        <v>Graduados</v>
      </c>
      <c r="K383" s="122" t="s">
        <v>503</v>
      </c>
      <c r="L383" s="122"/>
    </row>
    <row r="384" spans="3:12" x14ac:dyDescent="0.25">
      <c r="C384" s="165"/>
      <c r="D384" s="182"/>
      <c r="E384" s="147"/>
      <c r="F384" s="121">
        <f t="shared" si="38"/>
        <v>0</v>
      </c>
      <c r="G384" s="185"/>
      <c r="H384" s="166"/>
      <c r="I384" s="154" t="e">
        <f>VLOOKUP(H384,Presupuesto!$B$11:$C$586,2,0)</f>
        <v>#N/A</v>
      </c>
      <c r="J384" s="122" t="str">
        <f t="shared" si="37"/>
        <v>Graduados</v>
      </c>
      <c r="K384" s="122" t="s">
        <v>503</v>
      </c>
      <c r="L384" s="122"/>
    </row>
    <row r="385" spans="3:12" x14ac:dyDescent="0.25">
      <c r="C385" s="165"/>
      <c r="D385" s="182"/>
      <c r="E385" s="147"/>
      <c r="F385" s="121">
        <f t="shared" si="38"/>
        <v>0</v>
      </c>
      <c r="G385" s="185"/>
      <c r="H385" s="166"/>
      <c r="I385" s="154" t="e">
        <f>VLOOKUP(H385,Presupuesto!$B$11:$C$586,2,0)</f>
        <v>#N/A</v>
      </c>
      <c r="J385" s="122" t="str">
        <f t="shared" si="37"/>
        <v>Graduados</v>
      </c>
      <c r="K385" s="122" t="s">
        <v>503</v>
      </c>
      <c r="L385" s="122"/>
    </row>
    <row r="386" spans="3:12" x14ac:dyDescent="0.25">
      <c r="C386" s="165"/>
      <c r="D386" s="182"/>
      <c r="E386" s="147"/>
      <c r="F386" s="121">
        <f t="shared" si="38"/>
        <v>0</v>
      </c>
      <c r="G386" s="185"/>
      <c r="H386" s="166"/>
      <c r="I386" s="154" t="e">
        <f>VLOOKUP(H386,Presupuesto!$B$11:$C$586,2,0)</f>
        <v>#N/A</v>
      </c>
      <c r="J386" s="122" t="str">
        <f t="shared" si="37"/>
        <v>Graduados</v>
      </c>
      <c r="K386" s="122" t="s">
        <v>503</v>
      </c>
      <c r="L386" s="122"/>
    </row>
    <row r="387" spans="3:12" x14ac:dyDescent="0.25">
      <c r="C387" s="167"/>
      <c r="D387" s="182"/>
      <c r="E387" s="142"/>
      <c r="F387" s="121">
        <f t="shared" si="38"/>
        <v>0</v>
      </c>
      <c r="G387" s="185"/>
      <c r="H387" s="168"/>
      <c r="I387" s="154" t="e">
        <f>VLOOKUP(H387,Presupuesto!$B$11:$C$586,2,0)</f>
        <v>#N/A</v>
      </c>
      <c r="J387" s="122" t="str">
        <f t="shared" si="37"/>
        <v>Graduados</v>
      </c>
      <c r="K387" s="122" t="s">
        <v>503</v>
      </c>
      <c r="L387" s="122"/>
    </row>
    <row r="388" spans="3:12" x14ac:dyDescent="0.25">
      <c r="C388" s="167"/>
      <c r="D388" s="182"/>
      <c r="E388" s="142"/>
      <c r="F388" s="121">
        <f t="shared" si="38"/>
        <v>0</v>
      </c>
      <c r="G388" s="185"/>
      <c r="H388" s="168"/>
      <c r="I388" s="154" t="e">
        <f>VLOOKUP(H388,Presupuesto!$B$11:$C$586,2,0)</f>
        <v>#N/A</v>
      </c>
      <c r="J388" s="122" t="str">
        <f t="shared" si="37"/>
        <v>Graduados</v>
      </c>
      <c r="K388" s="122" t="s">
        <v>503</v>
      </c>
      <c r="L388" s="122"/>
    </row>
    <row r="389" spans="3:12" x14ac:dyDescent="0.25">
      <c r="C389" s="167"/>
      <c r="D389" s="182"/>
      <c r="E389" s="142"/>
      <c r="F389" s="121">
        <f t="shared" si="38"/>
        <v>0</v>
      </c>
      <c r="G389" s="185"/>
      <c r="H389" s="168"/>
      <c r="I389" s="154" t="e">
        <f>VLOOKUP(H389,Presupuesto!$B$11:$C$586,2,0)</f>
        <v>#N/A</v>
      </c>
      <c r="J389" s="122" t="str">
        <f t="shared" si="37"/>
        <v>Graduados</v>
      </c>
      <c r="K389" s="122" t="s">
        <v>503</v>
      </c>
      <c r="L389" s="122"/>
    </row>
    <row r="390" spans="3:12" x14ac:dyDescent="0.25">
      <c r="C390" s="167"/>
      <c r="D390" s="182"/>
      <c r="E390" s="142"/>
      <c r="F390" s="121">
        <f t="shared" si="38"/>
        <v>0</v>
      </c>
      <c r="G390" s="185"/>
      <c r="H390" s="168"/>
      <c r="I390" s="154" t="e">
        <f>VLOOKUP(H390,Presupuesto!$B$11:$C$586,2,0)</f>
        <v>#N/A</v>
      </c>
      <c r="J390" s="122" t="str">
        <f t="shared" si="37"/>
        <v>Graduados</v>
      </c>
      <c r="K390" s="122" t="s">
        <v>503</v>
      </c>
      <c r="L390" s="122"/>
    </row>
    <row r="391" spans="3:12" x14ac:dyDescent="0.25">
      <c r="C391" s="167"/>
      <c r="D391" s="182"/>
      <c r="E391" s="142"/>
      <c r="F391" s="121">
        <f t="shared" si="38"/>
        <v>0</v>
      </c>
      <c r="G391" s="185"/>
      <c r="H391" s="168"/>
      <c r="I391" s="154" t="e">
        <f>VLOOKUP(H391,Presupuesto!$B$11:$C$586,2,0)</f>
        <v>#N/A</v>
      </c>
      <c r="J391" s="122" t="str">
        <f t="shared" si="37"/>
        <v>Graduados</v>
      </c>
      <c r="K391" s="122" t="s">
        <v>503</v>
      </c>
      <c r="L391" s="122"/>
    </row>
    <row r="392" spans="3:12" x14ac:dyDescent="0.25">
      <c r="C392" s="167"/>
      <c r="D392" s="182"/>
      <c r="E392" s="142"/>
      <c r="F392" s="121">
        <f t="shared" si="38"/>
        <v>0</v>
      </c>
      <c r="G392" s="185"/>
      <c r="H392" s="168"/>
      <c r="I392" s="154" t="e">
        <f>VLOOKUP(H392,Presupuesto!$B$11:$C$586,2,0)</f>
        <v>#N/A</v>
      </c>
      <c r="J392" s="122" t="str">
        <f t="shared" si="37"/>
        <v>Graduados</v>
      </c>
      <c r="K392" s="122" t="s">
        <v>503</v>
      </c>
      <c r="L392" s="122"/>
    </row>
    <row r="393" spans="3:12" x14ac:dyDescent="0.25">
      <c r="C393" s="167"/>
      <c r="D393" s="182"/>
      <c r="E393" s="142"/>
      <c r="F393" s="121">
        <f t="shared" si="38"/>
        <v>0</v>
      </c>
      <c r="G393" s="185"/>
      <c r="H393" s="168"/>
      <c r="I393" s="154" t="e">
        <f>VLOOKUP(H393,Presupuesto!$B$11:$C$586,2,0)</f>
        <v>#N/A</v>
      </c>
      <c r="J393" s="122" t="str">
        <f t="shared" si="37"/>
        <v>Graduados</v>
      </c>
      <c r="K393" s="122" t="s">
        <v>503</v>
      </c>
      <c r="L393" s="122"/>
    </row>
    <row r="394" spans="3:12" x14ac:dyDescent="0.25">
      <c r="C394" s="167"/>
      <c r="D394" s="182"/>
      <c r="E394" s="142"/>
      <c r="F394" s="121">
        <f t="shared" si="38"/>
        <v>0</v>
      </c>
      <c r="G394" s="185"/>
      <c r="H394" s="168"/>
      <c r="I394" s="154" t="e">
        <f>VLOOKUP(H394,Presupuesto!$B$11:$C$586,2,0)</f>
        <v>#N/A</v>
      </c>
      <c r="J394" s="122" t="str">
        <f t="shared" si="37"/>
        <v>Graduados</v>
      </c>
      <c r="K394" s="122" t="s">
        <v>503</v>
      </c>
      <c r="L394" s="122"/>
    </row>
    <row r="395" spans="3:12" x14ac:dyDescent="0.25">
      <c r="C395" s="169"/>
      <c r="D395" s="182"/>
      <c r="E395" s="142"/>
      <c r="F395" s="121">
        <f t="shared" si="38"/>
        <v>0</v>
      </c>
      <c r="G395" s="185"/>
      <c r="H395" s="170"/>
      <c r="I395" s="154" t="e">
        <f>VLOOKUP(H395,Presupuesto!$B$11:$C$586,2,0)</f>
        <v>#N/A</v>
      </c>
      <c r="J395" s="122" t="str">
        <f t="shared" si="37"/>
        <v>Graduados</v>
      </c>
      <c r="K395" s="122" t="s">
        <v>494</v>
      </c>
      <c r="L395" s="122"/>
    </row>
    <row r="396" spans="3:12" x14ac:dyDescent="0.25">
      <c r="C396" s="169"/>
      <c r="D396" s="182"/>
      <c r="E396" s="142"/>
      <c r="F396" s="121">
        <f t="shared" si="38"/>
        <v>0</v>
      </c>
      <c r="G396" s="185"/>
      <c r="H396" s="170"/>
      <c r="I396" s="154" t="e">
        <f>VLOOKUP(H396,Presupuesto!$B$11:$C$586,2,0)</f>
        <v>#N/A</v>
      </c>
      <c r="J396" s="122" t="str">
        <f t="shared" si="37"/>
        <v>Graduados</v>
      </c>
      <c r="K396" s="122" t="s">
        <v>503</v>
      </c>
      <c r="L396" s="122"/>
    </row>
    <row r="397" spans="3:12" x14ac:dyDescent="0.25">
      <c r="C397" s="169"/>
      <c r="D397" s="182"/>
      <c r="E397" s="142"/>
      <c r="F397" s="121">
        <f t="shared" si="38"/>
        <v>0</v>
      </c>
      <c r="G397" s="185"/>
      <c r="H397" s="170"/>
      <c r="I397" s="154" t="e">
        <f>VLOOKUP(H397,Presupuesto!$B$11:$C$586,2,0)</f>
        <v>#N/A</v>
      </c>
      <c r="J397" s="122" t="str">
        <f t="shared" si="37"/>
        <v>Graduados</v>
      </c>
      <c r="K397" s="122" t="s">
        <v>503</v>
      </c>
      <c r="L397" s="122"/>
    </row>
    <row r="398" spans="3:12" x14ac:dyDescent="0.25">
      <c r="C398" s="169"/>
      <c r="D398" s="182"/>
      <c r="E398" s="142"/>
      <c r="F398" s="121">
        <f t="shared" si="38"/>
        <v>0</v>
      </c>
      <c r="G398" s="185"/>
      <c r="H398" s="170"/>
      <c r="I398" s="154" t="e">
        <f>VLOOKUP(H398,Presupuesto!$B$11:$C$586,2,0)</f>
        <v>#N/A</v>
      </c>
      <c r="J398" s="122" t="str">
        <f t="shared" si="37"/>
        <v>Graduados</v>
      </c>
      <c r="K398" s="122" t="s">
        <v>503</v>
      </c>
      <c r="L398" s="122"/>
    </row>
    <row r="399" spans="3:12" ht="15.75" thickBot="1" x14ac:dyDescent="0.3">
      <c r="C399" s="171"/>
      <c r="D399" s="267"/>
      <c r="E399" s="127"/>
      <c r="F399" s="129">
        <f t="shared" si="38"/>
        <v>0</v>
      </c>
      <c r="G399" s="186"/>
      <c r="H399" s="172"/>
      <c r="I399" s="156" t="e">
        <f>VLOOKUP(H399,Presupuesto!$B$11:$C$586,2,0)</f>
        <v>#N/A</v>
      </c>
      <c r="J399" s="130" t="str">
        <f t="shared" ref="J399" si="39">$J$20</f>
        <v>Graduados</v>
      </c>
      <c r="K399" s="148" t="s">
        <v>485</v>
      </c>
      <c r="L399" s="148"/>
    </row>
  </sheetData>
  <dataValidations count="4">
    <dataValidation type="list" allowBlank="1" showInputMessage="1" showErrorMessage="1" errorTitle="¡Ingreso Inválido!" error="Verifique el valor ingresado." promptTitle="Ingrese el Objeto de Gasto" prompt="Ingrese el Objeto de Gasto" sqref="H17:H51 H62:H96 H106:H140 H149:H183 H192:H226 H235:H269 H278:H312 H322:H356 H365:H399">
      <formula1>$A$1:$VD$1</formula1>
    </dataValidation>
    <dataValidation type="list" allowBlank="1" showInputMessage="1" showErrorMessage="1" errorTitle="¡Ingreso Inválido!" error="Seleccione una opción de la lista." promptTitle="Dimensión Estratégica" prompt="Seleccione una opción de la lista." sqref="J17:J51 J62:J96 J106:J140 J149:J183 J192:J226 J235:J269 J278:J312 J322:J356 J365:J399">
      <formula1>$A$2:$K$2</formula1>
    </dataValidation>
    <dataValidation type="list" allowBlank="1" showInputMessage="1" showErrorMessage="1" errorTitle="¡Ingreso Inválido!" error="Seleccione una opción de la lista" promptTitle="Mes Requerido" prompt="Seleccione el mes en el que requiere el recurso." sqref="K17:K51 K62:K96 K106:K140 K149:K183 K192:K226 K235:K269 K278:K312 K322:K356 K365:K399">
      <formula1>$U$2:$AF$2</formula1>
    </dataValidation>
    <dataValidation type="list" allowBlank="1" showInputMessage="1" showErrorMessage="1" errorTitle="¡Ingreso Inválido!" error="Seleccione una opción de la lista." promptTitle="Tipo de Presupuesto" prompt="Seleccione una opción de la lista." sqref="G17:G51 G62:G96 G106:G140 G149:G183 G192:G226 G235:G269 G278:G312 G322:G356 G365:G399">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Internacionalización de la E.S.</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2014-09-04T17:11:40Z</dcterms:modified>
</cp:coreProperties>
</file>